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5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6.xml" ContentType="application/vnd.openxmlformats-officedocument.spreadsheetml.pivotTab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7.xml" ContentType="application/vnd.openxmlformats-officedocument.spreadsheetml.pivotTable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9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01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Adammalynn\Desktop\Homework\Homework 1\"/>
    </mc:Choice>
  </mc:AlternateContent>
  <xr:revisionPtr revIDLastSave="0" documentId="13_ncr:1_{E47716FC-9580-4148-A0FA-CBD87366E547}" xr6:coauthVersionLast="38" xr6:coauthVersionMax="38" xr10:uidLastSave="{00000000-0000-0000-0000-000000000000}"/>
  <bookViews>
    <workbookView xWindow="0" yWindow="0" windowWidth="13224" windowHeight="5640" firstSheet="6" activeTab="10" xr2:uid="{00000000-000D-0000-FFFF-FFFF00000000}"/>
  </bookViews>
  <sheets>
    <sheet name="Category" sheetId="2" r:id="rId1"/>
    <sheet name="Subcategory" sheetId="3" r:id="rId2"/>
    <sheet name="Time Trend" sheetId="4" r:id="rId3"/>
    <sheet name="Bonus" sheetId="5" r:id="rId4"/>
    <sheet name="Most funded Campaign" sheetId="7" r:id="rId5"/>
    <sheet name="Staff Pick" sheetId="8" r:id="rId6"/>
    <sheet name="Country with most fail" sheetId="11" r:id="rId7"/>
    <sheet name="Sheet1" sheetId="6" r:id="rId8"/>
    <sheet name="Simple Regression" sheetId="15" r:id="rId9"/>
    <sheet name="regression" sheetId="16" r:id="rId10"/>
    <sheet name="Original Data" sheetId="1" r:id="rId11"/>
  </sheets>
  <definedNames>
    <definedName name="_xlnm._FilterDatabase" localSheetId="10" hidden="1">'Original Data'!$A$1:$W$4115</definedName>
  </definedNames>
  <calcPr calcId="162913" concurrentCalc="0"/>
  <pivotCaches>
    <pivotCache cacheId="70" r:id="rId12"/>
    <pivotCache cacheId="71" r:id="rId13"/>
    <pivotCache cacheId="72" r:id="rId14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P4115" i="1" l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C26" i="8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2" i="1"/>
  <c r="U3" i="1"/>
  <c r="V3" i="1"/>
  <c r="U4" i="1"/>
  <c r="V4" i="1"/>
  <c r="U5" i="1"/>
  <c r="V5" i="1"/>
  <c r="U6" i="1"/>
  <c r="V6" i="1"/>
  <c r="U7" i="1"/>
  <c r="V7" i="1"/>
  <c r="U8" i="1"/>
  <c r="V8" i="1"/>
  <c r="U9" i="1"/>
  <c r="V9" i="1"/>
  <c r="U10" i="1"/>
  <c r="V10" i="1"/>
  <c r="U11" i="1"/>
  <c r="V11" i="1"/>
  <c r="U12" i="1"/>
  <c r="V12" i="1"/>
  <c r="U13" i="1"/>
  <c r="V13" i="1"/>
  <c r="U14" i="1"/>
  <c r="V14" i="1"/>
  <c r="U15" i="1"/>
  <c r="V15" i="1"/>
  <c r="U16" i="1"/>
  <c r="V16" i="1"/>
  <c r="U17" i="1"/>
  <c r="V17" i="1"/>
  <c r="U18" i="1"/>
  <c r="V18" i="1"/>
  <c r="U19" i="1"/>
  <c r="V19" i="1"/>
  <c r="U20" i="1"/>
  <c r="V20" i="1"/>
  <c r="U21" i="1"/>
  <c r="V21" i="1"/>
  <c r="U22" i="1"/>
  <c r="V22" i="1"/>
  <c r="U23" i="1"/>
  <c r="V23" i="1"/>
  <c r="U24" i="1"/>
  <c r="V24" i="1"/>
  <c r="U25" i="1"/>
  <c r="V25" i="1"/>
  <c r="U26" i="1"/>
  <c r="V26" i="1"/>
  <c r="U27" i="1"/>
  <c r="V27" i="1"/>
  <c r="U28" i="1"/>
  <c r="V28" i="1"/>
  <c r="U29" i="1"/>
  <c r="V29" i="1"/>
  <c r="U30" i="1"/>
  <c r="V30" i="1"/>
  <c r="U31" i="1"/>
  <c r="V31" i="1"/>
  <c r="U32" i="1"/>
  <c r="V32" i="1"/>
  <c r="U33" i="1"/>
  <c r="V33" i="1"/>
  <c r="U34" i="1"/>
  <c r="V34" i="1"/>
  <c r="U35" i="1"/>
  <c r="V35" i="1"/>
  <c r="U36" i="1"/>
  <c r="V36" i="1"/>
  <c r="U37" i="1"/>
  <c r="V37" i="1"/>
  <c r="U38" i="1"/>
  <c r="V38" i="1"/>
  <c r="U39" i="1"/>
  <c r="V39" i="1"/>
  <c r="U40" i="1"/>
  <c r="V40" i="1"/>
  <c r="U41" i="1"/>
  <c r="V41" i="1"/>
  <c r="U42" i="1"/>
  <c r="V42" i="1"/>
  <c r="U43" i="1"/>
  <c r="V43" i="1"/>
  <c r="U44" i="1"/>
  <c r="V44" i="1"/>
  <c r="U45" i="1"/>
  <c r="V45" i="1"/>
  <c r="U46" i="1"/>
  <c r="V46" i="1"/>
  <c r="U47" i="1"/>
  <c r="V47" i="1"/>
  <c r="U48" i="1"/>
  <c r="V48" i="1"/>
  <c r="U49" i="1"/>
  <c r="V49" i="1"/>
  <c r="U50" i="1"/>
  <c r="V50" i="1"/>
  <c r="U51" i="1"/>
  <c r="V51" i="1"/>
  <c r="U52" i="1"/>
  <c r="V52" i="1"/>
  <c r="U53" i="1"/>
  <c r="V53" i="1"/>
  <c r="U54" i="1"/>
  <c r="V54" i="1"/>
  <c r="U55" i="1"/>
  <c r="V55" i="1"/>
  <c r="U56" i="1"/>
  <c r="V56" i="1"/>
  <c r="U57" i="1"/>
  <c r="V57" i="1"/>
  <c r="U58" i="1"/>
  <c r="V58" i="1"/>
  <c r="U59" i="1"/>
  <c r="V59" i="1"/>
  <c r="U60" i="1"/>
  <c r="V60" i="1"/>
  <c r="U61" i="1"/>
  <c r="V61" i="1"/>
  <c r="U62" i="1"/>
  <c r="V62" i="1"/>
  <c r="U63" i="1"/>
  <c r="V63" i="1"/>
  <c r="U64" i="1"/>
  <c r="V64" i="1"/>
  <c r="U65" i="1"/>
  <c r="V65" i="1"/>
  <c r="U66" i="1"/>
  <c r="V66" i="1"/>
  <c r="U67" i="1"/>
  <c r="V67" i="1"/>
  <c r="U68" i="1"/>
  <c r="V68" i="1"/>
  <c r="U69" i="1"/>
  <c r="V69" i="1"/>
  <c r="U70" i="1"/>
  <c r="V70" i="1"/>
  <c r="U71" i="1"/>
  <c r="V71" i="1"/>
  <c r="U72" i="1"/>
  <c r="V72" i="1"/>
  <c r="U73" i="1"/>
  <c r="V73" i="1"/>
  <c r="U74" i="1"/>
  <c r="V74" i="1"/>
  <c r="U75" i="1"/>
  <c r="V75" i="1"/>
  <c r="U76" i="1"/>
  <c r="V76" i="1"/>
  <c r="U77" i="1"/>
  <c r="V77" i="1"/>
  <c r="U78" i="1"/>
  <c r="V78" i="1"/>
  <c r="U79" i="1"/>
  <c r="V79" i="1"/>
  <c r="U80" i="1"/>
  <c r="V80" i="1"/>
  <c r="U81" i="1"/>
  <c r="V81" i="1"/>
  <c r="U82" i="1"/>
  <c r="V82" i="1"/>
  <c r="U83" i="1"/>
  <c r="V83" i="1"/>
  <c r="U84" i="1"/>
  <c r="V84" i="1"/>
  <c r="U85" i="1"/>
  <c r="V85" i="1"/>
  <c r="U86" i="1"/>
  <c r="V86" i="1"/>
  <c r="U87" i="1"/>
  <c r="V87" i="1"/>
  <c r="U88" i="1"/>
  <c r="V88" i="1"/>
  <c r="U89" i="1"/>
  <c r="V89" i="1"/>
  <c r="U90" i="1"/>
  <c r="V90" i="1"/>
  <c r="U91" i="1"/>
  <c r="V91" i="1"/>
  <c r="U92" i="1"/>
  <c r="V92" i="1"/>
  <c r="U93" i="1"/>
  <c r="V93" i="1"/>
  <c r="U94" i="1"/>
  <c r="V94" i="1"/>
  <c r="U95" i="1"/>
  <c r="V95" i="1"/>
  <c r="U96" i="1"/>
  <c r="V96" i="1"/>
  <c r="U97" i="1"/>
  <c r="V97" i="1"/>
  <c r="U98" i="1"/>
  <c r="V98" i="1"/>
  <c r="U99" i="1"/>
  <c r="V99" i="1"/>
  <c r="U100" i="1"/>
  <c r="V100" i="1"/>
  <c r="U101" i="1"/>
  <c r="V101" i="1"/>
  <c r="U102" i="1"/>
  <c r="V102" i="1"/>
  <c r="U103" i="1"/>
  <c r="V103" i="1"/>
  <c r="U104" i="1"/>
  <c r="V104" i="1"/>
  <c r="U105" i="1"/>
  <c r="V105" i="1"/>
  <c r="U106" i="1"/>
  <c r="V106" i="1"/>
  <c r="U107" i="1"/>
  <c r="V107" i="1"/>
  <c r="U108" i="1"/>
  <c r="V108" i="1"/>
  <c r="U109" i="1"/>
  <c r="V109" i="1"/>
  <c r="U110" i="1"/>
  <c r="V110" i="1"/>
  <c r="U111" i="1"/>
  <c r="V111" i="1"/>
  <c r="U112" i="1"/>
  <c r="V112" i="1"/>
  <c r="U113" i="1"/>
  <c r="V113" i="1"/>
  <c r="U114" i="1"/>
  <c r="V114" i="1"/>
  <c r="U115" i="1"/>
  <c r="V115" i="1"/>
  <c r="U116" i="1"/>
  <c r="V116" i="1"/>
  <c r="U117" i="1"/>
  <c r="V117" i="1"/>
  <c r="U118" i="1"/>
  <c r="V118" i="1"/>
  <c r="U119" i="1"/>
  <c r="V119" i="1"/>
  <c r="U120" i="1"/>
  <c r="V120" i="1"/>
  <c r="U121" i="1"/>
  <c r="V121" i="1"/>
  <c r="U122" i="1"/>
  <c r="V122" i="1"/>
  <c r="U123" i="1"/>
  <c r="V123" i="1"/>
  <c r="U124" i="1"/>
  <c r="V124" i="1"/>
  <c r="U125" i="1"/>
  <c r="V125" i="1"/>
  <c r="U126" i="1"/>
  <c r="V126" i="1"/>
  <c r="U127" i="1"/>
  <c r="V127" i="1"/>
  <c r="U128" i="1"/>
  <c r="V128" i="1"/>
  <c r="U129" i="1"/>
  <c r="V129" i="1"/>
  <c r="U130" i="1"/>
  <c r="V130" i="1"/>
  <c r="U131" i="1"/>
  <c r="V131" i="1"/>
  <c r="U132" i="1"/>
  <c r="V132" i="1"/>
  <c r="U133" i="1"/>
  <c r="V133" i="1"/>
  <c r="U134" i="1"/>
  <c r="V134" i="1"/>
  <c r="U135" i="1"/>
  <c r="V135" i="1"/>
  <c r="U136" i="1"/>
  <c r="V136" i="1"/>
  <c r="U137" i="1"/>
  <c r="V137" i="1"/>
  <c r="U138" i="1"/>
  <c r="V138" i="1"/>
  <c r="U139" i="1"/>
  <c r="V139" i="1"/>
  <c r="U140" i="1"/>
  <c r="V140" i="1"/>
  <c r="U141" i="1"/>
  <c r="V141" i="1"/>
  <c r="U142" i="1"/>
  <c r="V142" i="1"/>
  <c r="U143" i="1"/>
  <c r="V143" i="1"/>
  <c r="U144" i="1"/>
  <c r="V144" i="1"/>
  <c r="U145" i="1"/>
  <c r="V145" i="1"/>
  <c r="U146" i="1"/>
  <c r="V146" i="1"/>
  <c r="U147" i="1"/>
  <c r="V147" i="1"/>
  <c r="U148" i="1"/>
  <c r="V148" i="1"/>
  <c r="U149" i="1"/>
  <c r="V149" i="1"/>
  <c r="U150" i="1"/>
  <c r="V150" i="1"/>
  <c r="U151" i="1"/>
  <c r="V151" i="1"/>
  <c r="U152" i="1"/>
  <c r="V152" i="1"/>
  <c r="U153" i="1"/>
  <c r="V153" i="1"/>
  <c r="U154" i="1"/>
  <c r="V154" i="1"/>
  <c r="U155" i="1"/>
  <c r="V155" i="1"/>
  <c r="U156" i="1"/>
  <c r="V156" i="1"/>
  <c r="U157" i="1"/>
  <c r="V157" i="1"/>
  <c r="U158" i="1"/>
  <c r="V158" i="1"/>
  <c r="U159" i="1"/>
  <c r="V159" i="1"/>
  <c r="U160" i="1"/>
  <c r="V160" i="1"/>
  <c r="U161" i="1"/>
  <c r="V161" i="1"/>
  <c r="U162" i="1"/>
  <c r="V162" i="1"/>
  <c r="U163" i="1"/>
  <c r="V163" i="1"/>
  <c r="U164" i="1"/>
  <c r="V164" i="1"/>
  <c r="U165" i="1"/>
  <c r="V165" i="1"/>
  <c r="U166" i="1"/>
  <c r="V166" i="1"/>
  <c r="U167" i="1"/>
  <c r="V167" i="1"/>
  <c r="U168" i="1"/>
  <c r="V168" i="1"/>
  <c r="U169" i="1"/>
  <c r="V169" i="1"/>
  <c r="U170" i="1"/>
  <c r="V170" i="1"/>
  <c r="U171" i="1"/>
  <c r="V171" i="1"/>
  <c r="U172" i="1"/>
  <c r="V172" i="1"/>
  <c r="U173" i="1"/>
  <c r="V173" i="1"/>
  <c r="U174" i="1"/>
  <c r="V174" i="1"/>
  <c r="U175" i="1"/>
  <c r="V175" i="1"/>
  <c r="U176" i="1"/>
  <c r="V176" i="1"/>
  <c r="U177" i="1"/>
  <c r="V177" i="1"/>
  <c r="U178" i="1"/>
  <c r="V178" i="1"/>
  <c r="U179" i="1"/>
  <c r="V179" i="1"/>
  <c r="U180" i="1"/>
  <c r="V180" i="1"/>
  <c r="U181" i="1"/>
  <c r="V181" i="1"/>
  <c r="U182" i="1"/>
  <c r="V182" i="1"/>
  <c r="U183" i="1"/>
  <c r="V183" i="1"/>
  <c r="U184" i="1"/>
  <c r="V184" i="1"/>
  <c r="U185" i="1"/>
  <c r="V185" i="1"/>
  <c r="U186" i="1"/>
  <c r="V186" i="1"/>
  <c r="U187" i="1"/>
  <c r="V187" i="1"/>
  <c r="U188" i="1"/>
  <c r="V188" i="1"/>
  <c r="U189" i="1"/>
  <c r="V189" i="1"/>
  <c r="U190" i="1"/>
  <c r="V190" i="1"/>
  <c r="U191" i="1"/>
  <c r="V191" i="1"/>
  <c r="U192" i="1"/>
  <c r="V192" i="1"/>
  <c r="U193" i="1"/>
  <c r="V193" i="1"/>
  <c r="U194" i="1"/>
  <c r="V194" i="1"/>
  <c r="U195" i="1"/>
  <c r="V195" i="1"/>
  <c r="U196" i="1"/>
  <c r="V196" i="1"/>
  <c r="U197" i="1"/>
  <c r="V197" i="1"/>
  <c r="U198" i="1"/>
  <c r="V198" i="1"/>
  <c r="U199" i="1"/>
  <c r="V199" i="1"/>
  <c r="U200" i="1"/>
  <c r="V200" i="1"/>
  <c r="U201" i="1"/>
  <c r="V201" i="1"/>
  <c r="U202" i="1"/>
  <c r="V202" i="1"/>
  <c r="U203" i="1"/>
  <c r="V203" i="1"/>
  <c r="U204" i="1"/>
  <c r="V204" i="1"/>
  <c r="U205" i="1"/>
  <c r="V205" i="1"/>
  <c r="U206" i="1"/>
  <c r="V206" i="1"/>
  <c r="U207" i="1"/>
  <c r="V207" i="1"/>
  <c r="U208" i="1"/>
  <c r="V208" i="1"/>
  <c r="U209" i="1"/>
  <c r="V209" i="1"/>
  <c r="U210" i="1"/>
  <c r="V210" i="1"/>
  <c r="U211" i="1"/>
  <c r="V211" i="1"/>
  <c r="U212" i="1"/>
  <c r="V212" i="1"/>
  <c r="U213" i="1"/>
  <c r="V213" i="1"/>
  <c r="U214" i="1"/>
  <c r="V214" i="1"/>
  <c r="U215" i="1"/>
  <c r="V215" i="1"/>
  <c r="U216" i="1"/>
  <c r="V216" i="1"/>
  <c r="U217" i="1"/>
  <c r="V217" i="1"/>
  <c r="U218" i="1"/>
  <c r="V218" i="1"/>
  <c r="U219" i="1"/>
  <c r="V219" i="1"/>
  <c r="U220" i="1"/>
  <c r="V220" i="1"/>
  <c r="U221" i="1"/>
  <c r="V221" i="1"/>
  <c r="U222" i="1"/>
  <c r="V222" i="1"/>
  <c r="U223" i="1"/>
  <c r="V223" i="1"/>
  <c r="U224" i="1"/>
  <c r="V224" i="1"/>
  <c r="U225" i="1"/>
  <c r="V225" i="1"/>
  <c r="U226" i="1"/>
  <c r="V226" i="1"/>
  <c r="U227" i="1"/>
  <c r="V227" i="1"/>
  <c r="U228" i="1"/>
  <c r="V228" i="1"/>
  <c r="U229" i="1"/>
  <c r="V229" i="1"/>
  <c r="U230" i="1"/>
  <c r="V230" i="1"/>
  <c r="U231" i="1"/>
  <c r="V231" i="1"/>
  <c r="U232" i="1"/>
  <c r="V232" i="1"/>
  <c r="U233" i="1"/>
  <c r="V233" i="1"/>
  <c r="U234" i="1"/>
  <c r="V234" i="1"/>
  <c r="U235" i="1"/>
  <c r="V235" i="1"/>
  <c r="U236" i="1"/>
  <c r="V236" i="1"/>
  <c r="U237" i="1"/>
  <c r="V237" i="1"/>
  <c r="U238" i="1"/>
  <c r="V238" i="1"/>
  <c r="U239" i="1"/>
  <c r="V239" i="1"/>
  <c r="U240" i="1"/>
  <c r="V240" i="1"/>
  <c r="U241" i="1"/>
  <c r="V241" i="1"/>
  <c r="U242" i="1"/>
  <c r="V242" i="1"/>
  <c r="U243" i="1"/>
  <c r="V243" i="1"/>
  <c r="U244" i="1"/>
  <c r="V244" i="1"/>
  <c r="U245" i="1"/>
  <c r="V245" i="1"/>
  <c r="U246" i="1"/>
  <c r="V246" i="1"/>
  <c r="U247" i="1"/>
  <c r="V247" i="1"/>
  <c r="U248" i="1"/>
  <c r="V248" i="1"/>
  <c r="U249" i="1"/>
  <c r="V249" i="1"/>
  <c r="U250" i="1"/>
  <c r="V250" i="1"/>
  <c r="U251" i="1"/>
  <c r="V251" i="1"/>
  <c r="U252" i="1"/>
  <c r="V252" i="1"/>
  <c r="U253" i="1"/>
  <c r="V253" i="1"/>
  <c r="U254" i="1"/>
  <c r="V254" i="1"/>
  <c r="U255" i="1"/>
  <c r="V255" i="1"/>
  <c r="U256" i="1"/>
  <c r="V256" i="1"/>
  <c r="U257" i="1"/>
  <c r="V257" i="1"/>
  <c r="U258" i="1"/>
  <c r="V258" i="1"/>
  <c r="U259" i="1"/>
  <c r="V259" i="1"/>
  <c r="U260" i="1"/>
  <c r="V260" i="1"/>
  <c r="U261" i="1"/>
  <c r="V261" i="1"/>
  <c r="U262" i="1"/>
  <c r="V262" i="1"/>
  <c r="U263" i="1"/>
  <c r="V263" i="1"/>
  <c r="U264" i="1"/>
  <c r="V264" i="1"/>
  <c r="U265" i="1"/>
  <c r="V265" i="1"/>
  <c r="U266" i="1"/>
  <c r="V266" i="1"/>
  <c r="U267" i="1"/>
  <c r="V267" i="1"/>
  <c r="U268" i="1"/>
  <c r="V268" i="1"/>
  <c r="U269" i="1"/>
  <c r="V269" i="1"/>
  <c r="U270" i="1"/>
  <c r="V270" i="1"/>
  <c r="U271" i="1"/>
  <c r="V271" i="1"/>
  <c r="U272" i="1"/>
  <c r="V272" i="1"/>
  <c r="U273" i="1"/>
  <c r="V273" i="1"/>
  <c r="U274" i="1"/>
  <c r="V274" i="1"/>
  <c r="U275" i="1"/>
  <c r="V275" i="1"/>
  <c r="U276" i="1"/>
  <c r="V276" i="1"/>
  <c r="U277" i="1"/>
  <c r="V277" i="1"/>
  <c r="U278" i="1"/>
  <c r="V278" i="1"/>
  <c r="U279" i="1"/>
  <c r="V279" i="1"/>
  <c r="U280" i="1"/>
  <c r="V280" i="1"/>
  <c r="U281" i="1"/>
  <c r="V281" i="1"/>
  <c r="U282" i="1"/>
  <c r="V282" i="1"/>
  <c r="U283" i="1"/>
  <c r="V283" i="1"/>
  <c r="U284" i="1"/>
  <c r="V284" i="1"/>
  <c r="U285" i="1"/>
  <c r="V285" i="1"/>
  <c r="U286" i="1"/>
  <c r="V286" i="1"/>
  <c r="U287" i="1"/>
  <c r="V287" i="1"/>
  <c r="U288" i="1"/>
  <c r="V288" i="1"/>
  <c r="U289" i="1"/>
  <c r="V289" i="1"/>
  <c r="U290" i="1"/>
  <c r="V290" i="1"/>
  <c r="U291" i="1"/>
  <c r="V291" i="1"/>
  <c r="U292" i="1"/>
  <c r="V292" i="1"/>
  <c r="U293" i="1"/>
  <c r="V293" i="1"/>
  <c r="U294" i="1"/>
  <c r="V294" i="1"/>
  <c r="U295" i="1"/>
  <c r="V295" i="1"/>
  <c r="U296" i="1"/>
  <c r="V296" i="1"/>
  <c r="U297" i="1"/>
  <c r="V297" i="1"/>
  <c r="U298" i="1"/>
  <c r="V298" i="1"/>
  <c r="U299" i="1"/>
  <c r="V299" i="1"/>
  <c r="U300" i="1"/>
  <c r="V300" i="1"/>
  <c r="U301" i="1"/>
  <c r="V301" i="1"/>
  <c r="U302" i="1"/>
  <c r="V302" i="1"/>
  <c r="U303" i="1"/>
  <c r="V303" i="1"/>
  <c r="U304" i="1"/>
  <c r="V304" i="1"/>
  <c r="U305" i="1"/>
  <c r="V305" i="1"/>
  <c r="U306" i="1"/>
  <c r="V306" i="1"/>
  <c r="U307" i="1"/>
  <c r="V307" i="1"/>
  <c r="U308" i="1"/>
  <c r="V308" i="1"/>
  <c r="U309" i="1"/>
  <c r="V309" i="1"/>
  <c r="U310" i="1"/>
  <c r="V310" i="1"/>
  <c r="U311" i="1"/>
  <c r="V311" i="1"/>
  <c r="U312" i="1"/>
  <c r="V312" i="1"/>
  <c r="U313" i="1"/>
  <c r="V313" i="1"/>
  <c r="U314" i="1"/>
  <c r="V314" i="1"/>
  <c r="U315" i="1"/>
  <c r="V315" i="1"/>
  <c r="U316" i="1"/>
  <c r="V316" i="1"/>
  <c r="U317" i="1"/>
  <c r="V317" i="1"/>
  <c r="U318" i="1"/>
  <c r="V318" i="1"/>
  <c r="U319" i="1"/>
  <c r="V319" i="1"/>
  <c r="U320" i="1"/>
  <c r="V320" i="1"/>
  <c r="U321" i="1"/>
  <c r="V321" i="1"/>
  <c r="U322" i="1"/>
  <c r="V322" i="1"/>
  <c r="U323" i="1"/>
  <c r="V323" i="1"/>
  <c r="U324" i="1"/>
  <c r="V324" i="1"/>
  <c r="U325" i="1"/>
  <c r="V325" i="1"/>
  <c r="U326" i="1"/>
  <c r="V326" i="1"/>
  <c r="U327" i="1"/>
  <c r="V327" i="1"/>
  <c r="U328" i="1"/>
  <c r="V328" i="1"/>
  <c r="U329" i="1"/>
  <c r="V329" i="1"/>
  <c r="U330" i="1"/>
  <c r="V330" i="1"/>
  <c r="U331" i="1"/>
  <c r="V331" i="1"/>
  <c r="U332" i="1"/>
  <c r="V332" i="1"/>
  <c r="U333" i="1"/>
  <c r="V333" i="1"/>
  <c r="U334" i="1"/>
  <c r="V334" i="1"/>
  <c r="U335" i="1"/>
  <c r="V335" i="1"/>
  <c r="U336" i="1"/>
  <c r="V336" i="1"/>
  <c r="U337" i="1"/>
  <c r="V337" i="1"/>
  <c r="U338" i="1"/>
  <c r="V338" i="1"/>
  <c r="U339" i="1"/>
  <c r="V339" i="1"/>
  <c r="U340" i="1"/>
  <c r="V340" i="1"/>
  <c r="U341" i="1"/>
  <c r="V341" i="1"/>
  <c r="U342" i="1"/>
  <c r="V342" i="1"/>
  <c r="U343" i="1"/>
  <c r="V343" i="1"/>
  <c r="U344" i="1"/>
  <c r="V344" i="1"/>
  <c r="U345" i="1"/>
  <c r="V345" i="1"/>
  <c r="U346" i="1"/>
  <c r="V346" i="1"/>
  <c r="U347" i="1"/>
  <c r="V347" i="1"/>
  <c r="U348" i="1"/>
  <c r="V348" i="1"/>
  <c r="U349" i="1"/>
  <c r="V349" i="1"/>
  <c r="U350" i="1"/>
  <c r="V350" i="1"/>
  <c r="U351" i="1"/>
  <c r="V351" i="1"/>
  <c r="U352" i="1"/>
  <c r="V352" i="1"/>
  <c r="U353" i="1"/>
  <c r="V353" i="1"/>
  <c r="U354" i="1"/>
  <c r="V354" i="1"/>
  <c r="U355" i="1"/>
  <c r="V355" i="1"/>
  <c r="U356" i="1"/>
  <c r="V356" i="1"/>
  <c r="U357" i="1"/>
  <c r="V357" i="1"/>
  <c r="U358" i="1"/>
  <c r="V358" i="1"/>
  <c r="U359" i="1"/>
  <c r="V359" i="1"/>
  <c r="U360" i="1"/>
  <c r="V360" i="1"/>
  <c r="U361" i="1"/>
  <c r="V361" i="1"/>
  <c r="U362" i="1"/>
  <c r="V362" i="1"/>
  <c r="U363" i="1"/>
  <c r="V363" i="1"/>
  <c r="U364" i="1"/>
  <c r="V364" i="1"/>
  <c r="U365" i="1"/>
  <c r="V365" i="1"/>
  <c r="U366" i="1"/>
  <c r="V366" i="1"/>
  <c r="U367" i="1"/>
  <c r="V367" i="1"/>
  <c r="U368" i="1"/>
  <c r="V368" i="1"/>
  <c r="U369" i="1"/>
  <c r="V369" i="1"/>
  <c r="U370" i="1"/>
  <c r="V370" i="1"/>
  <c r="U371" i="1"/>
  <c r="V371" i="1"/>
  <c r="U372" i="1"/>
  <c r="V372" i="1"/>
  <c r="U373" i="1"/>
  <c r="V373" i="1"/>
  <c r="U374" i="1"/>
  <c r="V374" i="1"/>
  <c r="U375" i="1"/>
  <c r="V375" i="1"/>
  <c r="U376" i="1"/>
  <c r="V376" i="1"/>
  <c r="U377" i="1"/>
  <c r="V377" i="1"/>
  <c r="U378" i="1"/>
  <c r="V378" i="1"/>
  <c r="U379" i="1"/>
  <c r="V379" i="1"/>
  <c r="U380" i="1"/>
  <c r="V380" i="1"/>
  <c r="U381" i="1"/>
  <c r="V381" i="1"/>
  <c r="U382" i="1"/>
  <c r="V382" i="1"/>
  <c r="U383" i="1"/>
  <c r="V383" i="1"/>
  <c r="U384" i="1"/>
  <c r="V384" i="1"/>
  <c r="U385" i="1"/>
  <c r="V385" i="1"/>
  <c r="U386" i="1"/>
  <c r="V386" i="1"/>
  <c r="U387" i="1"/>
  <c r="V387" i="1"/>
  <c r="U388" i="1"/>
  <c r="V388" i="1"/>
  <c r="U389" i="1"/>
  <c r="V389" i="1"/>
  <c r="U390" i="1"/>
  <c r="V390" i="1"/>
  <c r="U391" i="1"/>
  <c r="V391" i="1"/>
  <c r="U392" i="1"/>
  <c r="V392" i="1"/>
  <c r="U393" i="1"/>
  <c r="V393" i="1"/>
  <c r="U394" i="1"/>
  <c r="V394" i="1"/>
  <c r="U395" i="1"/>
  <c r="V395" i="1"/>
  <c r="U396" i="1"/>
  <c r="V396" i="1"/>
  <c r="U397" i="1"/>
  <c r="V397" i="1"/>
  <c r="U398" i="1"/>
  <c r="V398" i="1"/>
  <c r="U399" i="1"/>
  <c r="V399" i="1"/>
  <c r="U400" i="1"/>
  <c r="V400" i="1"/>
  <c r="U401" i="1"/>
  <c r="V401" i="1"/>
  <c r="U402" i="1"/>
  <c r="V402" i="1"/>
  <c r="U403" i="1"/>
  <c r="V403" i="1"/>
  <c r="U404" i="1"/>
  <c r="V404" i="1"/>
  <c r="U405" i="1"/>
  <c r="V405" i="1"/>
  <c r="U406" i="1"/>
  <c r="V406" i="1"/>
  <c r="U407" i="1"/>
  <c r="V407" i="1"/>
  <c r="U408" i="1"/>
  <c r="V408" i="1"/>
  <c r="U409" i="1"/>
  <c r="V409" i="1"/>
  <c r="U410" i="1"/>
  <c r="V410" i="1"/>
  <c r="U411" i="1"/>
  <c r="V411" i="1"/>
  <c r="U412" i="1"/>
  <c r="V412" i="1"/>
  <c r="U413" i="1"/>
  <c r="V413" i="1"/>
  <c r="U414" i="1"/>
  <c r="V414" i="1"/>
  <c r="U415" i="1"/>
  <c r="V415" i="1"/>
  <c r="U416" i="1"/>
  <c r="V416" i="1"/>
  <c r="U417" i="1"/>
  <c r="V417" i="1"/>
  <c r="U418" i="1"/>
  <c r="V418" i="1"/>
  <c r="U419" i="1"/>
  <c r="V419" i="1"/>
  <c r="U420" i="1"/>
  <c r="V420" i="1"/>
  <c r="U421" i="1"/>
  <c r="V421" i="1"/>
  <c r="U422" i="1"/>
  <c r="V422" i="1"/>
  <c r="U423" i="1"/>
  <c r="V423" i="1"/>
  <c r="U424" i="1"/>
  <c r="V424" i="1"/>
  <c r="U425" i="1"/>
  <c r="V425" i="1"/>
  <c r="U426" i="1"/>
  <c r="V426" i="1"/>
  <c r="U427" i="1"/>
  <c r="V427" i="1"/>
  <c r="U428" i="1"/>
  <c r="V428" i="1"/>
  <c r="U429" i="1"/>
  <c r="V429" i="1"/>
  <c r="U430" i="1"/>
  <c r="V430" i="1"/>
  <c r="U431" i="1"/>
  <c r="V431" i="1"/>
  <c r="U432" i="1"/>
  <c r="V432" i="1"/>
  <c r="U433" i="1"/>
  <c r="V433" i="1"/>
  <c r="U434" i="1"/>
  <c r="V434" i="1"/>
  <c r="U435" i="1"/>
  <c r="V435" i="1"/>
  <c r="U436" i="1"/>
  <c r="V436" i="1"/>
  <c r="U437" i="1"/>
  <c r="V437" i="1"/>
  <c r="U438" i="1"/>
  <c r="V438" i="1"/>
  <c r="U439" i="1"/>
  <c r="V439" i="1"/>
  <c r="U440" i="1"/>
  <c r="V440" i="1"/>
  <c r="U441" i="1"/>
  <c r="V441" i="1"/>
  <c r="U442" i="1"/>
  <c r="V442" i="1"/>
  <c r="U443" i="1"/>
  <c r="V443" i="1"/>
  <c r="U444" i="1"/>
  <c r="V444" i="1"/>
  <c r="U445" i="1"/>
  <c r="V445" i="1"/>
  <c r="U446" i="1"/>
  <c r="V446" i="1"/>
  <c r="U447" i="1"/>
  <c r="V447" i="1"/>
  <c r="U448" i="1"/>
  <c r="V448" i="1"/>
  <c r="U449" i="1"/>
  <c r="V449" i="1"/>
  <c r="U450" i="1"/>
  <c r="V450" i="1"/>
  <c r="U451" i="1"/>
  <c r="V451" i="1"/>
  <c r="U452" i="1"/>
  <c r="V452" i="1"/>
  <c r="U453" i="1"/>
  <c r="V453" i="1"/>
  <c r="U454" i="1"/>
  <c r="V454" i="1"/>
  <c r="U455" i="1"/>
  <c r="V455" i="1"/>
  <c r="U456" i="1"/>
  <c r="V456" i="1"/>
  <c r="U457" i="1"/>
  <c r="V457" i="1"/>
  <c r="U458" i="1"/>
  <c r="V458" i="1"/>
  <c r="U459" i="1"/>
  <c r="V459" i="1"/>
  <c r="U460" i="1"/>
  <c r="V460" i="1"/>
  <c r="U461" i="1"/>
  <c r="V461" i="1"/>
  <c r="U462" i="1"/>
  <c r="V462" i="1"/>
  <c r="U463" i="1"/>
  <c r="V463" i="1"/>
  <c r="U464" i="1"/>
  <c r="V464" i="1"/>
  <c r="U465" i="1"/>
  <c r="V465" i="1"/>
  <c r="U466" i="1"/>
  <c r="V466" i="1"/>
  <c r="U467" i="1"/>
  <c r="V467" i="1"/>
  <c r="U468" i="1"/>
  <c r="V468" i="1"/>
  <c r="U469" i="1"/>
  <c r="V469" i="1"/>
  <c r="U470" i="1"/>
  <c r="V470" i="1"/>
  <c r="U471" i="1"/>
  <c r="V471" i="1"/>
  <c r="U472" i="1"/>
  <c r="V472" i="1"/>
  <c r="U473" i="1"/>
  <c r="V473" i="1"/>
  <c r="U474" i="1"/>
  <c r="V474" i="1"/>
  <c r="U475" i="1"/>
  <c r="V475" i="1"/>
  <c r="U476" i="1"/>
  <c r="V476" i="1"/>
  <c r="U477" i="1"/>
  <c r="V477" i="1"/>
  <c r="U478" i="1"/>
  <c r="V478" i="1"/>
  <c r="U479" i="1"/>
  <c r="V479" i="1"/>
  <c r="U480" i="1"/>
  <c r="V480" i="1"/>
  <c r="U481" i="1"/>
  <c r="V481" i="1"/>
  <c r="U482" i="1"/>
  <c r="V482" i="1"/>
  <c r="U483" i="1"/>
  <c r="V483" i="1"/>
  <c r="U484" i="1"/>
  <c r="V484" i="1"/>
  <c r="U485" i="1"/>
  <c r="V485" i="1"/>
  <c r="U486" i="1"/>
  <c r="V486" i="1"/>
  <c r="U487" i="1"/>
  <c r="V487" i="1"/>
  <c r="U488" i="1"/>
  <c r="V488" i="1"/>
  <c r="U489" i="1"/>
  <c r="V489" i="1"/>
  <c r="U490" i="1"/>
  <c r="V490" i="1"/>
  <c r="U491" i="1"/>
  <c r="V491" i="1"/>
  <c r="U492" i="1"/>
  <c r="V492" i="1"/>
  <c r="U493" i="1"/>
  <c r="V493" i="1"/>
  <c r="U494" i="1"/>
  <c r="V494" i="1"/>
  <c r="U495" i="1"/>
  <c r="V495" i="1"/>
  <c r="U496" i="1"/>
  <c r="V496" i="1"/>
  <c r="U497" i="1"/>
  <c r="V497" i="1"/>
  <c r="U498" i="1"/>
  <c r="V498" i="1"/>
  <c r="U499" i="1"/>
  <c r="V499" i="1"/>
  <c r="U500" i="1"/>
  <c r="V500" i="1"/>
  <c r="U501" i="1"/>
  <c r="V501" i="1"/>
  <c r="U502" i="1"/>
  <c r="V502" i="1"/>
  <c r="U503" i="1"/>
  <c r="V503" i="1"/>
  <c r="U504" i="1"/>
  <c r="V504" i="1"/>
  <c r="U505" i="1"/>
  <c r="V505" i="1"/>
  <c r="U506" i="1"/>
  <c r="V506" i="1"/>
  <c r="U507" i="1"/>
  <c r="V507" i="1"/>
  <c r="U508" i="1"/>
  <c r="V508" i="1"/>
  <c r="U509" i="1"/>
  <c r="V509" i="1"/>
  <c r="U510" i="1"/>
  <c r="V510" i="1"/>
  <c r="U511" i="1"/>
  <c r="V511" i="1"/>
  <c r="U512" i="1"/>
  <c r="V512" i="1"/>
  <c r="U513" i="1"/>
  <c r="V513" i="1"/>
  <c r="U514" i="1"/>
  <c r="V514" i="1"/>
  <c r="U515" i="1"/>
  <c r="V515" i="1"/>
  <c r="U516" i="1"/>
  <c r="V516" i="1"/>
  <c r="U517" i="1"/>
  <c r="V517" i="1"/>
  <c r="U518" i="1"/>
  <c r="V518" i="1"/>
  <c r="U519" i="1"/>
  <c r="V519" i="1"/>
  <c r="U520" i="1"/>
  <c r="V520" i="1"/>
  <c r="U521" i="1"/>
  <c r="V521" i="1"/>
  <c r="U522" i="1"/>
  <c r="V522" i="1"/>
  <c r="U523" i="1"/>
  <c r="V523" i="1"/>
  <c r="U524" i="1"/>
  <c r="V524" i="1"/>
  <c r="U525" i="1"/>
  <c r="V525" i="1"/>
  <c r="U526" i="1"/>
  <c r="V526" i="1"/>
  <c r="U527" i="1"/>
  <c r="V527" i="1"/>
  <c r="U528" i="1"/>
  <c r="V528" i="1"/>
  <c r="U529" i="1"/>
  <c r="V529" i="1"/>
  <c r="U530" i="1"/>
  <c r="V530" i="1"/>
  <c r="U531" i="1"/>
  <c r="V531" i="1"/>
  <c r="U532" i="1"/>
  <c r="V532" i="1"/>
  <c r="U533" i="1"/>
  <c r="V533" i="1"/>
  <c r="U534" i="1"/>
  <c r="V534" i="1"/>
  <c r="U535" i="1"/>
  <c r="V535" i="1"/>
  <c r="U536" i="1"/>
  <c r="V536" i="1"/>
  <c r="U537" i="1"/>
  <c r="V537" i="1"/>
  <c r="U538" i="1"/>
  <c r="V538" i="1"/>
  <c r="U539" i="1"/>
  <c r="V539" i="1"/>
  <c r="U540" i="1"/>
  <c r="V540" i="1"/>
  <c r="U541" i="1"/>
  <c r="V541" i="1"/>
  <c r="U542" i="1"/>
  <c r="V542" i="1"/>
  <c r="U543" i="1"/>
  <c r="V543" i="1"/>
  <c r="U544" i="1"/>
  <c r="V544" i="1"/>
  <c r="U545" i="1"/>
  <c r="V545" i="1"/>
  <c r="U546" i="1"/>
  <c r="V546" i="1"/>
  <c r="U547" i="1"/>
  <c r="V547" i="1"/>
  <c r="U548" i="1"/>
  <c r="V548" i="1"/>
  <c r="U549" i="1"/>
  <c r="V549" i="1"/>
  <c r="U550" i="1"/>
  <c r="V550" i="1"/>
  <c r="U551" i="1"/>
  <c r="V551" i="1"/>
  <c r="U552" i="1"/>
  <c r="V552" i="1"/>
  <c r="U553" i="1"/>
  <c r="V553" i="1"/>
  <c r="U554" i="1"/>
  <c r="V554" i="1"/>
  <c r="U555" i="1"/>
  <c r="V555" i="1"/>
  <c r="U556" i="1"/>
  <c r="V556" i="1"/>
  <c r="U557" i="1"/>
  <c r="V557" i="1"/>
  <c r="U558" i="1"/>
  <c r="V558" i="1"/>
  <c r="U559" i="1"/>
  <c r="V559" i="1"/>
  <c r="U560" i="1"/>
  <c r="V560" i="1"/>
  <c r="U561" i="1"/>
  <c r="V561" i="1"/>
  <c r="U562" i="1"/>
  <c r="V562" i="1"/>
  <c r="U563" i="1"/>
  <c r="V563" i="1"/>
  <c r="U564" i="1"/>
  <c r="V564" i="1"/>
  <c r="U565" i="1"/>
  <c r="V565" i="1"/>
  <c r="U566" i="1"/>
  <c r="V566" i="1"/>
  <c r="U567" i="1"/>
  <c r="V567" i="1"/>
  <c r="U568" i="1"/>
  <c r="V568" i="1"/>
  <c r="U569" i="1"/>
  <c r="V569" i="1"/>
  <c r="U570" i="1"/>
  <c r="V570" i="1"/>
  <c r="U571" i="1"/>
  <c r="V571" i="1"/>
  <c r="U572" i="1"/>
  <c r="V572" i="1"/>
  <c r="U573" i="1"/>
  <c r="V573" i="1"/>
  <c r="U574" i="1"/>
  <c r="V574" i="1"/>
  <c r="U575" i="1"/>
  <c r="V575" i="1"/>
  <c r="U576" i="1"/>
  <c r="V576" i="1"/>
  <c r="U577" i="1"/>
  <c r="V577" i="1"/>
  <c r="U578" i="1"/>
  <c r="V578" i="1"/>
  <c r="U579" i="1"/>
  <c r="V579" i="1"/>
  <c r="U580" i="1"/>
  <c r="V580" i="1"/>
  <c r="U581" i="1"/>
  <c r="V581" i="1"/>
  <c r="U582" i="1"/>
  <c r="V582" i="1"/>
  <c r="U583" i="1"/>
  <c r="V583" i="1"/>
  <c r="U584" i="1"/>
  <c r="V584" i="1"/>
  <c r="U585" i="1"/>
  <c r="V585" i="1"/>
  <c r="U586" i="1"/>
  <c r="V586" i="1"/>
  <c r="U587" i="1"/>
  <c r="V587" i="1"/>
  <c r="U588" i="1"/>
  <c r="V588" i="1"/>
  <c r="U589" i="1"/>
  <c r="V589" i="1"/>
  <c r="U590" i="1"/>
  <c r="V590" i="1"/>
  <c r="U591" i="1"/>
  <c r="V591" i="1"/>
  <c r="U592" i="1"/>
  <c r="V592" i="1"/>
  <c r="U593" i="1"/>
  <c r="V593" i="1"/>
  <c r="U594" i="1"/>
  <c r="V594" i="1"/>
  <c r="U595" i="1"/>
  <c r="V595" i="1"/>
  <c r="U596" i="1"/>
  <c r="V596" i="1"/>
  <c r="U597" i="1"/>
  <c r="V597" i="1"/>
  <c r="U598" i="1"/>
  <c r="V598" i="1"/>
  <c r="U599" i="1"/>
  <c r="V599" i="1"/>
  <c r="U600" i="1"/>
  <c r="V600" i="1"/>
  <c r="U601" i="1"/>
  <c r="V601" i="1"/>
  <c r="U602" i="1"/>
  <c r="V602" i="1"/>
  <c r="U603" i="1"/>
  <c r="V603" i="1"/>
  <c r="U604" i="1"/>
  <c r="V604" i="1"/>
  <c r="U605" i="1"/>
  <c r="V605" i="1"/>
  <c r="U606" i="1"/>
  <c r="V606" i="1"/>
  <c r="U607" i="1"/>
  <c r="V607" i="1"/>
  <c r="U608" i="1"/>
  <c r="V608" i="1"/>
  <c r="U609" i="1"/>
  <c r="V609" i="1"/>
  <c r="U610" i="1"/>
  <c r="V610" i="1"/>
  <c r="U611" i="1"/>
  <c r="V611" i="1"/>
  <c r="U612" i="1"/>
  <c r="V612" i="1"/>
  <c r="U613" i="1"/>
  <c r="V613" i="1"/>
  <c r="U614" i="1"/>
  <c r="V614" i="1"/>
  <c r="U615" i="1"/>
  <c r="V615" i="1"/>
  <c r="U616" i="1"/>
  <c r="V616" i="1"/>
  <c r="U617" i="1"/>
  <c r="V617" i="1"/>
  <c r="U618" i="1"/>
  <c r="V618" i="1"/>
  <c r="U619" i="1"/>
  <c r="V619" i="1"/>
  <c r="U620" i="1"/>
  <c r="V620" i="1"/>
  <c r="U621" i="1"/>
  <c r="V621" i="1"/>
  <c r="U622" i="1"/>
  <c r="V622" i="1"/>
  <c r="U623" i="1"/>
  <c r="V623" i="1"/>
  <c r="U624" i="1"/>
  <c r="V624" i="1"/>
  <c r="U625" i="1"/>
  <c r="V625" i="1"/>
  <c r="U626" i="1"/>
  <c r="V626" i="1"/>
  <c r="U627" i="1"/>
  <c r="V627" i="1"/>
  <c r="U628" i="1"/>
  <c r="V628" i="1"/>
  <c r="U629" i="1"/>
  <c r="V629" i="1"/>
  <c r="U630" i="1"/>
  <c r="V630" i="1"/>
  <c r="U631" i="1"/>
  <c r="V631" i="1"/>
  <c r="U632" i="1"/>
  <c r="V632" i="1"/>
  <c r="U633" i="1"/>
  <c r="V633" i="1"/>
  <c r="U634" i="1"/>
  <c r="V634" i="1"/>
  <c r="U635" i="1"/>
  <c r="V635" i="1"/>
  <c r="U636" i="1"/>
  <c r="V636" i="1"/>
  <c r="U637" i="1"/>
  <c r="V637" i="1"/>
  <c r="U638" i="1"/>
  <c r="V638" i="1"/>
  <c r="U639" i="1"/>
  <c r="V639" i="1"/>
  <c r="U640" i="1"/>
  <c r="V640" i="1"/>
  <c r="U641" i="1"/>
  <c r="V641" i="1"/>
  <c r="U642" i="1"/>
  <c r="V642" i="1"/>
  <c r="U643" i="1"/>
  <c r="V643" i="1"/>
  <c r="U644" i="1"/>
  <c r="V644" i="1"/>
  <c r="U645" i="1"/>
  <c r="V645" i="1"/>
  <c r="U646" i="1"/>
  <c r="V646" i="1"/>
  <c r="U647" i="1"/>
  <c r="V647" i="1"/>
  <c r="U648" i="1"/>
  <c r="V648" i="1"/>
  <c r="U649" i="1"/>
  <c r="V649" i="1"/>
  <c r="U650" i="1"/>
  <c r="V650" i="1"/>
  <c r="U651" i="1"/>
  <c r="V651" i="1"/>
  <c r="U652" i="1"/>
  <c r="V652" i="1"/>
  <c r="U653" i="1"/>
  <c r="V653" i="1"/>
  <c r="U654" i="1"/>
  <c r="V654" i="1"/>
  <c r="U655" i="1"/>
  <c r="V655" i="1"/>
  <c r="U656" i="1"/>
  <c r="V656" i="1"/>
  <c r="U657" i="1"/>
  <c r="V657" i="1"/>
  <c r="U658" i="1"/>
  <c r="V658" i="1"/>
  <c r="U659" i="1"/>
  <c r="V659" i="1"/>
  <c r="U660" i="1"/>
  <c r="V660" i="1"/>
  <c r="U661" i="1"/>
  <c r="V661" i="1"/>
  <c r="U662" i="1"/>
  <c r="V662" i="1"/>
  <c r="U663" i="1"/>
  <c r="V663" i="1"/>
  <c r="U664" i="1"/>
  <c r="V664" i="1"/>
  <c r="U665" i="1"/>
  <c r="V665" i="1"/>
  <c r="U666" i="1"/>
  <c r="V666" i="1"/>
  <c r="U667" i="1"/>
  <c r="V667" i="1"/>
  <c r="U668" i="1"/>
  <c r="V668" i="1"/>
  <c r="U669" i="1"/>
  <c r="V669" i="1"/>
  <c r="U670" i="1"/>
  <c r="V670" i="1"/>
  <c r="U671" i="1"/>
  <c r="V671" i="1"/>
  <c r="U672" i="1"/>
  <c r="V672" i="1"/>
  <c r="U673" i="1"/>
  <c r="V673" i="1"/>
  <c r="U674" i="1"/>
  <c r="V674" i="1"/>
  <c r="U675" i="1"/>
  <c r="V675" i="1"/>
  <c r="U676" i="1"/>
  <c r="V676" i="1"/>
  <c r="U677" i="1"/>
  <c r="V677" i="1"/>
  <c r="U678" i="1"/>
  <c r="V678" i="1"/>
  <c r="U679" i="1"/>
  <c r="V679" i="1"/>
  <c r="U680" i="1"/>
  <c r="V680" i="1"/>
  <c r="U681" i="1"/>
  <c r="V681" i="1"/>
  <c r="U682" i="1"/>
  <c r="V682" i="1"/>
  <c r="U683" i="1"/>
  <c r="V683" i="1"/>
  <c r="U684" i="1"/>
  <c r="V684" i="1"/>
  <c r="U685" i="1"/>
  <c r="V685" i="1"/>
  <c r="U686" i="1"/>
  <c r="V686" i="1"/>
  <c r="U687" i="1"/>
  <c r="V687" i="1"/>
  <c r="U688" i="1"/>
  <c r="V688" i="1"/>
  <c r="U689" i="1"/>
  <c r="V689" i="1"/>
  <c r="U690" i="1"/>
  <c r="V690" i="1"/>
  <c r="U691" i="1"/>
  <c r="V691" i="1"/>
  <c r="U692" i="1"/>
  <c r="V692" i="1"/>
  <c r="U693" i="1"/>
  <c r="V693" i="1"/>
  <c r="U694" i="1"/>
  <c r="V694" i="1"/>
  <c r="U695" i="1"/>
  <c r="V695" i="1"/>
  <c r="U696" i="1"/>
  <c r="V696" i="1"/>
  <c r="U697" i="1"/>
  <c r="V697" i="1"/>
  <c r="U698" i="1"/>
  <c r="V698" i="1"/>
  <c r="U699" i="1"/>
  <c r="V699" i="1"/>
  <c r="U700" i="1"/>
  <c r="V700" i="1"/>
  <c r="U701" i="1"/>
  <c r="V701" i="1"/>
  <c r="U702" i="1"/>
  <c r="V702" i="1"/>
  <c r="U703" i="1"/>
  <c r="V703" i="1"/>
  <c r="U704" i="1"/>
  <c r="V704" i="1"/>
  <c r="U705" i="1"/>
  <c r="V705" i="1"/>
  <c r="U706" i="1"/>
  <c r="V706" i="1"/>
  <c r="U707" i="1"/>
  <c r="V707" i="1"/>
  <c r="U708" i="1"/>
  <c r="V708" i="1"/>
  <c r="U709" i="1"/>
  <c r="V709" i="1"/>
  <c r="U710" i="1"/>
  <c r="V710" i="1"/>
  <c r="U711" i="1"/>
  <c r="V711" i="1"/>
  <c r="U712" i="1"/>
  <c r="V712" i="1"/>
  <c r="U713" i="1"/>
  <c r="V713" i="1"/>
  <c r="U714" i="1"/>
  <c r="V714" i="1"/>
  <c r="U715" i="1"/>
  <c r="V715" i="1"/>
  <c r="U716" i="1"/>
  <c r="V716" i="1"/>
  <c r="U717" i="1"/>
  <c r="V717" i="1"/>
  <c r="U718" i="1"/>
  <c r="V718" i="1"/>
  <c r="U719" i="1"/>
  <c r="V719" i="1"/>
  <c r="U720" i="1"/>
  <c r="V720" i="1"/>
  <c r="U721" i="1"/>
  <c r="V721" i="1"/>
  <c r="U722" i="1"/>
  <c r="V722" i="1"/>
  <c r="U723" i="1"/>
  <c r="V723" i="1"/>
  <c r="U724" i="1"/>
  <c r="V724" i="1"/>
  <c r="U725" i="1"/>
  <c r="V725" i="1"/>
  <c r="U726" i="1"/>
  <c r="V726" i="1"/>
  <c r="U727" i="1"/>
  <c r="V727" i="1"/>
  <c r="U728" i="1"/>
  <c r="V728" i="1"/>
  <c r="U729" i="1"/>
  <c r="V729" i="1"/>
  <c r="U730" i="1"/>
  <c r="V730" i="1"/>
  <c r="U731" i="1"/>
  <c r="V731" i="1"/>
  <c r="U732" i="1"/>
  <c r="V732" i="1"/>
  <c r="U733" i="1"/>
  <c r="V733" i="1"/>
  <c r="U734" i="1"/>
  <c r="V734" i="1"/>
  <c r="U735" i="1"/>
  <c r="V735" i="1"/>
  <c r="U736" i="1"/>
  <c r="V736" i="1"/>
  <c r="U737" i="1"/>
  <c r="V737" i="1"/>
  <c r="U738" i="1"/>
  <c r="V738" i="1"/>
  <c r="U739" i="1"/>
  <c r="V739" i="1"/>
  <c r="U740" i="1"/>
  <c r="V740" i="1"/>
  <c r="U741" i="1"/>
  <c r="V741" i="1"/>
  <c r="U742" i="1"/>
  <c r="V742" i="1"/>
  <c r="U743" i="1"/>
  <c r="V743" i="1"/>
  <c r="U744" i="1"/>
  <c r="V744" i="1"/>
  <c r="U745" i="1"/>
  <c r="V745" i="1"/>
  <c r="U746" i="1"/>
  <c r="V746" i="1"/>
  <c r="U747" i="1"/>
  <c r="V747" i="1"/>
  <c r="U748" i="1"/>
  <c r="V748" i="1"/>
  <c r="U749" i="1"/>
  <c r="V749" i="1"/>
  <c r="U750" i="1"/>
  <c r="V750" i="1"/>
  <c r="U751" i="1"/>
  <c r="V751" i="1"/>
  <c r="U752" i="1"/>
  <c r="V752" i="1"/>
  <c r="U753" i="1"/>
  <c r="V753" i="1"/>
  <c r="U754" i="1"/>
  <c r="V754" i="1"/>
  <c r="U755" i="1"/>
  <c r="V755" i="1"/>
  <c r="U756" i="1"/>
  <c r="V756" i="1"/>
  <c r="U757" i="1"/>
  <c r="V757" i="1"/>
  <c r="U758" i="1"/>
  <c r="V758" i="1"/>
  <c r="U759" i="1"/>
  <c r="V759" i="1"/>
  <c r="U760" i="1"/>
  <c r="V760" i="1"/>
  <c r="U761" i="1"/>
  <c r="V761" i="1"/>
  <c r="U762" i="1"/>
  <c r="V762" i="1"/>
  <c r="U763" i="1"/>
  <c r="V763" i="1"/>
  <c r="U764" i="1"/>
  <c r="V764" i="1"/>
  <c r="U765" i="1"/>
  <c r="V765" i="1"/>
  <c r="U766" i="1"/>
  <c r="V766" i="1"/>
  <c r="U767" i="1"/>
  <c r="V767" i="1"/>
  <c r="U768" i="1"/>
  <c r="V768" i="1"/>
  <c r="U769" i="1"/>
  <c r="V769" i="1"/>
  <c r="U770" i="1"/>
  <c r="V770" i="1"/>
  <c r="U771" i="1"/>
  <c r="V771" i="1"/>
  <c r="U772" i="1"/>
  <c r="V772" i="1"/>
  <c r="U773" i="1"/>
  <c r="V773" i="1"/>
  <c r="U774" i="1"/>
  <c r="V774" i="1"/>
  <c r="U775" i="1"/>
  <c r="V775" i="1"/>
  <c r="U776" i="1"/>
  <c r="V776" i="1"/>
  <c r="U777" i="1"/>
  <c r="V777" i="1"/>
  <c r="U778" i="1"/>
  <c r="V778" i="1"/>
  <c r="U779" i="1"/>
  <c r="V779" i="1"/>
  <c r="U780" i="1"/>
  <c r="V780" i="1"/>
  <c r="U781" i="1"/>
  <c r="V781" i="1"/>
  <c r="U782" i="1"/>
  <c r="V782" i="1"/>
  <c r="U783" i="1"/>
  <c r="V783" i="1"/>
  <c r="U784" i="1"/>
  <c r="V784" i="1"/>
  <c r="U785" i="1"/>
  <c r="V785" i="1"/>
  <c r="U786" i="1"/>
  <c r="V786" i="1"/>
  <c r="U787" i="1"/>
  <c r="V787" i="1"/>
  <c r="U788" i="1"/>
  <c r="V788" i="1"/>
  <c r="U789" i="1"/>
  <c r="V789" i="1"/>
  <c r="U790" i="1"/>
  <c r="V790" i="1"/>
  <c r="U791" i="1"/>
  <c r="V791" i="1"/>
  <c r="U792" i="1"/>
  <c r="V792" i="1"/>
  <c r="U793" i="1"/>
  <c r="V793" i="1"/>
  <c r="U794" i="1"/>
  <c r="V794" i="1"/>
  <c r="U795" i="1"/>
  <c r="V795" i="1"/>
  <c r="U796" i="1"/>
  <c r="V796" i="1"/>
  <c r="U797" i="1"/>
  <c r="V797" i="1"/>
  <c r="U798" i="1"/>
  <c r="V798" i="1"/>
  <c r="U799" i="1"/>
  <c r="V799" i="1"/>
  <c r="U800" i="1"/>
  <c r="V800" i="1"/>
  <c r="U801" i="1"/>
  <c r="V801" i="1"/>
  <c r="U802" i="1"/>
  <c r="V802" i="1"/>
  <c r="U803" i="1"/>
  <c r="V803" i="1"/>
  <c r="U804" i="1"/>
  <c r="V804" i="1"/>
  <c r="U805" i="1"/>
  <c r="V805" i="1"/>
  <c r="U806" i="1"/>
  <c r="V806" i="1"/>
  <c r="U807" i="1"/>
  <c r="V807" i="1"/>
  <c r="U808" i="1"/>
  <c r="V808" i="1"/>
  <c r="U809" i="1"/>
  <c r="V809" i="1"/>
  <c r="U810" i="1"/>
  <c r="V810" i="1"/>
  <c r="U811" i="1"/>
  <c r="V811" i="1"/>
  <c r="U812" i="1"/>
  <c r="V812" i="1"/>
  <c r="U813" i="1"/>
  <c r="V813" i="1"/>
  <c r="U814" i="1"/>
  <c r="V814" i="1"/>
  <c r="U815" i="1"/>
  <c r="V815" i="1"/>
  <c r="U816" i="1"/>
  <c r="V816" i="1"/>
  <c r="U817" i="1"/>
  <c r="V817" i="1"/>
  <c r="U818" i="1"/>
  <c r="V818" i="1"/>
  <c r="U819" i="1"/>
  <c r="V819" i="1"/>
  <c r="U820" i="1"/>
  <c r="V820" i="1"/>
  <c r="U821" i="1"/>
  <c r="V821" i="1"/>
  <c r="U822" i="1"/>
  <c r="V822" i="1"/>
  <c r="U823" i="1"/>
  <c r="V823" i="1"/>
  <c r="U824" i="1"/>
  <c r="V824" i="1"/>
  <c r="U825" i="1"/>
  <c r="V825" i="1"/>
  <c r="U826" i="1"/>
  <c r="V826" i="1"/>
  <c r="U827" i="1"/>
  <c r="V827" i="1"/>
  <c r="U828" i="1"/>
  <c r="V828" i="1"/>
  <c r="U829" i="1"/>
  <c r="V829" i="1"/>
  <c r="U830" i="1"/>
  <c r="V830" i="1"/>
  <c r="U831" i="1"/>
  <c r="V831" i="1"/>
  <c r="U832" i="1"/>
  <c r="V832" i="1"/>
  <c r="U833" i="1"/>
  <c r="V833" i="1"/>
  <c r="U834" i="1"/>
  <c r="V834" i="1"/>
  <c r="U835" i="1"/>
  <c r="V835" i="1"/>
  <c r="U836" i="1"/>
  <c r="V836" i="1"/>
  <c r="U837" i="1"/>
  <c r="V837" i="1"/>
  <c r="U838" i="1"/>
  <c r="V838" i="1"/>
  <c r="U839" i="1"/>
  <c r="V839" i="1"/>
  <c r="U840" i="1"/>
  <c r="V840" i="1"/>
  <c r="U841" i="1"/>
  <c r="V841" i="1"/>
  <c r="U842" i="1"/>
  <c r="V842" i="1"/>
  <c r="U843" i="1"/>
  <c r="V843" i="1"/>
  <c r="U844" i="1"/>
  <c r="V844" i="1"/>
  <c r="U845" i="1"/>
  <c r="V845" i="1"/>
  <c r="U846" i="1"/>
  <c r="V846" i="1"/>
  <c r="U847" i="1"/>
  <c r="V847" i="1"/>
  <c r="U848" i="1"/>
  <c r="V848" i="1"/>
  <c r="U849" i="1"/>
  <c r="V849" i="1"/>
  <c r="U850" i="1"/>
  <c r="V850" i="1"/>
  <c r="U851" i="1"/>
  <c r="V851" i="1"/>
  <c r="U852" i="1"/>
  <c r="V852" i="1"/>
  <c r="U853" i="1"/>
  <c r="V853" i="1"/>
  <c r="U854" i="1"/>
  <c r="V854" i="1"/>
  <c r="U855" i="1"/>
  <c r="V855" i="1"/>
  <c r="U856" i="1"/>
  <c r="V856" i="1"/>
  <c r="U857" i="1"/>
  <c r="V857" i="1"/>
  <c r="U858" i="1"/>
  <c r="V858" i="1"/>
  <c r="U859" i="1"/>
  <c r="V859" i="1"/>
  <c r="U860" i="1"/>
  <c r="V860" i="1"/>
  <c r="U861" i="1"/>
  <c r="V861" i="1"/>
  <c r="U862" i="1"/>
  <c r="V862" i="1"/>
  <c r="U863" i="1"/>
  <c r="V863" i="1"/>
  <c r="U864" i="1"/>
  <c r="V864" i="1"/>
  <c r="U865" i="1"/>
  <c r="V865" i="1"/>
  <c r="U866" i="1"/>
  <c r="V866" i="1"/>
  <c r="U867" i="1"/>
  <c r="V867" i="1"/>
  <c r="U868" i="1"/>
  <c r="V868" i="1"/>
  <c r="U869" i="1"/>
  <c r="V869" i="1"/>
  <c r="U870" i="1"/>
  <c r="V870" i="1"/>
  <c r="U871" i="1"/>
  <c r="V871" i="1"/>
  <c r="U872" i="1"/>
  <c r="V872" i="1"/>
  <c r="U873" i="1"/>
  <c r="V873" i="1"/>
  <c r="U874" i="1"/>
  <c r="V874" i="1"/>
  <c r="U875" i="1"/>
  <c r="V875" i="1"/>
  <c r="U876" i="1"/>
  <c r="V876" i="1"/>
  <c r="U877" i="1"/>
  <c r="V877" i="1"/>
  <c r="U878" i="1"/>
  <c r="V878" i="1"/>
  <c r="U879" i="1"/>
  <c r="V879" i="1"/>
  <c r="U880" i="1"/>
  <c r="V880" i="1"/>
  <c r="U881" i="1"/>
  <c r="V881" i="1"/>
  <c r="U882" i="1"/>
  <c r="V882" i="1"/>
  <c r="U883" i="1"/>
  <c r="V883" i="1"/>
  <c r="U884" i="1"/>
  <c r="V884" i="1"/>
  <c r="U885" i="1"/>
  <c r="V885" i="1"/>
  <c r="U886" i="1"/>
  <c r="V886" i="1"/>
  <c r="U887" i="1"/>
  <c r="V887" i="1"/>
  <c r="U888" i="1"/>
  <c r="V888" i="1"/>
  <c r="U889" i="1"/>
  <c r="V889" i="1"/>
  <c r="U890" i="1"/>
  <c r="V890" i="1"/>
  <c r="U891" i="1"/>
  <c r="V891" i="1"/>
  <c r="U892" i="1"/>
  <c r="V892" i="1"/>
  <c r="U893" i="1"/>
  <c r="V893" i="1"/>
  <c r="U894" i="1"/>
  <c r="V894" i="1"/>
  <c r="U895" i="1"/>
  <c r="V895" i="1"/>
  <c r="U896" i="1"/>
  <c r="V896" i="1"/>
  <c r="U897" i="1"/>
  <c r="V897" i="1"/>
  <c r="U898" i="1"/>
  <c r="V898" i="1"/>
  <c r="U899" i="1"/>
  <c r="V899" i="1"/>
  <c r="U900" i="1"/>
  <c r="V900" i="1"/>
  <c r="U901" i="1"/>
  <c r="V901" i="1"/>
  <c r="U902" i="1"/>
  <c r="V902" i="1"/>
  <c r="U903" i="1"/>
  <c r="V903" i="1"/>
  <c r="U904" i="1"/>
  <c r="V904" i="1"/>
  <c r="U905" i="1"/>
  <c r="V905" i="1"/>
  <c r="U906" i="1"/>
  <c r="V906" i="1"/>
  <c r="U907" i="1"/>
  <c r="V907" i="1"/>
  <c r="U908" i="1"/>
  <c r="V908" i="1"/>
  <c r="U909" i="1"/>
  <c r="V909" i="1"/>
  <c r="U910" i="1"/>
  <c r="V910" i="1"/>
  <c r="U911" i="1"/>
  <c r="V911" i="1"/>
  <c r="U912" i="1"/>
  <c r="V912" i="1"/>
  <c r="U913" i="1"/>
  <c r="V913" i="1"/>
  <c r="U914" i="1"/>
  <c r="V914" i="1"/>
  <c r="U915" i="1"/>
  <c r="V915" i="1"/>
  <c r="U916" i="1"/>
  <c r="V916" i="1"/>
  <c r="U917" i="1"/>
  <c r="V917" i="1"/>
  <c r="U918" i="1"/>
  <c r="V918" i="1"/>
  <c r="U919" i="1"/>
  <c r="V919" i="1"/>
  <c r="U920" i="1"/>
  <c r="V920" i="1"/>
  <c r="U921" i="1"/>
  <c r="V921" i="1"/>
  <c r="U922" i="1"/>
  <c r="V922" i="1"/>
  <c r="U923" i="1"/>
  <c r="V923" i="1"/>
  <c r="U924" i="1"/>
  <c r="V924" i="1"/>
  <c r="U925" i="1"/>
  <c r="V925" i="1"/>
  <c r="U926" i="1"/>
  <c r="V926" i="1"/>
  <c r="U927" i="1"/>
  <c r="V927" i="1"/>
  <c r="U928" i="1"/>
  <c r="V928" i="1"/>
  <c r="U929" i="1"/>
  <c r="V929" i="1"/>
  <c r="U930" i="1"/>
  <c r="V930" i="1"/>
  <c r="U931" i="1"/>
  <c r="V931" i="1"/>
  <c r="U932" i="1"/>
  <c r="V932" i="1"/>
  <c r="U933" i="1"/>
  <c r="V933" i="1"/>
  <c r="U934" i="1"/>
  <c r="V934" i="1"/>
  <c r="U935" i="1"/>
  <c r="V935" i="1"/>
  <c r="U936" i="1"/>
  <c r="V936" i="1"/>
  <c r="U937" i="1"/>
  <c r="V937" i="1"/>
  <c r="U938" i="1"/>
  <c r="V938" i="1"/>
  <c r="U939" i="1"/>
  <c r="V939" i="1"/>
  <c r="U940" i="1"/>
  <c r="V940" i="1"/>
  <c r="U941" i="1"/>
  <c r="V941" i="1"/>
  <c r="U942" i="1"/>
  <c r="V942" i="1"/>
  <c r="U943" i="1"/>
  <c r="V943" i="1"/>
  <c r="U944" i="1"/>
  <c r="V944" i="1"/>
  <c r="U945" i="1"/>
  <c r="V945" i="1"/>
  <c r="U946" i="1"/>
  <c r="V946" i="1"/>
  <c r="U947" i="1"/>
  <c r="V947" i="1"/>
  <c r="U948" i="1"/>
  <c r="V948" i="1"/>
  <c r="U949" i="1"/>
  <c r="V949" i="1"/>
  <c r="U950" i="1"/>
  <c r="V950" i="1"/>
  <c r="U951" i="1"/>
  <c r="V951" i="1"/>
  <c r="U952" i="1"/>
  <c r="V952" i="1"/>
  <c r="U953" i="1"/>
  <c r="V953" i="1"/>
  <c r="U954" i="1"/>
  <c r="V954" i="1"/>
  <c r="U955" i="1"/>
  <c r="V955" i="1"/>
  <c r="U956" i="1"/>
  <c r="V956" i="1"/>
  <c r="U957" i="1"/>
  <c r="V957" i="1"/>
  <c r="U958" i="1"/>
  <c r="V958" i="1"/>
  <c r="U959" i="1"/>
  <c r="V959" i="1"/>
  <c r="U960" i="1"/>
  <c r="V960" i="1"/>
  <c r="U961" i="1"/>
  <c r="V961" i="1"/>
  <c r="U962" i="1"/>
  <c r="V962" i="1"/>
  <c r="U963" i="1"/>
  <c r="V963" i="1"/>
  <c r="U964" i="1"/>
  <c r="V964" i="1"/>
  <c r="U965" i="1"/>
  <c r="V965" i="1"/>
  <c r="U966" i="1"/>
  <c r="V966" i="1"/>
  <c r="U967" i="1"/>
  <c r="V967" i="1"/>
  <c r="U968" i="1"/>
  <c r="V968" i="1"/>
  <c r="U969" i="1"/>
  <c r="V969" i="1"/>
  <c r="U970" i="1"/>
  <c r="V970" i="1"/>
  <c r="U971" i="1"/>
  <c r="V971" i="1"/>
  <c r="U972" i="1"/>
  <c r="V972" i="1"/>
  <c r="U973" i="1"/>
  <c r="V973" i="1"/>
  <c r="U974" i="1"/>
  <c r="V974" i="1"/>
  <c r="U975" i="1"/>
  <c r="V975" i="1"/>
  <c r="U976" i="1"/>
  <c r="V976" i="1"/>
  <c r="U977" i="1"/>
  <c r="V977" i="1"/>
  <c r="U978" i="1"/>
  <c r="V978" i="1"/>
  <c r="U979" i="1"/>
  <c r="V979" i="1"/>
  <c r="U980" i="1"/>
  <c r="V980" i="1"/>
  <c r="U981" i="1"/>
  <c r="V981" i="1"/>
  <c r="U982" i="1"/>
  <c r="V982" i="1"/>
  <c r="U983" i="1"/>
  <c r="V983" i="1"/>
  <c r="U984" i="1"/>
  <c r="V984" i="1"/>
  <c r="U985" i="1"/>
  <c r="V985" i="1"/>
  <c r="U986" i="1"/>
  <c r="V986" i="1"/>
  <c r="U987" i="1"/>
  <c r="V987" i="1"/>
  <c r="U988" i="1"/>
  <c r="V988" i="1"/>
  <c r="U989" i="1"/>
  <c r="V989" i="1"/>
  <c r="U990" i="1"/>
  <c r="V990" i="1"/>
  <c r="U991" i="1"/>
  <c r="V991" i="1"/>
  <c r="U992" i="1"/>
  <c r="V992" i="1"/>
  <c r="U993" i="1"/>
  <c r="V993" i="1"/>
  <c r="U994" i="1"/>
  <c r="V994" i="1"/>
  <c r="U995" i="1"/>
  <c r="V995" i="1"/>
  <c r="U996" i="1"/>
  <c r="V996" i="1"/>
  <c r="U997" i="1"/>
  <c r="V997" i="1"/>
  <c r="U998" i="1"/>
  <c r="V998" i="1"/>
  <c r="U999" i="1"/>
  <c r="V999" i="1"/>
  <c r="U1000" i="1"/>
  <c r="V1000" i="1"/>
  <c r="U1001" i="1"/>
  <c r="V1001" i="1"/>
  <c r="U1002" i="1"/>
  <c r="V1002" i="1"/>
  <c r="U1003" i="1"/>
  <c r="V1003" i="1"/>
  <c r="U1004" i="1"/>
  <c r="V1004" i="1"/>
  <c r="U1005" i="1"/>
  <c r="V1005" i="1"/>
  <c r="U1006" i="1"/>
  <c r="V1006" i="1"/>
  <c r="U1007" i="1"/>
  <c r="V1007" i="1"/>
  <c r="U1008" i="1"/>
  <c r="V1008" i="1"/>
  <c r="U1009" i="1"/>
  <c r="V1009" i="1"/>
  <c r="U1010" i="1"/>
  <c r="V1010" i="1"/>
  <c r="U1011" i="1"/>
  <c r="V1011" i="1"/>
  <c r="U1012" i="1"/>
  <c r="V1012" i="1"/>
  <c r="U1013" i="1"/>
  <c r="V1013" i="1"/>
  <c r="U1014" i="1"/>
  <c r="V1014" i="1"/>
  <c r="U1015" i="1"/>
  <c r="V1015" i="1"/>
  <c r="U1016" i="1"/>
  <c r="V1016" i="1"/>
  <c r="U1017" i="1"/>
  <c r="V1017" i="1"/>
  <c r="U1018" i="1"/>
  <c r="V1018" i="1"/>
  <c r="U1019" i="1"/>
  <c r="V1019" i="1"/>
  <c r="U1020" i="1"/>
  <c r="V1020" i="1"/>
  <c r="U1021" i="1"/>
  <c r="V1021" i="1"/>
  <c r="U1022" i="1"/>
  <c r="V1022" i="1"/>
  <c r="U1023" i="1"/>
  <c r="V1023" i="1"/>
  <c r="U1024" i="1"/>
  <c r="V1024" i="1"/>
  <c r="U1025" i="1"/>
  <c r="V1025" i="1"/>
  <c r="U1026" i="1"/>
  <c r="V1026" i="1"/>
  <c r="U1027" i="1"/>
  <c r="V1027" i="1"/>
  <c r="U1028" i="1"/>
  <c r="V1028" i="1"/>
  <c r="U1029" i="1"/>
  <c r="V1029" i="1"/>
  <c r="U1030" i="1"/>
  <c r="V1030" i="1"/>
  <c r="U1031" i="1"/>
  <c r="V1031" i="1"/>
  <c r="U1032" i="1"/>
  <c r="V1032" i="1"/>
  <c r="U1033" i="1"/>
  <c r="V1033" i="1"/>
  <c r="U1034" i="1"/>
  <c r="V1034" i="1"/>
  <c r="U1035" i="1"/>
  <c r="V1035" i="1"/>
  <c r="U1036" i="1"/>
  <c r="V1036" i="1"/>
  <c r="U1037" i="1"/>
  <c r="V1037" i="1"/>
  <c r="U1038" i="1"/>
  <c r="V1038" i="1"/>
  <c r="U1039" i="1"/>
  <c r="V1039" i="1"/>
  <c r="U1040" i="1"/>
  <c r="V1040" i="1"/>
  <c r="U1041" i="1"/>
  <c r="V1041" i="1"/>
  <c r="U1042" i="1"/>
  <c r="V1042" i="1"/>
  <c r="U1043" i="1"/>
  <c r="V1043" i="1"/>
  <c r="U1044" i="1"/>
  <c r="V1044" i="1"/>
  <c r="U1045" i="1"/>
  <c r="V1045" i="1"/>
  <c r="U1046" i="1"/>
  <c r="V1046" i="1"/>
  <c r="U1047" i="1"/>
  <c r="V1047" i="1"/>
  <c r="U1048" i="1"/>
  <c r="V1048" i="1"/>
  <c r="U1049" i="1"/>
  <c r="V1049" i="1"/>
  <c r="U1050" i="1"/>
  <c r="V1050" i="1"/>
  <c r="U1051" i="1"/>
  <c r="V1051" i="1"/>
  <c r="U1052" i="1"/>
  <c r="V1052" i="1"/>
  <c r="U1053" i="1"/>
  <c r="V1053" i="1"/>
  <c r="U1054" i="1"/>
  <c r="V1054" i="1"/>
  <c r="U1055" i="1"/>
  <c r="V1055" i="1"/>
  <c r="U1056" i="1"/>
  <c r="V1056" i="1"/>
  <c r="U1057" i="1"/>
  <c r="V1057" i="1"/>
  <c r="U1058" i="1"/>
  <c r="V1058" i="1"/>
  <c r="U1059" i="1"/>
  <c r="V1059" i="1"/>
  <c r="U1060" i="1"/>
  <c r="V1060" i="1"/>
  <c r="U1061" i="1"/>
  <c r="V1061" i="1"/>
  <c r="U1062" i="1"/>
  <c r="V1062" i="1"/>
  <c r="U1063" i="1"/>
  <c r="V1063" i="1"/>
  <c r="U1064" i="1"/>
  <c r="V1064" i="1"/>
  <c r="U1065" i="1"/>
  <c r="V1065" i="1"/>
  <c r="U1066" i="1"/>
  <c r="V1066" i="1"/>
  <c r="U1067" i="1"/>
  <c r="V1067" i="1"/>
  <c r="U1068" i="1"/>
  <c r="V1068" i="1"/>
  <c r="U1069" i="1"/>
  <c r="V1069" i="1"/>
  <c r="U1070" i="1"/>
  <c r="V1070" i="1"/>
  <c r="U1071" i="1"/>
  <c r="V1071" i="1"/>
  <c r="U1072" i="1"/>
  <c r="V1072" i="1"/>
  <c r="U1073" i="1"/>
  <c r="V1073" i="1"/>
  <c r="U1074" i="1"/>
  <c r="V1074" i="1"/>
  <c r="U1075" i="1"/>
  <c r="V1075" i="1"/>
  <c r="U1076" i="1"/>
  <c r="V1076" i="1"/>
  <c r="U1077" i="1"/>
  <c r="V1077" i="1"/>
  <c r="U1078" i="1"/>
  <c r="V1078" i="1"/>
  <c r="U1079" i="1"/>
  <c r="V1079" i="1"/>
  <c r="U1080" i="1"/>
  <c r="V1080" i="1"/>
  <c r="U1081" i="1"/>
  <c r="V1081" i="1"/>
  <c r="U1082" i="1"/>
  <c r="V1082" i="1"/>
  <c r="U1083" i="1"/>
  <c r="V1083" i="1"/>
  <c r="U1084" i="1"/>
  <c r="V1084" i="1"/>
  <c r="U1085" i="1"/>
  <c r="V1085" i="1"/>
  <c r="U1086" i="1"/>
  <c r="V1086" i="1"/>
  <c r="U1087" i="1"/>
  <c r="V1087" i="1"/>
  <c r="U1088" i="1"/>
  <c r="V1088" i="1"/>
  <c r="U1089" i="1"/>
  <c r="V1089" i="1"/>
  <c r="U1090" i="1"/>
  <c r="V1090" i="1"/>
  <c r="U1091" i="1"/>
  <c r="V1091" i="1"/>
  <c r="U1092" i="1"/>
  <c r="V1092" i="1"/>
  <c r="U1093" i="1"/>
  <c r="V1093" i="1"/>
  <c r="U1094" i="1"/>
  <c r="V1094" i="1"/>
  <c r="U1095" i="1"/>
  <c r="V1095" i="1"/>
  <c r="U1096" i="1"/>
  <c r="V1096" i="1"/>
  <c r="U1097" i="1"/>
  <c r="V1097" i="1"/>
  <c r="U1098" i="1"/>
  <c r="V1098" i="1"/>
  <c r="U1099" i="1"/>
  <c r="V1099" i="1"/>
  <c r="U1100" i="1"/>
  <c r="V1100" i="1"/>
  <c r="U1101" i="1"/>
  <c r="V1101" i="1"/>
  <c r="U1102" i="1"/>
  <c r="V1102" i="1"/>
  <c r="U1103" i="1"/>
  <c r="V1103" i="1"/>
  <c r="U1104" i="1"/>
  <c r="V1104" i="1"/>
  <c r="U1105" i="1"/>
  <c r="V1105" i="1"/>
  <c r="U1106" i="1"/>
  <c r="V1106" i="1"/>
  <c r="U1107" i="1"/>
  <c r="V1107" i="1"/>
  <c r="U1108" i="1"/>
  <c r="V1108" i="1"/>
  <c r="U1109" i="1"/>
  <c r="V1109" i="1"/>
  <c r="U1110" i="1"/>
  <c r="V1110" i="1"/>
  <c r="U1111" i="1"/>
  <c r="V1111" i="1"/>
  <c r="U1112" i="1"/>
  <c r="V1112" i="1"/>
  <c r="U1113" i="1"/>
  <c r="V1113" i="1"/>
  <c r="U1114" i="1"/>
  <c r="V1114" i="1"/>
  <c r="U1115" i="1"/>
  <c r="V1115" i="1"/>
  <c r="U1116" i="1"/>
  <c r="V1116" i="1"/>
  <c r="U1117" i="1"/>
  <c r="V1117" i="1"/>
  <c r="U1118" i="1"/>
  <c r="V1118" i="1"/>
  <c r="U1119" i="1"/>
  <c r="V1119" i="1"/>
  <c r="U1120" i="1"/>
  <c r="V1120" i="1"/>
  <c r="U1121" i="1"/>
  <c r="V1121" i="1"/>
  <c r="U1122" i="1"/>
  <c r="V1122" i="1"/>
  <c r="U1123" i="1"/>
  <c r="V1123" i="1"/>
  <c r="U1124" i="1"/>
  <c r="V1124" i="1"/>
  <c r="U1125" i="1"/>
  <c r="V1125" i="1"/>
  <c r="U1126" i="1"/>
  <c r="V1126" i="1"/>
  <c r="U1127" i="1"/>
  <c r="V1127" i="1"/>
  <c r="U1128" i="1"/>
  <c r="V1128" i="1"/>
  <c r="U1129" i="1"/>
  <c r="V1129" i="1"/>
  <c r="U1130" i="1"/>
  <c r="V1130" i="1"/>
  <c r="U1131" i="1"/>
  <c r="V1131" i="1"/>
  <c r="U1132" i="1"/>
  <c r="V1132" i="1"/>
  <c r="U1133" i="1"/>
  <c r="V1133" i="1"/>
  <c r="U1134" i="1"/>
  <c r="V1134" i="1"/>
  <c r="U1135" i="1"/>
  <c r="V1135" i="1"/>
  <c r="U1136" i="1"/>
  <c r="V1136" i="1"/>
  <c r="U1137" i="1"/>
  <c r="V1137" i="1"/>
  <c r="U1138" i="1"/>
  <c r="V1138" i="1"/>
  <c r="U1139" i="1"/>
  <c r="V1139" i="1"/>
  <c r="U1140" i="1"/>
  <c r="V1140" i="1"/>
  <c r="U1141" i="1"/>
  <c r="V1141" i="1"/>
  <c r="U1142" i="1"/>
  <c r="V1142" i="1"/>
  <c r="U1143" i="1"/>
  <c r="V1143" i="1"/>
  <c r="U1144" i="1"/>
  <c r="V1144" i="1"/>
  <c r="U1145" i="1"/>
  <c r="V1145" i="1"/>
  <c r="U1146" i="1"/>
  <c r="V1146" i="1"/>
  <c r="U1147" i="1"/>
  <c r="V1147" i="1"/>
  <c r="U1148" i="1"/>
  <c r="V1148" i="1"/>
  <c r="U1149" i="1"/>
  <c r="V1149" i="1"/>
  <c r="U1150" i="1"/>
  <c r="V1150" i="1"/>
  <c r="U1151" i="1"/>
  <c r="V1151" i="1"/>
  <c r="U1152" i="1"/>
  <c r="V1152" i="1"/>
  <c r="U1153" i="1"/>
  <c r="V1153" i="1"/>
  <c r="U1154" i="1"/>
  <c r="V1154" i="1"/>
  <c r="U1155" i="1"/>
  <c r="V1155" i="1"/>
  <c r="U1156" i="1"/>
  <c r="V1156" i="1"/>
  <c r="U1157" i="1"/>
  <c r="V1157" i="1"/>
  <c r="U1158" i="1"/>
  <c r="V1158" i="1"/>
  <c r="U1159" i="1"/>
  <c r="V1159" i="1"/>
  <c r="U1160" i="1"/>
  <c r="V1160" i="1"/>
  <c r="U1161" i="1"/>
  <c r="V1161" i="1"/>
  <c r="U1162" i="1"/>
  <c r="V1162" i="1"/>
  <c r="U1163" i="1"/>
  <c r="V1163" i="1"/>
  <c r="U1164" i="1"/>
  <c r="V1164" i="1"/>
  <c r="U1165" i="1"/>
  <c r="V1165" i="1"/>
  <c r="U1166" i="1"/>
  <c r="V1166" i="1"/>
  <c r="U1167" i="1"/>
  <c r="V1167" i="1"/>
  <c r="U1168" i="1"/>
  <c r="V1168" i="1"/>
  <c r="U1169" i="1"/>
  <c r="V1169" i="1"/>
  <c r="U1170" i="1"/>
  <c r="V1170" i="1"/>
  <c r="U1171" i="1"/>
  <c r="V1171" i="1"/>
  <c r="U1172" i="1"/>
  <c r="V1172" i="1"/>
  <c r="U1173" i="1"/>
  <c r="V1173" i="1"/>
  <c r="U1174" i="1"/>
  <c r="V1174" i="1"/>
  <c r="U1175" i="1"/>
  <c r="V1175" i="1"/>
  <c r="U1176" i="1"/>
  <c r="V1176" i="1"/>
  <c r="U1177" i="1"/>
  <c r="V1177" i="1"/>
  <c r="U1178" i="1"/>
  <c r="V1178" i="1"/>
  <c r="U1179" i="1"/>
  <c r="V1179" i="1"/>
  <c r="U1180" i="1"/>
  <c r="V1180" i="1"/>
  <c r="U1181" i="1"/>
  <c r="V1181" i="1"/>
  <c r="U1182" i="1"/>
  <c r="V1182" i="1"/>
  <c r="U1183" i="1"/>
  <c r="V1183" i="1"/>
  <c r="U1184" i="1"/>
  <c r="V1184" i="1"/>
  <c r="U1185" i="1"/>
  <c r="V1185" i="1"/>
  <c r="U1186" i="1"/>
  <c r="V1186" i="1"/>
  <c r="U1187" i="1"/>
  <c r="V1187" i="1"/>
  <c r="U1188" i="1"/>
  <c r="V1188" i="1"/>
  <c r="U1189" i="1"/>
  <c r="V1189" i="1"/>
  <c r="U1190" i="1"/>
  <c r="V1190" i="1"/>
  <c r="U1191" i="1"/>
  <c r="V1191" i="1"/>
  <c r="U1192" i="1"/>
  <c r="V1192" i="1"/>
  <c r="U1193" i="1"/>
  <c r="V1193" i="1"/>
  <c r="U1194" i="1"/>
  <c r="V1194" i="1"/>
  <c r="U1195" i="1"/>
  <c r="V1195" i="1"/>
  <c r="U1196" i="1"/>
  <c r="V1196" i="1"/>
  <c r="U1197" i="1"/>
  <c r="V1197" i="1"/>
  <c r="U1198" i="1"/>
  <c r="V1198" i="1"/>
  <c r="U1199" i="1"/>
  <c r="V1199" i="1"/>
  <c r="U1200" i="1"/>
  <c r="V1200" i="1"/>
  <c r="U1201" i="1"/>
  <c r="V1201" i="1"/>
  <c r="U1202" i="1"/>
  <c r="V1202" i="1"/>
  <c r="U1203" i="1"/>
  <c r="V1203" i="1"/>
  <c r="U1204" i="1"/>
  <c r="V1204" i="1"/>
  <c r="U1205" i="1"/>
  <c r="V1205" i="1"/>
  <c r="U1206" i="1"/>
  <c r="V1206" i="1"/>
  <c r="U1207" i="1"/>
  <c r="V1207" i="1"/>
  <c r="U1208" i="1"/>
  <c r="V1208" i="1"/>
  <c r="U1209" i="1"/>
  <c r="V1209" i="1"/>
  <c r="U1210" i="1"/>
  <c r="V1210" i="1"/>
  <c r="U1211" i="1"/>
  <c r="V1211" i="1"/>
  <c r="U1212" i="1"/>
  <c r="V1212" i="1"/>
  <c r="U1213" i="1"/>
  <c r="V1213" i="1"/>
  <c r="U1214" i="1"/>
  <c r="V1214" i="1"/>
  <c r="U1215" i="1"/>
  <c r="V1215" i="1"/>
  <c r="U1216" i="1"/>
  <c r="V1216" i="1"/>
  <c r="U1217" i="1"/>
  <c r="V1217" i="1"/>
  <c r="U1218" i="1"/>
  <c r="V1218" i="1"/>
  <c r="U1219" i="1"/>
  <c r="V1219" i="1"/>
  <c r="U1220" i="1"/>
  <c r="V1220" i="1"/>
  <c r="U1221" i="1"/>
  <c r="V1221" i="1"/>
  <c r="U1222" i="1"/>
  <c r="V1222" i="1"/>
  <c r="U1223" i="1"/>
  <c r="V1223" i="1"/>
  <c r="U1224" i="1"/>
  <c r="V1224" i="1"/>
  <c r="U1225" i="1"/>
  <c r="V1225" i="1"/>
  <c r="U1226" i="1"/>
  <c r="V1226" i="1"/>
  <c r="U1227" i="1"/>
  <c r="V1227" i="1"/>
  <c r="U1228" i="1"/>
  <c r="V1228" i="1"/>
  <c r="U1229" i="1"/>
  <c r="V1229" i="1"/>
  <c r="U1230" i="1"/>
  <c r="V1230" i="1"/>
  <c r="U1231" i="1"/>
  <c r="V1231" i="1"/>
  <c r="U1232" i="1"/>
  <c r="V1232" i="1"/>
  <c r="U1233" i="1"/>
  <c r="V1233" i="1"/>
  <c r="U1234" i="1"/>
  <c r="V1234" i="1"/>
  <c r="U1235" i="1"/>
  <c r="V1235" i="1"/>
  <c r="U1236" i="1"/>
  <c r="V1236" i="1"/>
  <c r="U1237" i="1"/>
  <c r="V1237" i="1"/>
  <c r="U1238" i="1"/>
  <c r="V1238" i="1"/>
  <c r="U1239" i="1"/>
  <c r="V1239" i="1"/>
  <c r="U1240" i="1"/>
  <c r="V1240" i="1"/>
  <c r="U1241" i="1"/>
  <c r="V1241" i="1"/>
  <c r="U1242" i="1"/>
  <c r="V1242" i="1"/>
  <c r="U1243" i="1"/>
  <c r="V1243" i="1"/>
  <c r="U1244" i="1"/>
  <c r="V1244" i="1"/>
  <c r="U1245" i="1"/>
  <c r="V1245" i="1"/>
  <c r="U1246" i="1"/>
  <c r="V1246" i="1"/>
  <c r="U1247" i="1"/>
  <c r="V1247" i="1"/>
  <c r="U1248" i="1"/>
  <c r="V1248" i="1"/>
  <c r="U1249" i="1"/>
  <c r="V1249" i="1"/>
  <c r="U1250" i="1"/>
  <c r="V1250" i="1"/>
  <c r="U1251" i="1"/>
  <c r="V1251" i="1"/>
  <c r="U1252" i="1"/>
  <c r="V1252" i="1"/>
  <c r="U1253" i="1"/>
  <c r="V1253" i="1"/>
  <c r="U1254" i="1"/>
  <c r="V1254" i="1"/>
  <c r="U1255" i="1"/>
  <c r="V1255" i="1"/>
  <c r="U1256" i="1"/>
  <c r="V1256" i="1"/>
  <c r="U1257" i="1"/>
  <c r="V1257" i="1"/>
  <c r="U1258" i="1"/>
  <c r="V1258" i="1"/>
  <c r="U1259" i="1"/>
  <c r="V1259" i="1"/>
  <c r="U1260" i="1"/>
  <c r="V1260" i="1"/>
  <c r="U1261" i="1"/>
  <c r="V1261" i="1"/>
  <c r="U1262" i="1"/>
  <c r="V1262" i="1"/>
  <c r="U1263" i="1"/>
  <c r="V1263" i="1"/>
  <c r="U1264" i="1"/>
  <c r="V1264" i="1"/>
  <c r="U1265" i="1"/>
  <c r="V1265" i="1"/>
  <c r="U1266" i="1"/>
  <c r="V1266" i="1"/>
  <c r="U1267" i="1"/>
  <c r="V1267" i="1"/>
  <c r="U1268" i="1"/>
  <c r="V1268" i="1"/>
  <c r="U1269" i="1"/>
  <c r="V1269" i="1"/>
  <c r="U1270" i="1"/>
  <c r="V1270" i="1"/>
  <c r="U1271" i="1"/>
  <c r="V1271" i="1"/>
  <c r="U1272" i="1"/>
  <c r="V1272" i="1"/>
  <c r="U1273" i="1"/>
  <c r="V1273" i="1"/>
  <c r="U1274" i="1"/>
  <c r="V1274" i="1"/>
  <c r="U1275" i="1"/>
  <c r="V1275" i="1"/>
  <c r="U1276" i="1"/>
  <c r="V1276" i="1"/>
  <c r="U1277" i="1"/>
  <c r="V1277" i="1"/>
  <c r="U1278" i="1"/>
  <c r="V1278" i="1"/>
  <c r="U1279" i="1"/>
  <c r="V1279" i="1"/>
  <c r="U1280" i="1"/>
  <c r="V1280" i="1"/>
  <c r="U1281" i="1"/>
  <c r="V1281" i="1"/>
  <c r="U1282" i="1"/>
  <c r="V1282" i="1"/>
  <c r="U1283" i="1"/>
  <c r="V1283" i="1"/>
  <c r="U1284" i="1"/>
  <c r="V1284" i="1"/>
  <c r="U1285" i="1"/>
  <c r="V1285" i="1"/>
  <c r="U1286" i="1"/>
  <c r="V1286" i="1"/>
  <c r="U1287" i="1"/>
  <c r="V1287" i="1"/>
  <c r="U1288" i="1"/>
  <c r="V1288" i="1"/>
  <c r="U1289" i="1"/>
  <c r="V1289" i="1"/>
  <c r="U1290" i="1"/>
  <c r="V1290" i="1"/>
  <c r="U1291" i="1"/>
  <c r="V1291" i="1"/>
  <c r="U1292" i="1"/>
  <c r="V1292" i="1"/>
  <c r="U1293" i="1"/>
  <c r="V1293" i="1"/>
  <c r="U1294" i="1"/>
  <c r="V1294" i="1"/>
  <c r="U1295" i="1"/>
  <c r="V1295" i="1"/>
  <c r="U1296" i="1"/>
  <c r="V1296" i="1"/>
  <c r="U1297" i="1"/>
  <c r="V1297" i="1"/>
  <c r="U1298" i="1"/>
  <c r="V1298" i="1"/>
  <c r="U1299" i="1"/>
  <c r="V1299" i="1"/>
  <c r="U1300" i="1"/>
  <c r="V1300" i="1"/>
  <c r="U1301" i="1"/>
  <c r="V1301" i="1"/>
  <c r="U1302" i="1"/>
  <c r="V1302" i="1"/>
  <c r="U1303" i="1"/>
  <c r="V1303" i="1"/>
  <c r="U1304" i="1"/>
  <c r="V1304" i="1"/>
  <c r="U1305" i="1"/>
  <c r="V1305" i="1"/>
  <c r="U1306" i="1"/>
  <c r="V1306" i="1"/>
  <c r="U1307" i="1"/>
  <c r="V1307" i="1"/>
  <c r="U1308" i="1"/>
  <c r="V1308" i="1"/>
  <c r="U1309" i="1"/>
  <c r="V1309" i="1"/>
  <c r="U1310" i="1"/>
  <c r="V1310" i="1"/>
  <c r="U1311" i="1"/>
  <c r="V1311" i="1"/>
  <c r="U1312" i="1"/>
  <c r="V1312" i="1"/>
  <c r="U1313" i="1"/>
  <c r="V1313" i="1"/>
  <c r="U1314" i="1"/>
  <c r="V1314" i="1"/>
  <c r="U1315" i="1"/>
  <c r="V1315" i="1"/>
  <c r="U1316" i="1"/>
  <c r="V1316" i="1"/>
  <c r="U1317" i="1"/>
  <c r="V1317" i="1"/>
  <c r="U1318" i="1"/>
  <c r="V1318" i="1"/>
  <c r="U1319" i="1"/>
  <c r="V1319" i="1"/>
  <c r="U1320" i="1"/>
  <c r="V1320" i="1"/>
  <c r="U1321" i="1"/>
  <c r="V1321" i="1"/>
  <c r="U1322" i="1"/>
  <c r="V1322" i="1"/>
  <c r="U1323" i="1"/>
  <c r="V1323" i="1"/>
  <c r="U1324" i="1"/>
  <c r="V1324" i="1"/>
  <c r="U1325" i="1"/>
  <c r="V1325" i="1"/>
  <c r="U1326" i="1"/>
  <c r="V1326" i="1"/>
  <c r="U1327" i="1"/>
  <c r="V1327" i="1"/>
  <c r="U1328" i="1"/>
  <c r="V1328" i="1"/>
  <c r="U1329" i="1"/>
  <c r="V1329" i="1"/>
  <c r="U1330" i="1"/>
  <c r="V1330" i="1"/>
  <c r="U1331" i="1"/>
  <c r="V1331" i="1"/>
  <c r="U1332" i="1"/>
  <c r="V1332" i="1"/>
  <c r="U1333" i="1"/>
  <c r="V1333" i="1"/>
  <c r="U1334" i="1"/>
  <c r="V1334" i="1"/>
  <c r="U1335" i="1"/>
  <c r="V1335" i="1"/>
  <c r="U1336" i="1"/>
  <c r="V1336" i="1"/>
  <c r="U1337" i="1"/>
  <c r="V1337" i="1"/>
  <c r="U1338" i="1"/>
  <c r="V1338" i="1"/>
  <c r="U1339" i="1"/>
  <c r="V1339" i="1"/>
  <c r="U1340" i="1"/>
  <c r="V1340" i="1"/>
  <c r="U1341" i="1"/>
  <c r="V1341" i="1"/>
  <c r="U1342" i="1"/>
  <c r="V1342" i="1"/>
  <c r="U1343" i="1"/>
  <c r="V1343" i="1"/>
  <c r="U1344" i="1"/>
  <c r="V1344" i="1"/>
  <c r="U1345" i="1"/>
  <c r="V1345" i="1"/>
  <c r="U1346" i="1"/>
  <c r="V1346" i="1"/>
  <c r="U1347" i="1"/>
  <c r="V1347" i="1"/>
  <c r="U1348" i="1"/>
  <c r="V1348" i="1"/>
  <c r="U1349" i="1"/>
  <c r="V1349" i="1"/>
  <c r="U1350" i="1"/>
  <c r="V1350" i="1"/>
  <c r="U1351" i="1"/>
  <c r="V1351" i="1"/>
  <c r="U1352" i="1"/>
  <c r="V1352" i="1"/>
  <c r="U1353" i="1"/>
  <c r="V1353" i="1"/>
  <c r="U1354" i="1"/>
  <c r="V1354" i="1"/>
  <c r="U1355" i="1"/>
  <c r="V1355" i="1"/>
  <c r="U1356" i="1"/>
  <c r="V1356" i="1"/>
  <c r="U1357" i="1"/>
  <c r="V1357" i="1"/>
  <c r="U1358" i="1"/>
  <c r="V1358" i="1"/>
  <c r="U1359" i="1"/>
  <c r="V1359" i="1"/>
  <c r="U1360" i="1"/>
  <c r="V1360" i="1"/>
  <c r="U1361" i="1"/>
  <c r="V1361" i="1"/>
  <c r="U1362" i="1"/>
  <c r="V1362" i="1"/>
  <c r="U1363" i="1"/>
  <c r="V1363" i="1"/>
  <c r="U1364" i="1"/>
  <c r="V1364" i="1"/>
  <c r="U1365" i="1"/>
  <c r="V1365" i="1"/>
  <c r="U1366" i="1"/>
  <c r="V1366" i="1"/>
  <c r="U1367" i="1"/>
  <c r="V1367" i="1"/>
  <c r="U1368" i="1"/>
  <c r="V1368" i="1"/>
  <c r="U1369" i="1"/>
  <c r="V1369" i="1"/>
  <c r="U1370" i="1"/>
  <c r="V1370" i="1"/>
  <c r="U1371" i="1"/>
  <c r="V1371" i="1"/>
  <c r="U1372" i="1"/>
  <c r="V1372" i="1"/>
  <c r="U1373" i="1"/>
  <c r="V1373" i="1"/>
  <c r="U1374" i="1"/>
  <c r="V1374" i="1"/>
  <c r="U1375" i="1"/>
  <c r="V1375" i="1"/>
  <c r="U1376" i="1"/>
  <c r="V1376" i="1"/>
  <c r="U1377" i="1"/>
  <c r="V1377" i="1"/>
  <c r="U1378" i="1"/>
  <c r="V1378" i="1"/>
  <c r="U1379" i="1"/>
  <c r="V1379" i="1"/>
  <c r="U1380" i="1"/>
  <c r="V1380" i="1"/>
  <c r="U1381" i="1"/>
  <c r="V1381" i="1"/>
  <c r="U1382" i="1"/>
  <c r="V1382" i="1"/>
  <c r="U1383" i="1"/>
  <c r="V1383" i="1"/>
  <c r="U1384" i="1"/>
  <c r="V1384" i="1"/>
  <c r="U1385" i="1"/>
  <c r="V1385" i="1"/>
  <c r="U1386" i="1"/>
  <c r="V1386" i="1"/>
  <c r="U1387" i="1"/>
  <c r="V1387" i="1"/>
  <c r="U1388" i="1"/>
  <c r="V1388" i="1"/>
  <c r="U1389" i="1"/>
  <c r="V1389" i="1"/>
  <c r="U1390" i="1"/>
  <c r="V1390" i="1"/>
  <c r="U1391" i="1"/>
  <c r="V1391" i="1"/>
  <c r="U1392" i="1"/>
  <c r="V1392" i="1"/>
  <c r="U1393" i="1"/>
  <c r="V1393" i="1"/>
  <c r="U1394" i="1"/>
  <c r="V1394" i="1"/>
  <c r="U1395" i="1"/>
  <c r="V1395" i="1"/>
  <c r="U1396" i="1"/>
  <c r="V1396" i="1"/>
  <c r="U1397" i="1"/>
  <c r="V1397" i="1"/>
  <c r="U1398" i="1"/>
  <c r="V1398" i="1"/>
  <c r="U1399" i="1"/>
  <c r="V1399" i="1"/>
  <c r="U1400" i="1"/>
  <c r="V1400" i="1"/>
  <c r="U1401" i="1"/>
  <c r="V1401" i="1"/>
  <c r="U1402" i="1"/>
  <c r="V1402" i="1"/>
  <c r="U1403" i="1"/>
  <c r="V1403" i="1"/>
  <c r="U1404" i="1"/>
  <c r="V1404" i="1"/>
  <c r="U1405" i="1"/>
  <c r="V1405" i="1"/>
  <c r="U1406" i="1"/>
  <c r="V1406" i="1"/>
  <c r="U1407" i="1"/>
  <c r="V1407" i="1"/>
  <c r="U1408" i="1"/>
  <c r="V1408" i="1"/>
  <c r="U1409" i="1"/>
  <c r="V1409" i="1"/>
  <c r="U1410" i="1"/>
  <c r="V1410" i="1"/>
  <c r="U1411" i="1"/>
  <c r="V1411" i="1"/>
  <c r="U1412" i="1"/>
  <c r="V1412" i="1"/>
  <c r="U1413" i="1"/>
  <c r="V1413" i="1"/>
  <c r="U1414" i="1"/>
  <c r="V1414" i="1"/>
  <c r="U1415" i="1"/>
  <c r="V1415" i="1"/>
  <c r="U1416" i="1"/>
  <c r="V1416" i="1"/>
  <c r="U1417" i="1"/>
  <c r="V1417" i="1"/>
  <c r="U1418" i="1"/>
  <c r="V1418" i="1"/>
  <c r="U1419" i="1"/>
  <c r="V1419" i="1"/>
  <c r="U1420" i="1"/>
  <c r="V1420" i="1"/>
  <c r="U1421" i="1"/>
  <c r="V1421" i="1"/>
  <c r="U1422" i="1"/>
  <c r="V1422" i="1"/>
  <c r="U1423" i="1"/>
  <c r="V1423" i="1"/>
  <c r="U1424" i="1"/>
  <c r="V1424" i="1"/>
  <c r="U1425" i="1"/>
  <c r="V1425" i="1"/>
  <c r="U1426" i="1"/>
  <c r="V1426" i="1"/>
  <c r="U1427" i="1"/>
  <c r="V1427" i="1"/>
  <c r="U1428" i="1"/>
  <c r="V1428" i="1"/>
  <c r="U1429" i="1"/>
  <c r="V1429" i="1"/>
  <c r="U1430" i="1"/>
  <c r="V1430" i="1"/>
  <c r="U1431" i="1"/>
  <c r="V1431" i="1"/>
  <c r="U1432" i="1"/>
  <c r="V1432" i="1"/>
  <c r="U1433" i="1"/>
  <c r="V1433" i="1"/>
  <c r="U1434" i="1"/>
  <c r="V1434" i="1"/>
  <c r="U1435" i="1"/>
  <c r="V1435" i="1"/>
  <c r="U1436" i="1"/>
  <c r="V1436" i="1"/>
  <c r="U1437" i="1"/>
  <c r="V1437" i="1"/>
  <c r="U1438" i="1"/>
  <c r="V1438" i="1"/>
  <c r="U1439" i="1"/>
  <c r="V1439" i="1"/>
  <c r="U1440" i="1"/>
  <c r="V1440" i="1"/>
  <c r="U1441" i="1"/>
  <c r="V1441" i="1"/>
  <c r="U1442" i="1"/>
  <c r="V1442" i="1"/>
  <c r="U1443" i="1"/>
  <c r="V1443" i="1"/>
  <c r="U1444" i="1"/>
  <c r="V1444" i="1"/>
  <c r="U1445" i="1"/>
  <c r="V1445" i="1"/>
  <c r="U1446" i="1"/>
  <c r="V1446" i="1"/>
  <c r="U1447" i="1"/>
  <c r="V1447" i="1"/>
  <c r="U1448" i="1"/>
  <c r="V1448" i="1"/>
  <c r="U1449" i="1"/>
  <c r="V1449" i="1"/>
  <c r="U1450" i="1"/>
  <c r="V1450" i="1"/>
  <c r="U1451" i="1"/>
  <c r="V1451" i="1"/>
  <c r="U1452" i="1"/>
  <c r="V1452" i="1"/>
  <c r="U1453" i="1"/>
  <c r="V1453" i="1"/>
  <c r="U1454" i="1"/>
  <c r="V1454" i="1"/>
  <c r="U1455" i="1"/>
  <c r="V1455" i="1"/>
  <c r="U1456" i="1"/>
  <c r="V1456" i="1"/>
  <c r="U1457" i="1"/>
  <c r="V1457" i="1"/>
  <c r="U1458" i="1"/>
  <c r="V1458" i="1"/>
  <c r="U1459" i="1"/>
  <c r="V1459" i="1"/>
  <c r="U1460" i="1"/>
  <c r="V1460" i="1"/>
  <c r="U1461" i="1"/>
  <c r="V1461" i="1"/>
  <c r="U1462" i="1"/>
  <c r="V1462" i="1"/>
  <c r="U1463" i="1"/>
  <c r="V1463" i="1"/>
  <c r="U1464" i="1"/>
  <c r="V1464" i="1"/>
  <c r="U1465" i="1"/>
  <c r="V1465" i="1"/>
  <c r="U1466" i="1"/>
  <c r="V1466" i="1"/>
  <c r="U1467" i="1"/>
  <c r="V1467" i="1"/>
  <c r="U1468" i="1"/>
  <c r="V1468" i="1"/>
  <c r="U1469" i="1"/>
  <c r="V1469" i="1"/>
  <c r="U1470" i="1"/>
  <c r="V1470" i="1"/>
  <c r="U1471" i="1"/>
  <c r="V1471" i="1"/>
  <c r="U1472" i="1"/>
  <c r="V1472" i="1"/>
  <c r="U1473" i="1"/>
  <c r="V1473" i="1"/>
  <c r="U1474" i="1"/>
  <c r="V1474" i="1"/>
  <c r="U1475" i="1"/>
  <c r="V1475" i="1"/>
  <c r="U1476" i="1"/>
  <c r="V1476" i="1"/>
  <c r="U1477" i="1"/>
  <c r="V1477" i="1"/>
  <c r="U1478" i="1"/>
  <c r="V1478" i="1"/>
  <c r="U1479" i="1"/>
  <c r="V1479" i="1"/>
  <c r="U1480" i="1"/>
  <c r="V1480" i="1"/>
  <c r="U1481" i="1"/>
  <c r="V1481" i="1"/>
  <c r="U1482" i="1"/>
  <c r="V1482" i="1"/>
  <c r="U1483" i="1"/>
  <c r="V1483" i="1"/>
  <c r="U1484" i="1"/>
  <c r="V1484" i="1"/>
  <c r="U1485" i="1"/>
  <c r="V1485" i="1"/>
  <c r="U1486" i="1"/>
  <c r="V1486" i="1"/>
  <c r="U1487" i="1"/>
  <c r="V1487" i="1"/>
  <c r="U1488" i="1"/>
  <c r="V1488" i="1"/>
  <c r="U1489" i="1"/>
  <c r="V1489" i="1"/>
  <c r="U1490" i="1"/>
  <c r="V1490" i="1"/>
  <c r="U1491" i="1"/>
  <c r="V1491" i="1"/>
  <c r="U1492" i="1"/>
  <c r="V1492" i="1"/>
  <c r="U1493" i="1"/>
  <c r="V1493" i="1"/>
  <c r="U1494" i="1"/>
  <c r="V1494" i="1"/>
  <c r="U1495" i="1"/>
  <c r="V1495" i="1"/>
  <c r="U1496" i="1"/>
  <c r="V1496" i="1"/>
  <c r="U1497" i="1"/>
  <c r="V1497" i="1"/>
  <c r="U1498" i="1"/>
  <c r="V1498" i="1"/>
  <c r="U1499" i="1"/>
  <c r="V1499" i="1"/>
  <c r="U1500" i="1"/>
  <c r="V1500" i="1"/>
  <c r="U1501" i="1"/>
  <c r="V1501" i="1"/>
  <c r="U1502" i="1"/>
  <c r="V1502" i="1"/>
  <c r="U1503" i="1"/>
  <c r="V1503" i="1"/>
  <c r="U1504" i="1"/>
  <c r="V1504" i="1"/>
  <c r="U1505" i="1"/>
  <c r="V1505" i="1"/>
  <c r="U1506" i="1"/>
  <c r="V1506" i="1"/>
  <c r="U1507" i="1"/>
  <c r="V1507" i="1"/>
  <c r="U1508" i="1"/>
  <c r="V1508" i="1"/>
  <c r="U1509" i="1"/>
  <c r="V1509" i="1"/>
  <c r="U1510" i="1"/>
  <c r="V1510" i="1"/>
  <c r="U1511" i="1"/>
  <c r="V1511" i="1"/>
  <c r="U1512" i="1"/>
  <c r="V1512" i="1"/>
  <c r="U1513" i="1"/>
  <c r="V1513" i="1"/>
  <c r="U1514" i="1"/>
  <c r="V1514" i="1"/>
  <c r="U1515" i="1"/>
  <c r="V1515" i="1"/>
  <c r="U1516" i="1"/>
  <c r="V1516" i="1"/>
  <c r="U1517" i="1"/>
  <c r="V1517" i="1"/>
  <c r="U1518" i="1"/>
  <c r="V1518" i="1"/>
  <c r="U1519" i="1"/>
  <c r="V1519" i="1"/>
  <c r="U1520" i="1"/>
  <c r="V1520" i="1"/>
  <c r="U1521" i="1"/>
  <c r="V1521" i="1"/>
  <c r="U1522" i="1"/>
  <c r="V1522" i="1"/>
  <c r="U1523" i="1"/>
  <c r="V1523" i="1"/>
  <c r="U1524" i="1"/>
  <c r="V1524" i="1"/>
  <c r="U1525" i="1"/>
  <c r="V1525" i="1"/>
  <c r="U1526" i="1"/>
  <c r="V1526" i="1"/>
  <c r="U1527" i="1"/>
  <c r="V1527" i="1"/>
  <c r="U1528" i="1"/>
  <c r="V1528" i="1"/>
  <c r="U1529" i="1"/>
  <c r="V1529" i="1"/>
  <c r="U1530" i="1"/>
  <c r="V1530" i="1"/>
  <c r="U1531" i="1"/>
  <c r="V1531" i="1"/>
  <c r="U1532" i="1"/>
  <c r="V1532" i="1"/>
  <c r="U1533" i="1"/>
  <c r="V1533" i="1"/>
  <c r="U1534" i="1"/>
  <c r="V1534" i="1"/>
  <c r="U1535" i="1"/>
  <c r="V1535" i="1"/>
  <c r="U1536" i="1"/>
  <c r="V1536" i="1"/>
  <c r="U1537" i="1"/>
  <c r="V1537" i="1"/>
  <c r="U1538" i="1"/>
  <c r="V1538" i="1"/>
  <c r="U1539" i="1"/>
  <c r="V1539" i="1"/>
  <c r="U1540" i="1"/>
  <c r="V1540" i="1"/>
  <c r="U1541" i="1"/>
  <c r="V1541" i="1"/>
  <c r="U1542" i="1"/>
  <c r="V1542" i="1"/>
  <c r="U1543" i="1"/>
  <c r="V1543" i="1"/>
  <c r="U1544" i="1"/>
  <c r="V1544" i="1"/>
  <c r="U1545" i="1"/>
  <c r="V1545" i="1"/>
  <c r="U1546" i="1"/>
  <c r="V1546" i="1"/>
  <c r="U1547" i="1"/>
  <c r="V1547" i="1"/>
  <c r="U1548" i="1"/>
  <c r="V1548" i="1"/>
  <c r="U1549" i="1"/>
  <c r="V1549" i="1"/>
  <c r="U1550" i="1"/>
  <c r="V1550" i="1"/>
  <c r="U1551" i="1"/>
  <c r="V1551" i="1"/>
  <c r="U1552" i="1"/>
  <c r="V1552" i="1"/>
  <c r="U1553" i="1"/>
  <c r="V1553" i="1"/>
  <c r="U1554" i="1"/>
  <c r="V1554" i="1"/>
  <c r="U1555" i="1"/>
  <c r="V1555" i="1"/>
  <c r="U1556" i="1"/>
  <c r="V1556" i="1"/>
  <c r="U1557" i="1"/>
  <c r="V1557" i="1"/>
  <c r="U1558" i="1"/>
  <c r="V1558" i="1"/>
  <c r="U1559" i="1"/>
  <c r="V1559" i="1"/>
  <c r="U1560" i="1"/>
  <c r="V1560" i="1"/>
  <c r="U1561" i="1"/>
  <c r="V1561" i="1"/>
  <c r="U1562" i="1"/>
  <c r="V1562" i="1"/>
  <c r="U1563" i="1"/>
  <c r="V1563" i="1"/>
  <c r="U1564" i="1"/>
  <c r="V1564" i="1"/>
  <c r="U1565" i="1"/>
  <c r="V1565" i="1"/>
  <c r="U1566" i="1"/>
  <c r="V1566" i="1"/>
  <c r="U1567" i="1"/>
  <c r="V1567" i="1"/>
  <c r="U1568" i="1"/>
  <c r="V1568" i="1"/>
  <c r="U1569" i="1"/>
  <c r="V1569" i="1"/>
  <c r="U1570" i="1"/>
  <c r="V1570" i="1"/>
  <c r="U1571" i="1"/>
  <c r="V1571" i="1"/>
  <c r="U1572" i="1"/>
  <c r="V1572" i="1"/>
  <c r="U1573" i="1"/>
  <c r="V1573" i="1"/>
  <c r="U1574" i="1"/>
  <c r="V1574" i="1"/>
  <c r="U1575" i="1"/>
  <c r="V1575" i="1"/>
  <c r="U1576" i="1"/>
  <c r="V1576" i="1"/>
  <c r="U1577" i="1"/>
  <c r="V1577" i="1"/>
  <c r="U1578" i="1"/>
  <c r="V1578" i="1"/>
  <c r="U1579" i="1"/>
  <c r="V1579" i="1"/>
  <c r="U1580" i="1"/>
  <c r="V1580" i="1"/>
  <c r="U1581" i="1"/>
  <c r="V1581" i="1"/>
  <c r="U1582" i="1"/>
  <c r="V1582" i="1"/>
  <c r="U1583" i="1"/>
  <c r="V1583" i="1"/>
  <c r="U1584" i="1"/>
  <c r="V1584" i="1"/>
  <c r="U1585" i="1"/>
  <c r="V1585" i="1"/>
  <c r="U1586" i="1"/>
  <c r="V1586" i="1"/>
  <c r="U1587" i="1"/>
  <c r="V1587" i="1"/>
  <c r="U1588" i="1"/>
  <c r="V1588" i="1"/>
  <c r="U1589" i="1"/>
  <c r="V1589" i="1"/>
  <c r="U1590" i="1"/>
  <c r="V1590" i="1"/>
  <c r="U1591" i="1"/>
  <c r="V1591" i="1"/>
  <c r="U1592" i="1"/>
  <c r="V1592" i="1"/>
  <c r="U1593" i="1"/>
  <c r="V1593" i="1"/>
  <c r="U1594" i="1"/>
  <c r="V1594" i="1"/>
  <c r="U1595" i="1"/>
  <c r="V1595" i="1"/>
  <c r="U1596" i="1"/>
  <c r="V1596" i="1"/>
  <c r="U1597" i="1"/>
  <c r="V1597" i="1"/>
  <c r="U1598" i="1"/>
  <c r="V1598" i="1"/>
  <c r="U1599" i="1"/>
  <c r="V1599" i="1"/>
  <c r="U1600" i="1"/>
  <c r="V1600" i="1"/>
  <c r="U1601" i="1"/>
  <c r="V1601" i="1"/>
  <c r="U1602" i="1"/>
  <c r="V1602" i="1"/>
  <c r="U1603" i="1"/>
  <c r="V1603" i="1"/>
  <c r="U1604" i="1"/>
  <c r="V1604" i="1"/>
  <c r="U1605" i="1"/>
  <c r="V1605" i="1"/>
  <c r="U1606" i="1"/>
  <c r="V1606" i="1"/>
  <c r="U1607" i="1"/>
  <c r="V1607" i="1"/>
  <c r="U1608" i="1"/>
  <c r="V1608" i="1"/>
  <c r="U1609" i="1"/>
  <c r="V1609" i="1"/>
  <c r="U1610" i="1"/>
  <c r="V1610" i="1"/>
  <c r="U1611" i="1"/>
  <c r="V1611" i="1"/>
  <c r="U1612" i="1"/>
  <c r="V1612" i="1"/>
  <c r="U1613" i="1"/>
  <c r="V1613" i="1"/>
  <c r="U1614" i="1"/>
  <c r="V1614" i="1"/>
  <c r="U1615" i="1"/>
  <c r="V1615" i="1"/>
  <c r="U1616" i="1"/>
  <c r="V1616" i="1"/>
  <c r="U1617" i="1"/>
  <c r="V1617" i="1"/>
  <c r="U1618" i="1"/>
  <c r="V1618" i="1"/>
  <c r="U1619" i="1"/>
  <c r="V1619" i="1"/>
  <c r="U1620" i="1"/>
  <c r="V1620" i="1"/>
  <c r="U1621" i="1"/>
  <c r="V1621" i="1"/>
  <c r="U1622" i="1"/>
  <c r="V1622" i="1"/>
  <c r="U1623" i="1"/>
  <c r="V1623" i="1"/>
  <c r="U1624" i="1"/>
  <c r="V1624" i="1"/>
  <c r="U1625" i="1"/>
  <c r="V1625" i="1"/>
  <c r="U1626" i="1"/>
  <c r="V1626" i="1"/>
  <c r="U1627" i="1"/>
  <c r="V1627" i="1"/>
  <c r="U1628" i="1"/>
  <c r="V1628" i="1"/>
  <c r="U1629" i="1"/>
  <c r="V1629" i="1"/>
  <c r="U1630" i="1"/>
  <c r="V1630" i="1"/>
  <c r="U1631" i="1"/>
  <c r="V1631" i="1"/>
  <c r="U1632" i="1"/>
  <c r="V1632" i="1"/>
  <c r="U1633" i="1"/>
  <c r="V1633" i="1"/>
  <c r="U1634" i="1"/>
  <c r="V1634" i="1"/>
  <c r="U1635" i="1"/>
  <c r="V1635" i="1"/>
  <c r="U1636" i="1"/>
  <c r="V1636" i="1"/>
  <c r="U1637" i="1"/>
  <c r="V1637" i="1"/>
  <c r="U1638" i="1"/>
  <c r="V1638" i="1"/>
  <c r="U1639" i="1"/>
  <c r="V1639" i="1"/>
  <c r="U1640" i="1"/>
  <c r="V1640" i="1"/>
  <c r="U1641" i="1"/>
  <c r="V1641" i="1"/>
  <c r="U1642" i="1"/>
  <c r="V1642" i="1"/>
  <c r="U1643" i="1"/>
  <c r="V1643" i="1"/>
  <c r="U1644" i="1"/>
  <c r="V1644" i="1"/>
  <c r="U1645" i="1"/>
  <c r="V1645" i="1"/>
  <c r="U1646" i="1"/>
  <c r="V1646" i="1"/>
  <c r="U1647" i="1"/>
  <c r="V1647" i="1"/>
  <c r="U1648" i="1"/>
  <c r="V1648" i="1"/>
  <c r="U1649" i="1"/>
  <c r="V1649" i="1"/>
  <c r="U1650" i="1"/>
  <c r="V1650" i="1"/>
  <c r="U1651" i="1"/>
  <c r="V1651" i="1"/>
  <c r="U1652" i="1"/>
  <c r="V1652" i="1"/>
  <c r="U1653" i="1"/>
  <c r="V1653" i="1"/>
  <c r="U1654" i="1"/>
  <c r="V1654" i="1"/>
  <c r="U1655" i="1"/>
  <c r="V1655" i="1"/>
  <c r="U1656" i="1"/>
  <c r="V1656" i="1"/>
  <c r="U1657" i="1"/>
  <c r="V1657" i="1"/>
  <c r="U1658" i="1"/>
  <c r="V1658" i="1"/>
  <c r="U1659" i="1"/>
  <c r="V1659" i="1"/>
  <c r="U1660" i="1"/>
  <c r="V1660" i="1"/>
  <c r="U1661" i="1"/>
  <c r="V1661" i="1"/>
  <c r="U1662" i="1"/>
  <c r="V1662" i="1"/>
  <c r="U1663" i="1"/>
  <c r="V1663" i="1"/>
  <c r="U1664" i="1"/>
  <c r="V1664" i="1"/>
  <c r="U1665" i="1"/>
  <c r="V1665" i="1"/>
  <c r="U1666" i="1"/>
  <c r="V1666" i="1"/>
  <c r="U1667" i="1"/>
  <c r="V1667" i="1"/>
  <c r="U1668" i="1"/>
  <c r="V1668" i="1"/>
  <c r="U1669" i="1"/>
  <c r="V1669" i="1"/>
  <c r="U1670" i="1"/>
  <c r="V1670" i="1"/>
  <c r="U1671" i="1"/>
  <c r="V1671" i="1"/>
  <c r="U1672" i="1"/>
  <c r="V1672" i="1"/>
  <c r="U1673" i="1"/>
  <c r="V1673" i="1"/>
  <c r="U1674" i="1"/>
  <c r="V1674" i="1"/>
  <c r="U1675" i="1"/>
  <c r="V1675" i="1"/>
  <c r="U1676" i="1"/>
  <c r="V1676" i="1"/>
  <c r="U1677" i="1"/>
  <c r="V1677" i="1"/>
  <c r="U1678" i="1"/>
  <c r="V1678" i="1"/>
  <c r="U1679" i="1"/>
  <c r="V1679" i="1"/>
  <c r="U1680" i="1"/>
  <c r="V1680" i="1"/>
  <c r="U1681" i="1"/>
  <c r="V1681" i="1"/>
  <c r="U1682" i="1"/>
  <c r="V1682" i="1"/>
  <c r="U1683" i="1"/>
  <c r="V1683" i="1"/>
  <c r="U1684" i="1"/>
  <c r="V1684" i="1"/>
  <c r="U1685" i="1"/>
  <c r="V1685" i="1"/>
  <c r="U1686" i="1"/>
  <c r="V1686" i="1"/>
  <c r="U1687" i="1"/>
  <c r="V1687" i="1"/>
  <c r="U1688" i="1"/>
  <c r="V1688" i="1"/>
  <c r="U1689" i="1"/>
  <c r="V1689" i="1"/>
  <c r="U1690" i="1"/>
  <c r="V1690" i="1"/>
  <c r="U1691" i="1"/>
  <c r="V1691" i="1"/>
  <c r="U1692" i="1"/>
  <c r="V1692" i="1"/>
  <c r="U1693" i="1"/>
  <c r="V1693" i="1"/>
  <c r="U1694" i="1"/>
  <c r="V1694" i="1"/>
  <c r="U1695" i="1"/>
  <c r="V1695" i="1"/>
  <c r="U1696" i="1"/>
  <c r="V1696" i="1"/>
  <c r="U1697" i="1"/>
  <c r="V1697" i="1"/>
  <c r="U1698" i="1"/>
  <c r="V1698" i="1"/>
  <c r="U1699" i="1"/>
  <c r="V1699" i="1"/>
  <c r="U1700" i="1"/>
  <c r="V1700" i="1"/>
  <c r="U1701" i="1"/>
  <c r="V1701" i="1"/>
  <c r="U1702" i="1"/>
  <c r="V1702" i="1"/>
  <c r="U1703" i="1"/>
  <c r="V1703" i="1"/>
  <c r="U1704" i="1"/>
  <c r="V1704" i="1"/>
  <c r="U1705" i="1"/>
  <c r="V1705" i="1"/>
  <c r="U1706" i="1"/>
  <c r="V1706" i="1"/>
  <c r="U1707" i="1"/>
  <c r="V1707" i="1"/>
  <c r="U1708" i="1"/>
  <c r="V1708" i="1"/>
  <c r="U1709" i="1"/>
  <c r="V1709" i="1"/>
  <c r="U1710" i="1"/>
  <c r="V1710" i="1"/>
  <c r="U1711" i="1"/>
  <c r="V1711" i="1"/>
  <c r="U1712" i="1"/>
  <c r="V1712" i="1"/>
  <c r="U1713" i="1"/>
  <c r="V1713" i="1"/>
  <c r="U1714" i="1"/>
  <c r="V1714" i="1"/>
  <c r="U1715" i="1"/>
  <c r="V1715" i="1"/>
  <c r="U1716" i="1"/>
  <c r="V1716" i="1"/>
  <c r="U1717" i="1"/>
  <c r="V1717" i="1"/>
  <c r="U1718" i="1"/>
  <c r="V1718" i="1"/>
  <c r="U1719" i="1"/>
  <c r="V1719" i="1"/>
  <c r="U1720" i="1"/>
  <c r="V1720" i="1"/>
  <c r="U1721" i="1"/>
  <c r="V1721" i="1"/>
  <c r="U1722" i="1"/>
  <c r="V1722" i="1"/>
  <c r="U1723" i="1"/>
  <c r="V1723" i="1"/>
  <c r="U1724" i="1"/>
  <c r="V1724" i="1"/>
  <c r="U1725" i="1"/>
  <c r="V1725" i="1"/>
  <c r="U1726" i="1"/>
  <c r="V1726" i="1"/>
  <c r="U1727" i="1"/>
  <c r="V1727" i="1"/>
  <c r="U1728" i="1"/>
  <c r="V1728" i="1"/>
  <c r="U1729" i="1"/>
  <c r="V1729" i="1"/>
  <c r="U1730" i="1"/>
  <c r="V1730" i="1"/>
  <c r="U1731" i="1"/>
  <c r="V1731" i="1"/>
  <c r="U1732" i="1"/>
  <c r="V1732" i="1"/>
  <c r="U1733" i="1"/>
  <c r="V1733" i="1"/>
  <c r="U1734" i="1"/>
  <c r="V1734" i="1"/>
  <c r="U1735" i="1"/>
  <c r="V1735" i="1"/>
  <c r="U1736" i="1"/>
  <c r="V1736" i="1"/>
  <c r="U1737" i="1"/>
  <c r="V1737" i="1"/>
  <c r="U1738" i="1"/>
  <c r="V1738" i="1"/>
  <c r="U1739" i="1"/>
  <c r="V1739" i="1"/>
  <c r="U1740" i="1"/>
  <c r="V1740" i="1"/>
  <c r="U1741" i="1"/>
  <c r="V1741" i="1"/>
  <c r="U1742" i="1"/>
  <c r="V1742" i="1"/>
  <c r="U1743" i="1"/>
  <c r="V1743" i="1"/>
  <c r="U1744" i="1"/>
  <c r="V1744" i="1"/>
  <c r="U1745" i="1"/>
  <c r="V1745" i="1"/>
  <c r="U1746" i="1"/>
  <c r="V1746" i="1"/>
  <c r="U1747" i="1"/>
  <c r="V1747" i="1"/>
  <c r="U1748" i="1"/>
  <c r="V1748" i="1"/>
  <c r="U1749" i="1"/>
  <c r="V1749" i="1"/>
  <c r="U1750" i="1"/>
  <c r="V1750" i="1"/>
  <c r="U1751" i="1"/>
  <c r="V1751" i="1"/>
  <c r="U1752" i="1"/>
  <c r="V1752" i="1"/>
  <c r="U1753" i="1"/>
  <c r="V1753" i="1"/>
  <c r="U1754" i="1"/>
  <c r="V1754" i="1"/>
  <c r="U1755" i="1"/>
  <c r="V1755" i="1"/>
  <c r="U1756" i="1"/>
  <c r="V1756" i="1"/>
  <c r="U1757" i="1"/>
  <c r="V1757" i="1"/>
  <c r="U1758" i="1"/>
  <c r="V1758" i="1"/>
  <c r="U1759" i="1"/>
  <c r="V1759" i="1"/>
  <c r="U1760" i="1"/>
  <c r="V1760" i="1"/>
  <c r="U1761" i="1"/>
  <c r="V1761" i="1"/>
  <c r="U1762" i="1"/>
  <c r="V1762" i="1"/>
  <c r="U1763" i="1"/>
  <c r="V1763" i="1"/>
  <c r="U1764" i="1"/>
  <c r="V1764" i="1"/>
  <c r="U1765" i="1"/>
  <c r="V1765" i="1"/>
  <c r="U1766" i="1"/>
  <c r="V1766" i="1"/>
  <c r="U1767" i="1"/>
  <c r="V1767" i="1"/>
  <c r="U1768" i="1"/>
  <c r="V1768" i="1"/>
  <c r="U1769" i="1"/>
  <c r="V1769" i="1"/>
  <c r="U1770" i="1"/>
  <c r="V1770" i="1"/>
  <c r="U1771" i="1"/>
  <c r="V1771" i="1"/>
  <c r="U1772" i="1"/>
  <c r="V1772" i="1"/>
  <c r="U1773" i="1"/>
  <c r="V1773" i="1"/>
  <c r="U1774" i="1"/>
  <c r="V1774" i="1"/>
  <c r="U1775" i="1"/>
  <c r="V1775" i="1"/>
  <c r="U1776" i="1"/>
  <c r="V1776" i="1"/>
  <c r="U1777" i="1"/>
  <c r="V1777" i="1"/>
  <c r="U1778" i="1"/>
  <c r="V1778" i="1"/>
  <c r="U1779" i="1"/>
  <c r="V1779" i="1"/>
  <c r="U1780" i="1"/>
  <c r="V1780" i="1"/>
  <c r="U1781" i="1"/>
  <c r="V1781" i="1"/>
  <c r="U1782" i="1"/>
  <c r="V1782" i="1"/>
  <c r="U1783" i="1"/>
  <c r="V1783" i="1"/>
  <c r="U1784" i="1"/>
  <c r="V1784" i="1"/>
  <c r="U1785" i="1"/>
  <c r="V1785" i="1"/>
  <c r="U1786" i="1"/>
  <c r="V1786" i="1"/>
  <c r="U1787" i="1"/>
  <c r="V1787" i="1"/>
  <c r="U1788" i="1"/>
  <c r="V1788" i="1"/>
  <c r="U1789" i="1"/>
  <c r="V1789" i="1"/>
  <c r="U1790" i="1"/>
  <c r="V1790" i="1"/>
  <c r="U1791" i="1"/>
  <c r="V1791" i="1"/>
  <c r="U1792" i="1"/>
  <c r="V1792" i="1"/>
  <c r="U1793" i="1"/>
  <c r="V1793" i="1"/>
  <c r="U1794" i="1"/>
  <c r="V1794" i="1"/>
  <c r="U1795" i="1"/>
  <c r="V1795" i="1"/>
  <c r="U1796" i="1"/>
  <c r="V1796" i="1"/>
  <c r="U1797" i="1"/>
  <c r="V1797" i="1"/>
  <c r="U1798" i="1"/>
  <c r="V1798" i="1"/>
  <c r="U1799" i="1"/>
  <c r="V1799" i="1"/>
  <c r="U1800" i="1"/>
  <c r="V1800" i="1"/>
  <c r="U1801" i="1"/>
  <c r="V1801" i="1"/>
  <c r="U1802" i="1"/>
  <c r="V1802" i="1"/>
  <c r="U1803" i="1"/>
  <c r="V1803" i="1"/>
  <c r="U1804" i="1"/>
  <c r="V1804" i="1"/>
  <c r="U1805" i="1"/>
  <c r="V1805" i="1"/>
  <c r="U1806" i="1"/>
  <c r="V1806" i="1"/>
  <c r="U1807" i="1"/>
  <c r="V1807" i="1"/>
  <c r="U1808" i="1"/>
  <c r="V1808" i="1"/>
  <c r="U1809" i="1"/>
  <c r="V1809" i="1"/>
  <c r="U1810" i="1"/>
  <c r="V1810" i="1"/>
  <c r="U1811" i="1"/>
  <c r="V1811" i="1"/>
  <c r="U1812" i="1"/>
  <c r="V1812" i="1"/>
  <c r="U1813" i="1"/>
  <c r="V1813" i="1"/>
  <c r="U1814" i="1"/>
  <c r="V1814" i="1"/>
  <c r="U1815" i="1"/>
  <c r="V1815" i="1"/>
  <c r="U1816" i="1"/>
  <c r="V1816" i="1"/>
  <c r="U1817" i="1"/>
  <c r="V1817" i="1"/>
  <c r="U1818" i="1"/>
  <c r="V1818" i="1"/>
  <c r="U1819" i="1"/>
  <c r="V1819" i="1"/>
  <c r="U1820" i="1"/>
  <c r="V1820" i="1"/>
  <c r="U1821" i="1"/>
  <c r="V1821" i="1"/>
  <c r="U1822" i="1"/>
  <c r="V1822" i="1"/>
  <c r="U1823" i="1"/>
  <c r="V1823" i="1"/>
  <c r="U1824" i="1"/>
  <c r="V1824" i="1"/>
  <c r="U1825" i="1"/>
  <c r="V1825" i="1"/>
  <c r="U1826" i="1"/>
  <c r="V1826" i="1"/>
  <c r="U1827" i="1"/>
  <c r="V1827" i="1"/>
  <c r="U1828" i="1"/>
  <c r="V1828" i="1"/>
  <c r="U1829" i="1"/>
  <c r="V1829" i="1"/>
  <c r="U1830" i="1"/>
  <c r="V1830" i="1"/>
  <c r="U1831" i="1"/>
  <c r="V1831" i="1"/>
  <c r="U1832" i="1"/>
  <c r="V1832" i="1"/>
  <c r="U1833" i="1"/>
  <c r="V1833" i="1"/>
  <c r="U1834" i="1"/>
  <c r="V1834" i="1"/>
  <c r="U1835" i="1"/>
  <c r="V1835" i="1"/>
  <c r="U1836" i="1"/>
  <c r="V1836" i="1"/>
  <c r="U1837" i="1"/>
  <c r="V1837" i="1"/>
  <c r="U1838" i="1"/>
  <c r="V1838" i="1"/>
  <c r="U1839" i="1"/>
  <c r="V1839" i="1"/>
  <c r="U1840" i="1"/>
  <c r="V1840" i="1"/>
  <c r="U1841" i="1"/>
  <c r="V1841" i="1"/>
  <c r="U1842" i="1"/>
  <c r="V1842" i="1"/>
  <c r="U1843" i="1"/>
  <c r="V1843" i="1"/>
  <c r="U1844" i="1"/>
  <c r="V1844" i="1"/>
  <c r="U1845" i="1"/>
  <c r="V1845" i="1"/>
  <c r="U1846" i="1"/>
  <c r="V1846" i="1"/>
  <c r="U1847" i="1"/>
  <c r="V1847" i="1"/>
  <c r="U1848" i="1"/>
  <c r="V1848" i="1"/>
  <c r="U1849" i="1"/>
  <c r="V1849" i="1"/>
  <c r="U1850" i="1"/>
  <c r="V1850" i="1"/>
  <c r="U1851" i="1"/>
  <c r="V1851" i="1"/>
  <c r="U1852" i="1"/>
  <c r="V1852" i="1"/>
  <c r="U1853" i="1"/>
  <c r="V1853" i="1"/>
  <c r="U1854" i="1"/>
  <c r="V1854" i="1"/>
  <c r="U1855" i="1"/>
  <c r="V1855" i="1"/>
  <c r="U1856" i="1"/>
  <c r="V1856" i="1"/>
  <c r="U1857" i="1"/>
  <c r="V1857" i="1"/>
  <c r="U1858" i="1"/>
  <c r="V1858" i="1"/>
  <c r="U1859" i="1"/>
  <c r="V1859" i="1"/>
  <c r="U1860" i="1"/>
  <c r="V1860" i="1"/>
  <c r="U1861" i="1"/>
  <c r="V1861" i="1"/>
  <c r="U1862" i="1"/>
  <c r="V1862" i="1"/>
  <c r="U1863" i="1"/>
  <c r="V1863" i="1"/>
  <c r="U1864" i="1"/>
  <c r="V1864" i="1"/>
  <c r="U1865" i="1"/>
  <c r="V1865" i="1"/>
  <c r="U1866" i="1"/>
  <c r="V1866" i="1"/>
  <c r="U1867" i="1"/>
  <c r="V1867" i="1"/>
  <c r="U1868" i="1"/>
  <c r="V1868" i="1"/>
  <c r="U1869" i="1"/>
  <c r="V1869" i="1"/>
  <c r="U1870" i="1"/>
  <c r="V1870" i="1"/>
  <c r="U1871" i="1"/>
  <c r="V1871" i="1"/>
  <c r="U1872" i="1"/>
  <c r="V1872" i="1"/>
  <c r="U1873" i="1"/>
  <c r="V1873" i="1"/>
  <c r="U1874" i="1"/>
  <c r="V1874" i="1"/>
  <c r="U1875" i="1"/>
  <c r="V1875" i="1"/>
  <c r="U1876" i="1"/>
  <c r="V1876" i="1"/>
  <c r="U1877" i="1"/>
  <c r="V1877" i="1"/>
  <c r="U1878" i="1"/>
  <c r="V1878" i="1"/>
  <c r="U1879" i="1"/>
  <c r="V1879" i="1"/>
  <c r="U1880" i="1"/>
  <c r="V1880" i="1"/>
  <c r="U1881" i="1"/>
  <c r="V1881" i="1"/>
  <c r="U1882" i="1"/>
  <c r="V1882" i="1"/>
  <c r="U1883" i="1"/>
  <c r="V1883" i="1"/>
  <c r="U1884" i="1"/>
  <c r="V1884" i="1"/>
  <c r="U1885" i="1"/>
  <c r="V1885" i="1"/>
  <c r="U1886" i="1"/>
  <c r="V1886" i="1"/>
  <c r="U1887" i="1"/>
  <c r="V1887" i="1"/>
  <c r="U1888" i="1"/>
  <c r="V1888" i="1"/>
  <c r="U1889" i="1"/>
  <c r="V1889" i="1"/>
  <c r="U1890" i="1"/>
  <c r="V1890" i="1"/>
  <c r="U1891" i="1"/>
  <c r="V1891" i="1"/>
  <c r="U1892" i="1"/>
  <c r="V1892" i="1"/>
  <c r="U1893" i="1"/>
  <c r="V1893" i="1"/>
  <c r="U1894" i="1"/>
  <c r="V1894" i="1"/>
  <c r="U1895" i="1"/>
  <c r="V1895" i="1"/>
  <c r="U1896" i="1"/>
  <c r="V1896" i="1"/>
  <c r="U1897" i="1"/>
  <c r="V1897" i="1"/>
  <c r="U1898" i="1"/>
  <c r="V1898" i="1"/>
  <c r="U1899" i="1"/>
  <c r="V1899" i="1"/>
  <c r="U1900" i="1"/>
  <c r="V1900" i="1"/>
  <c r="U1901" i="1"/>
  <c r="V1901" i="1"/>
  <c r="U1902" i="1"/>
  <c r="V1902" i="1"/>
  <c r="U1903" i="1"/>
  <c r="V1903" i="1"/>
  <c r="U1904" i="1"/>
  <c r="V1904" i="1"/>
  <c r="U1905" i="1"/>
  <c r="V1905" i="1"/>
  <c r="U1906" i="1"/>
  <c r="V1906" i="1"/>
  <c r="U1907" i="1"/>
  <c r="V1907" i="1"/>
  <c r="U1908" i="1"/>
  <c r="V1908" i="1"/>
  <c r="U1909" i="1"/>
  <c r="V1909" i="1"/>
  <c r="U1910" i="1"/>
  <c r="V1910" i="1"/>
  <c r="U1911" i="1"/>
  <c r="V1911" i="1"/>
  <c r="U1912" i="1"/>
  <c r="V1912" i="1"/>
  <c r="U1913" i="1"/>
  <c r="V1913" i="1"/>
  <c r="U1914" i="1"/>
  <c r="V1914" i="1"/>
  <c r="U1915" i="1"/>
  <c r="V1915" i="1"/>
  <c r="U1916" i="1"/>
  <c r="V1916" i="1"/>
  <c r="U1917" i="1"/>
  <c r="V1917" i="1"/>
  <c r="U1918" i="1"/>
  <c r="V1918" i="1"/>
  <c r="U1919" i="1"/>
  <c r="V1919" i="1"/>
  <c r="U1920" i="1"/>
  <c r="V1920" i="1"/>
  <c r="U1921" i="1"/>
  <c r="V1921" i="1"/>
  <c r="U1922" i="1"/>
  <c r="V1922" i="1"/>
  <c r="U1923" i="1"/>
  <c r="V1923" i="1"/>
  <c r="U1924" i="1"/>
  <c r="V1924" i="1"/>
  <c r="U1925" i="1"/>
  <c r="V1925" i="1"/>
  <c r="U1926" i="1"/>
  <c r="V1926" i="1"/>
  <c r="U1927" i="1"/>
  <c r="V1927" i="1"/>
  <c r="U1928" i="1"/>
  <c r="V1928" i="1"/>
  <c r="U1929" i="1"/>
  <c r="V1929" i="1"/>
  <c r="U1930" i="1"/>
  <c r="V1930" i="1"/>
  <c r="U1931" i="1"/>
  <c r="V1931" i="1"/>
  <c r="U1932" i="1"/>
  <c r="V1932" i="1"/>
  <c r="U1933" i="1"/>
  <c r="V1933" i="1"/>
  <c r="U1934" i="1"/>
  <c r="V1934" i="1"/>
  <c r="U1935" i="1"/>
  <c r="V1935" i="1"/>
  <c r="U1936" i="1"/>
  <c r="V1936" i="1"/>
  <c r="U1937" i="1"/>
  <c r="V1937" i="1"/>
  <c r="U1938" i="1"/>
  <c r="V1938" i="1"/>
  <c r="U1939" i="1"/>
  <c r="V1939" i="1"/>
  <c r="U1940" i="1"/>
  <c r="V1940" i="1"/>
  <c r="U1941" i="1"/>
  <c r="V1941" i="1"/>
  <c r="U1942" i="1"/>
  <c r="V1942" i="1"/>
  <c r="U1943" i="1"/>
  <c r="V1943" i="1"/>
  <c r="U1944" i="1"/>
  <c r="V1944" i="1"/>
  <c r="U1945" i="1"/>
  <c r="V1945" i="1"/>
  <c r="U1946" i="1"/>
  <c r="V1946" i="1"/>
  <c r="U1947" i="1"/>
  <c r="V1947" i="1"/>
  <c r="U1948" i="1"/>
  <c r="V1948" i="1"/>
  <c r="U1949" i="1"/>
  <c r="V1949" i="1"/>
  <c r="U1950" i="1"/>
  <c r="V1950" i="1"/>
  <c r="U1951" i="1"/>
  <c r="V1951" i="1"/>
  <c r="U1952" i="1"/>
  <c r="V1952" i="1"/>
  <c r="U1953" i="1"/>
  <c r="V1953" i="1"/>
  <c r="U1954" i="1"/>
  <c r="V1954" i="1"/>
  <c r="U1955" i="1"/>
  <c r="V1955" i="1"/>
  <c r="U1956" i="1"/>
  <c r="V1956" i="1"/>
  <c r="U1957" i="1"/>
  <c r="V1957" i="1"/>
  <c r="U1958" i="1"/>
  <c r="V1958" i="1"/>
  <c r="U1959" i="1"/>
  <c r="V1959" i="1"/>
  <c r="U1960" i="1"/>
  <c r="V1960" i="1"/>
  <c r="U1961" i="1"/>
  <c r="V1961" i="1"/>
  <c r="U1962" i="1"/>
  <c r="V1962" i="1"/>
  <c r="U1963" i="1"/>
  <c r="V1963" i="1"/>
  <c r="U1964" i="1"/>
  <c r="V1964" i="1"/>
  <c r="U1965" i="1"/>
  <c r="V1965" i="1"/>
  <c r="U1966" i="1"/>
  <c r="V1966" i="1"/>
  <c r="U1967" i="1"/>
  <c r="V1967" i="1"/>
  <c r="U1968" i="1"/>
  <c r="V1968" i="1"/>
  <c r="U1969" i="1"/>
  <c r="V1969" i="1"/>
  <c r="U1970" i="1"/>
  <c r="V1970" i="1"/>
  <c r="U1971" i="1"/>
  <c r="V1971" i="1"/>
  <c r="U1972" i="1"/>
  <c r="V1972" i="1"/>
  <c r="U1973" i="1"/>
  <c r="V1973" i="1"/>
  <c r="U1974" i="1"/>
  <c r="V1974" i="1"/>
  <c r="U1975" i="1"/>
  <c r="V1975" i="1"/>
  <c r="U1976" i="1"/>
  <c r="V1976" i="1"/>
  <c r="U1977" i="1"/>
  <c r="V1977" i="1"/>
  <c r="U1978" i="1"/>
  <c r="V1978" i="1"/>
  <c r="U1979" i="1"/>
  <c r="V1979" i="1"/>
  <c r="U1980" i="1"/>
  <c r="V1980" i="1"/>
  <c r="U1981" i="1"/>
  <c r="V1981" i="1"/>
  <c r="U1982" i="1"/>
  <c r="V1982" i="1"/>
  <c r="U1983" i="1"/>
  <c r="V1983" i="1"/>
  <c r="U1984" i="1"/>
  <c r="V1984" i="1"/>
  <c r="U1985" i="1"/>
  <c r="V1985" i="1"/>
  <c r="U1986" i="1"/>
  <c r="V1986" i="1"/>
  <c r="U1987" i="1"/>
  <c r="V1987" i="1"/>
  <c r="U1988" i="1"/>
  <c r="V1988" i="1"/>
  <c r="U1989" i="1"/>
  <c r="V1989" i="1"/>
  <c r="U1990" i="1"/>
  <c r="V1990" i="1"/>
  <c r="U1991" i="1"/>
  <c r="V1991" i="1"/>
  <c r="U1992" i="1"/>
  <c r="V1992" i="1"/>
  <c r="U1993" i="1"/>
  <c r="V1993" i="1"/>
  <c r="U1994" i="1"/>
  <c r="V1994" i="1"/>
  <c r="U1995" i="1"/>
  <c r="V1995" i="1"/>
  <c r="U1996" i="1"/>
  <c r="V1996" i="1"/>
  <c r="U1997" i="1"/>
  <c r="V1997" i="1"/>
  <c r="U1998" i="1"/>
  <c r="V1998" i="1"/>
  <c r="U1999" i="1"/>
  <c r="V1999" i="1"/>
  <c r="U2000" i="1"/>
  <c r="V2000" i="1"/>
  <c r="U2001" i="1"/>
  <c r="V2001" i="1"/>
  <c r="U2002" i="1"/>
  <c r="V2002" i="1"/>
  <c r="U2003" i="1"/>
  <c r="V2003" i="1"/>
  <c r="U2004" i="1"/>
  <c r="V2004" i="1"/>
  <c r="U2005" i="1"/>
  <c r="V2005" i="1"/>
  <c r="U2006" i="1"/>
  <c r="V2006" i="1"/>
  <c r="U2007" i="1"/>
  <c r="V2007" i="1"/>
  <c r="U2008" i="1"/>
  <c r="V2008" i="1"/>
  <c r="U2009" i="1"/>
  <c r="V2009" i="1"/>
  <c r="U2010" i="1"/>
  <c r="V2010" i="1"/>
  <c r="U2011" i="1"/>
  <c r="V2011" i="1"/>
  <c r="U2012" i="1"/>
  <c r="V2012" i="1"/>
  <c r="U2013" i="1"/>
  <c r="V2013" i="1"/>
  <c r="U2014" i="1"/>
  <c r="V2014" i="1"/>
  <c r="U2015" i="1"/>
  <c r="V2015" i="1"/>
  <c r="U2016" i="1"/>
  <c r="V2016" i="1"/>
  <c r="U2017" i="1"/>
  <c r="V2017" i="1"/>
  <c r="U2018" i="1"/>
  <c r="V2018" i="1"/>
  <c r="U2019" i="1"/>
  <c r="V2019" i="1"/>
  <c r="U2020" i="1"/>
  <c r="V2020" i="1"/>
  <c r="U2021" i="1"/>
  <c r="V2021" i="1"/>
  <c r="U2022" i="1"/>
  <c r="V2022" i="1"/>
  <c r="U2023" i="1"/>
  <c r="V2023" i="1"/>
  <c r="U2024" i="1"/>
  <c r="V2024" i="1"/>
  <c r="U2025" i="1"/>
  <c r="V2025" i="1"/>
  <c r="U2026" i="1"/>
  <c r="V2026" i="1"/>
  <c r="U2027" i="1"/>
  <c r="V2027" i="1"/>
  <c r="U2028" i="1"/>
  <c r="V2028" i="1"/>
  <c r="U2029" i="1"/>
  <c r="V2029" i="1"/>
  <c r="U2030" i="1"/>
  <c r="V2030" i="1"/>
  <c r="U2031" i="1"/>
  <c r="V2031" i="1"/>
  <c r="U2032" i="1"/>
  <c r="V2032" i="1"/>
  <c r="U2033" i="1"/>
  <c r="V2033" i="1"/>
  <c r="U2034" i="1"/>
  <c r="V2034" i="1"/>
  <c r="U2035" i="1"/>
  <c r="V2035" i="1"/>
  <c r="U2036" i="1"/>
  <c r="V2036" i="1"/>
  <c r="U2037" i="1"/>
  <c r="V2037" i="1"/>
  <c r="U2038" i="1"/>
  <c r="V2038" i="1"/>
  <c r="U2039" i="1"/>
  <c r="V2039" i="1"/>
  <c r="U2040" i="1"/>
  <c r="V2040" i="1"/>
  <c r="U2041" i="1"/>
  <c r="V2041" i="1"/>
  <c r="U2042" i="1"/>
  <c r="V2042" i="1"/>
  <c r="U2043" i="1"/>
  <c r="V2043" i="1"/>
  <c r="U2044" i="1"/>
  <c r="V2044" i="1"/>
  <c r="U2045" i="1"/>
  <c r="V2045" i="1"/>
  <c r="U2046" i="1"/>
  <c r="V2046" i="1"/>
  <c r="U2047" i="1"/>
  <c r="V2047" i="1"/>
  <c r="U2048" i="1"/>
  <c r="V2048" i="1"/>
  <c r="U2049" i="1"/>
  <c r="V2049" i="1"/>
  <c r="U2050" i="1"/>
  <c r="V2050" i="1"/>
  <c r="U2051" i="1"/>
  <c r="V2051" i="1"/>
  <c r="U2052" i="1"/>
  <c r="V2052" i="1"/>
  <c r="U2053" i="1"/>
  <c r="V2053" i="1"/>
  <c r="U2054" i="1"/>
  <c r="V2054" i="1"/>
  <c r="U2055" i="1"/>
  <c r="V2055" i="1"/>
  <c r="U2056" i="1"/>
  <c r="V2056" i="1"/>
  <c r="U2057" i="1"/>
  <c r="V2057" i="1"/>
  <c r="U2058" i="1"/>
  <c r="V2058" i="1"/>
  <c r="U2059" i="1"/>
  <c r="V2059" i="1"/>
  <c r="U2060" i="1"/>
  <c r="V2060" i="1"/>
  <c r="U2061" i="1"/>
  <c r="V2061" i="1"/>
  <c r="U2062" i="1"/>
  <c r="V2062" i="1"/>
  <c r="U2063" i="1"/>
  <c r="V2063" i="1"/>
  <c r="U2064" i="1"/>
  <c r="V2064" i="1"/>
  <c r="U2065" i="1"/>
  <c r="V2065" i="1"/>
  <c r="U2066" i="1"/>
  <c r="V2066" i="1"/>
  <c r="U2067" i="1"/>
  <c r="V2067" i="1"/>
  <c r="U2068" i="1"/>
  <c r="V2068" i="1"/>
  <c r="U2069" i="1"/>
  <c r="V2069" i="1"/>
  <c r="U2070" i="1"/>
  <c r="V2070" i="1"/>
  <c r="U2071" i="1"/>
  <c r="V2071" i="1"/>
  <c r="U2072" i="1"/>
  <c r="V2072" i="1"/>
  <c r="U2073" i="1"/>
  <c r="V2073" i="1"/>
  <c r="U2074" i="1"/>
  <c r="V2074" i="1"/>
  <c r="U2075" i="1"/>
  <c r="V2075" i="1"/>
  <c r="U2076" i="1"/>
  <c r="V2076" i="1"/>
  <c r="U2077" i="1"/>
  <c r="V2077" i="1"/>
  <c r="U2078" i="1"/>
  <c r="V2078" i="1"/>
  <c r="U2079" i="1"/>
  <c r="V2079" i="1"/>
  <c r="U2080" i="1"/>
  <c r="V2080" i="1"/>
  <c r="U2081" i="1"/>
  <c r="V2081" i="1"/>
  <c r="U2082" i="1"/>
  <c r="V2082" i="1"/>
  <c r="U2083" i="1"/>
  <c r="V2083" i="1"/>
  <c r="U2084" i="1"/>
  <c r="V2084" i="1"/>
  <c r="U2085" i="1"/>
  <c r="V2085" i="1"/>
  <c r="U2086" i="1"/>
  <c r="V2086" i="1"/>
  <c r="U2087" i="1"/>
  <c r="V2087" i="1"/>
  <c r="U2088" i="1"/>
  <c r="V2088" i="1"/>
  <c r="U2089" i="1"/>
  <c r="V2089" i="1"/>
  <c r="U2090" i="1"/>
  <c r="V2090" i="1"/>
  <c r="U2091" i="1"/>
  <c r="V2091" i="1"/>
  <c r="U2092" i="1"/>
  <c r="V2092" i="1"/>
  <c r="U2093" i="1"/>
  <c r="V2093" i="1"/>
  <c r="U2094" i="1"/>
  <c r="V2094" i="1"/>
  <c r="U2095" i="1"/>
  <c r="V2095" i="1"/>
  <c r="U2096" i="1"/>
  <c r="V2096" i="1"/>
  <c r="U2097" i="1"/>
  <c r="V2097" i="1"/>
  <c r="U2098" i="1"/>
  <c r="V2098" i="1"/>
  <c r="U2099" i="1"/>
  <c r="V2099" i="1"/>
  <c r="U2100" i="1"/>
  <c r="V2100" i="1"/>
  <c r="U2101" i="1"/>
  <c r="V2101" i="1"/>
  <c r="U2102" i="1"/>
  <c r="V2102" i="1"/>
  <c r="U2103" i="1"/>
  <c r="V2103" i="1"/>
  <c r="U2104" i="1"/>
  <c r="V2104" i="1"/>
  <c r="U2105" i="1"/>
  <c r="V2105" i="1"/>
  <c r="U2106" i="1"/>
  <c r="V2106" i="1"/>
  <c r="U2107" i="1"/>
  <c r="V2107" i="1"/>
  <c r="U2108" i="1"/>
  <c r="V2108" i="1"/>
  <c r="U2109" i="1"/>
  <c r="V2109" i="1"/>
  <c r="U2110" i="1"/>
  <c r="V2110" i="1"/>
  <c r="U2111" i="1"/>
  <c r="V2111" i="1"/>
  <c r="U2112" i="1"/>
  <c r="V2112" i="1"/>
  <c r="U2113" i="1"/>
  <c r="V2113" i="1"/>
  <c r="U2114" i="1"/>
  <c r="V2114" i="1"/>
  <c r="U2115" i="1"/>
  <c r="V2115" i="1"/>
  <c r="U2116" i="1"/>
  <c r="V2116" i="1"/>
  <c r="U2117" i="1"/>
  <c r="V2117" i="1"/>
  <c r="U2118" i="1"/>
  <c r="V2118" i="1"/>
  <c r="U2119" i="1"/>
  <c r="V2119" i="1"/>
  <c r="U2120" i="1"/>
  <c r="V2120" i="1"/>
  <c r="U2121" i="1"/>
  <c r="V2121" i="1"/>
  <c r="U2122" i="1"/>
  <c r="V2122" i="1"/>
  <c r="U2123" i="1"/>
  <c r="V2123" i="1"/>
  <c r="U2124" i="1"/>
  <c r="V2124" i="1"/>
  <c r="U2125" i="1"/>
  <c r="V2125" i="1"/>
  <c r="U2126" i="1"/>
  <c r="V2126" i="1"/>
  <c r="U2127" i="1"/>
  <c r="V2127" i="1"/>
  <c r="U2128" i="1"/>
  <c r="V2128" i="1"/>
  <c r="U2129" i="1"/>
  <c r="V2129" i="1"/>
  <c r="U2130" i="1"/>
  <c r="V2130" i="1"/>
  <c r="U2131" i="1"/>
  <c r="V2131" i="1"/>
  <c r="U2132" i="1"/>
  <c r="V2132" i="1"/>
  <c r="U2133" i="1"/>
  <c r="V2133" i="1"/>
  <c r="U2134" i="1"/>
  <c r="V2134" i="1"/>
  <c r="U2135" i="1"/>
  <c r="V2135" i="1"/>
  <c r="U2136" i="1"/>
  <c r="V2136" i="1"/>
  <c r="U2137" i="1"/>
  <c r="V2137" i="1"/>
  <c r="U2138" i="1"/>
  <c r="V2138" i="1"/>
  <c r="U2139" i="1"/>
  <c r="V2139" i="1"/>
  <c r="U2140" i="1"/>
  <c r="V2140" i="1"/>
  <c r="U2141" i="1"/>
  <c r="V2141" i="1"/>
  <c r="U2142" i="1"/>
  <c r="V2142" i="1"/>
  <c r="U2143" i="1"/>
  <c r="V2143" i="1"/>
  <c r="U2144" i="1"/>
  <c r="V2144" i="1"/>
  <c r="U2145" i="1"/>
  <c r="V2145" i="1"/>
  <c r="U2146" i="1"/>
  <c r="V2146" i="1"/>
  <c r="U2147" i="1"/>
  <c r="V2147" i="1"/>
  <c r="U2148" i="1"/>
  <c r="V2148" i="1"/>
  <c r="U2149" i="1"/>
  <c r="V2149" i="1"/>
  <c r="U2150" i="1"/>
  <c r="V2150" i="1"/>
  <c r="U2151" i="1"/>
  <c r="V2151" i="1"/>
  <c r="U2152" i="1"/>
  <c r="V2152" i="1"/>
  <c r="U2153" i="1"/>
  <c r="V2153" i="1"/>
  <c r="U2154" i="1"/>
  <c r="V2154" i="1"/>
  <c r="U2155" i="1"/>
  <c r="V2155" i="1"/>
  <c r="U2156" i="1"/>
  <c r="V2156" i="1"/>
  <c r="U2157" i="1"/>
  <c r="V2157" i="1"/>
  <c r="U2158" i="1"/>
  <c r="V2158" i="1"/>
  <c r="U2159" i="1"/>
  <c r="V2159" i="1"/>
  <c r="U2160" i="1"/>
  <c r="V2160" i="1"/>
  <c r="U2161" i="1"/>
  <c r="V2161" i="1"/>
  <c r="U2162" i="1"/>
  <c r="V2162" i="1"/>
  <c r="U2163" i="1"/>
  <c r="V2163" i="1"/>
  <c r="U2164" i="1"/>
  <c r="V2164" i="1"/>
  <c r="U2165" i="1"/>
  <c r="V2165" i="1"/>
  <c r="U2166" i="1"/>
  <c r="V2166" i="1"/>
  <c r="U2167" i="1"/>
  <c r="V2167" i="1"/>
  <c r="U2168" i="1"/>
  <c r="V2168" i="1"/>
  <c r="U2169" i="1"/>
  <c r="V2169" i="1"/>
  <c r="U2170" i="1"/>
  <c r="V2170" i="1"/>
  <c r="U2171" i="1"/>
  <c r="V2171" i="1"/>
  <c r="U2172" i="1"/>
  <c r="V2172" i="1"/>
  <c r="U2173" i="1"/>
  <c r="V2173" i="1"/>
  <c r="U2174" i="1"/>
  <c r="V2174" i="1"/>
  <c r="U2175" i="1"/>
  <c r="V2175" i="1"/>
  <c r="U2176" i="1"/>
  <c r="V2176" i="1"/>
  <c r="U2177" i="1"/>
  <c r="V2177" i="1"/>
  <c r="U2178" i="1"/>
  <c r="V2178" i="1"/>
  <c r="U2179" i="1"/>
  <c r="V2179" i="1"/>
  <c r="U2180" i="1"/>
  <c r="V2180" i="1"/>
  <c r="U2181" i="1"/>
  <c r="V2181" i="1"/>
  <c r="U2182" i="1"/>
  <c r="V2182" i="1"/>
  <c r="U2183" i="1"/>
  <c r="V2183" i="1"/>
  <c r="U2184" i="1"/>
  <c r="V2184" i="1"/>
  <c r="U2185" i="1"/>
  <c r="V2185" i="1"/>
  <c r="U2186" i="1"/>
  <c r="V2186" i="1"/>
  <c r="U2187" i="1"/>
  <c r="V2187" i="1"/>
  <c r="U2188" i="1"/>
  <c r="V2188" i="1"/>
  <c r="U2189" i="1"/>
  <c r="V2189" i="1"/>
  <c r="U2190" i="1"/>
  <c r="V2190" i="1"/>
  <c r="U2191" i="1"/>
  <c r="V2191" i="1"/>
  <c r="U2192" i="1"/>
  <c r="V2192" i="1"/>
  <c r="U2193" i="1"/>
  <c r="V2193" i="1"/>
  <c r="U2194" i="1"/>
  <c r="V2194" i="1"/>
  <c r="U2195" i="1"/>
  <c r="V2195" i="1"/>
  <c r="U2196" i="1"/>
  <c r="V2196" i="1"/>
  <c r="U2197" i="1"/>
  <c r="V2197" i="1"/>
  <c r="U2198" i="1"/>
  <c r="V2198" i="1"/>
  <c r="U2199" i="1"/>
  <c r="V2199" i="1"/>
  <c r="U2200" i="1"/>
  <c r="V2200" i="1"/>
  <c r="U2201" i="1"/>
  <c r="V2201" i="1"/>
  <c r="U2202" i="1"/>
  <c r="V2202" i="1"/>
  <c r="U2203" i="1"/>
  <c r="V2203" i="1"/>
  <c r="U2204" i="1"/>
  <c r="V2204" i="1"/>
  <c r="U2205" i="1"/>
  <c r="V2205" i="1"/>
  <c r="U2206" i="1"/>
  <c r="V2206" i="1"/>
  <c r="U2207" i="1"/>
  <c r="V2207" i="1"/>
  <c r="U2208" i="1"/>
  <c r="V2208" i="1"/>
  <c r="U2209" i="1"/>
  <c r="V2209" i="1"/>
  <c r="U2210" i="1"/>
  <c r="V2210" i="1"/>
  <c r="U2211" i="1"/>
  <c r="V2211" i="1"/>
  <c r="U2212" i="1"/>
  <c r="V2212" i="1"/>
  <c r="U2213" i="1"/>
  <c r="V2213" i="1"/>
  <c r="U2214" i="1"/>
  <c r="V2214" i="1"/>
  <c r="U2215" i="1"/>
  <c r="V2215" i="1"/>
  <c r="U2216" i="1"/>
  <c r="V2216" i="1"/>
  <c r="U2217" i="1"/>
  <c r="V2217" i="1"/>
  <c r="U2218" i="1"/>
  <c r="V2218" i="1"/>
  <c r="U2219" i="1"/>
  <c r="V2219" i="1"/>
  <c r="U2220" i="1"/>
  <c r="V2220" i="1"/>
  <c r="U2221" i="1"/>
  <c r="V2221" i="1"/>
  <c r="U2222" i="1"/>
  <c r="V2222" i="1"/>
  <c r="U2223" i="1"/>
  <c r="V2223" i="1"/>
  <c r="U2224" i="1"/>
  <c r="V2224" i="1"/>
  <c r="U2225" i="1"/>
  <c r="V2225" i="1"/>
  <c r="U2226" i="1"/>
  <c r="V2226" i="1"/>
  <c r="U2227" i="1"/>
  <c r="V2227" i="1"/>
  <c r="U2228" i="1"/>
  <c r="V2228" i="1"/>
  <c r="U2229" i="1"/>
  <c r="V2229" i="1"/>
  <c r="U2230" i="1"/>
  <c r="V2230" i="1"/>
  <c r="U2231" i="1"/>
  <c r="V2231" i="1"/>
  <c r="U2232" i="1"/>
  <c r="V2232" i="1"/>
  <c r="U2233" i="1"/>
  <c r="V2233" i="1"/>
  <c r="U2234" i="1"/>
  <c r="V2234" i="1"/>
  <c r="U2235" i="1"/>
  <c r="V2235" i="1"/>
  <c r="U2236" i="1"/>
  <c r="V2236" i="1"/>
  <c r="U2237" i="1"/>
  <c r="V2237" i="1"/>
  <c r="U2238" i="1"/>
  <c r="V2238" i="1"/>
  <c r="U2239" i="1"/>
  <c r="V2239" i="1"/>
  <c r="U2240" i="1"/>
  <c r="V2240" i="1"/>
  <c r="U2241" i="1"/>
  <c r="V2241" i="1"/>
  <c r="U2242" i="1"/>
  <c r="V2242" i="1"/>
  <c r="U2243" i="1"/>
  <c r="V2243" i="1"/>
  <c r="U2244" i="1"/>
  <c r="V2244" i="1"/>
  <c r="U2245" i="1"/>
  <c r="V2245" i="1"/>
  <c r="U2246" i="1"/>
  <c r="V2246" i="1"/>
  <c r="U2247" i="1"/>
  <c r="V2247" i="1"/>
  <c r="U2248" i="1"/>
  <c r="V2248" i="1"/>
  <c r="U2249" i="1"/>
  <c r="V2249" i="1"/>
  <c r="U2250" i="1"/>
  <c r="V2250" i="1"/>
  <c r="U2251" i="1"/>
  <c r="V2251" i="1"/>
  <c r="U2252" i="1"/>
  <c r="V2252" i="1"/>
  <c r="U2253" i="1"/>
  <c r="V2253" i="1"/>
  <c r="U2254" i="1"/>
  <c r="V2254" i="1"/>
  <c r="U2255" i="1"/>
  <c r="V2255" i="1"/>
  <c r="U2256" i="1"/>
  <c r="V2256" i="1"/>
  <c r="U2257" i="1"/>
  <c r="V2257" i="1"/>
  <c r="U2258" i="1"/>
  <c r="V2258" i="1"/>
  <c r="U2259" i="1"/>
  <c r="V2259" i="1"/>
  <c r="U2260" i="1"/>
  <c r="V2260" i="1"/>
  <c r="U2261" i="1"/>
  <c r="V2261" i="1"/>
  <c r="U2262" i="1"/>
  <c r="V2262" i="1"/>
  <c r="U2263" i="1"/>
  <c r="V2263" i="1"/>
  <c r="U2264" i="1"/>
  <c r="V2264" i="1"/>
  <c r="U2265" i="1"/>
  <c r="V2265" i="1"/>
  <c r="U2266" i="1"/>
  <c r="V2266" i="1"/>
  <c r="U2267" i="1"/>
  <c r="V2267" i="1"/>
  <c r="U2268" i="1"/>
  <c r="V2268" i="1"/>
  <c r="U2269" i="1"/>
  <c r="V2269" i="1"/>
  <c r="U2270" i="1"/>
  <c r="V2270" i="1"/>
  <c r="U2271" i="1"/>
  <c r="V2271" i="1"/>
  <c r="U2272" i="1"/>
  <c r="V2272" i="1"/>
  <c r="U2273" i="1"/>
  <c r="V2273" i="1"/>
  <c r="U2274" i="1"/>
  <c r="V2274" i="1"/>
  <c r="U2275" i="1"/>
  <c r="V2275" i="1"/>
  <c r="U2276" i="1"/>
  <c r="V2276" i="1"/>
  <c r="U2277" i="1"/>
  <c r="V2277" i="1"/>
  <c r="U2278" i="1"/>
  <c r="V2278" i="1"/>
  <c r="U2279" i="1"/>
  <c r="V2279" i="1"/>
  <c r="U2280" i="1"/>
  <c r="V2280" i="1"/>
  <c r="U2281" i="1"/>
  <c r="V2281" i="1"/>
  <c r="U2282" i="1"/>
  <c r="V2282" i="1"/>
  <c r="U2283" i="1"/>
  <c r="V2283" i="1"/>
  <c r="U2284" i="1"/>
  <c r="V2284" i="1"/>
  <c r="U2285" i="1"/>
  <c r="V2285" i="1"/>
  <c r="U2286" i="1"/>
  <c r="V2286" i="1"/>
  <c r="U2287" i="1"/>
  <c r="V2287" i="1"/>
  <c r="U2288" i="1"/>
  <c r="V2288" i="1"/>
  <c r="U2289" i="1"/>
  <c r="V2289" i="1"/>
  <c r="U2290" i="1"/>
  <c r="V2290" i="1"/>
  <c r="U2291" i="1"/>
  <c r="V2291" i="1"/>
  <c r="U2292" i="1"/>
  <c r="V2292" i="1"/>
  <c r="U2293" i="1"/>
  <c r="V2293" i="1"/>
  <c r="U2294" i="1"/>
  <c r="V2294" i="1"/>
  <c r="U2295" i="1"/>
  <c r="V2295" i="1"/>
  <c r="U2296" i="1"/>
  <c r="V2296" i="1"/>
  <c r="U2297" i="1"/>
  <c r="V2297" i="1"/>
  <c r="U2298" i="1"/>
  <c r="V2298" i="1"/>
  <c r="U2299" i="1"/>
  <c r="V2299" i="1"/>
  <c r="U2300" i="1"/>
  <c r="V2300" i="1"/>
  <c r="U2301" i="1"/>
  <c r="V2301" i="1"/>
  <c r="U2302" i="1"/>
  <c r="V2302" i="1"/>
  <c r="U2303" i="1"/>
  <c r="V2303" i="1"/>
  <c r="U2304" i="1"/>
  <c r="V2304" i="1"/>
  <c r="U2305" i="1"/>
  <c r="V2305" i="1"/>
  <c r="U2306" i="1"/>
  <c r="V2306" i="1"/>
  <c r="U2307" i="1"/>
  <c r="V2307" i="1"/>
  <c r="U2308" i="1"/>
  <c r="V2308" i="1"/>
  <c r="U2309" i="1"/>
  <c r="V2309" i="1"/>
  <c r="U2310" i="1"/>
  <c r="V2310" i="1"/>
  <c r="U2311" i="1"/>
  <c r="V2311" i="1"/>
  <c r="U2312" i="1"/>
  <c r="V2312" i="1"/>
  <c r="U2313" i="1"/>
  <c r="V2313" i="1"/>
  <c r="U2314" i="1"/>
  <c r="V2314" i="1"/>
  <c r="U2315" i="1"/>
  <c r="V2315" i="1"/>
  <c r="U2316" i="1"/>
  <c r="V2316" i="1"/>
  <c r="U2317" i="1"/>
  <c r="V2317" i="1"/>
  <c r="U2318" i="1"/>
  <c r="V2318" i="1"/>
  <c r="U2319" i="1"/>
  <c r="V2319" i="1"/>
  <c r="U2320" i="1"/>
  <c r="V2320" i="1"/>
  <c r="U2321" i="1"/>
  <c r="V2321" i="1"/>
  <c r="U2322" i="1"/>
  <c r="V2322" i="1"/>
  <c r="U2323" i="1"/>
  <c r="V2323" i="1"/>
  <c r="U2324" i="1"/>
  <c r="V2324" i="1"/>
  <c r="U2325" i="1"/>
  <c r="V2325" i="1"/>
  <c r="U2326" i="1"/>
  <c r="V2326" i="1"/>
  <c r="U2327" i="1"/>
  <c r="V2327" i="1"/>
  <c r="U2328" i="1"/>
  <c r="V2328" i="1"/>
  <c r="U2329" i="1"/>
  <c r="V2329" i="1"/>
  <c r="U2330" i="1"/>
  <c r="V2330" i="1"/>
  <c r="U2331" i="1"/>
  <c r="V2331" i="1"/>
  <c r="U2332" i="1"/>
  <c r="V2332" i="1"/>
  <c r="U2333" i="1"/>
  <c r="V2333" i="1"/>
  <c r="U2334" i="1"/>
  <c r="V2334" i="1"/>
  <c r="U2335" i="1"/>
  <c r="V2335" i="1"/>
  <c r="U2336" i="1"/>
  <c r="V2336" i="1"/>
  <c r="U2337" i="1"/>
  <c r="V2337" i="1"/>
  <c r="U2338" i="1"/>
  <c r="V2338" i="1"/>
  <c r="U2339" i="1"/>
  <c r="V2339" i="1"/>
  <c r="U2340" i="1"/>
  <c r="V2340" i="1"/>
  <c r="U2341" i="1"/>
  <c r="V2341" i="1"/>
  <c r="U2342" i="1"/>
  <c r="V2342" i="1"/>
  <c r="U2343" i="1"/>
  <c r="V2343" i="1"/>
  <c r="U2344" i="1"/>
  <c r="V2344" i="1"/>
  <c r="U2345" i="1"/>
  <c r="V2345" i="1"/>
  <c r="U2346" i="1"/>
  <c r="V2346" i="1"/>
  <c r="U2347" i="1"/>
  <c r="V2347" i="1"/>
  <c r="U2348" i="1"/>
  <c r="V2348" i="1"/>
  <c r="U2349" i="1"/>
  <c r="V2349" i="1"/>
  <c r="U2350" i="1"/>
  <c r="V2350" i="1"/>
  <c r="U2351" i="1"/>
  <c r="V2351" i="1"/>
  <c r="U2352" i="1"/>
  <c r="V2352" i="1"/>
  <c r="U2353" i="1"/>
  <c r="V2353" i="1"/>
  <c r="U2354" i="1"/>
  <c r="V2354" i="1"/>
  <c r="U2355" i="1"/>
  <c r="V2355" i="1"/>
  <c r="U2356" i="1"/>
  <c r="V2356" i="1"/>
  <c r="U2357" i="1"/>
  <c r="V2357" i="1"/>
  <c r="U2358" i="1"/>
  <c r="V2358" i="1"/>
  <c r="U2359" i="1"/>
  <c r="V2359" i="1"/>
  <c r="U2360" i="1"/>
  <c r="V2360" i="1"/>
  <c r="U2361" i="1"/>
  <c r="V2361" i="1"/>
  <c r="U2362" i="1"/>
  <c r="V2362" i="1"/>
  <c r="U2363" i="1"/>
  <c r="V2363" i="1"/>
  <c r="U2364" i="1"/>
  <c r="V2364" i="1"/>
  <c r="U2365" i="1"/>
  <c r="V2365" i="1"/>
  <c r="U2366" i="1"/>
  <c r="V2366" i="1"/>
  <c r="U2367" i="1"/>
  <c r="V2367" i="1"/>
  <c r="U2368" i="1"/>
  <c r="V2368" i="1"/>
  <c r="U2369" i="1"/>
  <c r="V2369" i="1"/>
  <c r="U2370" i="1"/>
  <c r="V2370" i="1"/>
  <c r="U2371" i="1"/>
  <c r="V2371" i="1"/>
  <c r="U2372" i="1"/>
  <c r="V2372" i="1"/>
  <c r="U2373" i="1"/>
  <c r="V2373" i="1"/>
  <c r="U2374" i="1"/>
  <c r="V2374" i="1"/>
  <c r="U2375" i="1"/>
  <c r="V2375" i="1"/>
  <c r="U2376" i="1"/>
  <c r="V2376" i="1"/>
  <c r="U2377" i="1"/>
  <c r="V2377" i="1"/>
  <c r="U2378" i="1"/>
  <c r="V2378" i="1"/>
  <c r="U2379" i="1"/>
  <c r="V2379" i="1"/>
  <c r="U2380" i="1"/>
  <c r="V2380" i="1"/>
  <c r="U2381" i="1"/>
  <c r="V2381" i="1"/>
  <c r="U2382" i="1"/>
  <c r="V2382" i="1"/>
  <c r="U2383" i="1"/>
  <c r="V2383" i="1"/>
  <c r="U2384" i="1"/>
  <c r="V2384" i="1"/>
  <c r="U2385" i="1"/>
  <c r="V2385" i="1"/>
  <c r="U2386" i="1"/>
  <c r="V2386" i="1"/>
  <c r="U2387" i="1"/>
  <c r="V2387" i="1"/>
  <c r="U2388" i="1"/>
  <c r="V2388" i="1"/>
  <c r="U2389" i="1"/>
  <c r="V2389" i="1"/>
  <c r="U2390" i="1"/>
  <c r="V2390" i="1"/>
  <c r="U2391" i="1"/>
  <c r="V2391" i="1"/>
  <c r="U2392" i="1"/>
  <c r="V2392" i="1"/>
  <c r="U2393" i="1"/>
  <c r="V2393" i="1"/>
  <c r="U2394" i="1"/>
  <c r="V2394" i="1"/>
  <c r="U2395" i="1"/>
  <c r="V2395" i="1"/>
  <c r="U2396" i="1"/>
  <c r="V2396" i="1"/>
  <c r="U2397" i="1"/>
  <c r="V2397" i="1"/>
  <c r="U2398" i="1"/>
  <c r="V2398" i="1"/>
  <c r="U2399" i="1"/>
  <c r="V2399" i="1"/>
  <c r="U2400" i="1"/>
  <c r="V2400" i="1"/>
  <c r="U2401" i="1"/>
  <c r="V2401" i="1"/>
  <c r="U2402" i="1"/>
  <c r="V2402" i="1"/>
  <c r="U2403" i="1"/>
  <c r="V2403" i="1"/>
  <c r="U2404" i="1"/>
  <c r="V2404" i="1"/>
  <c r="U2405" i="1"/>
  <c r="V2405" i="1"/>
  <c r="U2406" i="1"/>
  <c r="V2406" i="1"/>
  <c r="U2407" i="1"/>
  <c r="V2407" i="1"/>
  <c r="U2408" i="1"/>
  <c r="V2408" i="1"/>
  <c r="U2409" i="1"/>
  <c r="V2409" i="1"/>
  <c r="U2410" i="1"/>
  <c r="V2410" i="1"/>
  <c r="U2411" i="1"/>
  <c r="V2411" i="1"/>
  <c r="U2412" i="1"/>
  <c r="V2412" i="1"/>
  <c r="U2413" i="1"/>
  <c r="V2413" i="1"/>
  <c r="U2414" i="1"/>
  <c r="V2414" i="1"/>
  <c r="U2415" i="1"/>
  <c r="V2415" i="1"/>
  <c r="U2416" i="1"/>
  <c r="V2416" i="1"/>
  <c r="U2417" i="1"/>
  <c r="V2417" i="1"/>
  <c r="U2418" i="1"/>
  <c r="V2418" i="1"/>
  <c r="U2419" i="1"/>
  <c r="V2419" i="1"/>
  <c r="U2420" i="1"/>
  <c r="V2420" i="1"/>
  <c r="U2421" i="1"/>
  <c r="V2421" i="1"/>
  <c r="U2422" i="1"/>
  <c r="V2422" i="1"/>
  <c r="U2423" i="1"/>
  <c r="V2423" i="1"/>
  <c r="U2424" i="1"/>
  <c r="V2424" i="1"/>
  <c r="U2425" i="1"/>
  <c r="V2425" i="1"/>
  <c r="U2426" i="1"/>
  <c r="V2426" i="1"/>
  <c r="U2427" i="1"/>
  <c r="V2427" i="1"/>
  <c r="U2428" i="1"/>
  <c r="V2428" i="1"/>
  <c r="U2429" i="1"/>
  <c r="V2429" i="1"/>
  <c r="U2430" i="1"/>
  <c r="V2430" i="1"/>
  <c r="U2431" i="1"/>
  <c r="V2431" i="1"/>
  <c r="U2432" i="1"/>
  <c r="V2432" i="1"/>
  <c r="U2433" i="1"/>
  <c r="V2433" i="1"/>
  <c r="U2434" i="1"/>
  <c r="V2434" i="1"/>
  <c r="U2435" i="1"/>
  <c r="V2435" i="1"/>
  <c r="U2436" i="1"/>
  <c r="V2436" i="1"/>
  <c r="U2437" i="1"/>
  <c r="V2437" i="1"/>
  <c r="U2438" i="1"/>
  <c r="V2438" i="1"/>
  <c r="U2439" i="1"/>
  <c r="V2439" i="1"/>
  <c r="U2440" i="1"/>
  <c r="V2440" i="1"/>
  <c r="U2441" i="1"/>
  <c r="V2441" i="1"/>
  <c r="U2442" i="1"/>
  <c r="V2442" i="1"/>
  <c r="U2443" i="1"/>
  <c r="V2443" i="1"/>
  <c r="U2444" i="1"/>
  <c r="V2444" i="1"/>
  <c r="U2445" i="1"/>
  <c r="V2445" i="1"/>
  <c r="U2446" i="1"/>
  <c r="V2446" i="1"/>
  <c r="U2447" i="1"/>
  <c r="V2447" i="1"/>
  <c r="U2448" i="1"/>
  <c r="V2448" i="1"/>
  <c r="U2449" i="1"/>
  <c r="V2449" i="1"/>
  <c r="U2450" i="1"/>
  <c r="V2450" i="1"/>
  <c r="U2451" i="1"/>
  <c r="V2451" i="1"/>
  <c r="U2452" i="1"/>
  <c r="V2452" i="1"/>
  <c r="U2453" i="1"/>
  <c r="V2453" i="1"/>
  <c r="U2454" i="1"/>
  <c r="V2454" i="1"/>
  <c r="U2455" i="1"/>
  <c r="V2455" i="1"/>
  <c r="U2456" i="1"/>
  <c r="V2456" i="1"/>
  <c r="U2457" i="1"/>
  <c r="V2457" i="1"/>
  <c r="U2458" i="1"/>
  <c r="V2458" i="1"/>
  <c r="U2459" i="1"/>
  <c r="V2459" i="1"/>
  <c r="U2460" i="1"/>
  <c r="V2460" i="1"/>
  <c r="U2461" i="1"/>
  <c r="V2461" i="1"/>
  <c r="U2462" i="1"/>
  <c r="V2462" i="1"/>
  <c r="U2463" i="1"/>
  <c r="V2463" i="1"/>
  <c r="U2464" i="1"/>
  <c r="V2464" i="1"/>
  <c r="U2465" i="1"/>
  <c r="V2465" i="1"/>
  <c r="U2466" i="1"/>
  <c r="V2466" i="1"/>
  <c r="U2467" i="1"/>
  <c r="V2467" i="1"/>
  <c r="U2468" i="1"/>
  <c r="V2468" i="1"/>
  <c r="U2469" i="1"/>
  <c r="V2469" i="1"/>
  <c r="U2470" i="1"/>
  <c r="V2470" i="1"/>
  <c r="U2471" i="1"/>
  <c r="V2471" i="1"/>
  <c r="U2472" i="1"/>
  <c r="V2472" i="1"/>
  <c r="U2473" i="1"/>
  <c r="V2473" i="1"/>
  <c r="U2474" i="1"/>
  <c r="V2474" i="1"/>
  <c r="U2475" i="1"/>
  <c r="V2475" i="1"/>
  <c r="U2476" i="1"/>
  <c r="V2476" i="1"/>
  <c r="U2477" i="1"/>
  <c r="V2477" i="1"/>
  <c r="U2478" i="1"/>
  <c r="V2478" i="1"/>
  <c r="U2479" i="1"/>
  <c r="V2479" i="1"/>
  <c r="U2480" i="1"/>
  <c r="V2480" i="1"/>
  <c r="U2481" i="1"/>
  <c r="V2481" i="1"/>
  <c r="U2482" i="1"/>
  <c r="V2482" i="1"/>
  <c r="U2483" i="1"/>
  <c r="V2483" i="1"/>
  <c r="U2484" i="1"/>
  <c r="V2484" i="1"/>
  <c r="U2485" i="1"/>
  <c r="V2485" i="1"/>
  <c r="U2486" i="1"/>
  <c r="V2486" i="1"/>
  <c r="U2487" i="1"/>
  <c r="V2487" i="1"/>
  <c r="U2488" i="1"/>
  <c r="V2488" i="1"/>
  <c r="U2489" i="1"/>
  <c r="V2489" i="1"/>
  <c r="U2490" i="1"/>
  <c r="V2490" i="1"/>
  <c r="U2491" i="1"/>
  <c r="V2491" i="1"/>
  <c r="U2492" i="1"/>
  <c r="V2492" i="1"/>
  <c r="U2493" i="1"/>
  <c r="V2493" i="1"/>
  <c r="U2494" i="1"/>
  <c r="V2494" i="1"/>
  <c r="U2495" i="1"/>
  <c r="V2495" i="1"/>
  <c r="U2496" i="1"/>
  <c r="V2496" i="1"/>
  <c r="U2497" i="1"/>
  <c r="V2497" i="1"/>
  <c r="U2498" i="1"/>
  <c r="V2498" i="1"/>
  <c r="U2499" i="1"/>
  <c r="V2499" i="1"/>
  <c r="U2500" i="1"/>
  <c r="V2500" i="1"/>
  <c r="U2501" i="1"/>
  <c r="V2501" i="1"/>
  <c r="U2502" i="1"/>
  <c r="V2502" i="1"/>
  <c r="U2503" i="1"/>
  <c r="V2503" i="1"/>
  <c r="U2504" i="1"/>
  <c r="V2504" i="1"/>
  <c r="U2505" i="1"/>
  <c r="V2505" i="1"/>
  <c r="U2506" i="1"/>
  <c r="V2506" i="1"/>
  <c r="U2507" i="1"/>
  <c r="V2507" i="1"/>
  <c r="U2508" i="1"/>
  <c r="V2508" i="1"/>
  <c r="U2509" i="1"/>
  <c r="V2509" i="1"/>
  <c r="U2510" i="1"/>
  <c r="V2510" i="1"/>
  <c r="U2511" i="1"/>
  <c r="V2511" i="1"/>
  <c r="U2512" i="1"/>
  <c r="V2512" i="1"/>
  <c r="U2513" i="1"/>
  <c r="V2513" i="1"/>
  <c r="U2514" i="1"/>
  <c r="V2514" i="1"/>
  <c r="U2515" i="1"/>
  <c r="V2515" i="1"/>
  <c r="U2516" i="1"/>
  <c r="V2516" i="1"/>
  <c r="U2517" i="1"/>
  <c r="V2517" i="1"/>
  <c r="U2518" i="1"/>
  <c r="V2518" i="1"/>
  <c r="U2519" i="1"/>
  <c r="V2519" i="1"/>
  <c r="U2520" i="1"/>
  <c r="V2520" i="1"/>
  <c r="U2521" i="1"/>
  <c r="V2521" i="1"/>
  <c r="U2522" i="1"/>
  <c r="V2522" i="1"/>
  <c r="U2523" i="1"/>
  <c r="V2523" i="1"/>
  <c r="U2524" i="1"/>
  <c r="V2524" i="1"/>
  <c r="U2525" i="1"/>
  <c r="V2525" i="1"/>
  <c r="U2526" i="1"/>
  <c r="V2526" i="1"/>
  <c r="U2527" i="1"/>
  <c r="V2527" i="1"/>
  <c r="U2528" i="1"/>
  <c r="V2528" i="1"/>
  <c r="U2529" i="1"/>
  <c r="V2529" i="1"/>
  <c r="U2530" i="1"/>
  <c r="V2530" i="1"/>
  <c r="U2531" i="1"/>
  <c r="V2531" i="1"/>
  <c r="U2532" i="1"/>
  <c r="V2532" i="1"/>
  <c r="U2533" i="1"/>
  <c r="V2533" i="1"/>
  <c r="U2534" i="1"/>
  <c r="V2534" i="1"/>
  <c r="U2535" i="1"/>
  <c r="V2535" i="1"/>
  <c r="U2536" i="1"/>
  <c r="V2536" i="1"/>
  <c r="U2537" i="1"/>
  <c r="V2537" i="1"/>
  <c r="U2538" i="1"/>
  <c r="V2538" i="1"/>
  <c r="U2539" i="1"/>
  <c r="V2539" i="1"/>
  <c r="U2540" i="1"/>
  <c r="V2540" i="1"/>
  <c r="U2541" i="1"/>
  <c r="V2541" i="1"/>
  <c r="U2542" i="1"/>
  <c r="V2542" i="1"/>
  <c r="U2543" i="1"/>
  <c r="V2543" i="1"/>
  <c r="U2544" i="1"/>
  <c r="V2544" i="1"/>
  <c r="U2545" i="1"/>
  <c r="V2545" i="1"/>
  <c r="U2546" i="1"/>
  <c r="V2546" i="1"/>
  <c r="U2547" i="1"/>
  <c r="V2547" i="1"/>
  <c r="U2548" i="1"/>
  <c r="V2548" i="1"/>
  <c r="U2549" i="1"/>
  <c r="V2549" i="1"/>
  <c r="U2550" i="1"/>
  <c r="V2550" i="1"/>
  <c r="U2551" i="1"/>
  <c r="V2551" i="1"/>
  <c r="U2552" i="1"/>
  <c r="V2552" i="1"/>
  <c r="U2553" i="1"/>
  <c r="V2553" i="1"/>
  <c r="U2554" i="1"/>
  <c r="V2554" i="1"/>
  <c r="U2555" i="1"/>
  <c r="V2555" i="1"/>
  <c r="U2556" i="1"/>
  <c r="V2556" i="1"/>
  <c r="U2557" i="1"/>
  <c r="V2557" i="1"/>
  <c r="U2558" i="1"/>
  <c r="V2558" i="1"/>
  <c r="U2559" i="1"/>
  <c r="V2559" i="1"/>
  <c r="U2560" i="1"/>
  <c r="V2560" i="1"/>
  <c r="U2561" i="1"/>
  <c r="V2561" i="1"/>
  <c r="U2562" i="1"/>
  <c r="V2562" i="1"/>
  <c r="U2563" i="1"/>
  <c r="V2563" i="1"/>
  <c r="U2564" i="1"/>
  <c r="V2564" i="1"/>
  <c r="U2565" i="1"/>
  <c r="V2565" i="1"/>
  <c r="U2566" i="1"/>
  <c r="V2566" i="1"/>
  <c r="U2567" i="1"/>
  <c r="V2567" i="1"/>
  <c r="U2568" i="1"/>
  <c r="V2568" i="1"/>
  <c r="U2569" i="1"/>
  <c r="V2569" i="1"/>
  <c r="U2570" i="1"/>
  <c r="V2570" i="1"/>
  <c r="U2571" i="1"/>
  <c r="V2571" i="1"/>
  <c r="U2572" i="1"/>
  <c r="V2572" i="1"/>
  <c r="U2573" i="1"/>
  <c r="V2573" i="1"/>
  <c r="U2574" i="1"/>
  <c r="V2574" i="1"/>
  <c r="U2575" i="1"/>
  <c r="V2575" i="1"/>
  <c r="U2576" i="1"/>
  <c r="V2576" i="1"/>
  <c r="U2577" i="1"/>
  <c r="V2577" i="1"/>
  <c r="U2578" i="1"/>
  <c r="V2578" i="1"/>
  <c r="U2579" i="1"/>
  <c r="V2579" i="1"/>
  <c r="U2580" i="1"/>
  <c r="V2580" i="1"/>
  <c r="U2581" i="1"/>
  <c r="V2581" i="1"/>
  <c r="U2582" i="1"/>
  <c r="V2582" i="1"/>
  <c r="U2583" i="1"/>
  <c r="V2583" i="1"/>
  <c r="U2584" i="1"/>
  <c r="V2584" i="1"/>
  <c r="U2585" i="1"/>
  <c r="V2585" i="1"/>
  <c r="U2586" i="1"/>
  <c r="V2586" i="1"/>
  <c r="U2587" i="1"/>
  <c r="V2587" i="1"/>
  <c r="U2588" i="1"/>
  <c r="V2588" i="1"/>
  <c r="U2589" i="1"/>
  <c r="V2589" i="1"/>
  <c r="U2590" i="1"/>
  <c r="V2590" i="1"/>
  <c r="U2591" i="1"/>
  <c r="V2591" i="1"/>
  <c r="U2592" i="1"/>
  <c r="V2592" i="1"/>
  <c r="U2593" i="1"/>
  <c r="V2593" i="1"/>
  <c r="U2594" i="1"/>
  <c r="V2594" i="1"/>
  <c r="U2595" i="1"/>
  <c r="V2595" i="1"/>
  <c r="U2596" i="1"/>
  <c r="V2596" i="1"/>
  <c r="U2597" i="1"/>
  <c r="V2597" i="1"/>
  <c r="U2598" i="1"/>
  <c r="V2598" i="1"/>
  <c r="U2599" i="1"/>
  <c r="V2599" i="1"/>
  <c r="U2600" i="1"/>
  <c r="V2600" i="1"/>
  <c r="U2601" i="1"/>
  <c r="V2601" i="1"/>
  <c r="U2602" i="1"/>
  <c r="V2602" i="1"/>
  <c r="U2603" i="1"/>
  <c r="V2603" i="1"/>
  <c r="U2604" i="1"/>
  <c r="V2604" i="1"/>
  <c r="U2605" i="1"/>
  <c r="V2605" i="1"/>
  <c r="U2606" i="1"/>
  <c r="V2606" i="1"/>
  <c r="U2607" i="1"/>
  <c r="V2607" i="1"/>
  <c r="U2608" i="1"/>
  <c r="V2608" i="1"/>
  <c r="U2609" i="1"/>
  <c r="V2609" i="1"/>
  <c r="U2610" i="1"/>
  <c r="V2610" i="1"/>
  <c r="U2611" i="1"/>
  <c r="V2611" i="1"/>
  <c r="U2612" i="1"/>
  <c r="V2612" i="1"/>
  <c r="U2613" i="1"/>
  <c r="V2613" i="1"/>
  <c r="U2614" i="1"/>
  <c r="V2614" i="1"/>
  <c r="U2615" i="1"/>
  <c r="V2615" i="1"/>
  <c r="U2616" i="1"/>
  <c r="V2616" i="1"/>
  <c r="U2617" i="1"/>
  <c r="V2617" i="1"/>
  <c r="U2618" i="1"/>
  <c r="V2618" i="1"/>
  <c r="U2619" i="1"/>
  <c r="V2619" i="1"/>
  <c r="U2620" i="1"/>
  <c r="V2620" i="1"/>
  <c r="U2621" i="1"/>
  <c r="V2621" i="1"/>
  <c r="U2622" i="1"/>
  <c r="V2622" i="1"/>
  <c r="U2623" i="1"/>
  <c r="V2623" i="1"/>
  <c r="U2624" i="1"/>
  <c r="V2624" i="1"/>
  <c r="U2625" i="1"/>
  <c r="V2625" i="1"/>
  <c r="U2626" i="1"/>
  <c r="V2626" i="1"/>
  <c r="U2627" i="1"/>
  <c r="V2627" i="1"/>
  <c r="U2628" i="1"/>
  <c r="V2628" i="1"/>
  <c r="U2629" i="1"/>
  <c r="V2629" i="1"/>
  <c r="U2630" i="1"/>
  <c r="V2630" i="1"/>
  <c r="U2631" i="1"/>
  <c r="V2631" i="1"/>
  <c r="U2632" i="1"/>
  <c r="V2632" i="1"/>
  <c r="U2633" i="1"/>
  <c r="V2633" i="1"/>
  <c r="U2634" i="1"/>
  <c r="V2634" i="1"/>
  <c r="U2635" i="1"/>
  <c r="V2635" i="1"/>
  <c r="U2636" i="1"/>
  <c r="V2636" i="1"/>
  <c r="U2637" i="1"/>
  <c r="V2637" i="1"/>
  <c r="U2638" i="1"/>
  <c r="V2638" i="1"/>
  <c r="U2639" i="1"/>
  <c r="V2639" i="1"/>
  <c r="U2640" i="1"/>
  <c r="V2640" i="1"/>
  <c r="U2641" i="1"/>
  <c r="V2641" i="1"/>
  <c r="U2642" i="1"/>
  <c r="V2642" i="1"/>
  <c r="U2643" i="1"/>
  <c r="V2643" i="1"/>
  <c r="U2644" i="1"/>
  <c r="V2644" i="1"/>
  <c r="U2645" i="1"/>
  <c r="V2645" i="1"/>
  <c r="U2646" i="1"/>
  <c r="V2646" i="1"/>
  <c r="U2647" i="1"/>
  <c r="V2647" i="1"/>
  <c r="U2648" i="1"/>
  <c r="V2648" i="1"/>
  <c r="U2649" i="1"/>
  <c r="V2649" i="1"/>
  <c r="U2650" i="1"/>
  <c r="V2650" i="1"/>
  <c r="U2651" i="1"/>
  <c r="V2651" i="1"/>
  <c r="U2652" i="1"/>
  <c r="V2652" i="1"/>
  <c r="U2653" i="1"/>
  <c r="V2653" i="1"/>
  <c r="U2654" i="1"/>
  <c r="V2654" i="1"/>
  <c r="U2655" i="1"/>
  <c r="V2655" i="1"/>
  <c r="U2656" i="1"/>
  <c r="V2656" i="1"/>
  <c r="U2657" i="1"/>
  <c r="V2657" i="1"/>
  <c r="U2658" i="1"/>
  <c r="V2658" i="1"/>
  <c r="U2659" i="1"/>
  <c r="V2659" i="1"/>
  <c r="U2660" i="1"/>
  <c r="V2660" i="1"/>
  <c r="U2661" i="1"/>
  <c r="V2661" i="1"/>
  <c r="U2662" i="1"/>
  <c r="V2662" i="1"/>
  <c r="U2663" i="1"/>
  <c r="V2663" i="1"/>
  <c r="U2664" i="1"/>
  <c r="V2664" i="1"/>
  <c r="U2665" i="1"/>
  <c r="V2665" i="1"/>
  <c r="U2666" i="1"/>
  <c r="V2666" i="1"/>
  <c r="U2667" i="1"/>
  <c r="V2667" i="1"/>
  <c r="U2668" i="1"/>
  <c r="V2668" i="1"/>
  <c r="U2669" i="1"/>
  <c r="V2669" i="1"/>
  <c r="U2670" i="1"/>
  <c r="V2670" i="1"/>
  <c r="U2671" i="1"/>
  <c r="V2671" i="1"/>
  <c r="U2672" i="1"/>
  <c r="V2672" i="1"/>
  <c r="U2673" i="1"/>
  <c r="V2673" i="1"/>
  <c r="U2674" i="1"/>
  <c r="V2674" i="1"/>
  <c r="U2675" i="1"/>
  <c r="V2675" i="1"/>
  <c r="U2676" i="1"/>
  <c r="V2676" i="1"/>
  <c r="U2677" i="1"/>
  <c r="V2677" i="1"/>
  <c r="U2678" i="1"/>
  <c r="V2678" i="1"/>
  <c r="U2679" i="1"/>
  <c r="V2679" i="1"/>
  <c r="U2680" i="1"/>
  <c r="V2680" i="1"/>
  <c r="U2681" i="1"/>
  <c r="V2681" i="1"/>
  <c r="U2682" i="1"/>
  <c r="V2682" i="1"/>
  <c r="U2683" i="1"/>
  <c r="V2683" i="1"/>
  <c r="U2684" i="1"/>
  <c r="V2684" i="1"/>
  <c r="U2685" i="1"/>
  <c r="V2685" i="1"/>
  <c r="U2686" i="1"/>
  <c r="V2686" i="1"/>
  <c r="U2687" i="1"/>
  <c r="V2687" i="1"/>
  <c r="U2688" i="1"/>
  <c r="V2688" i="1"/>
  <c r="U2689" i="1"/>
  <c r="V2689" i="1"/>
  <c r="U2690" i="1"/>
  <c r="V2690" i="1"/>
  <c r="U2691" i="1"/>
  <c r="V2691" i="1"/>
  <c r="U2692" i="1"/>
  <c r="V2692" i="1"/>
  <c r="U2693" i="1"/>
  <c r="V2693" i="1"/>
  <c r="U2694" i="1"/>
  <c r="V2694" i="1"/>
  <c r="U2695" i="1"/>
  <c r="V2695" i="1"/>
  <c r="U2696" i="1"/>
  <c r="V2696" i="1"/>
  <c r="U2697" i="1"/>
  <c r="V2697" i="1"/>
  <c r="U2698" i="1"/>
  <c r="V2698" i="1"/>
  <c r="U2699" i="1"/>
  <c r="V2699" i="1"/>
  <c r="U2700" i="1"/>
  <c r="V2700" i="1"/>
  <c r="U2701" i="1"/>
  <c r="V2701" i="1"/>
  <c r="U2702" i="1"/>
  <c r="V2702" i="1"/>
  <c r="U2703" i="1"/>
  <c r="V2703" i="1"/>
  <c r="U2704" i="1"/>
  <c r="V2704" i="1"/>
  <c r="U2705" i="1"/>
  <c r="V2705" i="1"/>
  <c r="U2706" i="1"/>
  <c r="V2706" i="1"/>
  <c r="U2707" i="1"/>
  <c r="V2707" i="1"/>
  <c r="U2708" i="1"/>
  <c r="V2708" i="1"/>
  <c r="U2709" i="1"/>
  <c r="V2709" i="1"/>
  <c r="U2710" i="1"/>
  <c r="V2710" i="1"/>
  <c r="U2711" i="1"/>
  <c r="V2711" i="1"/>
  <c r="U2712" i="1"/>
  <c r="V2712" i="1"/>
  <c r="U2713" i="1"/>
  <c r="V2713" i="1"/>
  <c r="U2714" i="1"/>
  <c r="V2714" i="1"/>
  <c r="U2715" i="1"/>
  <c r="V2715" i="1"/>
  <c r="U2716" i="1"/>
  <c r="V2716" i="1"/>
  <c r="U2717" i="1"/>
  <c r="V2717" i="1"/>
  <c r="U2718" i="1"/>
  <c r="V2718" i="1"/>
  <c r="U2719" i="1"/>
  <c r="V2719" i="1"/>
  <c r="U2720" i="1"/>
  <c r="V2720" i="1"/>
  <c r="U2721" i="1"/>
  <c r="V2721" i="1"/>
  <c r="U2722" i="1"/>
  <c r="V2722" i="1"/>
  <c r="U2723" i="1"/>
  <c r="V2723" i="1"/>
  <c r="U2724" i="1"/>
  <c r="V2724" i="1"/>
  <c r="U2725" i="1"/>
  <c r="V2725" i="1"/>
  <c r="U2726" i="1"/>
  <c r="V2726" i="1"/>
  <c r="U2727" i="1"/>
  <c r="V2727" i="1"/>
  <c r="U2728" i="1"/>
  <c r="V2728" i="1"/>
  <c r="U2729" i="1"/>
  <c r="V2729" i="1"/>
  <c r="U2730" i="1"/>
  <c r="V2730" i="1"/>
  <c r="U2731" i="1"/>
  <c r="V2731" i="1"/>
  <c r="U2732" i="1"/>
  <c r="V2732" i="1"/>
  <c r="U2733" i="1"/>
  <c r="V2733" i="1"/>
  <c r="U2734" i="1"/>
  <c r="V2734" i="1"/>
  <c r="U2735" i="1"/>
  <c r="V2735" i="1"/>
  <c r="U2736" i="1"/>
  <c r="V2736" i="1"/>
  <c r="U2737" i="1"/>
  <c r="V2737" i="1"/>
  <c r="U2738" i="1"/>
  <c r="V2738" i="1"/>
  <c r="U2739" i="1"/>
  <c r="V2739" i="1"/>
  <c r="U2740" i="1"/>
  <c r="V2740" i="1"/>
  <c r="U2741" i="1"/>
  <c r="V2741" i="1"/>
  <c r="U2742" i="1"/>
  <c r="V2742" i="1"/>
  <c r="U2743" i="1"/>
  <c r="V2743" i="1"/>
  <c r="U2744" i="1"/>
  <c r="V2744" i="1"/>
  <c r="U2745" i="1"/>
  <c r="V2745" i="1"/>
  <c r="U2746" i="1"/>
  <c r="V2746" i="1"/>
  <c r="U2747" i="1"/>
  <c r="V2747" i="1"/>
  <c r="U2748" i="1"/>
  <c r="V2748" i="1"/>
  <c r="U2749" i="1"/>
  <c r="V2749" i="1"/>
  <c r="U2750" i="1"/>
  <c r="V2750" i="1"/>
  <c r="U2751" i="1"/>
  <c r="V2751" i="1"/>
  <c r="U2752" i="1"/>
  <c r="V2752" i="1"/>
  <c r="U2753" i="1"/>
  <c r="V2753" i="1"/>
  <c r="U2754" i="1"/>
  <c r="V2754" i="1"/>
  <c r="U2755" i="1"/>
  <c r="V2755" i="1"/>
  <c r="U2756" i="1"/>
  <c r="V2756" i="1"/>
  <c r="U2757" i="1"/>
  <c r="V2757" i="1"/>
  <c r="U2758" i="1"/>
  <c r="V2758" i="1"/>
  <c r="U2759" i="1"/>
  <c r="V2759" i="1"/>
  <c r="U2760" i="1"/>
  <c r="V2760" i="1"/>
  <c r="U2761" i="1"/>
  <c r="V2761" i="1"/>
  <c r="U2762" i="1"/>
  <c r="V2762" i="1"/>
  <c r="U2763" i="1"/>
  <c r="V2763" i="1"/>
  <c r="U2764" i="1"/>
  <c r="V2764" i="1"/>
  <c r="U2765" i="1"/>
  <c r="V2765" i="1"/>
  <c r="U2766" i="1"/>
  <c r="V2766" i="1"/>
  <c r="U2767" i="1"/>
  <c r="V2767" i="1"/>
  <c r="U2768" i="1"/>
  <c r="V2768" i="1"/>
  <c r="U2769" i="1"/>
  <c r="V2769" i="1"/>
  <c r="U2770" i="1"/>
  <c r="V2770" i="1"/>
  <c r="U2771" i="1"/>
  <c r="V2771" i="1"/>
  <c r="U2772" i="1"/>
  <c r="V2772" i="1"/>
  <c r="U2773" i="1"/>
  <c r="V2773" i="1"/>
  <c r="U2774" i="1"/>
  <c r="V2774" i="1"/>
  <c r="U2775" i="1"/>
  <c r="V2775" i="1"/>
  <c r="U2776" i="1"/>
  <c r="V2776" i="1"/>
  <c r="U2777" i="1"/>
  <c r="V2777" i="1"/>
  <c r="U2778" i="1"/>
  <c r="V2778" i="1"/>
  <c r="U2779" i="1"/>
  <c r="V2779" i="1"/>
  <c r="U2780" i="1"/>
  <c r="V2780" i="1"/>
  <c r="U2781" i="1"/>
  <c r="V2781" i="1"/>
  <c r="U2782" i="1"/>
  <c r="V2782" i="1"/>
  <c r="U2783" i="1"/>
  <c r="V2783" i="1"/>
  <c r="U2784" i="1"/>
  <c r="V2784" i="1"/>
  <c r="U2785" i="1"/>
  <c r="V2785" i="1"/>
  <c r="U2786" i="1"/>
  <c r="V2786" i="1"/>
  <c r="U2787" i="1"/>
  <c r="V2787" i="1"/>
  <c r="U2788" i="1"/>
  <c r="V2788" i="1"/>
  <c r="U2789" i="1"/>
  <c r="V2789" i="1"/>
  <c r="U2790" i="1"/>
  <c r="V2790" i="1"/>
  <c r="U2791" i="1"/>
  <c r="V2791" i="1"/>
  <c r="U2792" i="1"/>
  <c r="V2792" i="1"/>
  <c r="U2793" i="1"/>
  <c r="V2793" i="1"/>
  <c r="U2794" i="1"/>
  <c r="V2794" i="1"/>
  <c r="U2795" i="1"/>
  <c r="V2795" i="1"/>
  <c r="U2796" i="1"/>
  <c r="V2796" i="1"/>
  <c r="U2797" i="1"/>
  <c r="V2797" i="1"/>
  <c r="U2798" i="1"/>
  <c r="V2798" i="1"/>
  <c r="U2799" i="1"/>
  <c r="V2799" i="1"/>
  <c r="U2800" i="1"/>
  <c r="V2800" i="1"/>
  <c r="U2801" i="1"/>
  <c r="V2801" i="1"/>
  <c r="U2802" i="1"/>
  <c r="V2802" i="1"/>
  <c r="U2803" i="1"/>
  <c r="V2803" i="1"/>
  <c r="U2804" i="1"/>
  <c r="V2804" i="1"/>
  <c r="U2805" i="1"/>
  <c r="V2805" i="1"/>
  <c r="U2806" i="1"/>
  <c r="V2806" i="1"/>
  <c r="U2807" i="1"/>
  <c r="V2807" i="1"/>
  <c r="U2808" i="1"/>
  <c r="V2808" i="1"/>
  <c r="U2809" i="1"/>
  <c r="V2809" i="1"/>
  <c r="U2810" i="1"/>
  <c r="V2810" i="1"/>
  <c r="U2811" i="1"/>
  <c r="V2811" i="1"/>
  <c r="U2812" i="1"/>
  <c r="V2812" i="1"/>
  <c r="U2813" i="1"/>
  <c r="V2813" i="1"/>
  <c r="U2814" i="1"/>
  <c r="V2814" i="1"/>
  <c r="U2815" i="1"/>
  <c r="V2815" i="1"/>
  <c r="U2816" i="1"/>
  <c r="V2816" i="1"/>
  <c r="U2817" i="1"/>
  <c r="V2817" i="1"/>
  <c r="U2818" i="1"/>
  <c r="V2818" i="1"/>
  <c r="U2819" i="1"/>
  <c r="V2819" i="1"/>
  <c r="U2820" i="1"/>
  <c r="V2820" i="1"/>
  <c r="U2821" i="1"/>
  <c r="V2821" i="1"/>
  <c r="U2822" i="1"/>
  <c r="V2822" i="1"/>
  <c r="U2823" i="1"/>
  <c r="V2823" i="1"/>
  <c r="U2824" i="1"/>
  <c r="V2824" i="1"/>
  <c r="U2825" i="1"/>
  <c r="V2825" i="1"/>
  <c r="U2826" i="1"/>
  <c r="V2826" i="1"/>
  <c r="U2827" i="1"/>
  <c r="V2827" i="1"/>
  <c r="U2828" i="1"/>
  <c r="V2828" i="1"/>
  <c r="U2829" i="1"/>
  <c r="V2829" i="1"/>
  <c r="U2830" i="1"/>
  <c r="V2830" i="1"/>
  <c r="U2831" i="1"/>
  <c r="V2831" i="1"/>
  <c r="U2832" i="1"/>
  <c r="V2832" i="1"/>
  <c r="U2833" i="1"/>
  <c r="V2833" i="1"/>
  <c r="U2834" i="1"/>
  <c r="V2834" i="1"/>
  <c r="U2835" i="1"/>
  <c r="V2835" i="1"/>
  <c r="U2836" i="1"/>
  <c r="V2836" i="1"/>
  <c r="U2837" i="1"/>
  <c r="V2837" i="1"/>
  <c r="U2838" i="1"/>
  <c r="V2838" i="1"/>
  <c r="U2839" i="1"/>
  <c r="V2839" i="1"/>
  <c r="U2840" i="1"/>
  <c r="V2840" i="1"/>
  <c r="U2841" i="1"/>
  <c r="V2841" i="1"/>
  <c r="U2842" i="1"/>
  <c r="V2842" i="1"/>
  <c r="U2843" i="1"/>
  <c r="V2843" i="1"/>
  <c r="U2844" i="1"/>
  <c r="V2844" i="1"/>
  <c r="U2845" i="1"/>
  <c r="V2845" i="1"/>
  <c r="U2846" i="1"/>
  <c r="V2846" i="1"/>
  <c r="U2847" i="1"/>
  <c r="V2847" i="1"/>
  <c r="U2848" i="1"/>
  <c r="V2848" i="1"/>
  <c r="U2849" i="1"/>
  <c r="V2849" i="1"/>
  <c r="U2850" i="1"/>
  <c r="V2850" i="1"/>
  <c r="U2851" i="1"/>
  <c r="V2851" i="1"/>
  <c r="U2852" i="1"/>
  <c r="V2852" i="1"/>
  <c r="U2853" i="1"/>
  <c r="V2853" i="1"/>
  <c r="U2854" i="1"/>
  <c r="V2854" i="1"/>
  <c r="U2855" i="1"/>
  <c r="V2855" i="1"/>
  <c r="U2856" i="1"/>
  <c r="V2856" i="1"/>
  <c r="U2857" i="1"/>
  <c r="V2857" i="1"/>
  <c r="U2858" i="1"/>
  <c r="V2858" i="1"/>
  <c r="U2859" i="1"/>
  <c r="V2859" i="1"/>
  <c r="U2860" i="1"/>
  <c r="V2860" i="1"/>
  <c r="U2861" i="1"/>
  <c r="V2861" i="1"/>
  <c r="U2862" i="1"/>
  <c r="V2862" i="1"/>
  <c r="U2863" i="1"/>
  <c r="V2863" i="1"/>
  <c r="U2864" i="1"/>
  <c r="V2864" i="1"/>
  <c r="U2865" i="1"/>
  <c r="V2865" i="1"/>
  <c r="U2866" i="1"/>
  <c r="V2866" i="1"/>
  <c r="U2867" i="1"/>
  <c r="V2867" i="1"/>
  <c r="U2868" i="1"/>
  <c r="V2868" i="1"/>
  <c r="U2869" i="1"/>
  <c r="V2869" i="1"/>
  <c r="U2870" i="1"/>
  <c r="V2870" i="1"/>
  <c r="U2871" i="1"/>
  <c r="V2871" i="1"/>
  <c r="U2872" i="1"/>
  <c r="V2872" i="1"/>
  <c r="U2873" i="1"/>
  <c r="V2873" i="1"/>
  <c r="U2874" i="1"/>
  <c r="V2874" i="1"/>
  <c r="U2875" i="1"/>
  <c r="V2875" i="1"/>
  <c r="U2876" i="1"/>
  <c r="V2876" i="1"/>
  <c r="U2877" i="1"/>
  <c r="V2877" i="1"/>
  <c r="U2878" i="1"/>
  <c r="V2878" i="1"/>
  <c r="U2879" i="1"/>
  <c r="V2879" i="1"/>
  <c r="U2880" i="1"/>
  <c r="V2880" i="1"/>
  <c r="U2881" i="1"/>
  <c r="V2881" i="1"/>
  <c r="U2882" i="1"/>
  <c r="V2882" i="1"/>
  <c r="U2883" i="1"/>
  <c r="V2883" i="1"/>
  <c r="U2884" i="1"/>
  <c r="V2884" i="1"/>
  <c r="U2885" i="1"/>
  <c r="V2885" i="1"/>
  <c r="U2886" i="1"/>
  <c r="V2886" i="1"/>
  <c r="U2887" i="1"/>
  <c r="V2887" i="1"/>
  <c r="U2888" i="1"/>
  <c r="V2888" i="1"/>
  <c r="U2889" i="1"/>
  <c r="V2889" i="1"/>
  <c r="U2890" i="1"/>
  <c r="V2890" i="1"/>
  <c r="U2891" i="1"/>
  <c r="V2891" i="1"/>
  <c r="U2892" i="1"/>
  <c r="V2892" i="1"/>
  <c r="U2893" i="1"/>
  <c r="V2893" i="1"/>
  <c r="U2894" i="1"/>
  <c r="V2894" i="1"/>
  <c r="U2895" i="1"/>
  <c r="V2895" i="1"/>
  <c r="U2896" i="1"/>
  <c r="V2896" i="1"/>
  <c r="U2897" i="1"/>
  <c r="V2897" i="1"/>
  <c r="U2898" i="1"/>
  <c r="V2898" i="1"/>
  <c r="U2899" i="1"/>
  <c r="V2899" i="1"/>
  <c r="U2900" i="1"/>
  <c r="V2900" i="1"/>
  <c r="U2901" i="1"/>
  <c r="V2901" i="1"/>
  <c r="U2902" i="1"/>
  <c r="V2902" i="1"/>
  <c r="U2903" i="1"/>
  <c r="V2903" i="1"/>
  <c r="U2904" i="1"/>
  <c r="V2904" i="1"/>
  <c r="U2905" i="1"/>
  <c r="V2905" i="1"/>
  <c r="U2906" i="1"/>
  <c r="V2906" i="1"/>
  <c r="U2907" i="1"/>
  <c r="V2907" i="1"/>
  <c r="U2908" i="1"/>
  <c r="V2908" i="1"/>
  <c r="U2909" i="1"/>
  <c r="V2909" i="1"/>
  <c r="U2910" i="1"/>
  <c r="V2910" i="1"/>
  <c r="U2911" i="1"/>
  <c r="V2911" i="1"/>
  <c r="U2912" i="1"/>
  <c r="V2912" i="1"/>
  <c r="U2913" i="1"/>
  <c r="V2913" i="1"/>
  <c r="U2914" i="1"/>
  <c r="V2914" i="1"/>
  <c r="U2915" i="1"/>
  <c r="V2915" i="1"/>
  <c r="U2916" i="1"/>
  <c r="V2916" i="1"/>
  <c r="U2917" i="1"/>
  <c r="V2917" i="1"/>
  <c r="U2918" i="1"/>
  <c r="V2918" i="1"/>
  <c r="U2919" i="1"/>
  <c r="V2919" i="1"/>
  <c r="U2920" i="1"/>
  <c r="V2920" i="1"/>
  <c r="U2921" i="1"/>
  <c r="V2921" i="1"/>
  <c r="U2922" i="1"/>
  <c r="V2922" i="1"/>
  <c r="U2923" i="1"/>
  <c r="V2923" i="1"/>
  <c r="U2924" i="1"/>
  <c r="V2924" i="1"/>
  <c r="U2925" i="1"/>
  <c r="V2925" i="1"/>
  <c r="U2926" i="1"/>
  <c r="V2926" i="1"/>
  <c r="U2927" i="1"/>
  <c r="V2927" i="1"/>
  <c r="U2928" i="1"/>
  <c r="V2928" i="1"/>
  <c r="U2929" i="1"/>
  <c r="V2929" i="1"/>
  <c r="U2930" i="1"/>
  <c r="V2930" i="1"/>
  <c r="U2931" i="1"/>
  <c r="V2931" i="1"/>
  <c r="U2932" i="1"/>
  <c r="V2932" i="1"/>
  <c r="U2933" i="1"/>
  <c r="V2933" i="1"/>
  <c r="U2934" i="1"/>
  <c r="V2934" i="1"/>
  <c r="U2935" i="1"/>
  <c r="V2935" i="1"/>
  <c r="U2936" i="1"/>
  <c r="V2936" i="1"/>
  <c r="U2937" i="1"/>
  <c r="V2937" i="1"/>
  <c r="U2938" i="1"/>
  <c r="V2938" i="1"/>
  <c r="U2939" i="1"/>
  <c r="V2939" i="1"/>
  <c r="U2940" i="1"/>
  <c r="V2940" i="1"/>
  <c r="U2941" i="1"/>
  <c r="V2941" i="1"/>
  <c r="U2942" i="1"/>
  <c r="V2942" i="1"/>
  <c r="U2943" i="1"/>
  <c r="V2943" i="1"/>
  <c r="U2944" i="1"/>
  <c r="V2944" i="1"/>
  <c r="U2945" i="1"/>
  <c r="V2945" i="1"/>
  <c r="U2946" i="1"/>
  <c r="V2946" i="1"/>
  <c r="U2947" i="1"/>
  <c r="V2947" i="1"/>
  <c r="U2948" i="1"/>
  <c r="V2948" i="1"/>
  <c r="U2949" i="1"/>
  <c r="V2949" i="1"/>
  <c r="U2950" i="1"/>
  <c r="V2950" i="1"/>
  <c r="U2951" i="1"/>
  <c r="V2951" i="1"/>
  <c r="U2952" i="1"/>
  <c r="V2952" i="1"/>
  <c r="U2953" i="1"/>
  <c r="V2953" i="1"/>
  <c r="U2954" i="1"/>
  <c r="V2954" i="1"/>
  <c r="U2955" i="1"/>
  <c r="V2955" i="1"/>
  <c r="U2956" i="1"/>
  <c r="V2956" i="1"/>
  <c r="U2957" i="1"/>
  <c r="V2957" i="1"/>
  <c r="U2958" i="1"/>
  <c r="V2958" i="1"/>
  <c r="U2959" i="1"/>
  <c r="V2959" i="1"/>
  <c r="U2960" i="1"/>
  <c r="V2960" i="1"/>
  <c r="U2961" i="1"/>
  <c r="V2961" i="1"/>
  <c r="U2962" i="1"/>
  <c r="V2962" i="1"/>
  <c r="U2963" i="1"/>
  <c r="V2963" i="1"/>
  <c r="U2964" i="1"/>
  <c r="V2964" i="1"/>
  <c r="U2965" i="1"/>
  <c r="V2965" i="1"/>
  <c r="U2966" i="1"/>
  <c r="V2966" i="1"/>
  <c r="U2967" i="1"/>
  <c r="V2967" i="1"/>
  <c r="U2968" i="1"/>
  <c r="V2968" i="1"/>
  <c r="U2969" i="1"/>
  <c r="V2969" i="1"/>
  <c r="U2970" i="1"/>
  <c r="V2970" i="1"/>
  <c r="U2971" i="1"/>
  <c r="V2971" i="1"/>
  <c r="U2972" i="1"/>
  <c r="V2972" i="1"/>
  <c r="U2973" i="1"/>
  <c r="V2973" i="1"/>
  <c r="U2974" i="1"/>
  <c r="V2974" i="1"/>
  <c r="U2975" i="1"/>
  <c r="V2975" i="1"/>
  <c r="U2976" i="1"/>
  <c r="V2976" i="1"/>
  <c r="U2977" i="1"/>
  <c r="V2977" i="1"/>
  <c r="U2978" i="1"/>
  <c r="V2978" i="1"/>
  <c r="U2979" i="1"/>
  <c r="V2979" i="1"/>
  <c r="U2980" i="1"/>
  <c r="V2980" i="1"/>
  <c r="U2981" i="1"/>
  <c r="V2981" i="1"/>
  <c r="U2982" i="1"/>
  <c r="V2982" i="1"/>
  <c r="U2983" i="1"/>
  <c r="V2983" i="1"/>
  <c r="U2984" i="1"/>
  <c r="V2984" i="1"/>
  <c r="U2985" i="1"/>
  <c r="V2985" i="1"/>
  <c r="U2986" i="1"/>
  <c r="V2986" i="1"/>
  <c r="U2987" i="1"/>
  <c r="V2987" i="1"/>
  <c r="U2988" i="1"/>
  <c r="V2988" i="1"/>
  <c r="U2989" i="1"/>
  <c r="V2989" i="1"/>
  <c r="U2990" i="1"/>
  <c r="V2990" i="1"/>
  <c r="U2991" i="1"/>
  <c r="V2991" i="1"/>
  <c r="U2992" i="1"/>
  <c r="V2992" i="1"/>
  <c r="U2993" i="1"/>
  <c r="V2993" i="1"/>
  <c r="U2994" i="1"/>
  <c r="V2994" i="1"/>
  <c r="U2995" i="1"/>
  <c r="V2995" i="1"/>
  <c r="U2996" i="1"/>
  <c r="V2996" i="1"/>
  <c r="U2997" i="1"/>
  <c r="V2997" i="1"/>
  <c r="U2998" i="1"/>
  <c r="V2998" i="1"/>
  <c r="U2999" i="1"/>
  <c r="V2999" i="1"/>
  <c r="U3000" i="1"/>
  <c r="V3000" i="1"/>
  <c r="U3001" i="1"/>
  <c r="V3001" i="1"/>
  <c r="U3002" i="1"/>
  <c r="V3002" i="1"/>
  <c r="U3003" i="1"/>
  <c r="V3003" i="1"/>
  <c r="U3004" i="1"/>
  <c r="V3004" i="1"/>
  <c r="U3005" i="1"/>
  <c r="V3005" i="1"/>
  <c r="U3006" i="1"/>
  <c r="V3006" i="1"/>
  <c r="U3007" i="1"/>
  <c r="V3007" i="1"/>
  <c r="U3008" i="1"/>
  <c r="V3008" i="1"/>
  <c r="U3009" i="1"/>
  <c r="V3009" i="1"/>
  <c r="U3010" i="1"/>
  <c r="V3010" i="1"/>
  <c r="U3011" i="1"/>
  <c r="V3011" i="1"/>
  <c r="U3012" i="1"/>
  <c r="V3012" i="1"/>
  <c r="U3013" i="1"/>
  <c r="V3013" i="1"/>
  <c r="U3014" i="1"/>
  <c r="V3014" i="1"/>
  <c r="U3015" i="1"/>
  <c r="V3015" i="1"/>
  <c r="U3016" i="1"/>
  <c r="V3016" i="1"/>
  <c r="U3017" i="1"/>
  <c r="V3017" i="1"/>
  <c r="U3018" i="1"/>
  <c r="V3018" i="1"/>
  <c r="U3019" i="1"/>
  <c r="V3019" i="1"/>
  <c r="U3020" i="1"/>
  <c r="V3020" i="1"/>
  <c r="U3021" i="1"/>
  <c r="V3021" i="1"/>
  <c r="U3022" i="1"/>
  <c r="V3022" i="1"/>
  <c r="U3023" i="1"/>
  <c r="V3023" i="1"/>
  <c r="U3024" i="1"/>
  <c r="V3024" i="1"/>
  <c r="U3025" i="1"/>
  <c r="V3025" i="1"/>
  <c r="U3026" i="1"/>
  <c r="V3026" i="1"/>
  <c r="U3027" i="1"/>
  <c r="V3027" i="1"/>
  <c r="U3028" i="1"/>
  <c r="V3028" i="1"/>
  <c r="U3029" i="1"/>
  <c r="V3029" i="1"/>
  <c r="U3030" i="1"/>
  <c r="V3030" i="1"/>
  <c r="U3031" i="1"/>
  <c r="V3031" i="1"/>
  <c r="U3032" i="1"/>
  <c r="V3032" i="1"/>
  <c r="U3033" i="1"/>
  <c r="V3033" i="1"/>
  <c r="U3034" i="1"/>
  <c r="V3034" i="1"/>
  <c r="U3035" i="1"/>
  <c r="V3035" i="1"/>
  <c r="U3036" i="1"/>
  <c r="V3036" i="1"/>
  <c r="U3037" i="1"/>
  <c r="V3037" i="1"/>
  <c r="U3038" i="1"/>
  <c r="V3038" i="1"/>
  <c r="U3039" i="1"/>
  <c r="V3039" i="1"/>
  <c r="U3040" i="1"/>
  <c r="V3040" i="1"/>
  <c r="U3041" i="1"/>
  <c r="V3041" i="1"/>
  <c r="U3042" i="1"/>
  <c r="V3042" i="1"/>
  <c r="U3043" i="1"/>
  <c r="V3043" i="1"/>
  <c r="U3044" i="1"/>
  <c r="V3044" i="1"/>
  <c r="U3045" i="1"/>
  <c r="V3045" i="1"/>
  <c r="U3046" i="1"/>
  <c r="V3046" i="1"/>
  <c r="U3047" i="1"/>
  <c r="V3047" i="1"/>
  <c r="U3048" i="1"/>
  <c r="V3048" i="1"/>
  <c r="U3049" i="1"/>
  <c r="V3049" i="1"/>
  <c r="U3050" i="1"/>
  <c r="V3050" i="1"/>
  <c r="U3051" i="1"/>
  <c r="V3051" i="1"/>
  <c r="U3052" i="1"/>
  <c r="V3052" i="1"/>
  <c r="U3053" i="1"/>
  <c r="V3053" i="1"/>
  <c r="U3054" i="1"/>
  <c r="V3054" i="1"/>
  <c r="U3055" i="1"/>
  <c r="V3055" i="1"/>
  <c r="U3056" i="1"/>
  <c r="V3056" i="1"/>
  <c r="U3057" i="1"/>
  <c r="V3057" i="1"/>
  <c r="U3058" i="1"/>
  <c r="V3058" i="1"/>
  <c r="U3059" i="1"/>
  <c r="V3059" i="1"/>
  <c r="U3060" i="1"/>
  <c r="V3060" i="1"/>
  <c r="U3061" i="1"/>
  <c r="V3061" i="1"/>
  <c r="U3062" i="1"/>
  <c r="V3062" i="1"/>
  <c r="U3063" i="1"/>
  <c r="V3063" i="1"/>
  <c r="U3064" i="1"/>
  <c r="V3064" i="1"/>
  <c r="U3065" i="1"/>
  <c r="V3065" i="1"/>
  <c r="U3066" i="1"/>
  <c r="V3066" i="1"/>
  <c r="U3067" i="1"/>
  <c r="V3067" i="1"/>
  <c r="U3068" i="1"/>
  <c r="V3068" i="1"/>
  <c r="U3069" i="1"/>
  <c r="V3069" i="1"/>
  <c r="U3070" i="1"/>
  <c r="V3070" i="1"/>
  <c r="U3071" i="1"/>
  <c r="V3071" i="1"/>
  <c r="U3072" i="1"/>
  <c r="V3072" i="1"/>
  <c r="U3073" i="1"/>
  <c r="V3073" i="1"/>
  <c r="U3074" i="1"/>
  <c r="V3074" i="1"/>
  <c r="U3075" i="1"/>
  <c r="V3075" i="1"/>
  <c r="U3076" i="1"/>
  <c r="V3076" i="1"/>
  <c r="U3077" i="1"/>
  <c r="V3077" i="1"/>
  <c r="U3078" i="1"/>
  <c r="V3078" i="1"/>
  <c r="U3079" i="1"/>
  <c r="V3079" i="1"/>
  <c r="U3080" i="1"/>
  <c r="V3080" i="1"/>
  <c r="U3081" i="1"/>
  <c r="V3081" i="1"/>
  <c r="U3082" i="1"/>
  <c r="V3082" i="1"/>
  <c r="U3083" i="1"/>
  <c r="V3083" i="1"/>
  <c r="U3084" i="1"/>
  <c r="V3084" i="1"/>
  <c r="U3085" i="1"/>
  <c r="V3085" i="1"/>
  <c r="U3086" i="1"/>
  <c r="V3086" i="1"/>
  <c r="U3087" i="1"/>
  <c r="V3087" i="1"/>
  <c r="U3088" i="1"/>
  <c r="V3088" i="1"/>
  <c r="U3089" i="1"/>
  <c r="V3089" i="1"/>
  <c r="U3090" i="1"/>
  <c r="V3090" i="1"/>
  <c r="U3091" i="1"/>
  <c r="V3091" i="1"/>
  <c r="U3092" i="1"/>
  <c r="V3092" i="1"/>
  <c r="U3093" i="1"/>
  <c r="V3093" i="1"/>
  <c r="U3094" i="1"/>
  <c r="V3094" i="1"/>
  <c r="U3095" i="1"/>
  <c r="V3095" i="1"/>
  <c r="U3096" i="1"/>
  <c r="V3096" i="1"/>
  <c r="U3097" i="1"/>
  <c r="V3097" i="1"/>
  <c r="U3098" i="1"/>
  <c r="V3098" i="1"/>
  <c r="U3099" i="1"/>
  <c r="V3099" i="1"/>
  <c r="U3100" i="1"/>
  <c r="V3100" i="1"/>
  <c r="U3101" i="1"/>
  <c r="V3101" i="1"/>
  <c r="U3102" i="1"/>
  <c r="V3102" i="1"/>
  <c r="U3103" i="1"/>
  <c r="V3103" i="1"/>
  <c r="U3104" i="1"/>
  <c r="V3104" i="1"/>
  <c r="U3105" i="1"/>
  <c r="V3105" i="1"/>
  <c r="U3106" i="1"/>
  <c r="V3106" i="1"/>
  <c r="U3107" i="1"/>
  <c r="V3107" i="1"/>
  <c r="U3108" i="1"/>
  <c r="V3108" i="1"/>
  <c r="U3109" i="1"/>
  <c r="V3109" i="1"/>
  <c r="U3110" i="1"/>
  <c r="V3110" i="1"/>
  <c r="U3111" i="1"/>
  <c r="V3111" i="1"/>
  <c r="U3112" i="1"/>
  <c r="V3112" i="1"/>
  <c r="U3113" i="1"/>
  <c r="V3113" i="1"/>
  <c r="U3114" i="1"/>
  <c r="V3114" i="1"/>
  <c r="U3115" i="1"/>
  <c r="V3115" i="1"/>
  <c r="U3116" i="1"/>
  <c r="V3116" i="1"/>
  <c r="U3117" i="1"/>
  <c r="V3117" i="1"/>
  <c r="U3118" i="1"/>
  <c r="V3118" i="1"/>
  <c r="U3119" i="1"/>
  <c r="V3119" i="1"/>
  <c r="U3120" i="1"/>
  <c r="V3120" i="1"/>
  <c r="U3121" i="1"/>
  <c r="V3121" i="1"/>
  <c r="U3122" i="1"/>
  <c r="V3122" i="1"/>
  <c r="U3123" i="1"/>
  <c r="V3123" i="1"/>
  <c r="U3124" i="1"/>
  <c r="V3124" i="1"/>
  <c r="U3125" i="1"/>
  <c r="V3125" i="1"/>
  <c r="U3126" i="1"/>
  <c r="V3126" i="1"/>
  <c r="U3127" i="1"/>
  <c r="V3127" i="1"/>
  <c r="U3128" i="1"/>
  <c r="V3128" i="1"/>
  <c r="U3129" i="1"/>
  <c r="V3129" i="1"/>
  <c r="U3130" i="1"/>
  <c r="V3130" i="1"/>
  <c r="U3131" i="1"/>
  <c r="V3131" i="1"/>
  <c r="U3132" i="1"/>
  <c r="V3132" i="1"/>
  <c r="U3133" i="1"/>
  <c r="V3133" i="1"/>
  <c r="U3134" i="1"/>
  <c r="V3134" i="1"/>
  <c r="U3135" i="1"/>
  <c r="V3135" i="1"/>
  <c r="U3136" i="1"/>
  <c r="V3136" i="1"/>
  <c r="U3137" i="1"/>
  <c r="V3137" i="1"/>
  <c r="U3138" i="1"/>
  <c r="V3138" i="1"/>
  <c r="U3139" i="1"/>
  <c r="V3139" i="1"/>
  <c r="U3140" i="1"/>
  <c r="V3140" i="1"/>
  <c r="U3141" i="1"/>
  <c r="V3141" i="1"/>
  <c r="U3142" i="1"/>
  <c r="V3142" i="1"/>
  <c r="U3143" i="1"/>
  <c r="V3143" i="1"/>
  <c r="U3144" i="1"/>
  <c r="V3144" i="1"/>
  <c r="U3145" i="1"/>
  <c r="V3145" i="1"/>
  <c r="U3146" i="1"/>
  <c r="V3146" i="1"/>
  <c r="U3147" i="1"/>
  <c r="V3147" i="1"/>
  <c r="U3148" i="1"/>
  <c r="V3148" i="1"/>
  <c r="U3149" i="1"/>
  <c r="V3149" i="1"/>
  <c r="U3150" i="1"/>
  <c r="V3150" i="1"/>
  <c r="U3151" i="1"/>
  <c r="V3151" i="1"/>
  <c r="U3152" i="1"/>
  <c r="V3152" i="1"/>
  <c r="U3153" i="1"/>
  <c r="V3153" i="1"/>
  <c r="U3154" i="1"/>
  <c r="V3154" i="1"/>
  <c r="U3155" i="1"/>
  <c r="V3155" i="1"/>
  <c r="U3156" i="1"/>
  <c r="V3156" i="1"/>
  <c r="U3157" i="1"/>
  <c r="V3157" i="1"/>
  <c r="U3158" i="1"/>
  <c r="V3158" i="1"/>
  <c r="U3159" i="1"/>
  <c r="V3159" i="1"/>
  <c r="U3160" i="1"/>
  <c r="V3160" i="1"/>
  <c r="U3161" i="1"/>
  <c r="V3161" i="1"/>
  <c r="U3162" i="1"/>
  <c r="V3162" i="1"/>
  <c r="U3163" i="1"/>
  <c r="V3163" i="1"/>
  <c r="U3164" i="1"/>
  <c r="V3164" i="1"/>
  <c r="U3165" i="1"/>
  <c r="V3165" i="1"/>
  <c r="U3166" i="1"/>
  <c r="V3166" i="1"/>
  <c r="U3167" i="1"/>
  <c r="V3167" i="1"/>
  <c r="U3168" i="1"/>
  <c r="V3168" i="1"/>
  <c r="U3169" i="1"/>
  <c r="V3169" i="1"/>
  <c r="U3170" i="1"/>
  <c r="V3170" i="1"/>
  <c r="U3171" i="1"/>
  <c r="V3171" i="1"/>
  <c r="U3172" i="1"/>
  <c r="V3172" i="1"/>
  <c r="U3173" i="1"/>
  <c r="V3173" i="1"/>
  <c r="U3174" i="1"/>
  <c r="V3174" i="1"/>
  <c r="U3175" i="1"/>
  <c r="V3175" i="1"/>
  <c r="U3176" i="1"/>
  <c r="V3176" i="1"/>
  <c r="U3177" i="1"/>
  <c r="V3177" i="1"/>
  <c r="U3178" i="1"/>
  <c r="V3178" i="1"/>
  <c r="U3179" i="1"/>
  <c r="V3179" i="1"/>
  <c r="U3180" i="1"/>
  <c r="V3180" i="1"/>
  <c r="U3181" i="1"/>
  <c r="V3181" i="1"/>
  <c r="U3182" i="1"/>
  <c r="V3182" i="1"/>
  <c r="U3183" i="1"/>
  <c r="V3183" i="1"/>
  <c r="U3184" i="1"/>
  <c r="V3184" i="1"/>
  <c r="U3185" i="1"/>
  <c r="V3185" i="1"/>
  <c r="U3186" i="1"/>
  <c r="V3186" i="1"/>
  <c r="U3187" i="1"/>
  <c r="V3187" i="1"/>
  <c r="U3188" i="1"/>
  <c r="V3188" i="1"/>
  <c r="U3189" i="1"/>
  <c r="V3189" i="1"/>
  <c r="U3190" i="1"/>
  <c r="V3190" i="1"/>
  <c r="U3191" i="1"/>
  <c r="V3191" i="1"/>
  <c r="U3192" i="1"/>
  <c r="V3192" i="1"/>
  <c r="U3193" i="1"/>
  <c r="V3193" i="1"/>
  <c r="U3194" i="1"/>
  <c r="V3194" i="1"/>
  <c r="U3195" i="1"/>
  <c r="V3195" i="1"/>
  <c r="U3196" i="1"/>
  <c r="V3196" i="1"/>
  <c r="U3197" i="1"/>
  <c r="V3197" i="1"/>
  <c r="U3198" i="1"/>
  <c r="V3198" i="1"/>
  <c r="U3199" i="1"/>
  <c r="V3199" i="1"/>
  <c r="U3200" i="1"/>
  <c r="V3200" i="1"/>
  <c r="U3201" i="1"/>
  <c r="V3201" i="1"/>
  <c r="U3202" i="1"/>
  <c r="V3202" i="1"/>
  <c r="U3203" i="1"/>
  <c r="V3203" i="1"/>
  <c r="U3204" i="1"/>
  <c r="V3204" i="1"/>
  <c r="U3205" i="1"/>
  <c r="V3205" i="1"/>
  <c r="U3206" i="1"/>
  <c r="V3206" i="1"/>
  <c r="U3207" i="1"/>
  <c r="V3207" i="1"/>
  <c r="U3208" i="1"/>
  <c r="V3208" i="1"/>
  <c r="U3209" i="1"/>
  <c r="V3209" i="1"/>
  <c r="U3210" i="1"/>
  <c r="V3210" i="1"/>
  <c r="U3211" i="1"/>
  <c r="V3211" i="1"/>
  <c r="U3212" i="1"/>
  <c r="V3212" i="1"/>
  <c r="U3213" i="1"/>
  <c r="V3213" i="1"/>
  <c r="U3214" i="1"/>
  <c r="V3214" i="1"/>
  <c r="U3215" i="1"/>
  <c r="V3215" i="1"/>
  <c r="U3216" i="1"/>
  <c r="V3216" i="1"/>
  <c r="U3217" i="1"/>
  <c r="V3217" i="1"/>
  <c r="U3218" i="1"/>
  <c r="V3218" i="1"/>
  <c r="U3219" i="1"/>
  <c r="V3219" i="1"/>
  <c r="U3220" i="1"/>
  <c r="V3220" i="1"/>
  <c r="U3221" i="1"/>
  <c r="V3221" i="1"/>
  <c r="U3222" i="1"/>
  <c r="V3222" i="1"/>
  <c r="U3223" i="1"/>
  <c r="V3223" i="1"/>
  <c r="U3224" i="1"/>
  <c r="V3224" i="1"/>
  <c r="U3225" i="1"/>
  <c r="V3225" i="1"/>
  <c r="U3226" i="1"/>
  <c r="V3226" i="1"/>
  <c r="U3227" i="1"/>
  <c r="V3227" i="1"/>
  <c r="U3228" i="1"/>
  <c r="V3228" i="1"/>
  <c r="U3229" i="1"/>
  <c r="V3229" i="1"/>
  <c r="U3230" i="1"/>
  <c r="V3230" i="1"/>
  <c r="U3231" i="1"/>
  <c r="V3231" i="1"/>
  <c r="U3232" i="1"/>
  <c r="V3232" i="1"/>
  <c r="U3233" i="1"/>
  <c r="V3233" i="1"/>
  <c r="U3234" i="1"/>
  <c r="V3234" i="1"/>
  <c r="U3235" i="1"/>
  <c r="V3235" i="1"/>
  <c r="U3236" i="1"/>
  <c r="V3236" i="1"/>
  <c r="U3237" i="1"/>
  <c r="V3237" i="1"/>
  <c r="U3238" i="1"/>
  <c r="V3238" i="1"/>
  <c r="U3239" i="1"/>
  <c r="V3239" i="1"/>
  <c r="U3240" i="1"/>
  <c r="V3240" i="1"/>
  <c r="U3241" i="1"/>
  <c r="V3241" i="1"/>
  <c r="U3242" i="1"/>
  <c r="V3242" i="1"/>
  <c r="U3243" i="1"/>
  <c r="V3243" i="1"/>
  <c r="U3244" i="1"/>
  <c r="V3244" i="1"/>
  <c r="U3245" i="1"/>
  <c r="V3245" i="1"/>
  <c r="U3246" i="1"/>
  <c r="V3246" i="1"/>
  <c r="U3247" i="1"/>
  <c r="V3247" i="1"/>
  <c r="U3248" i="1"/>
  <c r="V3248" i="1"/>
  <c r="U3249" i="1"/>
  <c r="V3249" i="1"/>
  <c r="U3250" i="1"/>
  <c r="V3250" i="1"/>
  <c r="U3251" i="1"/>
  <c r="V3251" i="1"/>
  <c r="U3252" i="1"/>
  <c r="V3252" i="1"/>
  <c r="U3253" i="1"/>
  <c r="V3253" i="1"/>
  <c r="U3254" i="1"/>
  <c r="V3254" i="1"/>
  <c r="U3255" i="1"/>
  <c r="V3255" i="1"/>
  <c r="U3256" i="1"/>
  <c r="V3256" i="1"/>
  <c r="U3257" i="1"/>
  <c r="V3257" i="1"/>
  <c r="U3258" i="1"/>
  <c r="V3258" i="1"/>
  <c r="U3259" i="1"/>
  <c r="V3259" i="1"/>
  <c r="U3260" i="1"/>
  <c r="V3260" i="1"/>
  <c r="U3261" i="1"/>
  <c r="V3261" i="1"/>
  <c r="U3262" i="1"/>
  <c r="V3262" i="1"/>
  <c r="U3263" i="1"/>
  <c r="V3263" i="1"/>
  <c r="U3264" i="1"/>
  <c r="V3264" i="1"/>
  <c r="U3265" i="1"/>
  <c r="V3265" i="1"/>
  <c r="U3266" i="1"/>
  <c r="V3266" i="1"/>
  <c r="U3267" i="1"/>
  <c r="V3267" i="1"/>
  <c r="U3268" i="1"/>
  <c r="V3268" i="1"/>
  <c r="U3269" i="1"/>
  <c r="V3269" i="1"/>
  <c r="U3270" i="1"/>
  <c r="V3270" i="1"/>
  <c r="U3271" i="1"/>
  <c r="V3271" i="1"/>
  <c r="U3272" i="1"/>
  <c r="V3272" i="1"/>
  <c r="U3273" i="1"/>
  <c r="V3273" i="1"/>
  <c r="U3274" i="1"/>
  <c r="V3274" i="1"/>
  <c r="U3275" i="1"/>
  <c r="V3275" i="1"/>
  <c r="U3276" i="1"/>
  <c r="V3276" i="1"/>
  <c r="U3277" i="1"/>
  <c r="V3277" i="1"/>
  <c r="U3278" i="1"/>
  <c r="V3278" i="1"/>
  <c r="U3279" i="1"/>
  <c r="V3279" i="1"/>
  <c r="U3280" i="1"/>
  <c r="V3280" i="1"/>
  <c r="U3281" i="1"/>
  <c r="V3281" i="1"/>
  <c r="U3282" i="1"/>
  <c r="V3282" i="1"/>
  <c r="U3283" i="1"/>
  <c r="V3283" i="1"/>
  <c r="U3284" i="1"/>
  <c r="V3284" i="1"/>
  <c r="U3285" i="1"/>
  <c r="V3285" i="1"/>
  <c r="U3286" i="1"/>
  <c r="V3286" i="1"/>
  <c r="U3287" i="1"/>
  <c r="V3287" i="1"/>
  <c r="U3288" i="1"/>
  <c r="V3288" i="1"/>
  <c r="U3289" i="1"/>
  <c r="V3289" i="1"/>
  <c r="U3290" i="1"/>
  <c r="V3290" i="1"/>
  <c r="U3291" i="1"/>
  <c r="V3291" i="1"/>
  <c r="U3292" i="1"/>
  <c r="V3292" i="1"/>
  <c r="U3293" i="1"/>
  <c r="V3293" i="1"/>
  <c r="U3294" i="1"/>
  <c r="V3294" i="1"/>
  <c r="U3295" i="1"/>
  <c r="V3295" i="1"/>
  <c r="U3296" i="1"/>
  <c r="V3296" i="1"/>
  <c r="U3297" i="1"/>
  <c r="V3297" i="1"/>
  <c r="U3298" i="1"/>
  <c r="V3298" i="1"/>
  <c r="U3299" i="1"/>
  <c r="V3299" i="1"/>
  <c r="U3300" i="1"/>
  <c r="V3300" i="1"/>
  <c r="U3301" i="1"/>
  <c r="V3301" i="1"/>
  <c r="U3302" i="1"/>
  <c r="V3302" i="1"/>
  <c r="U3303" i="1"/>
  <c r="V3303" i="1"/>
  <c r="U3304" i="1"/>
  <c r="V3304" i="1"/>
  <c r="U3305" i="1"/>
  <c r="V3305" i="1"/>
  <c r="U3306" i="1"/>
  <c r="V3306" i="1"/>
  <c r="U3307" i="1"/>
  <c r="V3307" i="1"/>
  <c r="U3308" i="1"/>
  <c r="V3308" i="1"/>
  <c r="U3309" i="1"/>
  <c r="V3309" i="1"/>
  <c r="U3310" i="1"/>
  <c r="V3310" i="1"/>
  <c r="U3311" i="1"/>
  <c r="V3311" i="1"/>
  <c r="U3312" i="1"/>
  <c r="V3312" i="1"/>
  <c r="U3313" i="1"/>
  <c r="V3313" i="1"/>
  <c r="U3314" i="1"/>
  <c r="V3314" i="1"/>
  <c r="U3315" i="1"/>
  <c r="V3315" i="1"/>
  <c r="U3316" i="1"/>
  <c r="V3316" i="1"/>
  <c r="U3317" i="1"/>
  <c r="V3317" i="1"/>
  <c r="U3318" i="1"/>
  <c r="V3318" i="1"/>
  <c r="U3319" i="1"/>
  <c r="V3319" i="1"/>
  <c r="U3320" i="1"/>
  <c r="V3320" i="1"/>
  <c r="U3321" i="1"/>
  <c r="V3321" i="1"/>
  <c r="U3322" i="1"/>
  <c r="V3322" i="1"/>
  <c r="U3323" i="1"/>
  <c r="V3323" i="1"/>
  <c r="U3324" i="1"/>
  <c r="V3324" i="1"/>
  <c r="U3325" i="1"/>
  <c r="V3325" i="1"/>
  <c r="U3326" i="1"/>
  <c r="V3326" i="1"/>
  <c r="U3327" i="1"/>
  <c r="V3327" i="1"/>
  <c r="U3328" i="1"/>
  <c r="V3328" i="1"/>
  <c r="U3329" i="1"/>
  <c r="V3329" i="1"/>
  <c r="U3330" i="1"/>
  <c r="V3330" i="1"/>
  <c r="U3331" i="1"/>
  <c r="V3331" i="1"/>
  <c r="U3332" i="1"/>
  <c r="V3332" i="1"/>
  <c r="U3333" i="1"/>
  <c r="V3333" i="1"/>
  <c r="U3334" i="1"/>
  <c r="V3334" i="1"/>
  <c r="U3335" i="1"/>
  <c r="V3335" i="1"/>
  <c r="U3336" i="1"/>
  <c r="V3336" i="1"/>
  <c r="U3337" i="1"/>
  <c r="V3337" i="1"/>
  <c r="U3338" i="1"/>
  <c r="V3338" i="1"/>
  <c r="U3339" i="1"/>
  <c r="V3339" i="1"/>
  <c r="U3340" i="1"/>
  <c r="V3340" i="1"/>
  <c r="U3341" i="1"/>
  <c r="V3341" i="1"/>
  <c r="U3342" i="1"/>
  <c r="V3342" i="1"/>
  <c r="U3343" i="1"/>
  <c r="V3343" i="1"/>
  <c r="U3344" i="1"/>
  <c r="V3344" i="1"/>
  <c r="U3345" i="1"/>
  <c r="V3345" i="1"/>
  <c r="U3346" i="1"/>
  <c r="V3346" i="1"/>
  <c r="U3347" i="1"/>
  <c r="V3347" i="1"/>
  <c r="U3348" i="1"/>
  <c r="V3348" i="1"/>
  <c r="U3349" i="1"/>
  <c r="V3349" i="1"/>
  <c r="U3350" i="1"/>
  <c r="V3350" i="1"/>
  <c r="U3351" i="1"/>
  <c r="V3351" i="1"/>
  <c r="U3352" i="1"/>
  <c r="V3352" i="1"/>
  <c r="U3353" i="1"/>
  <c r="V3353" i="1"/>
  <c r="U3354" i="1"/>
  <c r="V3354" i="1"/>
  <c r="U3355" i="1"/>
  <c r="V3355" i="1"/>
  <c r="U3356" i="1"/>
  <c r="V3356" i="1"/>
  <c r="U3357" i="1"/>
  <c r="V3357" i="1"/>
  <c r="U3358" i="1"/>
  <c r="V3358" i="1"/>
  <c r="U3359" i="1"/>
  <c r="V3359" i="1"/>
  <c r="U3360" i="1"/>
  <c r="V3360" i="1"/>
  <c r="U3361" i="1"/>
  <c r="V3361" i="1"/>
  <c r="U3362" i="1"/>
  <c r="V3362" i="1"/>
  <c r="U3363" i="1"/>
  <c r="V3363" i="1"/>
  <c r="U3364" i="1"/>
  <c r="V3364" i="1"/>
  <c r="U3365" i="1"/>
  <c r="V3365" i="1"/>
  <c r="U3366" i="1"/>
  <c r="V3366" i="1"/>
  <c r="U3367" i="1"/>
  <c r="V3367" i="1"/>
  <c r="U3368" i="1"/>
  <c r="V3368" i="1"/>
  <c r="U3369" i="1"/>
  <c r="V3369" i="1"/>
  <c r="U3370" i="1"/>
  <c r="V3370" i="1"/>
  <c r="U3371" i="1"/>
  <c r="V3371" i="1"/>
  <c r="U3372" i="1"/>
  <c r="V3372" i="1"/>
  <c r="U3373" i="1"/>
  <c r="V3373" i="1"/>
  <c r="U3374" i="1"/>
  <c r="V3374" i="1"/>
  <c r="U3375" i="1"/>
  <c r="V3375" i="1"/>
  <c r="U3376" i="1"/>
  <c r="V3376" i="1"/>
  <c r="U3377" i="1"/>
  <c r="V3377" i="1"/>
  <c r="U3378" i="1"/>
  <c r="V3378" i="1"/>
  <c r="U3379" i="1"/>
  <c r="V3379" i="1"/>
  <c r="U3380" i="1"/>
  <c r="V3380" i="1"/>
  <c r="U3381" i="1"/>
  <c r="V3381" i="1"/>
  <c r="U3382" i="1"/>
  <c r="V3382" i="1"/>
  <c r="U3383" i="1"/>
  <c r="V3383" i="1"/>
  <c r="U3384" i="1"/>
  <c r="V3384" i="1"/>
  <c r="U3385" i="1"/>
  <c r="V3385" i="1"/>
  <c r="U3386" i="1"/>
  <c r="V3386" i="1"/>
  <c r="U3387" i="1"/>
  <c r="V3387" i="1"/>
  <c r="U3388" i="1"/>
  <c r="V3388" i="1"/>
  <c r="U3389" i="1"/>
  <c r="V3389" i="1"/>
  <c r="U3390" i="1"/>
  <c r="V3390" i="1"/>
  <c r="U3391" i="1"/>
  <c r="V3391" i="1"/>
  <c r="U3392" i="1"/>
  <c r="V3392" i="1"/>
  <c r="U3393" i="1"/>
  <c r="V3393" i="1"/>
  <c r="U3394" i="1"/>
  <c r="V3394" i="1"/>
  <c r="U3395" i="1"/>
  <c r="V3395" i="1"/>
  <c r="U3396" i="1"/>
  <c r="V3396" i="1"/>
  <c r="U3397" i="1"/>
  <c r="V3397" i="1"/>
  <c r="U3398" i="1"/>
  <c r="V3398" i="1"/>
  <c r="U3399" i="1"/>
  <c r="V3399" i="1"/>
  <c r="U3400" i="1"/>
  <c r="V3400" i="1"/>
  <c r="U3401" i="1"/>
  <c r="V3401" i="1"/>
  <c r="U3402" i="1"/>
  <c r="V3402" i="1"/>
  <c r="U3403" i="1"/>
  <c r="V3403" i="1"/>
  <c r="U3404" i="1"/>
  <c r="V3404" i="1"/>
  <c r="U3405" i="1"/>
  <c r="V3405" i="1"/>
  <c r="U3406" i="1"/>
  <c r="V3406" i="1"/>
  <c r="U3407" i="1"/>
  <c r="V3407" i="1"/>
  <c r="U3408" i="1"/>
  <c r="V3408" i="1"/>
  <c r="U3409" i="1"/>
  <c r="V3409" i="1"/>
  <c r="U3410" i="1"/>
  <c r="V3410" i="1"/>
  <c r="U3411" i="1"/>
  <c r="V3411" i="1"/>
  <c r="U3412" i="1"/>
  <c r="V3412" i="1"/>
  <c r="U3413" i="1"/>
  <c r="V3413" i="1"/>
  <c r="U3414" i="1"/>
  <c r="V3414" i="1"/>
  <c r="U3415" i="1"/>
  <c r="V3415" i="1"/>
  <c r="U3416" i="1"/>
  <c r="V3416" i="1"/>
  <c r="U3417" i="1"/>
  <c r="V3417" i="1"/>
  <c r="U3418" i="1"/>
  <c r="V3418" i="1"/>
  <c r="U3419" i="1"/>
  <c r="V3419" i="1"/>
  <c r="U3420" i="1"/>
  <c r="V3420" i="1"/>
  <c r="U3421" i="1"/>
  <c r="V3421" i="1"/>
  <c r="U3422" i="1"/>
  <c r="V3422" i="1"/>
  <c r="U3423" i="1"/>
  <c r="V3423" i="1"/>
  <c r="U3424" i="1"/>
  <c r="V3424" i="1"/>
  <c r="U3425" i="1"/>
  <c r="V3425" i="1"/>
  <c r="U3426" i="1"/>
  <c r="V3426" i="1"/>
  <c r="U3427" i="1"/>
  <c r="V3427" i="1"/>
  <c r="U3428" i="1"/>
  <c r="V3428" i="1"/>
  <c r="U3429" i="1"/>
  <c r="V3429" i="1"/>
  <c r="U3430" i="1"/>
  <c r="V3430" i="1"/>
  <c r="U3431" i="1"/>
  <c r="V3431" i="1"/>
  <c r="U3432" i="1"/>
  <c r="V3432" i="1"/>
  <c r="U3433" i="1"/>
  <c r="V3433" i="1"/>
  <c r="U3434" i="1"/>
  <c r="V3434" i="1"/>
  <c r="U3435" i="1"/>
  <c r="V3435" i="1"/>
  <c r="U3436" i="1"/>
  <c r="V3436" i="1"/>
  <c r="U3437" i="1"/>
  <c r="V3437" i="1"/>
  <c r="U3438" i="1"/>
  <c r="V3438" i="1"/>
  <c r="U3439" i="1"/>
  <c r="V3439" i="1"/>
  <c r="U3440" i="1"/>
  <c r="V3440" i="1"/>
  <c r="U3441" i="1"/>
  <c r="V3441" i="1"/>
  <c r="U3442" i="1"/>
  <c r="V3442" i="1"/>
  <c r="U3443" i="1"/>
  <c r="V3443" i="1"/>
  <c r="U3444" i="1"/>
  <c r="V3444" i="1"/>
  <c r="U3445" i="1"/>
  <c r="V3445" i="1"/>
  <c r="U3446" i="1"/>
  <c r="V3446" i="1"/>
  <c r="U3447" i="1"/>
  <c r="V3447" i="1"/>
  <c r="U3448" i="1"/>
  <c r="V3448" i="1"/>
  <c r="U3449" i="1"/>
  <c r="V3449" i="1"/>
  <c r="U3450" i="1"/>
  <c r="V3450" i="1"/>
  <c r="U3451" i="1"/>
  <c r="V3451" i="1"/>
  <c r="U3452" i="1"/>
  <c r="V3452" i="1"/>
  <c r="U3453" i="1"/>
  <c r="V3453" i="1"/>
  <c r="U3454" i="1"/>
  <c r="V3454" i="1"/>
  <c r="U3455" i="1"/>
  <c r="V3455" i="1"/>
  <c r="U3456" i="1"/>
  <c r="V3456" i="1"/>
  <c r="U3457" i="1"/>
  <c r="V3457" i="1"/>
  <c r="U3458" i="1"/>
  <c r="V3458" i="1"/>
  <c r="U3459" i="1"/>
  <c r="V3459" i="1"/>
  <c r="U3460" i="1"/>
  <c r="V3460" i="1"/>
  <c r="U3461" i="1"/>
  <c r="V3461" i="1"/>
  <c r="U3462" i="1"/>
  <c r="V3462" i="1"/>
  <c r="U3463" i="1"/>
  <c r="V3463" i="1"/>
  <c r="U3464" i="1"/>
  <c r="V3464" i="1"/>
  <c r="U3465" i="1"/>
  <c r="V3465" i="1"/>
  <c r="U3466" i="1"/>
  <c r="V3466" i="1"/>
  <c r="U3467" i="1"/>
  <c r="V3467" i="1"/>
  <c r="U3468" i="1"/>
  <c r="V3468" i="1"/>
  <c r="U3469" i="1"/>
  <c r="V3469" i="1"/>
  <c r="U3470" i="1"/>
  <c r="V3470" i="1"/>
  <c r="U3471" i="1"/>
  <c r="V3471" i="1"/>
  <c r="U3472" i="1"/>
  <c r="V3472" i="1"/>
  <c r="U3473" i="1"/>
  <c r="V3473" i="1"/>
  <c r="U3474" i="1"/>
  <c r="V3474" i="1"/>
  <c r="U3475" i="1"/>
  <c r="V3475" i="1"/>
  <c r="U3476" i="1"/>
  <c r="V3476" i="1"/>
  <c r="U3477" i="1"/>
  <c r="V3477" i="1"/>
  <c r="U3478" i="1"/>
  <c r="V3478" i="1"/>
  <c r="U3479" i="1"/>
  <c r="V3479" i="1"/>
  <c r="U3480" i="1"/>
  <c r="V3480" i="1"/>
  <c r="U3481" i="1"/>
  <c r="V3481" i="1"/>
  <c r="U3482" i="1"/>
  <c r="V3482" i="1"/>
  <c r="U3483" i="1"/>
  <c r="V3483" i="1"/>
  <c r="U3484" i="1"/>
  <c r="V3484" i="1"/>
  <c r="U3485" i="1"/>
  <c r="V3485" i="1"/>
  <c r="U3486" i="1"/>
  <c r="V3486" i="1"/>
  <c r="U3487" i="1"/>
  <c r="V3487" i="1"/>
  <c r="U3488" i="1"/>
  <c r="V3488" i="1"/>
  <c r="U3489" i="1"/>
  <c r="V3489" i="1"/>
  <c r="U3490" i="1"/>
  <c r="V3490" i="1"/>
  <c r="U3491" i="1"/>
  <c r="V3491" i="1"/>
  <c r="U3492" i="1"/>
  <c r="V3492" i="1"/>
  <c r="U3493" i="1"/>
  <c r="V3493" i="1"/>
  <c r="U3494" i="1"/>
  <c r="V3494" i="1"/>
  <c r="U3495" i="1"/>
  <c r="V3495" i="1"/>
  <c r="U3496" i="1"/>
  <c r="V3496" i="1"/>
  <c r="U3497" i="1"/>
  <c r="V3497" i="1"/>
  <c r="U3498" i="1"/>
  <c r="V3498" i="1"/>
  <c r="U3499" i="1"/>
  <c r="V3499" i="1"/>
  <c r="U3500" i="1"/>
  <c r="V3500" i="1"/>
  <c r="U3501" i="1"/>
  <c r="V3501" i="1"/>
  <c r="U3502" i="1"/>
  <c r="V3502" i="1"/>
  <c r="U3503" i="1"/>
  <c r="V3503" i="1"/>
  <c r="U3504" i="1"/>
  <c r="V3504" i="1"/>
  <c r="U3505" i="1"/>
  <c r="V3505" i="1"/>
  <c r="U3506" i="1"/>
  <c r="V3506" i="1"/>
  <c r="U3507" i="1"/>
  <c r="V3507" i="1"/>
  <c r="U3508" i="1"/>
  <c r="V3508" i="1"/>
  <c r="U3509" i="1"/>
  <c r="V3509" i="1"/>
  <c r="U3510" i="1"/>
  <c r="V3510" i="1"/>
  <c r="U3511" i="1"/>
  <c r="V3511" i="1"/>
  <c r="U3512" i="1"/>
  <c r="V3512" i="1"/>
  <c r="U3513" i="1"/>
  <c r="V3513" i="1"/>
  <c r="U3514" i="1"/>
  <c r="V3514" i="1"/>
  <c r="U3515" i="1"/>
  <c r="V3515" i="1"/>
  <c r="U3516" i="1"/>
  <c r="V3516" i="1"/>
  <c r="U3517" i="1"/>
  <c r="V3517" i="1"/>
  <c r="U3518" i="1"/>
  <c r="V3518" i="1"/>
  <c r="U3519" i="1"/>
  <c r="V3519" i="1"/>
  <c r="U3520" i="1"/>
  <c r="V3520" i="1"/>
  <c r="U3521" i="1"/>
  <c r="V3521" i="1"/>
  <c r="U3522" i="1"/>
  <c r="V3522" i="1"/>
  <c r="U3523" i="1"/>
  <c r="V3523" i="1"/>
  <c r="U3524" i="1"/>
  <c r="V3524" i="1"/>
  <c r="U3525" i="1"/>
  <c r="V3525" i="1"/>
  <c r="U3526" i="1"/>
  <c r="V3526" i="1"/>
  <c r="U3527" i="1"/>
  <c r="V3527" i="1"/>
  <c r="U3528" i="1"/>
  <c r="V3528" i="1"/>
  <c r="U3529" i="1"/>
  <c r="V3529" i="1"/>
  <c r="U3530" i="1"/>
  <c r="V3530" i="1"/>
  <c r="U3531" i="1"/>
  <c r="V3531" i="1"/>
  <c r="U3532" i="1"/>
  <c r="V3532" i="1"/>
  <c r="U3533" i="1"/>
  <c r="V3533" i="1"/>
  <c r="U3534" i="1"/>
  <c r="V3534" i="1"/>
  <c r="U3535" i="1"/>
  <c r="V3535" i="1"/>
  <c r="U3536" i="1"/>
  <c r="V3536" i="1"/>
  <c r="U3537" i="1"/>
  <c r="V3537" i="1"/>
  <c r="U3538" i="1"/>
  <c r="V3538" i="1"/>
  <c r="U3539" i="1"/>
  <c r="V3539" i="1"/>
  <c r="U3540" i="1"/>
  <c r="V3540" i="1"/>
  <c r="U3541" i="1"/>
  <c r="V3541" i="1"/>
  <c r="U3542" i="1"/>
  <c r="V3542" i="1"/>
  <c r="U3543" i="1"/>
  <c r="V3543" i="1"/>
  <c r="U3544" i="1"/>
  <c r="V3544" i="1"/>
  <c r="U3545" i="1"/>
  <c r="V3545" i="1"/>
  <c r="U3546" i="1"/>
  <c r="V3546" i="1"/>
  <c r="U3547" i="1"/>
  <c r="V3547" i="1"/>
  <c r="U3548" i="1"/>
  <c r="V3548" i="1"/>
  <c r="U3549" i="1"/>
  <c r="V3549" i="1"/>
  <c r="U3550" i="1"/>
  <c r="V3550" i="1"/>
  <c r="U3551" i="1"/>
  <c r="V3551" i="1"/>
  <c r="U3552" i="1"/>
  <c r="V3552" i="1"/>
  <c r="U3553" i="1"/>
  <c r="V3553" i="1"/>
  <c r="U3554" i="1"/>
  <c r="V3554" i="1"/>
  <c r="U3555" i="1"/>
  <c r="V3555" i="1"/>
  <c r="U3556" i="1"/>
  <c r="V3556" i="1"/>
  <c r="U3557" i="1"/>
  <c r="V3557" i="1"/>
  <c r="U3558" i="1"/>
  <c r="V3558" i="1"/>
  <c r="U3559" i="1"/>
  <c r="V3559" i="1"/>
  <c r="U3560" i="1"/>
  <c r="V3560" i="1"/>
  <c r="U3561" i="1"/>
  <c r="V3561" i="1"/>
  <c r="U3562" i="1"/>
  <c r="V3562" i="1"/>
  <c r="U3563" i="1"/>
  <c r="V3563" i="1"/>
  <c r="U3564" i="1"/>
  <c r="V3564" i="1"/>
  <c r="U3565" i="1"/>
  <c r="V3565" i="1"/>
  <c r="U3566" i="1"/>
  <c r="V3566" i="1"/>
  <c r="U3567" i="1"/>
  <c r="V3567" i="1"/>
  <c r="U3568" i="1"/>
  <c r="V3568" i="1"/>
  <c r="U3569" i="1"/>
  <c r="V3569" i="1"/>
  <c r="U3570" i="1"/>
  <c r="V3570" i="1"/>
  <c r="U3571" i="1"/>
  <c r="V3571" i="1"/>
  <c r="U3572" i="1"/>
  <c r="V3572" i="1"/>
  <c r="U3573" i="1"/>
  <c r="V3573" i="1"/>
  <c r="U3574" i="1"/>
  <c r="V3574" i="1"/>
  <c r="U3575" i="1"/>
  <c r="V3575" i="1"/>
  <c r="U3576" i="1"/>
  <c r="V3576" i="1"/>
  <c r="U3577" i="1"/>
  <c r="V3577" i="1"/>
  <c r="U3578" i="1"/>
  <c r="V3578" i="1"/>
  <c r="U3579" i="1"/>
  <c r="V3579" i="1"/>
  <c r="U3580" i="1"/>
  <c r="V3580" i="1"/>
  <c r="U3581" i="1"/>
  <c r="V3581" i="1"/>
  <c r="U3582" i="1"/>
  <c r="V3582" i="1"/>
  <c r="U3583" i="1"/>
  <c r="V3583" i="1"/>
  <c r="U3584" i="1"/>
  <c r="V3584" i="1"/>
  <c r="U3585" i="1"/>
  <c r="V3585" i="1"/>
  <c r="U3586" i="1"/>
  <c r="V3586" i="1"/>
  <c r="U3587" i="1"/>
  <c r="V3587" i="1"/>
  <c r="U3588" i="1"/>
  <c r="V3588" i="1"/>
  <c r="U3589" i="1"/>
  <c r="V3589" i="1"/>
  <c r="U3590" i="1"/>
  <c r="V3590" i="1"/>
  <c r="U3591" i="1"/>
  <c r="V3591" i="1"/>
  <c r="U3592" i="1"/>
  <c r="V3592" i="1"/>
  <c r="U3593" i="1"/>
  <c r="V3593" i="1"/>
  <c r="U3594" i="1"/>
  <c r="V3594" i="1"/>
  <c r="U3595" i="1"/>
  <c r="V3595" i="1"/>
  <c r="U3596" i="1"/>
  <c r="V3596" i="1"/>
  <c r="U3597" i="1"/>
  <c r="V3597" i="1"/>
  <c r="U3598" i="1"/>
  <c r="V3598" i="1"/>
  <c r="U3599" i="1"/>
  <c r="V3599" i="1"/>
  <c r="U3600" i="1"/>
  <c r="V3600" i="1"/>
  <c r="U3601" i="1"/>
  <c r="V3601" i="1"/>
  <c r="U3602" i="1"/>
  <c r="V3602" i="1"/>
  <c r="U3603" i="1"/>
  <c r="V3603" i="1"/>
  <c r="U3604" i="1"/>
  <c r="V3604" i="1"/>
  <c r="U3605" i="1"/>
  <c r="V3605" i="1"/>
  <c r="U3606" i="1"/>
  <c r="V3606" i="1"/>
  <c r="U3607" i="1"/>
  <c r="V3607" i="1"/>
  <c r="U3608" i="1"/>
  <c r="V3608" i="1"/>
  <c r="U3609" i="1"/>
  <c r="V3609" i="1"/>
  <c r="U3610" i="1"/>
  <c r="V3610" i="1"/>
  <c r="U3611" i="1"/>
  <c r="V3611" i="1"/>
  <c r="U3612" i="1"/>
  <c r="V3612" i="1"/>
  <c r="U3613" i="1"/>
  <c r="V3613" i="1"/>
  <c r="U3614" i="1"/>
  <c r="V3614" i="1"/>
  <c r="U3615" i="1"/>
  <c r="V3615" i="1"/>
  <c r="U3616" i="1"/>
  <c r="V3616" i="1"/>
  <c r="U3617" i="1"/>
  <c r="V3617" i="1"/>
  <c r="U3618" i="1"/>
  <c r="V3618" i="1"/>
  <c r="U3619" i="1"/>
  <c r="V3619" i="1"/>
  <c r="U3620" i="1"/>
  <c r="V3620" i="1"/>
  <c r="U3621" i="1"/>
  <c r="V3621" i="1"/>
  <c r="U3622" i="1"/>
  <c r="V3622" i="1"/>
  <c r="U3623" i="1"/>
  <c r="V3623" i="1"/>
  <c r="U3624" i="1"/>
  <c r="V3624" i="1"/>
  <c r="U3625" i="1"/>
  <c r="V3625" i="1"/>
  <c r="U3626" i="1"/>
  <c r="V3626" i="1"/>
  <c r="U3627" i="1"/>
  <c r="V3627" i="1"/>
  <c r="U3628" i="1"/>
  <c r="V3628" i="1"/>
  <c r="U3629" i="1"/>
  <c r="V3629" i="1"/>
  <c r="U3630" i="1"/>
  <c r="V3630" i="1"/>
  <c r="U3631" i="1"/>
  <c r="V3631" i="1"/>
  <c r="U3632" i="1"/>
  <c r="V3632" i="1"/>
  <c r="U3633" i="1"/>
  <c r="V3633" i="1"/>
  <c r="U3634" i="1"/>
  <c r="V3634" i="1"/>
  <c r="U3635" i="1"/>
  <c r="V3635" i="1"/>
  <c r="U3636" i="1"/>
  <c r="V3636" i="1"/>
  <c r="U3637" i="1"/>
  <c r="V3637" i="1"/>
  <c r="U3638" i="1"/>
  <c r="V3638" i="1"/>
  <c r="U3639" i="1"/>
  <c r="V3639" i="1"/>
  <c r="U3640" i="1"/>
  <c r="V3640" i="1"/>
  <c r="U3641" i="1"/>
  <c r="V3641" i="1"/>
  <c r="U3642" i="1"/>
  <c r="V3642" i="1"/>
  <c r="U3643" i="1"/>
  <c r="V3643" i="1"/>
  <c r="U3644" i="1"/>
  <c r="V3644" i="1"/>
  <c r="U3645" i="1"/>
  <c r="V3645" i="1"/>
  <c r="U3646" i="1"/>
  <c r="V3646" i="1"/>
  <c r="U3647" i="1"/>
  <c r="V3647" i="1"/>
  <c r="U3648" i="1"/>
  <c r="V3648" i="1"/>
  <c r="U3649" i="1"/>
  <c r="V3649" i="1"/>
  <c r="U3650" i="1"/>
  <c r="V3650" i="1"/>
  <c r="U3651" i="1"/>
  <c r="V3651" i="1"/>
  <c r="U3652" i="1"/>
  <c r="V3652" i="1"/>
  <c r="U3653" i="1"/>
  <c r="V3653" i="1"/>
  <c r="U3654" i="1"/>
  <c r="V3654" i="1"/>
  <c r="U3655" i="1"/>
  <c r="V3655" i="1"/>
  <c r="U3656" i="1"/>
  <c r="V3656" i="1"/>
  <c r="U3657" i="1"/>
  <c r="V3657" i="1"/>
  <c r="U3658" i="1"/>
  <c r="V3658" i="1"/>
  <c r="U3659" i="1"/>
  <c r="V3659" i="1"/>
  <c r="U3660" i="1"/>
  <c r="V3660" i="1"/>
  <c r="U3661" i="1"/>
  <c r="V3661" i="1"/>
  <c r="U3662" i="1"/>
  <c r="V3662" i="1"/>
  <c r="U3663" i="1"/>
  <c r="V3663" i="1"/>
  <c r="U3664" i="1"/>
  <c r="V3664" i="1"/>
  <c r="U3665" i="1"/>
  <c r="V3665" i="1"/>
  <c r="U3666" i="1"/>
  <c r="V3666" i="1"/>
  <c r="U3667" i="1"/>
  <c r="V3667" i="1"/>
  <c r="U3668" i="1"/>
  <c r="V3668" i="1"/>
  <c r="U3669" i="1"/>
  <c r="V3669" i="1"/>
  <c r="U3670" i="1"/>
  <c r="V3670" i="1"/>
  <c r="U3671" i="1"/>
  <c r="V3671" i="1"/>
  <c r="U3672" i="1"/>
  <c r="V3672" i="1"/>
  <c r="U3673" i="1"/>
  <c r="V3673" i="1"/>
  <c r="U3674" i="1"/>
  <c r="V3674" i="1"/>
  <c r="U3675" i="1"/>
  <c r="V3675" i="1"/>
  <c r="U3676" i="1"/>
  <c r="V3676" i="1"/>
  <c r="U3677" i="1"/>
  <c r="V3677" i="1"/>
  <c r="U3678" i="1"/>
  <c r="V3678" i="1"/>
  <c r="U3679" i="1"/>
  <c r="V3679" i="1"/>
  <c r="U3680" i="1"/>
  <c r="V3680" i="1"/>
  <c r="U3681" i="1"/>
  <c r="V3681" i="1"/>
  <c r="U3682" i="1"/>
  <c r="V3682" i="1"/>
  <c r="U3683" i="1"/>
  <c r="V3683" i="1"/>
  <c r="U3684" i="1"/>
  <c r="V3684" i="1"/>
  <c r="U3685" i="1"/>
  <c r="V3685" i="1"/>
  <c r="U3686" i="1"/>
  <c r="V3686" i="1"/>
  <c r="U3687" i="1"/>
  <c r="V3687" i="1"/>
  <c r="U3688" i="1"/>
  <c r="V3688" i="1"/>
  <c r="U3689" i="1"/>
  <c r="V3689" i="1"/>
  <c r="U3690" i="1"/>
  <c r="V3690" i="1"/>
  <c r="U3691" i="1"/>
  <c r="V3691" i="1"/>
  <c r="U3692" i="1"/>
  <c r="V3692" i="1"/>
  <c r="U3693" i="1"/>
  <c r="V3693" i="1"/>
  <c r="U3694" i="1"/>
  <c r="V3694" i="1"/>
  <c r="U3695" i="1"/>
  <c r="V3695" i="1"/>
  <c r="U3696" i="1"/>
  <c r="V3696" i="1"/>
  <c r="U3697" i="1"/>
  <c r="V3697" i="1"/>
  <c r="U3698" i="1"/>
  <c r="V3698" i="1"/>
  <c r="U3699" i="1"/>
  <c r="V3699" i="1"/>
  <c r="U3700" i="1"/>
  <c r="V3700" i="1"/>
  <c r="U3701" i="1"/>
  <c r="V3701" i="1"/>
  <c r="U3702" i="1"/>
  <c r="V3702" i="1"/>
  <c r="U3703" i="1"/>
  <c r="V3703" i="1"/>
  <c r="U3704" i="1"/>
  <c r="V3704" i="1"/>
  <c r="U3705" i="1"/>
  <c r="V3705" i="1"/>
  <c r="U3706" i="1"/>
  <c r="V3706" i="1"/>
  <c r="U3707" i="1"/>
  <c r="V3707" i="1"/>
  <c r="U3708" i="1"/>
  <c r="V3708" i="1"/>
  <c r="U3709" i="1"/>
  <c r="V3709" i="1"/>
  <c r="U3710" i="1"/>
  <c r="V3710" i="1"/>
  <c r="U3711" i="1"/>
  <c r="V3711" i="1"/>
  <c r="U3712" i="1"/>
  <c r="V3712" i="1"/>
  <c r="U3713" i="1"/>
  <c r="V3713" i="1"/>
  <c r="U3714" i="1"/>
  <c r="V3714" i="1"/>
  <c r="U3715" i="1"/>
  <c r="V3715" i="1"/>
  <c r="U3716" i="1"/>
  <c r="V3716" i="1"/>
  <c r="U3717" i="1"/>
  <c r="V3717" i="1"/>
  <c r="U3718" i="1"/>
  <c r="V3718" i="1"/>
  <c r="U3719" i="1"/>
  <c r="V3719" i="1"/>
  <c r="U3720" i="1"/>
  <c r="V3720" i="1"/>
  <c r="U3721" i="1"/>
  <c r="V3721" i="1"/>
  <c r="U3722" i="1"/>
  <c r="V3722" i="1"/>
  <c r="U3723" i="1"/>
  <c r="V3723" i="1"/>
  <c r="U3724" i="1"/>
  <c r="V3724" i="1"/>
  <c r="U3725" i="1"/>
  <c r="V3725" i="1"/>
  <c r="U3726" i="1"/>
  <c r="V3726" i="1"/>
  <c r="U3727" i="1"/>
  <c r="V3727" i="1"/>
  <c r="U3728" i="1"/>
  <c r="V3728" i="1"/>
  <c r="U3729" i="1"/>
  <c r="V3729" i="1"/>
  <c r="U3730" i="1"/>
  <c r="V3730" i="1"/>
  <c r="U3731" i="1"/>
  <c r="V3731" i="1"/>
  <c r="U3732" i="1"/>
  <c r="V3732" i="1"/>
  <c r="U3733" i="1"/>
  <c r="V3733" i="1"/>
  <c r="U3734" i="1"/>
  <c r="V3734" i="1"/>
  <c r="U3735" i="1"/>
  <c r="V3735" i="1"/>
  <c r="U3736" i="1"/>
  <c r="V3736" i="1"/>
  <c r="U3737" i="1"/>
  <c r="V3737" i="1"/>
  <c r="U3738" i="1"/>
  <c r="V3738" i="1"/>
  <c r="U3739" i="1"/>
  <c r="V3739" i="1"/>
  <c r="U3740" i="1"/>
  <c r="V3740" i="1"/>
  <c r="U3741" i="1"/>
  <c r="V3741" i="1"/>
  <c r="U3742" i="1"/>
  <c r="V3742" i="1"/>
  <c r="U3743" i="1"/>
  <c r="V3743" i="1"/>
  <c r="U3744" i="1"/>
  <c r="V3744" i="1"/>
  <c r="U3745" i="1"/>
  <c r="V3745" i="1"/>
  <c r="U3746" i="1"/>
  <c r="V3746" i="1"/>
  <c r="U3747" i="1"/>
  <c r="V3747" i="1"/>
  <c r="U3748" i="1"/>
  <c r="V3748" i="1"/>
  <c r="U3749" i="1"/>
  <c r="V3749" i="1"/>
  <c r="U3750" i="1"/>
  <c r="V3750" i="1"/>
  <c r="U3751" i="1"/>
  <c r="V3751" i="1"/>
  <c r="U3752" i="1"/>
  <c r="V3752" i="1"/>
  <c r="U3753" i="1"/>
  <c r="V3753" i="1"/>
  <c r="U3754" i="1"/>
  <c r="V3754" i="1"/>
  <c r="U3755" i="1"/>
  <c r="V3755" i="1"/>
  <c r="U3756" i="1"/>
  <c r="V3756" i="1"/>
  <c r="U3757" i="1"/>
  <c r="V3757" i="1"/>
  <c r="U3758" i="1"/>
  <c r="V3758" i="1"/>
  <c r="U3759" i="1"/>
  <c r="V3759" i="1"/>
  <c r="U3760" i="1"/>
  <c r="V3760" i="1"/>
  <c r="U3761" i="1"/>
  <c r="V3761" i="1"/>
  <c r="U3762" i="1"/>
  <c r="V3762" i="1"/>
  <c r="U3763" i="1"/>
  <c r="V3763" i="1"/>
  <c r="U3764" i="1"/>
  <c r="V3764" i="1"/>
  <c r="U3765" i="1"/>
  <c r="V3765" i="1"/>
  <c r="U3766" i="1"/>
  <c r="V3766" i="1"/>
  <c r="U3767" i="1"/>
  <c r="V3767" i="1"/>
  <c r="U3768" i="1"/>
  <c r="V3768" i="1"/>
  <c r="U3769" i="1"/>
  <c r="V3769" i="1"/>
  <c r="U3770" i="1"/>
  <c r="V3770" i="1"/>
  <c r="U3771" i="1"/>
  <c r="V3771" i="1"/>
  <c r="U3772" i="1"/>
  <c r="V3772" i="1"/>
  <c r="U3773" i="1"/>
  <c r="V3773" i="1"/>
  <c r="U3774" i="1"/>
  <c r="V3774" i="1"/>
  <c r="U3775" i="1"/>
  <c r="V3775" i="1"/>
  <c r="U3776" i="1"/>
  <c r="V3776" i="1"/>
  <c r="U3777" i="1"/>
  <c r="V3777" i="1"/>
  <c r="U3778" i="1"/>
  <c r="V3778" i="1"/>
  <c r="U3779" i="1"/>
  <c r="V3779" i="1"/>
  <c r="U3780" i="1"/>
  <c r="V3780" i="1"/>
  <c r="U3781" i="1"/>
  <c r="V3781" i="1"/>
  <c r="U3782" i="1"/>
  <c r="V3782" i="1"/>
  <c r="U3783" i="1"/>
  <c r="V3783" i="1"/>
  <c r="U3784" i="1"/>
  <c r="V3784" i="1"/>
  <c r="U3785" i="1"/>
  <c r="V3785" i="1"/>
  <c r="U3786" i="1"/>
  <c r="V3786" i="1"/>
  <c r="U3787" i="1"/>
  <c r="V3787" i="1"/>
  <c r="U3788" i="1"/>
  <c r="V3788" i="1"/>
  <c r="U3789" i="1"/>
  <c r="V3789" i="1"/>
  <c r="U3790" i="1"/>
  <c r="V3790" i="1"/>
  <c r="U3791" i="1"/>
  <c r="V3791" i="1"/>
  <c r="U3792" i="1"/>
  <c r="V3792" i="1"/>
  <c r="U3793" i="1"/>
  <c r="V3793" i="1"/>
  <c r="U3794" i="1"/>
  <c r="V3794" i="1"/>
  <c r="U3795" i="1"/>
  <c r="V3795" i="1"/>
  <c r="U3796" i="1"/>
  <c r="V3796" i="1"/>
  <c r="U3797" i="1"/>
  <c r="V3797" i="1"/>
  <c r="U3798" i="1"/>
  <c r="V3798" i="1"/>
  <c r="U3799" i="1"/>
  <c r="V3799" i="1"/>
  <c r="U3800" i="1"/>
  <c r="V3800" i="1"/>
  <c r="U3801" i="1"/>
  <c r="V3801" i="1"/>
  <c r="U3802" i="1"/>
  <c r="V3802" i="1"/>
  <c r="U3803" i="1"/>
  <c r="V3803" i="1"/>
  <c r="U3804" i="1"/>
  <c r="V3804" i="1"/>
  <c r="U3805" i="1"/>
  <c r="V3805" i="1"/>
  <c r="U3806" i="1"/>
  <c r="V3806" i="1"/>
  <c r="U3807" i="1"/>
  <c r="V3807" i="1"/>
  <c r="U3808" i="1"/>
  <c r="V3808" i="1"/>
  <c r="U3809" i="1"/>
  <c r="V3809" i="1"/>
  <c r="U3810" i="1"/>
  <c r="V3810" i="1"/>
  <c r="U3811" i="1"/>
  <c r="V3811" i="1"/>
  <c r="U3812" i="1"/>
  <c r="V3812" i="1"/>
  <c r="U3813" i="1"/>
  <c r="V3813" i="1"/>
  <c r="U3814" i="1"/>
  <c r="V3814" i="1"/>
  <c r="U3815" i="1"/>
  <c r="V3815" i="1"/>
  <c r="U3816" i="1"/>
  <c r="V3816" i="1"/>
  <c r="U3817" i="1"/>
  <c r="V3817" i="1"/>
  <c r="U3818" i="1"/>
  <c r="V3818" i="1"/>
  <c r="U3819" i="1"/>
  <c r="V3819" i="1"/>
  <c r="U3820" i="1"/>
  <c r="V3820" i="1"/>
  <c r="U3821" i="1"/>
  <c r="V3821" i="1"/>
  <c r="U3822" i="1"/>
  <c r="V3822" i="1"/>
  <c r="U3823" i="1"/>
  <c r="V3823" i="1"/>
  <c r="U3824" i="1"/>
  <c r="V3824" i="1"/>
  <c r="U3825" i="1"/>
  <c r="V3825" i="1"/>
  <c r="U3826" i="1"/>
  <c r="V3826" i="1"/>
  <c r="U3827" i="1"/>
  <c r="V3827" i="1"/>
  <c r="U3828" i="1"/>
  <c r="V3828" i="1"/>
  <c r="U3829" i="1"/>
  <c r="V3829" i="1"/>
  <c r="U3830" i="1"/>
  <c r="V3830" i="1"/>
  <c r="U3831" i="1"/>
  <c r="V3831" i="1"/>
  <c r="U3832" i="1"/>
  <c r="V3832" i="1"/>
  <c r="U3833" i="1"/>
  <c r="V3833" i="1"/>
  <c r="U3834" i="1"/>
  <c r="V3834" i="1"/>
  <c r="U3835" i="1"/>
  <c r="V3835" i="1"/>
  <c r="U3836" i="1"/>
  <c r="V3836" i="1"/>
  <c r="U3837" i="1"/>
  <c r="V3837" i="1"/>
  <c r="U3838" i="1"/>
  <c r="V3838" i="1"/>
  <c r="U3839" i="1"/>
  <c r="V3839" i="1"/>
  <c r="U3840" i="1"/>
  <c r="V3840" i="1"/>
  <c r="U3841" i="1"/>
  <c r="V3841" i="1"/>
  <c r="U3842" i="1"/>
  <c r="V3842" i="1"/>
  <c r="U3843" i="1"/>
  <c r="V3843" i="1"/>
  <c r="U3844" i="1"/>
  <c r="V3844" i="1"/>
  <c r="U3845" i="1"/>
  <c r="V3845" i="1"/>
  <c r="U3846" i="1"/>
  <c r="V3846" i="1"/>
  <c r="U3847" i="1"/>
  <c r="V3847" i="1"/>
  <c r="U3848" i="1"/>
  <c r="V3848" i="1"/>
  <c r="U3849" i="1"/>
  <c r="V3849" i="1"/>
  <c r="U3850" i="1"/>
  <c r="V3850" i="1"/>
  <c r="U3851" i="1"/>
  <c r="V3851" i="1"/>
  <c r="U3852" i="1"/>
  <c r="V3852" i="1"/>
  <c r="U3853" i="1"/>
  <c r="V3853" i="1"/>
  <c r="U3854" i="1"/>
  <c r="V3854" i="1"/>
  <c r="U3855" i="1"/>
  <c r="V3855" i="1"/>
  <c r="U3856" i="1"/>
  <c r="V3856" i="1"/>
  <c r="U3857" i="1"/>
  <c r="V3857" i="1"/>
  <c r="U3858" i="1"/>
  <c r="V3858" i="1"/>
  <c r="U3859" i="1"/>
  <c r="V3859" i="1"/>
  <c r="U3860" i="1"/>
  <c r="V3860" i="1"/>
  <c r="U3861" i="1"/>
  <c r="V3861" i="1"/>
  <c r="U3862" i="1"/>
  <c r="V3862" i="1"/>
  <c r="U3863" i="1"/>
  <c r="V3863" i="1"/>
  <c r="U3864" i="1"/>
  <c r="V3864" i="1"/>
  <c r="U3865" i="1"/>
  <c r="V3865" i="1"/>
  <c r="U3866" i="1"/>
  <c r="V3866" i="1"/>
  <c r="U3867" i="1"/>
  <c r="V3867" i="1"/>
  <c r="U3868" i="1"/>
  <c r="V3868" i="1"/>
  <c r="U3869" i="1"/>
  <c r="V3869" i="1"/>
  <c r="U3870" i="1"/>
  <c r="V3870" i="1"/>
  <c r="U3871" i="1"/>
  <c r="V3871" i="1"/>
  <c r="U3872" i="1"/>
  <c r="V3872" i="1"/>
  <c r="U3873" i="1"/>
  <c r="V3873" i="1"/>
  <c r="U3874" i="1"/>
  <c r="V3874" i="1"/>
  <c r="U3875" i="1"/>
  <c r="V3875" i="1"/>
  <c r="U3876" i="1"/>
  <c r="V3876" i="1"/>
  <c r="U3877" i="1"/>
  <c r="V3877" i="1"/>
  <c r="U3878" i="1"/>
  <c r="V3878" i="1"/>
  <c r="U3879" i="1"/>
  <c r="V3879" i="1"/>
  <c r="U3880" i="1"/>
  <c r="V3880" i="1"/>
  <c r="U3881" i="1"/>
  <c r="V3881" i="1"/>
  <c r="U3882" i="1"/>
  <c r="V3882" i="1"/>
  <c r="U3883" i="1"/>
  <c r="V3883" i="1"/>
  <c r="U3884" i="1"/>
  <c r="V3884" i="1"/>
  <c r="U3885" i="1"/>
  <c r="V3885" i="1"/>
  <c r="U3886" i="1"/>
  <c r="V3886" i="1"/>
  <c r="U3887" i="1"/>
  <c r="V3887" i="1"/>
  <c r="U3888" i="1"/>
  <c r="V3888" i="1"/>
  <c r="U3889" i="1"/>
  <c r="V3889" i="1"/>
  <c r="U3890" i="1"/>
  <c r="V3890" i="1"/>
  <c r="U3891" i="1"/>
  <c r="V3891" i="1"/>
  <c r="U3892" i="1"/>
  <c r="V3892" i="1"/>
  <c r="U3893" i="1"/>
  <c r="V3893" i="1"/>
  <c r="U3894" i="1"/>
  <c r="V3894" i="1"/>
  <c r="U3895" i="1"/>
  <c r="V3895" i="1"/>
  <c r="U3896" i="1"/>
  <c r="V3896" i="1"/>
  <c r="U3897" i="1"/>
  <c r="V3897" i="1"/>
  <c r="U3898" i="1"/>
  <c r="V3898" i="1"/>
  <c r="U3899" i="1"/>
  <c r="V3899" i="1"/>
  <c r="U3900" i="1"/>
  <c r="V3900" i="1"/>
  <c r="U3901" i="1"/>
  <c r="V3901" i="1"/>
  <c r="U3902" i="1"/>
  <c r="V3902" i="1"/>
  <c r="U3903" i="1"/>
  <c r="V3903" i="1"/>
  <c r="U3904" i="1"/>
  <c r="V3904" i="1"/>
  <c r="U3905" i="1"/>
  <c r="V3905" i="1"/>
  <c r="U3906" i="1"/>
  <c r="V3906" i="1"/>
  <c r="U3907" i="1"/>
  <c r="V3907" i="1"/>
  <c r="U3908" i="1"/>
  <c r="V3908" i="1"/>
  <c r="U3909" i="1"/>
  <c r="V3909" i="1"/>
  <c r="U3910" i="1"/>
  <c r="V3910" i="1"/>
  <c r="U3911" i="1"/>
  <c r="V3911" i="1"/>
  <c r="U3912" i="1"/>
  <c r="V3912" i="1"/>
  <c r="U3913" i="1"/>
  <c r="V3913" i="1"/>
  <c r="U3914" i="1"/>
  <c r="V3914" i="1"/>
  <c r="U3915" i="1"/>
  <c r="V3915" i="1"/>
  <c r="U3916" i="1"/>
  <c r="V3916" i="1"/>
  <c r="U3917" i="1"/>
  <c r="V3917" i="1"/>
  <c r="U3918" i="1"/>
  <c r="V3918" i="1"/>
  <c r="U3919" i="1"/>
  <c r="V3919" i="1"/>
  <c r="U3920" i="1"/>
  <c r="V3920" i="1"/>
  <c r="U3921" i="1"/>
  <c r="V3921" i="1"/>
  <c r="U3922" i="1"/>
  <c r="V3922" i="1"/>
  <c r="U3923" i="1"/>
  <c r="V3923" i="1"/>
  <c r="U3924" i="1"/>
  <c r="V3924" i="1"/>
  <c r="U3925" i="1"/>
  <c r="V3925" i="1"/>
  <c r="U3926" i="1"/>
  <c r="V3926" i="1"/>
  <c r="U3927" i="1"/>
  <c r="V3927" i="1"/>
  <c r="U3928" i="1"/>
  <c r="V3928" i="1"/>
  <c r="U3929" i="1"/>
  <c r="V3929" i="1"/>
  <c r="U3930" i="1"/>
  <c r="V3930" i="1"/>
  <c r="U3931" i="1"/>
  <c r="V3931" i="1"/>
  <c r="U3932" i="1"/>
  <c r="V3932" i="1"/>
  <c r="U3933" i="1"/>
  <c r="V3933" i="1"/>
  <c r="U3934" i="1"/>
  <c r="V3934" i="1"/>
  <c r="U3935" i="1"/>
  <c r="V3935" i="1"/>
  <c r="U3936" i="1"/>
  <c r="V3936" i="1"/>
  <c r="U3937" i="1"/>
  <c r="V3937" i="1"/>
  <c r="U3938" i="1"/>
  <c r="V3938" i="1"/>
  <c r="U3939" i="1"/>
  <c r="V3939" i="1"/>
  <c r="U3940" i="1"/>
  <c r="V3940" i="1"/>
  <c r="U3941" i="1"/>
  <c r="V3941" i="1"/>
  <c r="U3942" i="1"/>
  <c r="V3942" i="1"/>
  <c r="U3943" i="1"/>
  <c r="V3943" i="1"/>
  <c r="U3944" i="1"/>
  <c r="V3944" i="1"/>
  <c r="U3945" i="1"/>
  <c r="V3945" i="1"/>
  <c r="U3946" i="1"/>
  <c r="V3946" i="1"/>
  <c r="U3947" i="1"/>
  <c r="V3947" i="1"/>
  <c r="U3948" i="1"/>
  <c r="V3948" i="1"/>
  <c r="U3949" i="1"/>
  <c r="V3949" i="1"/>
  <c r="U3950" i="1"/>
  <c r="V3950" i="1"/>
  <c r="U3951" i="1"/>
  <c r="V3951" i="1"/>
  <c r="U3952" i="1"/>
  <c r="V3952" i="1"/>
  <c r="U3953" i="1"/>
  <c r="V3953" i="1"/>
  <c r="U3954" i="1"/>
  <c r="V3954" i="1"/>
  <c r="U3955" i="1"/>
  <c r="V3955" i="1"/>
  <c r="U3956" i="1"/>
  <c r="V3956" i="1"/>
  <c r="U3957" i="1"/>
  <c r="V3957" i="1"/>
  <c r="U3958" i="1"/>
  <c r="V3958" i="1"/>
  <c r="U3959" i="1"/>
  <c r="V3959" i="1"/>
  <c r="U3960" i="1"/>
  <c r="V3960" i="1"/>
  <c r="U3961" i="1"/>
  <c r="V3961" i="1"/>
  <c r="U3962" i="1"/>
  <c r="V3962" i="1"/>
  <c r="U3963" i="1"/>
  <c r="V3963" i="1"/>
  <c r="U3964" i="1"/>
  <c r="V3964" i="1"/>
  <c r="U3965" i="1"/>
  <c r="V3965" i="1"/>
  <c r="U3966" i="1"/>
  <c r="V3966" i="1"/>
  <c r="U3967" i="1"/>
  <c r="V3967" i="1"/>
  <c r="U3968" i="1"/>
  <c r="V3968" i="1"/>
  <c r="U3969" i="1"/>
  <c r="V3969" i="1"/>
  <c r="U3970" i="1"/>
  <c r="V3970" i="1"/>
  <c r="U3971" i="1"/>
  <c r="V3971" i="1"/>
  <c r="U3972" i="1"/>
  <c r="V3972" i="1"/>
  <c r="U3973" i="1"/>
  <c r="V3973" i="1"/>
  <c r="U3974" i="1"/>
  <c r="V3974" i="1"/>
  <c r="U3975" i="1"/>
  <c r="V3975" i="1"/>
  <c r="U3976" i="1"/>
  <c r="V3976" i="1"/>
  <c r="U3977" i="1"/>
  <c r="V3977" i="1"/>
  <c r="U3978" i="1"/>
  <c r="V3978" i="1"/>
  <c r="U3979" i="1"/>
  <c r="V3979" i="1"/>
  <c r="U3980" i="1"/>
  <c r="V3980" i="1"/>
  <c r="U3981" i="1"/>
  <c r="V3981" i="1"/>
  <c r="U3982" i="1"/>
  <c r="V3982" i="1"/>
  <c r="U3983" i="1"/>
  <c r="V3983" i="1"/>
  <c r="U3984" i="1"/>
  <c r="V3984" i="1"/>
  <c r="U3985" i="1"/>
  <c r="V3985" i="1"/>
  <c r="U3986" i="1"/>
  <c r="V3986" i="1"/>
  <c r="U3987" i="1"/>
  <c r="V3987" i="1"/>
  <c r="U3988" i="1"/>
  <c r="V3988" i="1"/>
  <c r="U3989" i="1"/>
  <c r="V3989" i="1"/>
  <c r="U3990" i="1"/>
  <c r="V3990" i="1"/>
  <c r="U3991" i="1"/>
  <c r="V3991" i="1"/>
  <c r="U3992" i="1"/>
  <c r="V3992" i="1"/>
  <c r="U3993" i="1"/>
  <c r="V3993" i="1"/>
  <c r="U3994" i="1"/>
  <c r="V3994" i="1"/>
  <c r="U3995" i="1"/>
  <c r="V3995" i="1"/>
  <c r="U3996" i="1"/>
  <c r="V3996" i="1"/>
  <c r="U3997" i="1"/>
  <c r="V3997" i="1"/>
  <c r="U3998" i="1"/>
  <c r="V3998" i="1"/>
  <c r="U3999" i="1"/>
  <c r="V3999" i="1"/>
  <c r="U4000" i="1"/>
  <c r="V4000" i="1"/>
  <c r="U4001" i="1"/>
  <c r="V4001" i="1"/>
  <c r="U4002" i="1"/>
  <c r="V4002" i="1"/>
  <c r="U4003" i="1"/>
  <c r="V4003" i="1"/>
  <c r="U4004" i="1"/>
  <c r="V4004" i="1"/>
  <c r="U4005" i="1"/>
  <c r="V4005" i="1"/>
  <c r="U4006" i="1"/>
  <c r="V4006" i="1"/>
  <c r="U4007" i="1"/>
  <c r="V4007" i="1"/>
  <c r="U4008" i="1"/>
  <c r="V4008" i="1"/>
  <c r="U4009" i="1"/>
  <c r="V4009" i="1"/>
  <c r="U4010" i="1"/>
  <c r="V4010" i="1"/>
  <c r="U4011" i="1"/>
  <c r="V4011" i="1"/>
  <c r="U4012" i="1"/>
  <c r="V4012" i="1"/>
  <c r="U4013" i="1"/>
  <c r="V4013" i="1"/>
  <c r="U4014" i="1"/>
  <c r="V4014" i="1"/>
  <c r="U4015" i="1"/>
  <c r="V4015" i="1"/>
  <c r="U4016" i="1"/>
  <c r="V4016" i="1"/>
  <c r="U4017" i="1"/>
  <c r="V4017" i="1"/>
  <c r="U4018" i="1"/>
  <c r="V4018" i="1"/>
  <c r="U4019" i="1"/>
  <c r="V4019" i="1"/>
  <c r="U4020" i="1"/>
  <c r="V4020" i="1"/>
  <c r="U4021" i="1"/>
  <c r="V4021" i="1"/>
  <c r="U4022" i="1"/>
  <c r="V4022" i="1"/>
  <c r="U4023" i="1"/>
  <c r="V4023" i="1"/>
  <c r="U4024" i="1"/>
  <c r="V4024" i="1"/>
  <c r="U4025" i="1"/>
  <c r="V4025" i="1"/>
  <c r="U4026" i="1"/>
  <c r="V4026" i="1"/>
  <c r="U4027" i="1"/>
  <c r="V4027" i="1"/>
  <c r="U4028" i="1"/>
  <c r="V4028" i="1"/>
  <c r="U4029" i="1"/>
  <c r="V4029" i="1"/>
  <c r="U4030" i="1"/>
  <c r="V4030" i="1"/>
  <c r="U4031" i="1"/>
  <c r="V4031" i="1"/>
  <c r="U4032" i="1"/>
  <c r="V4032" i="1"/>
  <c r="U4033" i="1"/>
  <c r="V4033" i="1"/>
  <c r="U4034" i="1"/>
  <c r="V4034" i="1"/>
  <c r="U4035" i="1"/>
  <c r="V4035" i="1"/>
  <c r="U4036" i="1"/>
  <c r="V4036" i="1"/>
  <c r="U4037" i="1"/>
  <c r="V4037" i="1"/>
  <c r="U4038" i="1"/>
  <c r="V4038" i="1"/>
  <c r="U4039" i="1"/>
  <c r="V4039" i="1"/>
  <c r="U4040" i="1"/>
  <c r="V4040" i="1"/>
  <c r="U4041" i="1"/>
  <c r="V4041" i="1"/>
  <c r="U4042" i="1"/>
  <c r="V4042" i="1"/>
  <c r="U4043" i="1"/>
  <c r="V4043" i="1"/>
  <c r="U4044" i="1"/>
  <c r="V4044" i="1"/>
  <c r="U4045" i="1"/>
  <c r="V4045" i="1"/>
  <c r="U4046" i="1"/>
  <c r="V4046" i="1"/>
  <c r="U4047" i="1"/>
  <c r="V4047" i="1"/>
  <c r="U4048" i="1"/>
  <c r="V4048" i="1"/>
  <c r="U4049" i="1"/>
  <c r="V4049" i="1"/>
  <c r="U4050" i="1"/>
  <c r="V4050" i="1"/>
  <c r="U4051" i="1"/>
  <c r="V4051" i="1"/>
  <c r="U4052" i="1"/>
  <c r="V4052" i="1"/>
  <c r="U4053" i="1"/>
  <c r="V4053" i="1"/>
  <c r="U4054" i="1"/>
  <c r="V4054" i="1"/>
  <c r="U4055" i="1"/>
  <c r="V4055" i="1"/>
  <c r="U4056" i="1"/>
  <c r="V4056" i="1"/>
  <c r="U4057" i="1"/>
  <c r="V4057" i="1"/>
  <c r="U4058" i="1"/>
  <c r="V4058" i="1"/>
  <c r="U4059" i="1"/>
  <c r="V4059" i="1"/>
  <c r="U4060" i="1"/>
  <c r="V4060" i="1"/>
  <c r="U4061" i="1"/>
  <c r="V4061" i="1"/>
  <c r="U4062" i="1"/>
  <c r="V4062" i="1"/>
  <c r="U4063" i="1"/>
  <c r="V4063" i="1"/>
  <c r="U4064" i="1"/>
  <c r="V4064" i="1"/>
  <c r="U4065" i="1"/>
  <c r="V4065" i="1"/>
  <c r="U4066" i="1"/>
  <c r="V4066" i="1"/>
  <c r="U4067" i="1"/>
  <c r="V4067" i="1"/>
  <c r="U4068" i="1"/>
  <c r="V4068" i="1"/>
  <c r="U4069" i="1"/>
  <c r="V4069" i="1"/>
  <c r="U4070" i="1"/>
  <c r="V4070" i="1"/>
  <c r="U4071" i="1"/>
  <c r="V4071" i="1"/>
  <c r="U4072" i="1"/>
  <c r="V4072" i="1"/>
  <c r="U4073" i="1"/>
  <c r="V4073" i="1"/>
  <c r="U4074" i="1"/>
  <c r="V4074" i="1"/>
  <c r="U4075" i="1"/>
  <c r="V4075" i="1"/>
  <c r="U4076" i="1"/>
  <c r="V4076" i="1"/>
  <c r="U4077" i="1"/>
  <c r="V4077" i="1"/>
  <c r="U4078" i="1"/>
  <c r="V4078" i="1"/>
  <c r="U4079" i="1"/>
  <c r="V4079" i="1"/>
  <c r="U4080" i="1"/>
  <c r="V4080" i="1"/>
  <c r="U4081" i="1"/>
  <c r="V4081" i="1"/>
  <c r="U4082" i="1"/>
  <c r="V4082" i="1"/>
  <c r="U4083" i="1"/>
  <c r="V4083" i="1"/>
  <c r="U4084" i="1"/>
  <c r="V4084" i="1"/>
  <c r="U4085" i="1"/>
  <c r="V4085" i="1"/>
  <c r="U4086" i="1"/>
  <c r="V4086" i="1"/>
  <c r="U4087" i="1"/>
  <c r="V4087" i="1"/>
  <c r="U4088" i="1"/>
  <c r="V4088" i="1"/>
  <c r="U4089" i="1"/>
  <c r="V4089" i="1"/>
  <c r="U4090" i="1"/>
  <c r="V4090" i="1"/>
  <c r="U4091" i="1"/>
  <c r="V4091" i="1"/>
  <c r="U4092" i="1"/>
  <c r="V4092" i="1"/>
  <c r="U4093" i="1"/>
  <c r="V4093" i="1"/>
  <c r="U4094" i="1"/>
  <c r="V4094" i="1"/>
  <c r="U4095" i="1"/>
  <c r="V4095" i="1"/>
  <c r="U4096" i="1"/>
  <c r="V4096" i="1"/>
  <c r="U4097" i="1"/>
  <c r="V4097" i="1"/>
  <c r="U4098" i="1"/>
  <c r="V4098" i="1"/>
  <c r="U4099" i="1"/>
  <c r="V4099" i="1"/>
  <c r="U4100" i="1"/>
  <c r="V4100" i="1"/>
  <c r="U4101" i="1"/>
  <c r="V4101" i="1"/>
  <c r="U4102" i="1"/>
  <c r="V4102" i="1"/>
  <c r="U4103" i="1"/>
  <c r="V4103" i="1"/>
  <c r="U4104" i="1"/>
  <c r="V4104" i="1"/>
  <c r="U4105" i="1"/>
  <c r="V4105" i="1"/>
  <c r="U4106" i="1"/>
  <c r="V4106" i="1"/>
  <c r="U4107" i="1"/>
  <c r="V4107" i="1"/>
  <c r="U4108" i="1"/>
  <c r="V4108" i="1"/>
  <c r="U4109" i="1"/>
  <c r="V4109" i="1"/>
  <c r="U4110" i="1"/>
  <c r="V4110" i="1"/>
  <c r="U4111" i="1"/>
  <c r="V4111" i="1"/>
  <c r="U4112" i="1"/>
  <c r="V4112" i="1"/>
  <c r="U4113" i="1"/>
  <c r="V4113" i="1"/>
  <c r="U4114" i="1"/>
  <c r="V4114" i="1"/>
  <c r="U4115" i="1"/>
  <c r="V4115" i="1"/>
  <c r="U2" i="1"/>
  <c r="V2" i="1"/>
  <c r="Q4122" i="1"/>
  <c r="B3" i="5"/>
  <c r="O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F24" i="2"/>
  <c r="F26" i="2"/>
  <c r="F28" i="2"/>
  <c r="D3" i="5"/>
  <c r="C3" i="5"/>
  <c r="E3" i="5"/>
  <c r="H3" i="5"/>
  <c r="D4" i="5"/>
  <c r="B4" i="5"/>
  <c r="C4" i="5"/>
  <c r="E4" i="5"/>
  <c r="H4" i="5"/>
  <c r="D5" i="5"/>
  <c r="B5" i="5"/>
  <c r="C5" i="5"/>
  <c r="E5" i="5"/>
  <c r="H5" i="5"/>
  <c r="D6" i="5"/>
  <c r="B6" i="5"/>
  <c r="C6" i="5"/>
  <c r="E6" i="5"/>
  <c r="H6" i="5"/>
  <c r="D7" i="5"/>
  <c r="B7" i="5"/>
  <c r="C7" i="5"/>
  <c r="E7" i="5"/>
  <c r="H7" i="5"/>
  <c r="D8" i="5"/>
  <c r="B8" i="5"/>
  <c r="C8" i="5"/>
  <c r="E8" i="5"/>
  <c r="H8" i="5"/>
  <c r="D9" i="5"/>
  <c r="B9" i="5"/>
  <c r="C9" i="5"/>
  <c r="E9" i="5"/>
  <c r="H9" i="5"/>
  <c r="D10" i="5"/>
  <c r="B10" i="5"/>
  <c r="C10" i="5"/>
  <c r="E10" i="5"/>
  <c r="H10" i="5"/>
  <c r="D11" i="5"/>
  <c r="B11" i="5"/>
  <c r="C11" i="5"/>
  <c r="E11" i="5"/>
  <c r="H11" i="5"/>
  <c r="D12" i="5"/>
  <c r="B12" i="5"/>
  <c r="C12" i="5"/>
  <c r="E12" i="5"/>
  <c r="H12" i="5"/>
  <c r="D13" i="5"/>
  <c r="B13" i="5"/>
  <c r="C13" i="5"/>
  <c r="E13" i="5"/>
  <c r="H13" i="5"/>
  <c r="D2" i="5"/>
  <c r="B2" i="5"/>
  <c r="C2" i="5"/>
  <c r="E2" i="5"/>
  <c r="H2" i="5"/>
  <c r="G3" i="5"/>
  <c r="G4" i="5"/>
  <c r="G5" i="5"/>
  <c r="G6" i="5"/>
  <c r="G7" i="5"/>
  <c r="G8" i="5"/>
  <c r="G9" i="5"/>
  <c r="G10" i="5"/>
  <c r="G11" i="5"/>
  <c r="G12" i="5"/>
  <c r="G13" i="5"/>
  <c r="G2" i="5"/>
  <c r="F3" i="5"/>
  <c r="F4" i="5"/>
  <c r="F5" i="5"/>
  <c r="F6" i="5"/>
  <c r="F7" i="5"/>
  <c r="F8" i="5"/>
  <c r="F9" i="5"/>
  <c r="F10" i="5"/>
  <c r="F11" i="5"/>
  <c r="F12" i="5"/>
  <c r="F13" i="5"/>
  <c r="F2" i="5"/>
  <c r="S2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1014" i="1"/>
  <c r="P1255" i="1"/>
  <c r="P2245" i="1"/>
  <c r="P2736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</calcChain>
</file>

<file path=xl/sharedStrings.xml><?xml version="1.0" encoding="utf-8"?>
<sst xmlns="http://schemas.openxmlformats.org/spreadsheetml/2006/main" count="33176" uniqueCount="8448">
  <si>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</si>
  <si>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</si>
  <si>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</si>
  <si>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</si>
  <si>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</si>
  <si>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</si>
  <si>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</si>
  <si>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</si>
  <si>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</si>
  <si>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</si>
  <si>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</si>
  <si>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</si>
  <si>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</si>
  <si>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</si>
  <si>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</si>
  <si>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</si>
  <si>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</si>
  <si>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</si>
  <si>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</si>
  <si>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</si>
  <si>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</si>
  <si>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</si>
  <si>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</si>
  <si>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</si>
  <si>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</si>
  <si>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</si>
  <si>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</si>
  <si>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</si>
  <si>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</si>
  <si>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</si>
  <si>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</si>
  <si>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</si>
  <si>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</si>
  <si>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</si>
  <si>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</si>
  <si>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</si>
  <si>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</si>
  <si>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</si>
  <si>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</si>
  <si>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</si>
  <si>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</si>
  <si>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</si>
  <si>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</si>
  <si>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</si>
  <si>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</si>
  <si>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</si>
  <si>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</si>
  <si>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</si>
  <si>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</si>
  <si>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</si>
  <si>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</si>
  <si>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</si>
  <si>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</si>
  <si>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</si>
  <si>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</si>
  <si>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</si>
  <si>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</si>
  <si>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</si>
  <si>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</si>
  <si>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</si>
  <si>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</si>
  <si>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</si>
  <si>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</si>
  <si>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</si>
  <si>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</si>
  <si>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</si>
  <si>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</si>
  <si>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</si>
  <si>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</si>
  <si>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</si>
  <si>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</si>
  <si>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</si>
  <si>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</si>
  <si>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</si>
  <si>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</si>
  <si>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</si>
  <si>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</si>
  <si>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</si>
  <si>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</si>
  <si>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</si>
  <si>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</si>
  <si>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</si>
  <si>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</si>
  <si>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</si>
  <si>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</si>
  <si>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</si>
  <si>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</si>
  <si>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</si>
  <si>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</si>
  <si>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</si>
  <si>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</si>
  <si>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</si>
  <si>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</si>
  <si>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</si>
  <si>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</si>
  <si>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</si>
  <si>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</si>
  <si>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</si>
  <si>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</si>
  <si>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</si>
  <si>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</si>
  <si>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</si>
  <si>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</si>
  <si>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</si>
  <si>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</si>
  <si>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</si>
  <si>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</si>
  <si>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</si>
  <si>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</si>
  <si>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</si>
  <si>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</si>
  <si>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</si>
  <si>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</si>
  <si>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</si>
  <si>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</si>
  <si>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</si>
  <si>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</si>
  <si>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</si>
  <si>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</si>
  <si>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</si>
  <si>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</si>
  <si>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</si>
  <si>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</si>
  <si>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</si>
  <si>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</si>
  <si>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</si>
  <si>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</si>
  <si>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</si>
  <si>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</si>
  <si>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</si>
  <si>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</si>
  <si>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</si>
  <si>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</si>
  <si>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</si>
  <si>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</si>
  <si>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</si>
  <si>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</si>
  <si>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</si>
  <si>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</si>
  <si>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</si>
  <si>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</si>
  <si>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</si>
  <si>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</si>
  <si>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</si>
  <si>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</si>
  <si>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</si>
  <si>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</si>
  <si>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</si>
  <si>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</si>
  <si>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</si>
  <si>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</si>
  <si>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</si>
  <si>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</si>
  <si>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</si>
  <si>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</si>
  <si>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</si>
  <si>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</si>
  <si>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</si>
  <si>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</si>
  <si>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</si>
  <si>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</si>
  <si>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</si>
  <si>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</si>
  <si>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</si>
  <si>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</si>
  <si>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</si>
  <si>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</si>
  <si>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</si>
  <si>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</si>
  <si>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</si>
  <si>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</si>
  <si>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</si>
  <si>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</si>
  <si>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</si>
  <si>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</si>
  <si>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</si>
  <si>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</si>
  <si>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</si>
  <si>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</si>
  <si>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</si>
  <si>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</si>
  <si>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</si>
  <si>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</si>
  <si>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</si>
  <si>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</si>
  <si>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</si>
  <si>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</si>
  <si>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</si>
  <si>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</si>
  <si>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</si>
  <si>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</si>
  <si>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</si>
  <si>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</si>
  <si>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</si>
  <si>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</si>
  <si>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</si>
  <si>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</si>
  <si>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</si>
  <si>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</si>
  <si>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</si>
  <si>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</si>
  <si>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</si>
  <si>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</si>
  <si>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</si>
  <si>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</si>
  <si>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</si>
  <si>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</si>
  <si>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</si>
  <si>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</si>
  <si>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</si>
  <si>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</si>
  <si>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</si>
  <si>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</si>
  <si>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</si>
  <si>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</si>
  <si>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</si>
  <si>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</si>
  <si>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</si>
  <si>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</si>
  <si>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</si>
  <si>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</si>
  <si>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</si>
  <si>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</si>
  <si>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</si>
  <si>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</si>
  <si>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</si>
  <si>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</si>
  <si>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</si>
  <si>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</si>
  <si>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</si>
  <si>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</si>
  <si>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</si>
  <si>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</si>
  <si>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</si>
  <si>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</si>
  <si>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</si>
  <si>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</si>
  <si>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</si>
  <si>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</si>
  <si>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</si>
  <si>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</si>
  <si>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</si>
  <si>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</si>
  <si>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</si>
  <si>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</si>
  <si>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</si>
  <si>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</si>
  <si>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</si>
  <si>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</si>
  <si>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</si>
  <si>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</si>
  <si>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</si>
  <si>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</si>
  <si>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</si>
  <si>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</si>
  <si>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</si>
  <si>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</si>
  <si>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</si>
  <si>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</si>
  <si>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</si>
  <si>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</si>
  <si>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</si>
  <si>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</si>
  <si>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</si>
  <si>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</si>
  <si>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</si>
  <si>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</si>
  <si>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</si>
  <si>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</si>
  <si>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</si>
  <si>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</si>
  <si>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</si>
  <si>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</si>
  <si>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</si>
  <si>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</si>
  <si>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</si>
  <si>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</si>
  <si>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</si>
  <si>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</si>
  <si>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</si>
  <si>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</si>
  <si>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</si>
  <si>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</si>
  <si>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</si>
  <si>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</si>
  <si>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</si>
  <si>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</si>
  <si>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</si>
  <si>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</si>
  <si>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</si>
  <si>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</si>
  <si>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</si>
  <si>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</si>
  <si>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</si>
  <si>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</si>
  <si>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</si>
  <si>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</si>
  <si>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</si>
  <si>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</si>
  <si>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</si>
  <si>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</si>
  <si>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</si>
  <si>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</si>
  <si>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</si>
  <si>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</si>
  <si>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</si>
  <si>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</si>
  <si>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</si>
  <si>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</si>
  <si>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</si>
  <si>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</si>
  <si>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</si>
  <si>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</si>
  <si>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</si>
  <si>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</si>
  <si>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</si>
  <si>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</si>
  <si>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</si>
  <si>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</si>
  <si>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</si>
  <si>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</si>
  <si>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</si>
  <si>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</si>
  <si>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</si>
  <si>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</si>
  <si>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</si>
  <si>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</si>
  <si>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</si>
  <si>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</si>
  <si>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</si>
  <si>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</si>
  <si>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</si>
  <si>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</si>
  <si>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</si>
  <si>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</si>
  <si>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</si>
  <si>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</si>
  <si>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</si>
  <si>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</si>
  <si>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</si>
  <si>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</si>
  <si>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</si>
  <si>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</si>
  <si>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</si>
  <si>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</si>
  <si>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</si>
  <si>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</si>
  <si>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</si>
  <si>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</si>
  <si>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</si>
  <si>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</si>
  <si>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</si>
  <si>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</si>
  <si>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</si>
  <si>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</si>
  <si>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</si>
  <si>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</si>
  <si>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</si>
  <si>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</si>
  <si>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</si>
  <si>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</si>
  <si>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</si>
  <si>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</si>
  <si>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</si>
  <si>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</si>
  <si>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</si>
  <si>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</si>
  <si>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</si>
  <si>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</si>
  <si>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</si>
  <si>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</si>
  <si>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</si>
  <si>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</si>
  <si>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</si>
  <si>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</si>
  <si>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</si>
  <si>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</si>
  <si>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</si>
  <si>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</si>
  <si>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</si>
  <si>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</si>
  <si>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</si>
  <si>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</si>
  <si>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</si>
  <si>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</si>
  <si>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</si>
  <si>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</si>
  <si>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</si>
  <si>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</si>
  <si>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</si>
  <si>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</si>
  <si>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</si>
  <si>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</si>
  <si>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</si>
  <si>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</si>
  <si>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</si>
  <si>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</si>
  <si>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</si>
  <si>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</si>
  <si>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</si>
  <si>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</si>
  <si>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</si>
  <si>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</si>
  <si>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</si>
  <si>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</si>
  <si>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</si>
  <si>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</si>
  <si>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</si>
  <si>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</si>
  <si>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</si>
  <si>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</si>
  <si>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</si>
  <si>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</si>
  <si>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</si>
  <si>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</si>
  <si>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</si>
  <si>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</si>
  <si>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</si>
  <si>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</si>
  <si>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</si>
  <si>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</si>
  <si>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</si>
  <si>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</si>
  <si>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</si>
  <si>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</si>
  <si>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</si>
  <si>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</si>
  <si>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</si>
  <si>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</si>
  <si>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</si>
  <si>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</si>
  <si>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</si>
  <si>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</si>
  <si>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</si>
  <si>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</si>
  <si>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</si>
  <si>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</si>
  <si>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</si>
  <si>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</si>
  <si>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</si>
  <si>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</si>
  <si>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</si>
  <si>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</si>
  <si>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</si>
  <si>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</si>
  <si>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</si>
  <si>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</si>
  <si>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</si>
  <si>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</si>
  <si>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</si>
  <si>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</si>
  <si>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</si>
  <si>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</si>
  <si>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</si>
  <si>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</si>
  <si>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</si>
  <si>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</si>
  <si>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</si>
  <si>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</si>
  <si>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</si>
  <si>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</si>
  <si>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</si>
  <si>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</si>
  <si>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</si>
  <si>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</si>
  <si>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</si>
  <si>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</si>
  <si>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</si>
  <si>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</si>
  <si>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</si>
  <si>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</si>
  <si>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</si>
  <si>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</si>
  <si>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</si>
  <si>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</si>
  <si>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</si>
  <si>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</si>
  <si>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</si>
  <si>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</si>
  <si>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</si>
  <si>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</si>
  <si>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</si>
  <si>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</si>
  <si>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</si>
  <si>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</si>
  <si>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</si>
  <si>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</si>
  <si>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</si>
  <si>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</si>
  <si>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</si>
  <si>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</si>
  <si>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</si>
  <si>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</si>
  <si>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</si>
  <si>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</si>
  <si>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</si>
  <si>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</si>
  <si>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</si>
  <si>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</si>
  <si>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</si>
  <si>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</si>
  <si>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</si>
  <si>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</si>
  <si>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</si>
  <si>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</si>
  <si>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</si>
  <si>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</si>
  <si>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</si>
  <si>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</si>
  <si>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</si>
  <si>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</si>
  <si>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</si>
  <si>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</si>
  <si>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</si>
  <si>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</si>
  <si>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</si>
  <si>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</si>
  <si>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</si>
  <si>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</si>
  <si>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</si>
  <si>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</si>
  <si>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</si>
  <si>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</si>
  <si>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</si>
  <si>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</si>
  <si>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</si>
  <si>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</si>
  <si>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</si>
  <si>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</si>
  <si>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</si>
  <si>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</si>
  <si>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</si>
  <si>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</si>
  <si>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</si>
  <si>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</si>
  <si>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</si>
  <si>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</si>
  <si>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</si>
  <si>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</si>
  <si>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</si>
  <si>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</si>
  <si>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</si>
  <si>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</si>
  <si>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</si>
  <si>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</si>
  <si>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</si>
  <si>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</si>
  <si>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</si>
  <si>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</si>
  <si>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</si>
  <si>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</si>
  <si>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</si>
  <si>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</si>
  <si>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</si>
  <si>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</si>
  <si>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</si>
  <si>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</si>
  <si>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</si>
  <si>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</si>
  <si>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</si>
  <si>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</si>
  <si>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</si>
  <si>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</si>
  <si>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</si>
  <si>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</si>
  <si>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</si>
  <si>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</si>
  <si>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</si>
  <si>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</si>
  <si>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</si>
  <si>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</si>
  <si>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</si>
  <si>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</si>
  <si>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</si>
  <si>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</si>
  <si>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</si>
  <si>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</si>
  <si>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</si>
  <si>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</si>
  <si>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</si>
  <si>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</si>
  <si>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</si>
  <si>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</si>
  <si>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</si>
  <si>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</si>
  <si>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</si>
  <si>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</si>
  <si>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</si>
  <si>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</si>
  <si>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</si>
  <si>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</si>
  <si>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</si>
  <si>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</si>
  <si>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</si>
  <si>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</si>
  <si>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</si>
  <si>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</si>
  <si>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</si>
  <si>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</si>
  <si>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</si>
  <si>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</si>
  <si>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</si>
  <si>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</si>
  <si>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</si>
  <si>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</si>
  <si>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</si>
  <si>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</si>
  <si>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</si>
  <si>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</si>
  <si>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</si>
  <si>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</si>
  <si>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</si>
  <si>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</si>
  <si>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</si>
  <si>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</si>
  <si>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</si>
  <si>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</si>
  <si>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</si>
  <si>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</si>
  <si>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</si>
  <si>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</si>
  <si>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</si>
  <si>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</si>
  <si>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</si>
  <si>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</si>
  <si>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</si>
  <si>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</si>
  <si>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</si>
  <si>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</si>
  <si>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</si>
  <si>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</si>
  <si>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</si>
  <si>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</si>
  <si>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</si>
  <si>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</si>
  <si>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</si>
  <si>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</si>
  <si>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</si>
  <si>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</si>
  <si>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</si>
  <si>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</si>
  <si>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</si>
  <si>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</si>
  <si>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</si>
  <si>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</si>
  <si>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</si>
  <si>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</si>
  <si>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</si>
  <si>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</si>
  <si>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</si>
  <si>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</si>
  <si>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</si>
  <si>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</si>
  <si>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</si>
  <si>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</si>
  <si>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</si>
  <si>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</si>
  <si>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</si>
  <si>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</si>
  <si>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</si>
  <si>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</si>
  <si>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</si>
  <si>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</si>
  <si>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</si>
  <si>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</si>
  <si>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</si>
  <si>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</si>
  <si>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</si>
  <si>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</si>
  <si>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</si>
  <si>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</si>
  <si>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</si>
  <si>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</si>
  <si>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</si>
  <si>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</si>
  <si>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</si>
  <si>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</si>
  <si>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</si>
  <si>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</si>
  <si>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</si>
  <si>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</si>
  <si>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</si>
  <si>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</si>
  <si>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</si>
  <si>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</si>
  <si>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</si>
  <si>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</si>
  <si>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</si>
  <si>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</si>
  <si>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</si>
  <si>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</si>
  <si>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</si>
  <si>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</si>
  <si>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</si>
  <si>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</si>
  <si>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</si>
  <si>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</si>
  <si>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</si>
  <si>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</si>
  <si>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</si>
  <si>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</si>
  <si>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</si>
  <si>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</si>
  <si>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</si>
  <si>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</si>
  <si>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</si>
  <si>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</si>
  <si>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</si>
  <si>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</si>
  <si>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</si>
  <si>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</si>
  <si>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</si>
  <si>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</si>
  <si>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</si>
  <si>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</si>
  <si>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</si>
  <si>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</si>
  <si>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</si>
  <si>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</si>
  <si>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</si>
  <si>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</si>
  <si>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</si>
  <si>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</si>
  <si>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</si>
  <si>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</si>
  <si>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</si>
  <si>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</si>
  <si>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</si>
  <si>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</si>
  <si>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</si>
  <si>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</si>
  <si>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</si>
  <si>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</si>
  <si>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</si>
  <si>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</si>
  <si>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</si>
  <si>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</si>
  <si>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</si>
  <si>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</si>
  <si>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</si>
  <si>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</si>
  <si>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</si>
  <si>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</si>
  <si>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</si>
  <si>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</si>
  <si>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</si>
  <si>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</si>
  <si>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</si>
  <si>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</si>
  <si>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</si>
  <si>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</si>
  <si>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</si>
  <si>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</si>
  <si>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</si>
  <si>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</si>
  <si>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</si>
  <si>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</si>
  <si>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</si>
  <si>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</si>
  <si>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</si>
  <si>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</si>
  <si>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</si>
  <si>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</si>
  <si>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</si>
  <si>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</si>
  <si>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</si>
  <si>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</si>
  <si>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</si>
  <si>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</si>
  <si>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</si>
  <si>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</si>
  <si>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</si>
  <si>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</si>
  <si>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</si>
  <si>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</si>
  <si>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</si>
  <si>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</si>
  <si>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</si>
  <si>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</si>
  <si>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</si>
  <si>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</si>
  <si>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</si>
  <si>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</si>
  <si>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</si>
  <si>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</si>
  <si>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</si>
  <si>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</si>
  <si>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</si>
  <si>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</si>
  <si>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</si>
  <si>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</si>
  <si>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</si>
  <si>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</si>
  <si>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</si>
  <si>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</si>
  <si>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</si>
  <si>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</si>
  <si>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</si>
  <si>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</si>
  <si>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</si>
  <si>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</si>
  <si>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</si>
  <si>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</si>
  <si>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</si>
  <si>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</si>
  <si>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</si>
  <si>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</si>
  <si>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</si>
  <si>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</si>
  <si>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</si>
  <si>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</si>
  <si>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</si>
  <si>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</si>
  <si>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</si>
  <si>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</si>
  <si>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</si>
  <si>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</si>
  <si>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</si>
  <si>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</si>
  <si>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</si>
  <si>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</si>
  <si>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</si>
  <si>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</si>
  <si>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</si>
  <si>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</si>
  <si>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</si>
  <si>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</si>
  <si>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</si>
  <si>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</si>
  <si>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</si>
  <si>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</si>
  <si>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</si>
  <si>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</si>
  <si>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</si>
  <si>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</si>
  <si>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</si>
  <si>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</si>
  <si>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</si>
  <si>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</si>
  <si>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</si>
  <si>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</si>
  <si>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</si>
  <si>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</si>
  <si>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</si>
  <si>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</si>
  <si>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</si>
  <si>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</si>
  <si>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</si>
  <si>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</si>
  <si>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</si>
  <si>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</si>
  <si>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</si>
  <si>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</si>
  <si>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</si>
  <si>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</si>
  <si>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</si>
  <si>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</si>
  <si>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</si>
  <si>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</si>
  <si>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</si>
  <si>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</si>
  <si>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</si>
  <si>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</si>
  <si>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</si>
  <si>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</si>
  <si>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</si>
  <si>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</si>
  <si>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</si>
  <si>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</si>
  <si>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</si>
  <si>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</si>
  <si>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</si>
  <si>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</si>
  <si>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</si>
  <si>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</si>
  <si>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</si>
  <si>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</si>
  <si>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</si>
  <si>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</si>
  <si>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</si>
  <si>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</si>
  <si>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</si>
  <si>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</si>
  <si>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</si>
  <si>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</si>
  <si>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</si>
  <si>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</si>
  <si>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</si>
  <si>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</si>
  <si>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</si>
  <si>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</si>
  <si>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</si>
  <si>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</si>
  <si>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</si>
  <si>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</si>
  <si>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</si>
  <si>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</si>
  <si>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</si>
  <si>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</si>
  <si>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</si>
  <si>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</si>
  <si>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</si>
  <si>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</si>
  <si>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</si>
  <si>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</si>
  <si>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</si>
  <si>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</si>
  <si>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</si>
  <si>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</si>
  <si>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</si>
  <si>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</si>
  <si>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</si>
  <si>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</si>
  <si>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</si>
  <si>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</si>
  <si>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</si>
  <si>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</si>
  <si>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</si>
  <si>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</si>
  <si>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</si>
  <si>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</si>
  <si>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</si>
  <si>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</si>
  <si>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</si>
  <si>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</si>
  <si>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</si>
  <si>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</si>
  <si>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</si>
  <si>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</si>
  <si>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</si>
  <si>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</si>
  <si>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</si>
  <si>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</si>
  <si>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</si>
  <si>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</si>
  <si>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</si>
  <si>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</si>
  <si>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</si>
  <si>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</si>
  <si>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</si>
  <si>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</si>
  <si>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</si>
  <si>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</si>
  <si>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</si>
  <si>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</si>
  <si>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</si>
  <si>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</si>
  <si>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</si>
  <si>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</si>
  <si>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</si>
  <si>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</si>
  <si>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</si>
  <si>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</si>
  <si>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</si>
  <si>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</si>
  <si>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</si>
  <si>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</si>
  <si>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</si>
  <si>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</si>
  <si>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</si>
  <si>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</si>
  <si>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</si>
  <si>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</si>
  <si>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</si>
  <si>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</si>
  <si>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</si>
  <si>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</si>
  <si>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</si>
  <si>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</si>
  <si>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</si>
  <si>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</si>
  <si>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</si>
  <si>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</si>
  <si>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</si>
  <si>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</si>
  <si>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</si>
  <si>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</si>
  <si>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</si>
  <si>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</si>
  <si>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</si>
  <si>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</si>
  <si>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</si>
  <si>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</si>
  <si>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</si>
  <si>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</si>
  <si>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</si>
  <si>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</si>
  <si>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</si>
  <si>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</si>
  <si>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</si>
  <si>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</si>
  <si>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</si>
  <si>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</si>
  <si>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</si>
  <si>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</si>
  <si>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</si>
  <si>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</si>
  <si>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</si>
  <si>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</si>
  <si>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</si>
  <si>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</si>
  <si>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</si>
  <si>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</si>
  <si>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</si>
  <si>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</si>
  <si>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</si>
  <si>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</si>
  <si>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</si>
  <si>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</si>
  <si>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</si>
  <si>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</si>
  <si>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</si>
  <si>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</si>
  <si>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</si>
  <si>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</si>
  <si>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</si>
  <si>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</si>
  <si>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</si>
  <si>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</si>
  <si>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</si>
  <si>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</si>
  <si>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</si>
  <si>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</si>
  <si>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</si>
  <si>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</si>
  <si>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</si>
  <si>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</si>
  <si>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</si>
  <si>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</si>
  <si>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</si>
  <si>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</si>
  <si>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</si>
  <si>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</si>
  <si>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</si>
  <si>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</si>
  <si>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</si>
  <si>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</si>
  <si>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</si>
  <si>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</si>
  <si>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</si>
  <si>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</si>
  <si>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</si>
  <si>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</si>
  <si>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</si>
  <si>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</si>
  <si>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</si>
  <si>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</si>
  <si>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</si>
  <si>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</si>
  <si>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</si>
  <si>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</si>
  <si>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</si>
  <si>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</si>
  <si>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</si>
  <si>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</si>
  <si>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</si>
  <si>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</si>
  <si>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</si>
  <si>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</si>
  <si>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</si>
  <si>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</si>
  <si>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</si>
  <si>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</si>
  <si>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</si>
  <si>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</si>
  <si>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</si>
  <si>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</si>
  <si>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</si>
  <si>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</si>
  <si>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</si>
  <si>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</si>
  <si>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</si>
  <si>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</si>
  <si>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</si>
  <si>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</si>
  <si>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</si>
  <si>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</si>
  <si>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</si>
  <si>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</si>
  <si>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</si>
  <si>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</si>
  <si>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</si>
  <si>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</si>
  <si>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</si>
  <si>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</si>
  <si>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</si>
  <si>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</si>
  <si>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</si>
  <si>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</si>
  <si>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</si>
  <si>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</si>
  <si>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</si>
  <si>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</si>
  <si>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</si>
  <si>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</si>
  <si>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</si>
  <si>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</si>
  <si>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</si>
  <si>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</si>
  <si>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</si>
  <si>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</si>
  <si>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</si>
  <si>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</si>
  <si>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</si>
  <si>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</si>
  <si>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</si>
  <si>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</si>
  <si>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</si>
  <si>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</si>
  <si>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</si>
  <si>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</si>
  <si>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</si>
  <si>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</si>
  <si>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</si>
  <si>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</si>
  <si>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</si>
  <si>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</si>
  <si>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</si>
  <si>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</si>
  <si>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</si>
  <si>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</si>
  <si>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</si>
  <si>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</si>
  <si>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</si>
  <si>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</si>
  <si>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</si>
  <si>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</si>
  <si>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</si>
  <si>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</si>
  <si>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</si>
  <si>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</si>
  <si>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</si>
  <si>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</si>
  <si>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</si>
  <si>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</si>
  <si>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</si>
  <si>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</si>
  <si>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</si>
  <si>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</si>
  <si>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</si>
  <si>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</si>
  <si>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</si>
  <si>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</si>
  <si>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</si>
  <si>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</si>
  <si>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</si>
  <si>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</si>
  <si>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</si>
  <si>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</si>
  <si>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</si>
  <si>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</si>
  <si>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</si>
  <si>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</si>
  <si>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</si>
  <si>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</si>
  <si>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</si>
  <si>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</si>
  <si>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</si>
  <si>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</si>
  <si>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</si>
  <si>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</si>
  <si>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</si>
  <si>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</si>
  <si>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</si>
  <si>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</si>
  <si>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</si>
  <si>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</si>
  <si>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</si>
  <si>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</si>
  <si>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</si>
  <si>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</si>
  <si>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</si>
  <si>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</si>
  <si>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</si>
  <si>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</si>
  <si>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</si>
  <si>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</si>
  <si>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</si>
  <si>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</si>
  <si>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</si>
  <si>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</si>
  <si>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</si>
  <si>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</si>
  <si>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</si>
  <si>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</si>
  <si>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</si>
  <si>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</si>
  <si>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</si>
  <si>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</si>
  <si>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</si>
  <si>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</si>
  <si>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</si>
  <si>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</si>
  <si>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</si>
  <si>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</si>
  <si>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</si>
  <si>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</si>
  <si>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</si>
  <si>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</si>
  <si>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</si>
  <si>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</si>
  <si>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</si>
  <si>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</si>
  <si>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</si>
  <si>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</si>
  <si>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</si>
  <si>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</si>
  <si>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</si>
  <si>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</si>
  <si>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</si>
  <si>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</si>
  <si>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</si>
  <si>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</si>
  <si>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</si>
  <si>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</si>
  <si>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</si>
  <si>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</si>
  <si>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</si>
  <si>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</si>
  <si>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</si>
  <si>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</si>
  <si>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</si>
  <si>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</si>
  <si>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</si>
  <si>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</si>
  <si>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</si>
  <si>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</si>
  <si>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</si>
  <si>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</si>
  <si>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</si>
  <si>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</si>
  <si>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</si>
  <si>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</si>
  <si>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</si>
  <si>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</si>
  <si>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</si>
  <si>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</si>
  <si>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</si>
  <si>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</si>
  <si>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</si>
  <si>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</si>
  <si>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</si>
  <si>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</si>
  <si>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</si>
  <si>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</si>
  <si>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</si>
  <si>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</si>
  <si>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</si>
  <si>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</si>
  <si>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</si>
  <si>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</si>
  <si>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</si>
  <si>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</si>
  <si>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</si>
  <si>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</si>
  <si>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</si>
  <si>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</si>
  <si>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</si>
  <si>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</si>
  <si>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</si>
  <si>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</si>
  <si>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</si>
  <si>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</si>
  <si>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</si>
  <si>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</si>
  <si>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</si>
  <si>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</si>
  <si>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</si>
  <si>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</si>
  <si>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</si>
  <si>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</si>
  <si>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</si>
  <si>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</si>
  <si>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</si>
  <si>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</si>
  <si>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</si>
  <si>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</si>
  <si>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</si>
  <si>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</si>
  <si>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</si>
  <si>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</si>
  <si>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</si>
  <si>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</si>
  <si>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</si>
  <si>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</si>
  <si>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</si>
  <si>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</si>
  <si>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</si>
  <si>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</si>
  <si>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</si>
  <si>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</si>
  <si>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</si>
  <si>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</si>
  <si>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</si>
  <si>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</si>
  <si>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</si>
  <si>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</si>
  <si>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</si>
  <si>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</si>
  <si>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</si>
  <si>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</si>
  <si>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</si>
  <si>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</si>
  <si>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</si>
  <si>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</si>
  <si>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</si>
  <si>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</si>
  <si>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</si>
  <si>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</si>
  <si>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</si>
  <si>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</si>
  <si>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</si>
  <si>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</si>
  <si>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</si>
  <si>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</si>
  <si>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</si>
  <si>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</si>
  <si>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</si>
  <si>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</si>
  <si>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</si>
  <si>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</si>
  <si>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</si>
  <si>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</si>
  <si>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</si>
  <si>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</si>
  <si>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</si>
  <si>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</si>
  <si>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</si>
  <si>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</si>
  <si>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</si>
  <si>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</si>
  <si>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</si>
  <si>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</si>
  <si>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</si>
  <si>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</si>
  <si>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</si>
  <si>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</si>
  <si>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</si>
  <si>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</si>
  <si>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</si>
  <si>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</si>
  <si>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</si>
  <si>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</si>
  <si>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</si>
  <si>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</si>
  <si>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</si>
  <si>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</si>
  <si>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</si>
  <si>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</si>
  <si>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</si>
  <si>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</si>
  <si>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</si>
  <si>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</si>
  <si>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</si>
  <si>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</si>
  <si>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</si>
  <si>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</si>
  <si>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</si>
  <si>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</si>
  <si>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</si>
  <si>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</si>
  <si>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</si>
  <si>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</si>
  <si>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</si>
  <si>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</si>
  <si>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</si>
  <si>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</si>
  <si>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</si>
  <si>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</si>
  <si>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</si>
  <si>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</si>
  <si>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</si>
  <si>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</si>
  <si>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</si>
  <si>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</si>
  <si>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</si>
  <si>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</si>
  <si>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</si>
  <si>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</si>
  <si>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</si>
  <si>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</si>
  <si>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</si>
  <si>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</si>
  <si>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</si>
  <si>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</si>
  <si>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</si>
  <si>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</si>
  <si>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</si>
  <si>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</si>
  <si>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</si>
  <si>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</si>
  <si>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</si>
  <si>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</si>
  <si>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</si>
  <si>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</si>
  <si>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</si>
  <si>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</si>
  <si>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</si>
  <si>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</si>
  <si>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</si>
  <si>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</si>
  <si>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</si>
  <si>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</si>
  <si>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</si>
  <si>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</si>
  <si>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</si>
  <si>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</si>
  <si>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</si>
  <si>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</si>
  <si>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</si>
  <si>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</si>
  <si>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</si>
  <si>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</si>
  <si>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</si>
  <si>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</si>
  <si>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</si>
  <si>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</si>
  <si>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</si>
  <si>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</si>
  <si>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</si>
  <si>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</si>
  <si>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</si>
  <si>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</si>
  <si>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</si>
  <si>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</si>
  <si>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</si>
  <si>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</si>
  <si>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</si>
  <si>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</si>
  <si>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</si>
  <si>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</si>
  <si>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</si>
  <si>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</si>
  <si>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</si>
  <si>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</si>
  <si>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</si>
  <si>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</si>
  <si>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</si>
  <si>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</si>
  <si>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</si>
  <si>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</si>
  <si>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</si>
  <si>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</si>
  <si>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</si>
  <si>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</si>
  <si>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</si>
  <si>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</si>
  <si>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</si>
  <si>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</si>
  <si>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</si>
  <si>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</si>
  <si>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</si>
  <si>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</si>
  <si>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</si>
  <si>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</si>
  <si>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</si>
  <si>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</si>
  <si>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</si>
  <si>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</si>
  <si>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</si>
  <si>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</si>
  <si>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</si>
  <si>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</si>
  <si>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</si>
  <si>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</si>
  <si>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</si>
  <si>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</si>
  <si>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</si>
  <si>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</si>
  <si>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</si>
  <si>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</si>
  <si>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</si>
  <si>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</si>
  <si>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</si>
  <si>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</si>
  <si>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</si>
  <si>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</si>
  <si>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</si>
  <si>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</si>
  <si>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</si>
  <si>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</si>
  <si>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</si>
  <si>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</si>
  <si>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</si>
  <si>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</si>
  <si>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</si>
  <si>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</si>
  <si>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</si>
  <si>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</si>
  <si>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</si>
  <si>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</si>
  <si>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</si>
  <si>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</si>
  <si>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</si>
  <si>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</si>
  <si>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</si>
  <si>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</si>
  <si>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</si>
  <si>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</si>
  <si>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</si>
  <si>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</si>
  <si>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</si>
  <si>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</si>
  <si>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</si>
  <si>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</si>
  <si>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</si>
  <si>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</si>
  <si>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</si>
  <si>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</si>
  <si>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</si>
  <si>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</si>
  <si>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</si>
  <si>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</si>
  <si>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</si>
  <si>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</si>
  <si>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</si>
  <si>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</si>
  <si>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</si>
  <si>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</si>
  <si>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</si>
  <si>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</si>
  <si>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</si>
  <si>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</si>
  <si>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</si>
  <si>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</si>
  <si>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</si>
  <si>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</si>
  <si>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</si>
  <si>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</si>
  <si>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</si>
  <si>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</si>
  <si>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</si>
  <si>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</si>
  <si>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</si>
  <si>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</si>
  <si>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</si>
  <si>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</si>
  <si>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</si>
  <si>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</si>
  <si>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</si>
  <si>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</si>
  <si>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</si>
  <si>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</si>
  <si>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</si>
  <si>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</si>
  <si>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</si>
  <si>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</si>
  <si>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</si>
  <si>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</si>
  <si>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</si>
  <si>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</si>
  <si>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</si>
  <si>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</si>
  <si>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</si>
  <si>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</si>
  <si>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</si>
  <si>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</si>
  <si>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</si>
  <si>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</si>
  <si>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</si>
  <si>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</si>
  <si>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</si>
  <si>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</si>
  <si>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</si>
  <si>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</si>
  <si>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</si>
  <si>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</si>
  <si>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</si>
  <si>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</si>
  <si>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</si>
  <si>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</si>
  <si>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</si>
  <si>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</si>
  <si>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</si>
  <si>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</si>
  <si>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</si>
  <si>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</si>
  <si>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</si>
  <si>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</si>
  <si>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</si>
  <si>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</si>
  <si>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</si>
  <si>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</si>
  <si>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</si>
  <si>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</si>
  <si>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</si>
  <si>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</si>
  <si>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</si>
  <si>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</si>
  <si>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</si>
  <si>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</si>
  <si>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</si>
  <si>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</si>
  <si>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</si>
  <si>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</si>
  <si>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</si>
  <si>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</si>
  <si>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</si>
  <si>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</si>
  <si>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</si>
  <si>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</si>
  <si>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</si>
  <si>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</si>
  <si>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</si>
  <si>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</si>
  <si>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</si>
  <si>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</si>
  <si>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</si>
  <si>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</si>
  <si>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</si>
  <si>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</si>
  <si>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</si>
  <si>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</si>
  <si>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</si>
  <si>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</si>
  <si>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</si>
  <si>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</si>
  <si>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</si>
  <si>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</si>
  <si>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</si>
  <si>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</si>
  <si>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</si>
  <si>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</si>
  <si>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</si>
  <si>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</si>
  <si>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</si>
  <si>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</si>
  <si>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</si>
  <si>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</si>
  <si>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</si>
  <si>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</si>
  <si>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</si>
  <si>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</si>
  <si>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</si>
  <si>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</si>
  <si>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</si>
  <si>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</si>
  <si>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</si>
  <si>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</si>
  <si>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</si>
  <si>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</si>
  <si>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</si>
  <si>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</si>
  <si>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</si>
  <si>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</si>
  <si>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</si>
  <si>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</si>
  <si>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</si>
  <si>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</si>
  <si>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</si>
  <si>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</si>
  <si>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</si>
  <si>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</si>
  <si>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</si>
  <si>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</si>
  <si>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</si>
  <si>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</si>
  <si>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</si>
  <si>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</si>
  <si>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</si>
  <si>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</si>
  <si>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</si>
  <si>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</si>
  <si>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</si>
  <si>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</si>
  <si>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</si>
  <si>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</si>
  <si>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</si>
  <si>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</si>
  <si>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</si>
  <si>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</si>
  <si>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</si>
  <si>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</si>
  <si>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</si>
  <si>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</si>
  <si>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</si>
  <si>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</si>
  <si>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</si>
  <si>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</si>
  <si>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</si>
  <si>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</si>
  <si>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</si>
  <si>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</si>
  <si>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</si>
  <si>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</si>
  <si>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</si>
  <si>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</si>
  <si>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</si>
  <si>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</si>
  <si>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</si>
  <si>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</si>
  <si>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</si>
  <si>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</si>
  <si>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</si>
  <si>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</si>
  <si>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</si>
  <si>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</si>
  <si>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</si>
  <si>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</si>
  <si>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</si>
  <si>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</si>
  <si>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</si>
  <si>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</si>
  <si>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</si>
  <si>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</si>
  <si>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</si>
  <si>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</si>
  <si>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</si>
  <si>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</si>
  <si>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</si>
  <si>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</si>
  <si>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</si>
  <si>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</si>
  <si>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</si>
  <si>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</si>
  <si>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</si>
  <si>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</si>
  <si>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</si>
  <si>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</si>
  <si>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</si>
  <si>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</si>
  <si>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</si>
  <si>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</si>
  <si>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</si>
  <si>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</si>
  <si>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</si>
  <si>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</si>
  <si>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</si>
  <si>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</si>
  <si>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</si>
  <si>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</si>
  <si>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</si>
  <si>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</si>
  <si>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</si>
  <si>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</si>
  <si>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</si>
  <si>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</si>
  <si>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</si>
  <si>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</si>
  <si>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</si>
  <si>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</si>
  <si>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</si>
  <si>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</si>
  <si>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</si>
  <si>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</si>
  <si>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</si>
  <si>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</si>
  <si>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</si>
  <si>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</si>
  <si>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</si>
  <si>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</si>
  <si>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</si>
  <si>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</si>
  <si>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</si>
  <si>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</si>
  <si>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</si>
  <si>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</si>
  <si>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</si>
  <si>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</si>
  <si>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</si>
  <si>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</si>
  <si>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</si>
  <si>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</si>
  <si>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</si>
  <si>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</si>
  <si>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</si>
  <si>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</si>
  <si>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</si>
  <si>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</si>
  <si>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</si>
  <si>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</si>
  <si>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</si>
  <si>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</si>
  <si>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</si>
  <si>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</si>
  <si>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</si>
  <si>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</si>
  <si>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</si>
  <si>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</si>
  <si>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</si>
  <si>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</si>
  <si>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</si>
  <si>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</si>
  <si>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</si>
  <si>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</si>
  <si>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</si>
  <si>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</si>
  <si>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</si>
  <si>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</si>
  <si>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</si>
  <si>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</si>
  <si>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</si>
  <si>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</si>
  <si>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</si>
  <si>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</si>
  <si>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</si>
  <si>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</si>
  <si>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</si>
  <si>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</si>
  <si>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</si>
  <si>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</si>
  <si>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</si>
  <si>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</si>
  <si>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</si>
  <si>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</si>
  <si>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</si>
  <si>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</si>
  <si>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</si>
  <si>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</si>
  <si>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</si>
  <si>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</si>
  <si>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</si>
  <si>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</si>
  <si>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</si>
  <si>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</si>
  <si>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</si>
  <si>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</si>
  <si>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</si>
  <si>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</si>
  <si>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</si>
  <si>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</si>
  <si>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</si>
  <si>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</si>
  <si>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</si>
  <si>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</si>
  <si>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</si>
  <si>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</si>
  <si>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</si>
  <si>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</si>
  <si>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</si>
  <si>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</si>
  <si>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</si>
  <si>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</si>
  <si>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</si>
  <si>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</si>
  <si>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</si>
  <si>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</si>
  <si>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</si>
  <si>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</si>
  <si>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</si>
  <si>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</si>
  <si>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</si>
  <si>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</si>
  <si>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</si>
  <si>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</si>
  <si>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</si>
  <si>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</si>
  <si>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</si>
  <si>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</si>
  <si>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</si>
  <si>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</si>
  <si>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</si>
  <si>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</si>
  <si>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</si>
  <si>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</si>
  <si>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</si>
  <si>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</si>
  <si>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</si>
  <si>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</si>
  <si>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</si>
  <si>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</si>
  <si>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</si>
  <si>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</si>
  <si>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</si>
  <si>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</si>
  <si>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</si>
  <si>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</si>
  <si>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</si>
  <si>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</si>
  <si>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</si>
  <si>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</si>
  <si>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</si>
  <si>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</si>
  <si>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</si>
  <si>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</si>
  <si>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</si>
  <si>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</si>
  <si>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</si>
  <si>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</si>
  <si>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</si>
  <si>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</si>
  <si>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</si>
  <si>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</si>
  <si>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</si>
  <si>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</si>
  <si>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</si>
  <si>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</si>
  <si>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</si>
  <si>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</si>
  <si>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</si>
  <si>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</si>
  <si>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</si>
  <si>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</si>
  <si>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</si>
  <si>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</si>
  <si>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</si>
  <si>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</si>
  <si>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</si>
  <si>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</si>
  <si>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</si>
  <si>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</si>
  <si>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</si>
  <si>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</si>
  <si>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</si>
  <si>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</si>
  <si>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</si>
  <si>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</si>
  <si>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</si>
  <si>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</si>
  <si>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</si>
  <si>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</si>
  <si>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</si>
  <si>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</si>
  <si>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</si>
  <si>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</si>
  <si>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</si>
  <si>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</si>
  <si>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</si>
  <si>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</si>
  <si>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</si>
  <si>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</si>
  <si>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</si>
  <si>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</si>
  <si>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</si>
  <si>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</si>
  <si>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</si>
  <si>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</si>
  <si>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</si>
  <si>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</si>
  <si>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</si>
  <si>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</si>
  <si>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</si>
  <si>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</si>
  <si>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</si>
  <si>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</si>
  <si>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</si>
  <si>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</si>
  <si>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</si>
  <si>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</si>
  <si>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</si>
  <si>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</si>
  <si>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</si>
  <si>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</si>
  <si>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</si>
  <si>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</si>
  <si>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</si>
  <si>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</si>
  <si>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</si>
  <si>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</si>
  <si>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</si>
  <si>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</si>
  <si>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</si>
  <si>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</si>
  <si>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</si>
  <si>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</si>
  <si>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</si>
  <si>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</si>
  <si>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</si>
  <si>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</si>
  <si>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</si>
  <si>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</si>
  <si>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</si>
  <si>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</si>
  <si>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</si>
  <si>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</si>
  <si>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</si>
  <si>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</si>
  <si>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</si>
  <si>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</si>
  <si>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</si>
  <si>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</si>
  <si>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</si>
  <si>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</si>
  <si>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</si>
  <si>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</si>
  <si>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</si>
  <si>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</si>
  <si>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</si>
  <si>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</si>
  <si>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</si>
  <si>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</si>
  <si>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</si>
  <si>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</si>
  <si>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</si>
  <si>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</si>
  <si>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</si>
  <si>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</si>
  <si>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</si>
  <si>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</si>
  <si>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</si>
  <si>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</si>
  <si>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</si>
  <si>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</si>
  <si>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</si>
  <si>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</si>
  <si>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</si>
  <si>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</si>
  <si>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</si>
  <si>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</si>
  <si>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</si>
  <si>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</si>
  <si>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</si>
  <si>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</si>
  <si>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</si>
  <si>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</si>
  <si>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</si>
  <si>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</si>
  <si>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</si>
  <si>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</si>
  <si>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</si>
  <si>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</si>
  <si>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</si>
  <si>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</si>
  <si>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</si>
  <si>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</si>
  <si>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</si>
  <si>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</si>
  <si>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</si>
  <si>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</si>
  <si>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</si>
  <si>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</si>
  <si>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</si>
  <si>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</si>
  <si>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</si>
  <si>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</si>
  <si>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</si>
  <si>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</si>
  <si>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</si>
  <si>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</si>
  <si>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</si>
  <si>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</si>
  <si>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</si>
  <si>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</si>
  <si>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</si>
  <si>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</si>
  <si>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</si>
  <si>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</si>
  <si>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</si>
  <si>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</si>
  <si>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</si>
  <si>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</si>
  <si>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</si>
  <si>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</si>
  <si>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</si>
  <si>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</si>
  <si>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</si>
  <si>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</si>
  <si>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</si>
  <si>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</si>
  <si>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</si>
  <si>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</si>
  <si>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</si>
  <si>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</si>
  <si>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</si>
  <si>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</si>
  <si>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</si>
  <si>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</si>
  <si>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</si>
  <si>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</si>
  <si>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</si>
  <si>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</si>
  <si>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</si>
  <si>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</si>
  <si>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</si>
  <si>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</si>
  <si>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</si>
  <si>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</si>
  <si>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</si>
  <si>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</si>
  <si>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</si>
  <si>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</si>
  <si>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</si>
  <si>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</si>
  <si>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</si>
  <si>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</si>
  <si>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</si>
  <si>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</si>
  <si>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</si>
  <si>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</si>
  <si>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</si>
  <si>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</si>
  <si>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</si>
  <si>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</si>
  <si>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</si>
  <si>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</si>
  <si>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</si>
  <si>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</si>
  <si>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</si>
  <si>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</si>
  <si>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</si>
  <si>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</si>
  <si>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</si>
  <si>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</si>
  <si>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</si>
  <si>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</si>
  <si>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</si>
  <si>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</si>
  <si>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</si>
  <si>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</si>
  <si>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</si>
  <si>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</si>
  <si>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</si>
  <si>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</si>
  <si>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</si>
  <si>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</si>
  <si>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</si>
  <si>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</si>
  <si>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</si>
  <si>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</si>
  <si>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</si>
  <si>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</si>
  <si>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</si>
  <si>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</si>
  <si>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</si>
  <si>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</si>
  <si>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</si>
  <si>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</si>
  <si>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</si>
  <si>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</si>
  <si>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</si>
  <si>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</si>
  <si>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</si>
  <si>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</si>
  <si>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</si>
  <si>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</si>
  <si>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</si>
  <si>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</si>
  <si>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</si>
  <si>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</si>
  <si>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</si>
  <si>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</si>
  <si>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</si>
  <si>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</si>
  <si>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</si>
  <si>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</si>
  <si>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</si>
  <si>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</si>
  <si>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</si>
  <si>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</si>
  <si>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</si>
  <si>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</si>
  <si>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</si>
  <si>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</si>
  <si>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</si>
  <si>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</si>
  <si>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</si>
  <si>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</si>
  <si>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</si>
  <si>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</si>
  <si>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</si>
  <si>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</si>
  <si>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</si>
  <si>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</si>
  <si>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</si>
  <si>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</si>
  <si>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</si>
  <si>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</si>
  <si>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</si>
  <si>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</si>
  <si>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</si>
  <si>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</si>
  <si>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</si>
  <si>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</si>
  <si>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</si>
  <si>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</si>
  <si>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</si>
  <si>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</si>
  <si>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</si>
  <si>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</si>
  <si>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</si>
  <si>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</si>
  <si>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</si>
  <si>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</si>
  <si>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</si>
  <si>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</si>
  <si>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</si>
  <si>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</si>
  <si>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</si>
  <si>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</si>
  <si>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</si>
  <si>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</si>
  <si>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</si>
  <si>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</si>
  <si>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</si>
  <si>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</si>
  <si>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</si>
  <si>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</si>
  <si>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</si>
  <si>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</si>
  <si>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</si>
  <si>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</si>
  <si>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</si>
  <si>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</si>
  <si>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</si>
  <si>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</si>
  <si>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</si>
  <si>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</si>
  <si>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</si>
  <si>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</si>
  <si>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</si>
  <si>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</si>
  <si>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</si>
  <si>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</si>
  <si>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</si>
  <si>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</si>
  <si>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</si>
  <si>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</si>
  <si>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</si>
  <si>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</si>
  <si>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</si>
  <si>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</si>
  <si>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</si>
  <si>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</si>
  <si>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</si>
  <si>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</si>
  <si>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</si>
  <si>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</si>
  <si>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</si>
  <si>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</si>
  <si>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</si>
  <si>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</si>
  <si>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</si>
  <si>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</si>
  <si>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</si>
  <si>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</si>
  <si>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</si>
  <si>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</si>
  <si>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</si>
  <si>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</si>
  <si>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</si>
  <si>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</si>
  <si>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</si>
  <si>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</si>
  <si>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</si>
  <si>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</si>
  <si>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</si>
  <si>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</si>
  <si>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</si>
  <si>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</si>
  <si>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</si>
  <si>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</si>
  <si>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</si>
  <si>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</si>
  <si>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</si>
  <si>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</si>
  <si>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</si>
  <si>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</si>
  <si>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</si>
  <si>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</si>
  <si>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</si>
  <si>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</si>
  <si>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</si>
  <si>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</si>
  <si>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</si>
  <si>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</si>
  <si>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</si>
  <si>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</si>
  <si>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</si>
  <si>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</si>
  <si>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</si>
  <si>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</si>
  <si>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</si>
  <si>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</si>
  <si>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</si>
  <si>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</si>
  <si>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</si>
  <si>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</si>
  <si>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</si>
  <si>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</si>
  <si>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</si>
  <si>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</si>
  <si>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</si>
  <si>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</si>
  <si>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</si>
  <si>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</si>
  <si>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</si>
  <si>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</si>
  <si>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</si>
  <si>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</si>
  <si>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</si>
  <si>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</si>
  <si>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</si>
  <si>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</si>
  <si>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</si>
  <si>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</si>
  <si>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</si>
  <si>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</si>
  <si>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</si>
  <si>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</si>
  <si>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</si>
  <si>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</si>
  <si>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</si>
  <si>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</si>
  <si>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</si>
  <si>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</si>
  <si>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</si>
  <si>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</si>
  <si>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</si>
  <si>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</si>
  <si>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</si>
  <si>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</si>
  <si>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</si>
  <si>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</si>
  <si>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</si>
  <si>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</si>
  <si>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</si>
  <si>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</si>
  <si>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</si>
  <si>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</si>
  <si>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</si>
  <si>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</si>
  <si>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</si>
  <si>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</si>
  <si>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</si>
  <si>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</si>
  <si>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</si>
  <si>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</si>
  <si>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</si>
  <si>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</si>
  <si>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</si>
  <si>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</si>
  <si>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</si>
  <si>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</si>
  <si>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</si>
  <si>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</si>
  <si>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</si>
  <si>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</si>
  <si>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</si>
  <si>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</si>
  <si>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</si>
  <si>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</si>
  <si>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</si>
  <si>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</si>
  <si>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</si>
  <si>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</si>
  <si>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</si>
  <si>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</si>
  <si>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</si>
  <si>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</si>
  <si>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</si>
  <si>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</si>
  <si>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</si>
  <si>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</si>
  <si>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</si>
  <si>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</si>
  <si>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</si>
  <si>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</si>
  <si>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</si>
  <si>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</si>
  <si>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</si>
  <si>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</si>
  <si>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</si>
  <si>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</si>
  <si>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</si>
  <si>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</si>
  <si>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</si>
  <si>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</si>
  <si>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</si>
  <si>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</si>
  <si>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</si>
  <si>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</si>
  <si>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</si>
  <si>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</si>
  <si>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</si>
  <si>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</si>
  <si>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</si>
  <si>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</si>
  <si>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</si>
  <si>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</si>
  <si>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</si>
  <si>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</si>
  <si>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</si>
  <si>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</si>
  <si>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</si>
  <si>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</si>
  <si>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</si>
  <si>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</si>
  <si>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</si>
  <si>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</si>
  <si>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</si>
  <si>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</si>
  <si>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</si>
  <si>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</si>
  <si>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</si>
  <si>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</si>
  <si>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</si>
  <si>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</si>
  <si>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</si>
  <si>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</si>
  <si>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</si>
  <si>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</si>
  <si>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</si>
  <si>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</si>
  <si>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</si>
  <si>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</si>
  <si>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</si>
  <si>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</si>
  <si>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</si>
  <si>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</si>
  <si>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</si>
  <si>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</si>
  <si>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</si>
  <si>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</si>
  <si>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</si>
  <si>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</si>
  <si>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</si>
  <si>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</si>
  <si>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</si>
  <si>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</si>
  <si>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</si>
  <si>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</si>
  <si>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</si>
  <si>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</si>
  <si>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</si>
  <si>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</si>
  <si>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</si>
  <si>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</si>
  <si>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</si>
  <si>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</si>
  <si>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</si>
  <si>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</si>
  <si>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</si>
  <si>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</si>
  <si>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</si>
  <si>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</si>
  <si>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</si>
  <si>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</si>
  <si>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</si>
  <si>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</si>
  <si>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</si>
  <si>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</si>
  <si>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</si>
  <si>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</si>
  <si>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</si>
  <si>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</si>
  <si>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</si>
  <si>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</si>
  <si>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</si>
  <si>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</si>
  <si>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</si>
  <si>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</si>
  <si>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</si>
  <si>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</si>
  <si>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</si>
  <si>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</si>
  <si>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</si>
  <si>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</si>
  <si>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</si>
  <si>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</si>
  <si>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</si>
  <si>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</si>
  <si>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</si>
  <si>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</si>
  <si>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</si>
  <si>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</si>
  <si>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</si>
  <si>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</si>
  <si>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</si>
  <si>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</si>
  <si>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</si>
  <si>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</si>
  <si>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</si>
  <si>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</si>
  <si>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</si>
  <si>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</si>
  <si>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</si>
  <si>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</si>
  <si>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</si>
  <si>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</si>
  <si>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</si>
  <si>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</si>
  <si>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</si>
  <si>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</si>
  <si>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</si>
  <si>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</si>
  <si>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</si>
  <si>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</si>
  <si>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</si>
  <si>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</si>
  <si>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</si>
  <si>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</si>
  <si>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</si>
  <si>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</si>
  <si>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</si>
  <si>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</si>
  <si>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</si>
  <si>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</si>
  <si>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</si>
  <si>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</si>
  <si>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</si>
  <si>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</si>
  <si>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</si>
  <si>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</si>
  <si>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</si>
  <si>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</si>
  <si>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</si>
  <si>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</si>
  <si>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</si>
  <si>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</si>
  <si>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</si>
  <si>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</si>
  <si>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</si>
  <si>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</si>
  <si>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</si>
  <si>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</si>
  <si>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</si>
  <si>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</si>
  <si>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</si>
  <si>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</si>
  <si>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</si>
  <si>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</si>
  <si>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</si>
  <si>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</si>
  <si>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</si>
  <si>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</si>
  <si>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</si>
  <si>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</si>
  <si>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</si>
  <si>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</si>
  <si>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</si>
  <si>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</si>
  <si>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</si>
  <si>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</si>
  <si>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</si>
  <si>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</si>
  <si>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</si>
  <si>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</si>
  <si>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</si>
  <si>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</si>
  <si>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</si>
  <si>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</si>
  <si>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</si>
  <si>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</si>
  <si>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</si>
  <si>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</si>
  <si>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</si>
  <si>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</si>
  <si>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</si>
  <si>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</si>
  <si>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</si>
  <si>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</si>
  <si>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</si>
  <si>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</si>
  <si>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</si>
  <si>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</si>
  <si>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</si>
  <si>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</si>
  <si>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</si>
  <si>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</si>
  <si>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</si>
  <si>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</si>
  <si>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</si>
  <si>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</si>
  <si>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</si>
  <si>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</si>
  <si>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</si>
  <si>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</si>
  <si>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</si>
  <si>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</si>
  <si>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</si>
  <si>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</si>
  <si>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</si>
  <si>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</si>
  <si>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</si>
  <si>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</si>
  <si>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</si>
  <si>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</si>
  <si>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</si>
  <si>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</si>
  <si>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</si>
  <si>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</si>
  <si>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</si>
  <si>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</si>
  <si>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</si>
  <si>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</si>
  <si>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</si>
  <si>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</si>
  <si>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</si>
  <si>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</si>
  <si>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</si>
  <si>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</si>
  <si>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</si>
  <si>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</si>
  <si>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</si>
  <si>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</si>
  <si>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</si>
  <si>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</si>
  <si>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</si>
  <si>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</si>
  <si>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</si>
  <si>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</si>
  <si>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</si>
  <si>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</si>
  <si>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</si>
  <si>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</si>
  <si>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</si>
  <si>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</si>
  <si>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</si>
  <si>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</si>
  <si>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</si>
  <si>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</si>
  <si>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</si>
  <si>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</si>
  <si>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</si>
  <si>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</si>
  <si>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</si>
  <si>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</si>
  <si>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</si>
  <si>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</si>
  <si>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</si>
  <si>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</si>
  <si>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</si>
  <si>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</si>
  <si>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</si>
  <si>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</si>
  <si>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</si>
  <si>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</si>
  <si>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</si>
  <si>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</si>
  <si>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</si>
  <si>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</si>
  <si>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</si>
  <si>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</si>
  <si>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</si>
  <si>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</si>
  <si>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</si>
  <si>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</si>
  <si>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</si>
  <si>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</si>
  <si>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</si>
  <si>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</si>
  <si>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</si>
  <si>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</si>
  <si>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</si>
  <si>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</si>
  <si>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</si>
  <si>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</si>
  <si>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</si>
  <si>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</si>
  <si>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</si>
  <si>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</si>
  <si>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</si>
  <si>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</si>
  <si>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</si>
  <si>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</si>
  <si>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</si>
  <si>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</si>
  <si>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</si>
  <si>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</si>
  <si>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</si>
  <si>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</si>
  <si>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</si>
  <si>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</si>
  <si>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</si>
  <si>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</si>
  <si>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</si>
  <si>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</si>
  <si>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</si>
  <si>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</si>
  <si>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</si>
  <si>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</si>
  <si>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</si>
  <si>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</si>
  <si>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</si>
  <si>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</si>
  <si>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</si>
  <si>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</si>
  <si>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</si>
  <si>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</si>
  <si>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</si>
  <si>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</si>
  <si>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</si>
  <si>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</si>
  <si>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</si>
  <si>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</si>
  <si>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</si>
  <si>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</si>
  <si>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</si>
  <si>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</si>
  <si>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</si>
  <si>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</si>
  <si>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</si>
  <si>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</si>
  <si>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</si>
  <si>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</si>
  <si>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</si>
  <si>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</si>
  <si>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</si>
  <si>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</si>
  <si>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</si>
  <si>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</si>
  <si>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</si>
  <si>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</si>
  <si>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</si>
  <si>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</si>
  <si>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</si>
  <si>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</si>
  <si>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</si>
  <si>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</si>
  <si>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</si>
  <si>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</si>
  <si>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</si>
  <si>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</si>
  <si>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</si>
  <si>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</si>
  <si>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</si>
  <si>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</si>
  <si>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</si>
  <si>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</si>
  <si>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</si>
  <si>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</si>
  <si>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</si>
  <si>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</si>
  <si>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</si>
  <si>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</si>
  <si>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</si>
  <si>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</si>
  <si>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</si>
  <si>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</si>
  <si>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</si>
  <si>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</si>
  <si>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</si>
  <si>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</si>
  <si>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</si>
  <si>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</si>
  <si>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</si>
  <si>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</si>
  <si>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</si>
  <si>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</si>
  <si>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</si>
  <si>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</si>
  <si>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</si>
  <si>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</si>
  <si>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</si>
  <si>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</si>
  <si>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</si>
  <si>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</si>
  <si>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</si>
  <si>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</si>
  <si>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</si>
  <si>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</si>
  <si>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</si>
  <si>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</si>
  <si>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</si>
  <si>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</si>
  <si>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</si>
  <si>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</si>
  <si>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</si>
  <si>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</si>
  <si>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</si>
  <si>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</si>
  <si>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</si>
  <si>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</si>
  <si>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</si>
  <si>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</si>
  <si>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</si>
  <si>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</si>
  <si>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</si>
  <si>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</si>
  <si>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</si>
  <si>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</si>
  <si>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</si>
  <si>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</si>
  <si>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</si>
  <si>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</si>
  <si>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</si>
  <si>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</si>
  <si>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</si>
  <si>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</si>
  <si>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</si>
  <si>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</si>
  <si>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</si>
  <si>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</si>
  <si>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</si>
  <si>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</si>
  <si>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</si>
  <si>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</si>
  <si>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</si>
  <si>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</si>
  <si>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</si>
  <si>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</si>
  <si>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</si>
  <si>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</si>
  <si>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</si>
  <si>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</si>
  <si>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</si>
  <si>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</si>
  <si>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</si>
  <si>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</si>
  <si>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</si>
  <si>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</si>
  <si>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</si>
  <si>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</si>
  <si>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</si>
  <si>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</si>
  <si>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</si>
  <si>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</si>
  <si>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</si>
  <si>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</si>
  <si>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</si>
  <si>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</si>
  <si>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</si>
  <si>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</si>
  <si>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</si>
  <si>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</si>
  <si>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</si>
  <si>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</si>
  <si>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</si>
  <si>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</si>
  <si>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</si>
  <si>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</si>
  <si>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</si>
  <si>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</si>
  <si>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</si>
  <si>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</si>
  <si>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</si>
  <si>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</si>
  <si>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</si>
  <si>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</si>
  <si>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</si>
  <si>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</si>
  <si>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</si>
  <si>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</si>
  <si>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</si>
  <si>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</si>
  <si>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</si>
  <si>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</si>
  <si>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</si>
  <si>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</si>
  <si>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</si>
  <si>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</si>
  <si>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</si>
  <si>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</si>
  <si>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</si>
  <si>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</si>
  <si>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</si>
  <si>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</si>
  <si>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</si>
  <si>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</si>
  <si>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</si>
  <si>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</si>
  <si>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</si>
  <si>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</si>
  <si>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</si>
  <si>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</si>
  <si>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</si>
  <si>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</si>
  <si>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</si>
  <si>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</si>
  <si>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</si>
  <si>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</si>
  <si>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</si>
  <si>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</si>
  <si>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</si>
  <si>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</si>
  <si>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</si>
  <si>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</si>
  <si>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</si>
  <si>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</si>
  <si>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</si>
  <si>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</si>
  <si>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</si>
  <si>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</si>
  <si>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</si>
  <si>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</si>
  <si>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</si>
  <si>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</si>
  <si>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</si>
  <si>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</si>
  <si>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</si>
  <si>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</si>
  <si>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</si>
  <si>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</si>
  <si>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</si>
  <si>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</si>
  <si>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</si>
  <si>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</si>
  <si>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</si>
  <si>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</si>
  <si>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</si>
  <si>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</si>
  <si>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</si>
  <si>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</si>
  <si>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</si>
  <si>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</si>
  <si>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</si>
  <si>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</si>
  <si>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</si>
  <si>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</si>
  <si>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</si>
  <si>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</si>
  <si>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</si>
  <si>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</si>
  <si>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</si>
  <si>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</si>
  <si>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</si>
  <si>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</si>
  <si>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</si>
  <si>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</si>
  <si>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</si>
  <si>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</si>
  <si>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</si>
  <si>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</si>
  <si>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</si>
  <si>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</si>
  <si>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</si>
  <si>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</si>
  <si>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</si>
  <si>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</si>
  <si>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</si>
  <si>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</si>
  <si>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</si>
  <si>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</si>
  <si>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</si>
  <si>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</si>
  <si>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</si>
  <si>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</si>
  <si>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</si>
  <si>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</si>
  <si>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</si>
  <si>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</si>
  <si>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</si>
  <si>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</si>
  <si>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</si>
  <si>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</si>
  <si>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</si>
  <si>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</si>
  <si>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</si>
  <si>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</si>
  <si>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</si>
  <si>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</si>
  <si>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</si>
  <si>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</si>
  <si>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</si>
  <si>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</si>
  <si>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</si>
  <si>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</si>
  <si>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</si>
  <si>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</si>
  <si>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</si>
  <si>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</si>
  <si>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</si>
  <si>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</si>
  <si>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</si>
  <si>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</si>
  <si>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</si>
  <si>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</si>
  <si>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</si>
  <si>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</si>
  <si>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</si>
  <si>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</si>
  <si>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</si>
  <si>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</si>
  <si>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</si>
  <si>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</si>
  <si>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</si>
  <si>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</si>
  <si>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</si>
  <si>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</si>
  <si>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</si>
  <si>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</si>
  <si>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</si>
  <si>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</si>
  <si>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</si>
  <si>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</si>
  <si>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</si>
  <si>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</si>
  <si>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</si>
  <si>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</si>
  <si>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</si>
  <si>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</si>
  <si>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</si>
  <si>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</si>
  <si>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</si>
  <si>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</si>
  <si>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</si>
  <si>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</si>
  <si>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</si>
  <si>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</si>
  <si>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</si>
  <si>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</si>
  <si>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</si>
  <si>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</si>
  <si>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</si>
  <si>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</si>
  <si>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</si>
  <si>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</si>
  <si>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</si>
  <si>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</si>
  <si>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</si>
  <si>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</si>
  <si>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</si>
  <si>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</si>
  <si>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</si>
  <si>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</si>
  <si>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</si>
  <si>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</si>
  <si>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</si>
  <si>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</si>
  <si>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</si>
  <si>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</si>
  <si>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</si>
  <si>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</si>
  <si>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</si>
  <si>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</si>
  <si>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</si>
  <si>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</si>
  <si>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</si>
  <si>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</si>
  <si>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</si>
  <si>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</si>
  <si>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</si>
  <si>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</si>
  <si>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</si>
  <si>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</si>
  <si>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</si>
  <si>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</si>
  <si>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</si>
  <si>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</si>
  <si>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</si>
  <si>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</si>
  <si>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</si>
  <si>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</si>
  <si>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</si>
  <si>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</si>
  <si>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</si>
  <si>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</si>
  <si>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</si>
  <si>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</si>
  <si>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</si>
  <si>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</si>
  <si>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</si>
  <si>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</si>
  <si>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</si>
  <si>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</si>
  <si>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</si>
  <si>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</si>
  <si>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</si>
  <si>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</si>
  <si>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</si>
  <si>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</si>
  <si>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</si>
  <si>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</si>
  <si>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</si>
  <si>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</si>
  <si>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</si>
  <si>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</si>
  <si>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</si>
  <si>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</si>
  <si>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</si>
  <si>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</si>
  <si>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</si>
  <si>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</si>
  <si>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</si>
  <si>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</si>
  <si>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</si>
  <si>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</si>
  <si>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</si>
  <si>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</si>
  <si>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</si>
  <si>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</si>
  <si>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</si>
  <si>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</si>
  <si>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</si>
  <si>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</si>
  <si>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</si>
  <si>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</si>
  <si>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</si>
  <si>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</si>
  <si>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</si>
  <si>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</si>
  <si>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</si>
  <si>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</si>
  <si>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</si>
  <si>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</si>
  <si>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</si>
  <si>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</si>
  <si>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</si>
  <si>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</si>
  <si>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</si>
  <si>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</si>
  <si>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</si>
  <si>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</si>
  <si>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</si>
  <si>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</si>
  <si>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</si>
  <si>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</si>
  <si>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</si>
  <si>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</si>
  <si>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</si>
  <si>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</si>
  <si>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</si>
  <si>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</si>
  <si>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</si>
  <si>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</si>
  <si>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</si>
  <si>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</si>
  <si>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</si>
  <si>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</si>
  <si>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</si>
  <si>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</si>
  <si>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</si>
  <si>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</si>
  <si>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</si>
  <si>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</si>
  <si>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</si>
  <si>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</si>
  <si>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</si>
  <si>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</si>
  <si>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</si>
  <si>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</si>
  <si>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</si>
  <si>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</si>
  <si>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</si>
  <si>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</si>
  <si>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</si>
  <si>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</si>
  <si>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</si>
  <si>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</si>
  <si>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</si>
  <si>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</si>
  <si>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</si>
  <si>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</si>
  <si>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</si>
  <si>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</si>
  <si>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</si>
  <si>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</si>
  <si>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</si>
  <si>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</si>
  <si>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</si>
  <si>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</si>
  <si>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</si>
  <si>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</si>
  <si>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</si>
  <si>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</si>
  <si>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</si>
  <si>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</si>
  <si>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</si>
  <si>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</si>
  <si>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</si>
  <si>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</si>
  <si>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</si>
  <si>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</si>
  <si>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</si>
  <si>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</si>
  <si>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</si>
  <si>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</si>
  <si>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</si>
  <si>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</si>
  <si>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</si>
  <si>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</si>
  <si>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</si>
  <si>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</si>
  <si>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</si>
  <si>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</si>
  <si>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</si>
  <si>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</si>
  <si>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</si>
  <si>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</si>
  <si>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</si>
  <si>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</si>
  <si>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</si>
  <si>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</si>
  <si>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</si>
  <si>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</si>
  <si>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</si>
  <si>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</si>
  <si>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</si>
  <si>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</si>
  <si>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</si>
  <si>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</si>
  <si>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</si>
  <si>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</si>
  <si>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</si>
  <si>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</si>
  <si>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</si>
  <si>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</si>
  <si>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</si>
  <si>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</si>
  <si>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</si>
  <si>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</si>
  <si>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</si>
  <si>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</si>
  <si>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</si>
  <si>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</si>
  <si>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</si>
  <si>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</si>
  <si>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</si>
  <si>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</si>
  <si>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</si>
  <si>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</si>
  <si>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</si>
  <si>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</si>
  <si>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</si>
  <si>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</si>
  <si>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</si>
  <si>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</si>
  <si>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</si>
  <si>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</si>
  <si>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</si>
  <si>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</si>
  <si>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</si>
  <si>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</si>
  <si>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</si>
  <si>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</si>
  <si>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</si>
  <si>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</si>
  <si>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</si>
  <si>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</si>
  <si>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</si>
  <si>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</si>
  <si>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</si>
  <si>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</si>
  <si>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</si>
  <si>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</si>
  <si>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</si>
  <si>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</si>
  <si>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</si>
  <si>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</si>
  <si>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</si>
  <si>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</si>
  <si>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</si>
  <si>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</si>
  <si>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</si>
  <si>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</si>
  <si>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</si>
  <si>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</si>
  <si>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</si>
  <si>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</si>
  <si>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</si>
  <si>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</si>
  <si>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</si>
  <si>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</si>
  <si>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</si>
  <si>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</si>
  <si>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</si>
  <si>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</si>
  <si>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</si>
  <si>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</si>
  <si>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</si>
  <si>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</si>
  <si>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</si>
  <si>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</si>
  <si>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</si>
  <si>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</si>
  <si>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</si>
  <si>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</si>
  <si>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</si>
  <si>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</si>
  <si>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</si>
  <si>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</si>
  <si>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</si>
  <si>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</si>
  <si>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</si>
  <si>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</si>
  <si>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</si>
  <si>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</si>
  <si>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</si>
  <si>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</si>
  <si>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</si>
  <si>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</si>
  <si>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</si>
  <si>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</si>
  <si>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</si>
  <si>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</si>
  <si>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</si>
  <si>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</si>
  <si>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</si>
  <si>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</si>
  <si>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</si>
  <si>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</si>
  <si>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</si>
  <si>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</si>
  <si>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</si>
  <si>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</si>
  <si>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</si>
  <si>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</si>
  <si>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</si>
  <si>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</si>
  <si>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</si>
  <si>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</si>
  <si>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</si>
  <si>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</si>
  <si>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</si>
  <si>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</si>
  <si>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</si>
  <si>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</si>
  <si>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</si>
  <si>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</si>
  <si>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</si>
  <si>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</si>
  <si>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</si>
  <si>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</si>
  <si>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</si>
  <si>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</si>
  <si>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</si>
  <si>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</si>
  <si>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</si>
  <si>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</si>
  <si>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</si>
  <si>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</si>
  <si>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</si>
  <si>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</si>
  <si>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</si>
  <si>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</si>
  <si>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</si>
  <si>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</si>
  <si>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</si>
  <si>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</si>
  <si>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</si>
  <si>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</si>
  <si>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</si>
  <si>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</si>
  <si>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</si>
  <si>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</si>
  <si>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</si>
  <si>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</si>
  <si>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</si>
  <si>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</si>
  <si>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</si>
  <si>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</si>
  <si>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</si>
  <si>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</si>
  <si>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</si>
  <si>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</si>
  <si>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</si>
  <si>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</si>
  <si>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</si>
  <si>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</si>
  <si>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</si>
  <si>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</si>
  <si>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</si>
  <si>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</si>
  <si>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</si>
  <si>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</si>
  <si>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</si>
  <si>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</si>
  <si>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</si>
  <si>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</si>
  <si>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</si>
  <si>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</si>
  <si>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</si>
  <si>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</si>
  <si>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</si>
  <si>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</si>
  <si>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</si>
  <si>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</si>
  <si>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</si>
  <si>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</si>
  <si>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</si>
  <si>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</si>
  <si>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</si>
  <si>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</si>
  <si>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</si>
  <si>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</si>
  <si>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</si>
  <si>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</si>
  <si>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</si>
  <si>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</si>
  <si>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</si>
  <si>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</si>
  <si>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</si>
  <si>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</si>
  <si>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</si>
  <si>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</si>
  <si>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</si>
  <si>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</si>
  <si>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</si>
  <si>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</si>
  <si>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</si>
  <si>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</si>
  <si>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</si>
  <si>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</si>
  <si>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</si>
  <si>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</si>
  <si>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</si>
  <si>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</si>
  <si>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</si>
  <si>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</si>
  <si>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</si>
  <si>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</si>
  <si>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</si>
  <si>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</si>
  <si>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</si>
  <si>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</si>
  <si>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</si>
  <si>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</si>
  <si>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</si>
  <si>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</si>
  <si>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</si>
  <si>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</si>
  <si>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</si>
  <si>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</si>
  <si>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</si>
  <si>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</si>
  <si>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</si>
  <si>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</si>
  <si>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</si>
  <si>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</si>
  <si>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</si>
  <si>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</si>
  <si>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</si>
  <si>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</si>
  <si>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</si>
  <si>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</si>
  <si>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</si>
  <si>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</si>
  <si>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</si>
  <si>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</si>
  <si>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</si>
  <si>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</si>
  <si>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</si>
  <si>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</si>
  <si>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</si>
  <si>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</si>
  <si>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</si>
  <si>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</si>
  <si>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</si>
  <si>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</si>
  <si>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</si>
  <si>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</si>
  <si>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</si>
  <si>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</si>
  <si>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</si>
  <si>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</si>
  <si>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</si>
  <si>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</si>
  <si>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</si>
  <si>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</si>
  <si>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</si>
  <si>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</si>
  <si>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</si>
  <si>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</si>
  <si>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</si>
  <si>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</si>
  <si>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</si>
  <si>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</si>
  <si>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</si>
  <si>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</si>
  <si>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</si>
  <si>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</si>
  <si>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</si>
  <si>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</si>
  <si>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</si>
  <si>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</si>
  <si>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</si>
  <si>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</si>
  <si>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</si>
  <si>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</si>
  <si>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</si>
  <si>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</si>
  <si>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</si>
  <si>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</si>
  <si>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</si>
  <si>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</si>
  <si>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</si>
  <si>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</si>
  <si>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</si>
  <si>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</si>
  <si>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</si>
  <si>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</si>
  <si>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</si>
  <si>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</si>
  <si>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</si>
  <si>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</si>
  <si>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</si>
  <si>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</si>
  <si>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</si>
  <si>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</si>
  <si>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</si>
  <si>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</si>
  <si>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</si>
  <si>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</si>
  <si>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</si>
  <si>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</si>
  <si>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</si>
  <si>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</si>
  <si>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</si>
  <si>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</si>
  <si>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</si>
  <si>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</si>
  <si>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</si>
  <si>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</si>
  <si>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</si>
  <si>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</si>
  <si>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</si>
  <si>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</si>
  <si>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</si>
  <si>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</si>
  <si>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</si>
  <si>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</si>
  <si>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</si>
  <si>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</si>
  <si>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</si>
  <si>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</si>
  <si>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</si>
  <si>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</si>
  <si>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</si>
  <si>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</si>
  <si>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</si>
  <si>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</si>
  <si>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</si>
  <si>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</si>
  <si>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</si>
  <si>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</si>
  <si>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</si>
  <si>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</si>
  <si>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</si>
  <si>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</si>
  <si>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</si>
  <si>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</si>
  <si>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</si>
  <si>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</si>
  <si>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</si>
  <si>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</si>
  <si>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</si>
  <si>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</si>
  <si>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</si>
  <si>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</si>
  <si>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</si>
  <si>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</si>
  <si>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</si>
  <si>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</si>
  <si>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</si>
  <si>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</si>
  <si>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</si>
  <si>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</si>
  <si>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</si>
  <si>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</si>
  <si>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</si>
  <si>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</si>
  <si>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</si>
  <si>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</si>
  <si>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</si>
  <si>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</si>
  <si>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</si>
  <si>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</si>
  <si>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</si>
  <si>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</si>
  <si>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</si>
  <si>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</si>
  <si>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</si>
  <si>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</si>
  <si>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</si>
  <si>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</si>
  <si>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</si>
  <si>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</si>
  <si>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</si>
  <si>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</si>
  <si>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</si>
  <si>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</si>
  <si>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</si>
  <si>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</si>
  <si>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</si>
  <si>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</si>
  <si>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</si>
  <si>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</si>
  <si>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</si>
  <si>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</si>
  <si>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</si>
  <si>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</si>
  <si>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</si>
  <si>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</si>
  <si>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</si>
  <si>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</si>
  <si>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</si>
  <si>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</si>
  <si>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</si>
  <si>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</si>
  <si>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</si>
  <si>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</si>
  <si>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</si>
  <si>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</si>
  <si>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</si>
  <si>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</si>
  <si>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</si>
  <si>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</si>
  <si>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</si>
  <si>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</si>
  <si>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</si>
  <si>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</si>
  <si>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</si>
  <si>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</si>
  <si>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</si>
  <si>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</si>
  <si>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</si>
  <si>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</si>
  <si>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</si>
  <si>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</si>
  <si>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</si>
  <si>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</si>
  <si>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</si>
  <si>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</si>
  <si>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</si>
  <si>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</si>
  <si>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</si>
  <si>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</si>
  <si>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</si>
  <si>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</si>
  <si>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</si>
  <si>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</si>
  <si>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</si>
  <si>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</si>
  <si>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</si>
  <si>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</si>
  <si>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</si>
  <si>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</si>
  <si>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</si>
  <si>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</si>
  <si>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</si>
  <si>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</si>
  <si>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</si>
  <si>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</si>
  <si>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</si>
  <si>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</si>
  <si>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</si>
  <si>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</si>
  <si>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</si>
  <si>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</si>
  <si>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</si>
  <si>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</si>
  <si>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</si>
  <si>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</si>
  <si>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</si>
  <si>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</si>
  <si>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</si>
  <si>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</si>
  <si>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</si>
  <si>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</si>
  <si>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</si>
  <si>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</si>
  <si>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</si>
  <si>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</si>
  <si>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</si>
  <si>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</si>
  <si>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</si>
  <si>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</si>
  <si>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</si>
  <si>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</si>
  <si>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</si>
  <si>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</si>
  <si>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</si>
  <si>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</si>
  <si>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</si>
  <si>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</si>
  <si>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</si>
  <si>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</si>
  <si>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</si>
  <si>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</si>
  <si>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</si>
  <si>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</si>
  <si>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</si>
  <si>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</si>
  <si>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</si>
  <si>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</si>
  <si>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</si>
  <si>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</si>
  <si>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</si>
  <si>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</si>
  <si>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</si>
  <si>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</si>
  <si>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</si>
  <si>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</si>
  <si>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</si>
  <si>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</si>
  <si>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</si>
  <si>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</si>
  <si>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</si>
  <si>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</si>
  <si>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</si>
  <si>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</si>
  <si>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</si>
  <si>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</si>
  <si>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</si>
  <si>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</si>
  <si>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</si>
  <si>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</si>
  <si>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</si>
  <si>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</si>
  <si>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</si>
  <si>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</si>
  <si>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</si>
  <si>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</si>
  <si>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</si>
  <si>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</si>
  <si>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</si>
  <si>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</si>
  <si>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</si>
  <si>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</si>
  <si>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</si>
  <si>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</si>
  <si>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</si>
  <si>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</si>
  <si>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</si>
  <si>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</si>
  <si>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</si>
  <si>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</si>
  <si>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</si>
  <si>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</si>
  <si>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</si>
  <si>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</si>
  <si>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</si>
  <si>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</si>
  <si>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</si>
  <si>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</si>
  <si>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</si>
  <si>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</si>
  <si>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</si>
  <si>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</si>
  <si>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</si>
  <si>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</si>
  <si>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</si>
  <si>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</si>
  <si>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</si>
  <si>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</si>
  <si>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</si>
  <si>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</si>
  <si>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</si>
  <si>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</si>
  <si>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</si>
  <si>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</si>
  <si>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</si>
  <si>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</si>
  <si>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</si>
  <si>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</si>
  <si>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</si>
  <si>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</si>
  <si>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</si>
  <si>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</si>
  <si>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</si>
  <si>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</si>
  <si>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</si>
  <si>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</si>
  <si>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</si>
  <si>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</si>
  <si>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</si>
  <si>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</si>
  <si>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</si>
  <si>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</si>
  <si>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</si>
  <si>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</si>
  <si>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</si>
  <si>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</si>
  <si>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</si>
  <si>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</si>
  <si>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</si>
  <si>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</si>
  <si>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</si>
  <si>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</si>
  <si>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</si>
  <si>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</si>
  <si>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</si>
  <si>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</si>
  <si>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</si>
  <si>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</si>
  <si>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</si>
  <si>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</si>
  <si>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</si>
  <si>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</si>
  <si>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</si>
  <si>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</si>
  <si>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</si>
  <si>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</si>
  <si>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</si>
  <si>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</si>
  <si>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</si>
  <si>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</si>
  <si>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</si>
  <si>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</si>
  <si>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</si>
  <si>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</si>
  <si>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</si>
  <si>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</si>
  <si>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</si>
  <si>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</si>
  <si>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</si>
  <si>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</si>
  <si>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</si>
  <si>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</si>
  <si>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</si>
  <si>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</si>
  <si>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</si>
  <si>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</si>
  <si>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</si>
  <si>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</si>
  <si>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</si>
  <si>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</si>
  <si>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</si>
  <si>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</si>
  <si>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</si>
  <si>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</si>
  <si>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</si>
  <si>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</si>
  <si>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</si>
  <si>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</si>
  <si>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</si>
  <si>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</si>
  <si>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</si>
  <si>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</si>
  <si>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</si>
  <si>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</si>
  <si>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</si>
  <si>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</si>
  <si>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</si>
  <si>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</si>
  <si>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</si>
  <si>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</si>
  <si>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</si>
  <si>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</si>
  <si>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</si>
  <si>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</si>
  <si>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</si>
  <si>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</si>
  <si>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</si>
  <si>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</si>
  <si>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</si>
  <si>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</si>
  <si>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</si>
  <si>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</si>
  <si>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</si>
  <si>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</si>
  <si>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</si>
  <si>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</si>
  <si>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</si>
  <si>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</si>
  <si>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</si>
  <si>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</si>
  <si>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</si>
  <si>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</si>
  <si>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</si>
  <si>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</si>
  <si>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</si>
  <si>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</si>
  <si>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</si>
  <si>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</si>
  <si>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</si>
  <si>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</si>
  <si>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</si>
  <si>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</si>
  <si>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</si>
  <si>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</si>
  <si>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</si>
  <si>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</si>
  <si>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</si>
  <si>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</si>
  <si>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</si>
  <si>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</si>
  <si>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</si>
  <si>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</si>
  <si>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</si>
  <si>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</si>
  <si>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</si>
  <si>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</si>
  <si>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</si>
  <si>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</si>
  <si>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</si>
  <si>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</si>
  <si>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</si>
  <si>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</si>
  <si>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</si>
  <si>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</si>
  <si>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</si>
  <si>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</si>
  <si>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</si>
  <si>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</si>
  <si>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</si>
  <si>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</si>
  <si>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</si>
  <si>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</si>
  <si>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</si>
  <si>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</si>
  <si>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</si>
  <si>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</si>
  <si>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</si>
  <si>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</si>
  <si>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</si>
  <si>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</si>
  <si>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</si>
  <si>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</si>
  <si>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</si>
  <si>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</si>
  <si>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</si>
  <si>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</si>
  <si>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</si>
  <si>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</si>
  <si>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</si>
  <si>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</si>
  <si>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</si>
  <si>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</si>
  <si>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</si>
  <si>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</si>
  <si>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</si>
  <si>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</si>
  <si>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</si>
  <si>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</si>
  <si>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</si>
  <si>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</si>
  <si>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</si>
  <si>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</si>
  <si>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</si>
  <si>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</si>
  <si>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</si>
  <si>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</si>
  <si>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</si>
  <si>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</si>
  <si>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</si>
  <si>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</si>
  <si>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</si>
  <si>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</si>
  <si>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</si>
  <si>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</si>
  <si>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</si>
  <si>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</si>
  <si>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</si>
  <si>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</si>
  <si>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</si>
  <si>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</si>
  <si>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</si>
  <si>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</si>
  <si>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</si>
  <si>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</si>
  <si>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</si>
  <si>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</si>
  <si>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</si>
  <si>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</si>
  <si>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</si>
  <si>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</si>
  <si>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</si>
  <si>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</si>
  <si>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</si>
  <si>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</si>
  <si>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</si>
  <si>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</si>
  <si>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</si>
  <si>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</si>
  <si>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</si>
  <si>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</si>
  <si>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</si>
  <si>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</si>
  <si>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</si>
  <si>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</si>
  <si>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</si>
  <si>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</si>
  <si>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</si>
  <si>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</si>
  <si>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</si>
  <si>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</si>
  <si>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</si>
  <si>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</si>
  <si>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</si>
  <si>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</si>
  <si>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</si>
  <si>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</si>
  <si>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</si>
  <si>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</si>
  <si>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</si>
  <si>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</si>
  <si>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</si>
  <si>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</si>
  <si>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</si>
  <si>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</si>
  <si>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</si>
  <si>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</si>
  <si>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</si>
  <si>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</si>
  <si>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</si>
  <si>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</si>
  <si>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</si>
  <si>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</si>
  <si>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</si>
  <si>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</si>
  <si>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</si>
  <si>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</si>
  <si>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</si>
  <si>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</si>
  <si>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</si>
  <si>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</si>
  <si>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</si>
  <si>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</si>
  <si>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</si>
  <si>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</si>
  <si>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</si>
  <si>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</si>
  <si>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</si>
  <si>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</si>
  <si>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</si>
  <si>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</si>
  <si>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</si>
  <si>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</si>
  <si>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</si>
  <si>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</si>
  <si>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</si>
  <si>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</si>
  <si>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</si>
  <si>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</si>
  <si>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</si>
  <si>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</si>
  <si>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</si>
  <si>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</si>
  <si>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</si>
  <si>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</si>
  <si>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</si>
  <si>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</si>
  <si>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</si>
  <si>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</si>
  <si>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</si>
  <si>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</si>
  <si>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</si>
  <si>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</si>
  <si>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</si>
  <si>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</si>
  <si>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</si>
  <si>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</si>
  <si>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</si>
  <si>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</si>
  <si>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</si>
  <si>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</si>
  <si>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</si>
  <si>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</si>
  <si>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</si>
  <si>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</si>
  <si>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</si>
  <si>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</si>
  <si>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</si>
  <si>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</si>
  <si>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</si>
  <si>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</si>
  <si>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</si>
  <si>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</si>
  <si>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</si>
  <si>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</si>
  <si>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</si>
  <si>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</si>
  <si>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</si>
  <si>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</si>
  <si>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</si>
  <si>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</si>
  <si>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</si>
  <si>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</si>
  <si>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</si>
  <si>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</si>
  <si>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</si>
  <si>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</si>
  <si>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</si>
  <si>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</si>
  <si>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</si>
  <si>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</si>
  <si>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</si>
  <si>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</si>
  <si>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</si>
  <si>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</si>
  <si>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</si>
  <si>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</si>
  <si>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</si>
  <si>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</si>
  <si>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</si>
  <si>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</si>
  <si>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</si>
  <si>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</si>
  <si>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</si>
  <si>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</si>
  <si>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</si>
  <si>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</si>
  <si>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</si>
  <si>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</si>
  <si>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</si>
  <si>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</si>
  <si>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</si>
  <si>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</si>
  <si>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</si>
  <si>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</si>
  <si>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</si>
  <si>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</si>
  <si>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</si>
  <si>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</si>
  <si>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</si>
  <si>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</si>
  <si>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</si>
  <si>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</si>
  <si>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</si>
  <si>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</si>
  <si>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</si>
  <si>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</si>
  <si>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</si>
  <si>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</si>
  <si>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</si>
  <si>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</si>
  <si>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</si>
  <si>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</si>
  <si>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</si>
  <si>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</si>
  <si>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</si>
  <si>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</si>
  <si>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</si>
  <si>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</si>
  <si>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</si>
  <si>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</si>
  <si>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</si>
  <si>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</si>
  <si>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</si>
  <si>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</si>
  <si>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</si>
  <si>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</si>
  <si>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</si>
  <si>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</si>
  <si>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</si>
  <si>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</si>
  <si>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</si>
  <si>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</si>
  <si>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</si>
  <si>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</si>
  <si>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</si>
  <si>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</si>
  <si>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</si>
  <si>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</si>
  <si>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</si>
  <si>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</si>
  <si>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</si>
  <si>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</si>
  <si>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</si>
  <si>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</si>
  <si>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</si>
  <si>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</si>
  <si>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</si>
  <si>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</si>
  <si>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</si>
  <si>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</si>
  <si>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</si>
  <si>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</si>
  <si>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</si>
  <si>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</si>
  <si>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</si>
  <si>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</si>
  <si>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</si>
  <si>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</si>
  <si>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</si>
  <si>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</si>
  <si>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</si>
  <si>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</si>
  <si>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</si>
  <si>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</si>
  <si>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</si>
  <si>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</si>
  <si>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</si>
  <si>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</si>
  <si>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</si>
  <si>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</si>
  <si>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</si>
  <si>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</si>
  <si>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</si>
  <si>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</si>
  <si>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</si>
  <si>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</si>
  <si>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</si>
  <si>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</si>
  <si>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</si>
  <si>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</si>
  <si>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</si>
  <si>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</si>
  <si>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</si>
  <si>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</si>
  <si>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</si>
  <si>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</si>
  <si>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</si>
  <si>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</si>
  <si>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</si>
  <si>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</si>
  <si>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</si>
  <si>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</si>
  <si>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</si>
  <si>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</si>
  <si>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</si>
  <si>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</si>
  <si>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</si>
  <si>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</si>
  <si>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</si>
  <si>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</si>
  <si>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</si>
  <si>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</si>
  <si>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</si>
  <si>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</si>
  <si>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</si>
  <si>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</si>
  <si>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</si>
  <si>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</si>
  <si>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</si>
  <si>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</si>
  <si>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</si>
  <si>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</si>
  <si>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</si>
  <si>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</si>
  <si>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</si>
  <si>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</si>
  <si>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</si>
  <si>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</si>
  <si>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</si>
  <si>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</si>
  <si>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</si>
  <si>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</si>
  <si>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</si>
  <si>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</si>
  <si>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</si>
  <si>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</si>
  <si>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</si>
  <si>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</si>
  <si>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</si>
  <si>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</si>
  <si>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</si>
  <si>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</si>
  <si>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</si>
  <si>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</si>
  <si>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</si>
  <si>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</si>
  <si>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</si>
  <si>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</si>
  <si>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</si>
  <si>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</si>
  <si>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</si>
  <si>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</si>
  <si>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</si>
  <si>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</si>
  <si>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</si>
  <si>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</si>
  <si>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</si>
  <si>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</si>
  <si>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</si>
  <si>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</si>
  <si>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</si>
  <si>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</si>
  <si>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</si>
  <si>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</si>
  <si>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</si>
  <si>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</si>
  <si>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</si>
  <si>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</si>
  <si>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</si>
  <si>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</si>
  <si>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</si>
  <si>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</si>
  <si>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</si>
  <si>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</si>
  <si>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</si>
  <si>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</si>
  <si>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</si>
  <si>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</si>
  <si>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</si>
  <si>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</si>
  <si>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</si>
  <si>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</si>
  <si>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</si>
  <si>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</si>
  <si>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</si>
  <si>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</si>
  <si>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</si>
  <si>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</si>
  <si>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</si>
  <si>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</si>
  <si>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</si>
  <si>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</si>
  <si>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</si>
  <si>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</si>
  <si>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</si>
  <si>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</si>
  <si>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</si>
  <si>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</si>
  <si>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</si>
  <si>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</si>
  <si>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</si>
  <si>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</si>
  <si>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</si>
  <si>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</si>
  <si>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</si>
  <si>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</si>
  <si>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</si>
  <si>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</si>
  <si>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</si>
  <si>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</si>
  <si>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</si>
  <si>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</si>
  <si>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</si>
  <si>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</si>
  <si>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</si>
  <si>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</si>
  <si>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</si>
  <si>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</si>
  <si>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</si>
  <si>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</si>
  <si>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</si>
  <si>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</si>
  <si>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</si>
  <si>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</si>
  <si>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</si>
  <si>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</si>
  <si>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</si>
  <si>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</si>
  <si>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</si>
  <si>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</si>
  <si>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</si>
  <si>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</si>
  <si>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</si>
  <si>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</si>
  <si>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</si>
  <si>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</si>
  <si>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</si>
  <si>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</si>
  <si>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</si>
  <si>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</si>
  <si>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</si>
  <si>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</si>
  <si>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</si>
  <si>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</si>
  <si>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</si>
  <si>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</si>
  <si>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</si>
  <si>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</si>
  <si>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</si>
  <si>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</si>
  <si>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</si>
  <si>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</si>
  <si>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</si>
  <si>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</si>
  <si>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</si>
  <si>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</si>
  <si>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</si>
  <si>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</si>
  <si>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</si>
  <si>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</si>
  <si>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</si>
  <si>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</si>
  <si>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</si>
  <si>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</si>
  <si>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</si>
  <si>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</si>
  <si>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</si>
  <si>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</si>
  <si>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</si>
  <si>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</si>
  <si>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</si>
  <si>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</si>
  <si>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</si>
  <si>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</si>
  <si>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</si>
  <si>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</si>
  <si>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</si>
  <si>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</si>
  <si>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</si>
  <si>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</si>
  <si>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</si>
  <si>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</si>
  <si>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</si>
  <si>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</si>
  <si>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</si>
  <si>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</si>
  <si>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</si>
  <si>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</si>
  <si>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</si>
  <si>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</si>
  <si>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</si>
  <si>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</si>
  <si>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</si>
  <si>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</si>
  <si>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</si>
  <si>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</si>
  <si>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</si>
  <si>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</si>
  <si>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</si>
  <si>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</si>
  <si>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</si>
  <si>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</si>
  <si>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</si>
  <si>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</si>
  <si>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</si>
  <si>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</si>
  <si>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</si>
  <si>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</si>
  <si>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</si>
  <si>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</si>
  <si>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</si>
  <si>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</si>
  <si>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</si>
  <si>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</si>
  <si>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</si>
  <si>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</si>
  <si>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</si>
  <si>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</si>
  <si>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</si>
  <si>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</si>
  <si>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</si>
  <si>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</si>
  <si>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</si>
  <si>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</si>
  <si>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</si>
  <si>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</si>
  <si>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</si>
  <si>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</si>
  <si>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</si>
  <si>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</si>
  <si>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</si>
  <si>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</si>
  <si>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</si>
  <si>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</si>
  <si>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</si>
  <si>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</si>
  <si>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</si>
  <si>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</si>
  <si>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</si>
  <si>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</si>
  <si>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</si>
  <si>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</si>
  <si>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</si>
  <si>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</si>
  <si>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</si>
  <si>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</si>
  <si>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</si>
  <si>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</si>
  <si>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</si>
  <si>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</si>
  <si>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</si>
  <si>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</si>
  <si>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</si>
  <si>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</si>
  <si>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</si>
  <si>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</si>
  <si>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</si>
  <si>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</si>
  <si>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</si>
  <si>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</si>
  <si>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</si>
  <si>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</si>
  <si>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</si>
  <si>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</si>
  <si>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</si>
  <si>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</si>
  <si>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</si>
  <si>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</si>
  <si>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</si>
  <si>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</si>
  <si>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</si>
  <si>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</si>
  <si>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</si>
  <si>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</si>
  <si>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</si>
  <si>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</si>
  <si>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</si>
  <si>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</si>
  <si>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</si>
  <si>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</si>
  <si>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</si>
  <si>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</si>
  <si>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</si>
  <si>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</si>
  <si>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</si>
  <si>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</si>
  <si>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</si>
  <si>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</si>
  <si>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</si>
  <si>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</si>
  <si>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</si>
  <si>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</si>
  <si>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</si>
  <si>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</si>
  <si>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</si>
  <si>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</si>
  <si>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</si>
  <si>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</si>
  <si>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</si>
  <si>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</si>
  <si>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</si>
  <si>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</si>
  <si>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</si>
  <si>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</si>
  <si>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</si>
  <si>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</si>
  <si>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</si>
  <si>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</si>
  <si>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</si>
  <si>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</si>
  <si>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</si>
  <si>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</si>
  <si>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</si>
  <si>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</si>
  <si>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</si>
  <si>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</si>
  <si>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</si>
  <si>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</si>
  <si>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</si>
  <si>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</si>
  <si>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</si>
  <si>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</si>
  <si>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</si>
  <si>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</si>
  <si>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</si>
  <si>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</si>
  <si>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</si>
  <si>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</si>
  <si>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</si>
  <si>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</si>
  <si>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</si>
  <si>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</si>
  <si>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</si>
  <si>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</si>
  <si>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</si>
  <si>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</si>
  <si>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</si>
  <si>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</si>
  <si>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</si>
  <si>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</si>
  <si>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</si>
  <si>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</si>
  <si>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</si>
  <si>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</si>
  <si>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</si>
  <si>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</si>
  <si>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</si>
  <si>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</si>
  <si>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</si>
  <si>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</si>
  <si>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</si>
  <si>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</si>
  <si>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</si>
  <si>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</si>
  <si>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</si>
  <si>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</si>
  <si>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</si>
  <si>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</si>
  <si>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</si>
  <si>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</si>
  <si>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</si>
  <si>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</si>
  <si>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</si>
  <si>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</si>
  <si>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</si>
  <si>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</si>
  <si>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</si>
  <si>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</si>
  <si>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</si>
  <si>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</si>
  <si>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</si>
  <si>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</si>
  <si>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</si>
  <si>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</si>
  <si>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</si>
  <si>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</si>
  <si>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</si>
  <si>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</si>
  <si>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</si>
  <si>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</si>
  <si>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</si>
  <si>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</si>
  <si>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</si>
  <si>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</si>
  <si>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</si>
  <si>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</si>
  <si>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</si>
  <si>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</si>
  <si>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</si>
  <si>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</si>
  <si>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</si>
  <si>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</si>
  <si>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</si>
  <si>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</si>
  <si>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</si>
  <si>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</si>
  <si>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</si>
  <si>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</si>
  <si>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</si>
  <si>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</si>
  <si>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</si>
  <si>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</si>
  <si>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</si>
  <si>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</si>
  <si>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</si>
  <si>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</si>
  <si>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</si>
  <si>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</si>
  <si>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</si>
  <si>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</si>
  <si>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</si>
  <si>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</si>
  <si>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</si>
  <si>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</si>
  <si>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</si>
  <si>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</si>
  <si>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</si>
  <si>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</si>
  <si>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</si>
  <si>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</si>
  <si>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</si>
  <si>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</si>
  <si>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</si>
  <si>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</si>
  <si>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</si>
  <si>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</si>
  <si>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</si>
  <si>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</si>
  <si>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</si>
  <si>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</si>
  <si>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</si>
  <si>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</si>
  <si>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</si>
  <si>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</si>
  <si>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</si>
  <si>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</si>
  <si>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</si>
  <si>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</si>
  <si>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</si>
  <si>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</si>
  <si>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</si>
  <si>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</si>
  <si>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</si>
  <si>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</si>
  <si>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</si>
  <si>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</si>
  <si>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</si>
  <si>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</si>
  <si>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</si>
  <si>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</si>
  <si>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</si>
  <si>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</si>
  <si>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</si>
  <si>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</si>
  <si>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</si>
  <si>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</si>
  <si>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</si>
  <si>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</si>
  <si>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</si>
  <si>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</si>
  <si>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</si>
  <si>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</si>
  <si>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</si>
  <si>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</si>
  <si>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</si>
  <si>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</si>
  <si>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</si>
  <si>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</si>
  <si>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</si>
  <si>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</si>
  <si>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</si>
  <si>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</si>
  <si>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</si>
  <si>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</si>
  <si>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</si>
  <si>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</si>
  <si>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</si>
  <si>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</si>
  <si>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</si>
  <si>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</si>
  <si>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</si>
  <si>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</si>
  <si>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</si>
  <si>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</si>
  <si>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</si>
  <si>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</si>
  <si>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</si>
  <si>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</si>
  <si>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</si>
  <si>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</si>
  <si>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</si>
  <si>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</si>
  <si>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</si>
  <si>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</si>
  <si>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</si>
  <si>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</si>
  <si>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</si>
  <si>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</si>
  <si>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</si>
  <si>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</si>
  <si>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</si>
  <si>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</si>
  <si>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</si>
  <si>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</si>
  <si>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</si>
  <si>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</si>
  <si>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</si>
  <si>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</si>
  <si>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</si>
  <si>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</si>
  <si>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</si>
  <si>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</si>
  <si>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</si>
  <si>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</si>
  <si>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</si>
  <si>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</si>
  <si>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</si>
  <si>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</si>
  <si>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</si>
  <si>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</si>
  <si>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</si>
  <si>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</si>
  <si>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</si>
  <si>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</si>
  <si>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</si>
  <si>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</si>
  <si>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</si>
  <si>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</si>
  <si>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</si>
  <si>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</si>
  <si>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</si>
  <si>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</si>
  <si>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</si>
  <si>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</si>
  <si>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</si>
  <si>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</si>
  <si>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</si>
  <si>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</si>
  <si>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</si>
  <si>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</si>
  <si>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</si>
  <si>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</si>
  <si>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</si>
  <si>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</si>
  <si>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</si>
  <si>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</si>
  <si>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</si>
  <si>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</si>
  <si>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</si>
  <si>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</si>
  <si>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</si>
  <si>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</si>
  <si>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</si>
  <si>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</si>
  <si>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</si>
  <si>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</si>
  <si>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</si>
  <si>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</si>
  <si>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</si>
  <si>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</si>
  <si>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</si>
  <si>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</si>
  <si>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</si>
  <si>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</si>
  <si>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</si>
  <si>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</si>
  <si>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</si>
  <si>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</si>
  <si>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</si>
  <si>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</si>
  <si>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</si>
  <si>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</si>
  <si>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</si>
  <si>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</si>
  <si>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</si>
  <si>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</si>
  <si>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</si>
  <si>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</si>
  <si>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</si>
  <si>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</si>
  <si>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</si>
  <si>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</si>
  <si>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</si>
  <si>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</si>
  <si>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</si>
  <si>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</si>
  <si>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</si>
  <si>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</si>
  <si>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</si>
  <si>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</si>
  <si>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</si>
  <si>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</si>
  <si>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</si>
  <si>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</si>
  <si>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</si>
  <si>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</si>
  <si>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</si>
  <si>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</si>
  <si>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</si>
  <si>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</si>
  <si>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</si>
  <si>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</si>
  <si>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</si>
  <si>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</si>
  <si>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</si>
  <si>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</si>
  <si>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</si>
  <si>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</si>
  <si>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</si>
  <si>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</si>
  <si>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</si>
  <si>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</si>
  <si>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</si>
  <si>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</si>
  <si>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</si>
  <si>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</si>
  <si>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</si>
  <si>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</si>
  <si>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</si>
  <si>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</si>
  <si>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</si>
  <si>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</si>
  <si>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</si>
  <si>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</si>
  <si>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</si>
  <si>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</si>
  <si>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</si>
  <si>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</si>
  <si>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</si>
  <si>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</si>
  <si>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</si>
  <si>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</si>
  <si>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</si>
  <si>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</si>
  <si>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</si>
  <si>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</si>
  <si>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</si>
  <si>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</si>
  <si>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</si>
  <si>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</si>
  <si>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</si>
  <si>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</si>
  <si>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</si>
  <si>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</si>
  <si>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</si>
  <si>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</si>
  <si>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</si>
  <si>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</si>
  <si>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</si>
  <si>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</si>
  <si>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</si>
  <si>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</si>
  <si>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</si>
  <si>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</si>
  <si>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</si>
  <si>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</si>
  <si>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</si>
  <si>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</si>
  <si>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</si>
  <si>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</si>
  <si>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</si>
  <si>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</si>
  <si>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</si>
  <si>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</si>
  <si>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</si>
  <si>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</si>
  <si>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</si>
  <si>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</si>
  <si>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</si>
  <si>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</si>
  <si>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</si>
  <si>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</si>
  <si>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</si>
  <si>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</si>
  <si>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</si>
  <si>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</si>
  <si>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</si>
  <si>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</si>
  <si>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</si>
  <si>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</si>
  <si>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</si>
  <si>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</si>
  <si>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</si>
  <si>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</si>
  <si>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</si>
  <si>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</si>
  <si>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</si>
  <si>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</si>
  <si>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</si>
  <si>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</si>
  <si>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</si>
  <si>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</si>
  <si>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</si>
  <si>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</si>
  <si>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</si>
  <si>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</si>
  <si>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</si>
  <si>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</si>
  <si>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</si>
  <si>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</si>
  <si>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</si>
  <si>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</si>
  <si>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</si>
  <si>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</si>
  <si>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</si>
  <si>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</si>
  <si>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</si>
  <si>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</si>
  <si>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</si>
  <si>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</si>
  <si>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</si>
  <si>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</si>
  <si>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</si>
  <si>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</si>
  <si>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</si>
  <si>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</si>
  <si>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</si>
  <si>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</si>
  <si>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</si>
  <si>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</si>
  <si>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</si>
  <si>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</si>
  <si>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</si>
  <si>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</si>
  <si>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</si>
  <si>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</si>
  <si>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</si>
  <si>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</si>
  <si>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</si>
  <si>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</si>
  <si>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</si>
  <si>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</si>
  <si>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</si>
  <si>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</si>
  <si>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</si>
  <si>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</si>
  <si>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</si>
  <si>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</si>
  <si>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</si>
  <si>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</si>
  <si>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</si>
  <si>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</si>
  <si>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</si>
  <si>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</si>
  <si>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</si>
  <si>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</si>
  <si>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</si>
  <si>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</si>
  <si>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</si>
  <si>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</si>
  <si>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</si>
  <si>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</si>
  <si>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</si>
  <si>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</si>
  <si>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</si>
  <si>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</si>
  <si>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</si>
  <si>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</si>
  <si>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</si>
  <si>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</si>
  <si>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</si>
  <si>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</si>
  <si>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</si>
  <si>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</si>
  <si>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</si>
  <si>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</si>
  <si>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</si>
  <si>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</si>
  <si>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</si>
  <si>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</si>
  <si>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</si>
  <si>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</si>
  <si>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</si>
  <si>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</si>
  <si>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</si>
  <si>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</si>
  <si>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</si>
  <si>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</si>
  <si>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</si>
  <si>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</si>
  <si>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</si>
  <si>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</si>
  <si>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</si>
  <si>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</si>
  <si>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</si>
  <si>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</si>
  <si>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</si>
  <si>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</si>
  <si>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</si>
  <si>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</si>
  <si>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</si>
  <si>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</si>
  <si>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</si>
  <si>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</si>
  <si>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</si>
  <si>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</si>
  <si>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</si>
  <si>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</si>
  <si>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</si>
  <si>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</si>
  <si>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</si>
  <si>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</si>
  <si>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</si>
  <si>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</si>
  <si>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</si>
  <si>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</si>
  <si>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</si>
  <si>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</si>
  <si>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</si>
  <si>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</si>
  <si>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</si>
  <si>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</si>
  <si>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</si>
  <si>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</si>
  <si>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</si>
  <si>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</si>
  <si>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</si>
  <si>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</si>
  <si>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</si>
  <si>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</si>
  <si>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</si>
  <si>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</si>
  <si>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</si>
  <si>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</si>
  <si>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</si>
  <si>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</si>
  <si>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</si>
  <si>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</si>
  <si>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</si>
  <si>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</si>
  <si>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</si>
  <si>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</si>
  <si>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</si>
  <si>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</si>
  <si>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</si>
  <si>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</si>
  <si>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</si>
  <si>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</si>
  <si>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</si>
  <si>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</si>
  <si>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</si>
  <si>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</si>
  <si>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</si>
  <si>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</si>
  <si>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</si>
  <si>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</si>
  <si>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</si>
  <si>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</si>
  <si>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</si>
  <si>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</si>
  <si>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</si>
  <si>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</si>
  <si>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</si>
  <si>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</si>
  <si>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</si>
  <si>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</si>
  <si>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</si>
  <si>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</si>
  <si>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</si>
  <si>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</si>
  <si>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</si>
  <si>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</si>
  <si>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</si>
  <si>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</si>
  <si>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</si>
  <si>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</si>
  <si>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</si>
  <si>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</si>
  <si>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</si>
  <si>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</si>
  <si>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</si>
  <si>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</si>
  <si>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</si>
  <si>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</si>
  <si>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</si>
  <si>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</si>
  <si>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</si>
  <si>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</si>
  <si>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</si>
  <si>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</si>
  <si>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</si>
  <si>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</si>
  <si>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</si>
  <si>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</si>
  <si>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</si>
  <si>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</si>
  <si>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</si>
  <si>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</si>
  <si>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</si>
  <si>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</si>
  <si>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</si>
  <si>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</si>
  <si>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</si>
  <si>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</si>
  <si>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</si>
  <si>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</si>
  <si>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</si>
  <si>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</si>
  <si>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</si>
  <si>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</si>
  <si>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</si>
  <si>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</si>
  <si>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</si>
  <si>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</si>
  <si>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</si>
  <si>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</si>
  <si>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</si>
  <si>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</si>
  <si>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</si>
  <si>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</si>
  <si>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</si>
  <si>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</si>
  <si>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</si>
  <si>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</si>
  <si>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</si>
  <si>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</si>
  <si>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</si>
  <si>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</si>
  <si>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</si>
  <si>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</si>
  <si>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</si>
  <si>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</si>
  <si>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</si>
  <si>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</si>
  <si>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</si>
  <si>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</si>
  <si>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</si>
  <si>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</si>
  <si>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</si>
  <si>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</si>
  <si>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</si>
  <si>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</si>
  <si>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</si>
  <si>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</si>
  <si>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</si>
  <si>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</si>
  <si>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</si>
  <si>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</si>
  <si>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</si>
  <si>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</si>
  <si>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</si>
  <si>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</si>
  <si>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</si>
  <si>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</si>
  <si>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</si>
  <si>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</si>
  <si>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</si>
  <si>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</si>
  <si>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</si>
  <si>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</si>
  <si>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</si>
  <si>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</si>
  <si>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</si>
  <si>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</si>
  <si>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</si>
  <si>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</si>
  <si>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</si>
  <si>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</si>
  <si>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</si>
  <si>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</si>
  <si>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</si>
  <si>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</si>
  <si>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</si>
  <si>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</si>
  <si>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</si>
  <si>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</si>
  <si>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</si>
  <si>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</si>
  <si>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</si>
  <si>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</si>
  <si>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</si>
  <si>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</si>
  <si>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</si>
  <si>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</si>
  <si>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</si>
  <si>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</si>
  <si>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</si>
  <si>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</si>
  <si>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</si>
  <si>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</si>
  <si>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</si>
  <si>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</si>
  <si>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</si>
  <si>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</si>
  <si>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</si>
  <si>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</si>
  <si>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</si>
  <si>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</si>
  <si>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</si>
  <si>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</si>
  <si>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</si>
  <si>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</si>
  <si>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</si>
  <si>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</si>
  <si>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</si>
  <si>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</si>
  <si>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</si>
  <si>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</si>
  <si>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</si>
  <si>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</si>
  <si>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</si>
  <si>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</si>
  <si>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</si>
  <si>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</si>
  <si>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</si>
  <si>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</si>
  <si>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</si>
  <si>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</si>
  <si>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</si>
  <si>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</si>
  <si>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</si>
  <si>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</si>
  <si>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</si>
  <si>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</si>
  <si>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</si>
  <si>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</si>
  <si>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</si>
  <si>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</si>
  <si>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</si>
  <si>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</si>
  <si>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</si>
  <si>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</si>
  <si>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</si>
  <si>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</si>
  <si>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</si>
  <si>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</si>
  <si>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</si>
  <si>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</si>
  <si>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</si>
  <si>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</si>
  <si>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</si>
  <si>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</si>
  <si>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</si>
  <si>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</si>
  <si>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</si>
  <si>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</si>
  <si>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</si>
  <si>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</si>
  <si>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</si>
  <si>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</si>
  <si>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</si>
  <si>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</si>
  <si>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</si>
  <si>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</si>
  <si>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</si>
  <si>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</si>
  <si>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</si>
  <si>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</si>
  <si>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</si>
  <si>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</si>
  <si>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</si>
  <si>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</si>
  <si>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</si>
  <si>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</si>
  <si>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</si>
  <si>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</si>
  <si>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</si>
  <si>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</si>
  <si>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</si>
  <si>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</si>
  <si>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</si>
  <si>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</si>
  <si>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</si>
  <si>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</si>
  <si>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</si>
  <si>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</si>
  <si>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</si>
  <si>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</si>
  <si>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</si>
  <si>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</si>
  <si>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</si>
  <si>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</si>
  <si>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</si>
  <si>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</si>
  <si>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</si>
  <si>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</si>
  <si>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</si>
  <si>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</si>
  <si>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</si>
  <si>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</si>
  <si>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</si>
  <si>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</si>
  <si>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</si>
  <si>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</si>
  <si>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</si>
  <si>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</si>
  <si>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</si>
  <si>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</si>
  <si>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</si>
  <si>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</si>
  <si>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</si>
  <si>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</si>
  <si>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</si>
  <si>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</si>
  <si>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</si>
  <si>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</si>
  <si>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</si>
  <si>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</si>
  <si>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</si>
  <si>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</si>
  <si>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</si>
  <si>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</si>
  <si>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</si>
  <si>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</si>
  <si>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</si>
  <si>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</si>
  <si>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</si>
  <si>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</si>
  <si>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</si>
  <si>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</si>
  <si>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</si>
  <si>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</si>
  <si>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</si>
  <si>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</si>
  <si>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</si>
  <si>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</si>
  <si>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</si>
  <si>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</si>
  <si>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</si>
  <si>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</si>
  <si>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</si>
  <si>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</si>
  <si>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</si>
  <si>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</si>
  <si>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</si>
  <si>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</si>
  <si>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</si>
  <si>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</si>
  <si>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</si>
  <si>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</si>
  <si>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</si>
  <si>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</si>
  <si>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</si>
  <si>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</si>
  <si>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</si>
  <si>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</si>
  <si>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</si>
  <si>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</si>
  <si>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</si>
  <si>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</si>
  <si>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</si>
  <si>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</si>
  <si>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</si>
  <si>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</si>
  <si>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</si>
  <si>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</si>
  <si>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</si>
  <si>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</si>
  <si>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</si>
  <si>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</si>
  <si>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</si>
  <si>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</si>
  <si>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</si>
  <si>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</si>
  <si>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</si>
  <si>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</si>
  <si>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</si>
  <si>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</si>
  <si>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</si>
  <si>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</si>
  <si>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</si>
  <si>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</si>
  <si>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</si>
  <si>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</si>
  <si>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</si>
  <si>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</si>
  <si>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</si>
  <si>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</si>
  <si>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</si>
  <si>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</si>
  <si>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</si>
  <si>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</si>
  <si>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</si>
  <si>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</si>
  <si>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</si>
  <si>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</si>
  <si>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</si>
  <si>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</si>
  <si>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</si>
  <si>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</si>
  <si>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</si>
  <si>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</si>
  <si>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</si>
  <si>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</si>
  <si>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</si>
  <si>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</si>
  <si>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</si>
  <si>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</si>
  <si>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</si>
  <si>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</si>
  <si>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</si>
  <si>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</si>
  <si>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</si>
  <si>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</si>
  <si>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</si>
  <si>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</si>
  <si>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</si>
  <si>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</si>
  <si>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</si>
  <si>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</si>
  <si>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</si>
  <si>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</si>
  <si>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</si>
  <si>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</si>
  <si>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</si>
  <si>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</si>
  <si>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</si>
  <si>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</si>
  <si>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</si>
  <si>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</si>
  <si>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</si>
  <si>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</si>
  <si>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</si>
  <si>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</si>
  <si>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</si>
  <si>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</si>
  <si>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</si>
  <si>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</si>
  <si>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</si>
  <si>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</si>
  <si>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</si>
  <si>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</si>
  <si>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</si>
  <si>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</si>
  <si>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</si>
  <si>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</si>
  <si>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</si>
  <si>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</si>
  <si>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</si>
  <si>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</si>
  <si>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</si>
  <si>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</si>
  <si>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</si>
  <si>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</si>
  <si>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</si>
  <si>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</si>
  <si>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</si>
  <si>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</si>
  <si>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</si>
  <si>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</si>
  <si>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</si>
  <si>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</si>
  <si>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</si>
  <si>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</si>
  <si>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</si>
  <si>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</si>
  <si>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</si>
  <si>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</si>
  <si>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</si>
  <si>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</si>
  <si>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</si>
  <si>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</si>
  <si>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</si>
  <si>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</si>
  <si>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</si>
  <si>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</si>
  <si>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</si>
  <si>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</si>
  <si>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</si>
  <si>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</si>
  <si>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</si>
  <si>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</si>
  <si>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</si>
  <si>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</si>
  <si>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</si>
  <si>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</si>
  <si>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</si>
  <si>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</si>
  <si>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</si>
  <si>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</si>
  <si>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</si>
  <si>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</si>
  <si>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</si>
  <si>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</si>
  <si>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</si>
  <si>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</si>
  <si>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</si>
  <si>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</si>
  <si>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</si>
  <si>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</si>
  <si>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</si>
  <si>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</si>
  <si>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</si>
  <si>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</si>
  <si>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</si>
  <si>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</si>
  <si>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</si>
  <si>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</si>
  <si>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</si>
  <si>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</si>
  <si>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</si>
  <si>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</si>
  <si>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</si>
  <si>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</si>
  <si>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</si>
  <si>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</si>
  <si>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</si>
  <si>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</si>
  <si>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</si>
  <si>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</si>
  <si>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</si>
  <si>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</si>
  <si>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</si>
  <si>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</si>
  <si>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</si>
  <si>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</si>
  <si>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</si>
  <si>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</si>
  <si>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</si>
  <si>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</si>
  <si>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</si>
  <si>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</si>
  <si>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</si>
  <si>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</si>
  <si>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</si>
  <si>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</si>
  <si>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</si>
  <si>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</si>
  <si>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</si>
  <si>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</si>
  <si>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</si>
  <si>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</si>
  <si>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</si>
  <si>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</si>
  <si>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</si>
  <si>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</si>
  <si>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</si>
  <si>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</si>
  <si>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</si>
  <si>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</si>
  <si>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</si>
  <si>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</si>
  <si>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</si>
  <si>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</si>
  <si>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</si>
  <si>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</si>
  <si>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</si>
  <si>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</si>
  <si>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</si>
  <si>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</si>
  <si>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</si>
  <si>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</si>
  <si>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</si>
  <si>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</si>
  <si>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</si>
  <si>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</si>
  <si>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</si>
  <si>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</si>
  <si>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</si>
  <si>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</si>
  <si>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</si>
  <si>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</si>
  <si>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</si>
  <si>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</si>
  <si>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</si>
  <si>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</si>
  <si>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</si>
  <si>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</si>
  <si>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</si>
  <si>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</si>
  <si>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</si>
  <si>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</si>
  <si>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</si>
  <si>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</si>
  <si>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</si>
  <si>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</si>
  <si>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</si>
  <si>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</si>
  <si>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</si>
  <si>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</si>
  <si>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</si>
  <si>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</si>
  <si>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</si>
  <si>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</si>
  <si>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</si>
  <si>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</si>
  <si>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</si>
  <si>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</si>
  <si>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</si>
  <si>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</si>
  <si>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</si>
  <si>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</si>
  <si>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</si>
  <si>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</si>
  <si>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</si>
  <si>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</si>
  <si>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</si>
  <si>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</si>
  <si>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</si>
  <si>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</si>
  <si>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</si>
  <si>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</si>
  <si>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</si>
  <si>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</si>
  <si>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</si>
  <si>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</si>
  <si>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</si>
  <si>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</si>
  <si>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</si>
  <si>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</si>
  <si>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</si>
  <si>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</si>
  <si>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</si>
  <si>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</si>
  <si>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</si>
  <si>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</si>
  <si>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</si>
  <si>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</si>
  <si>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</si>
  <si>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</si>
  <si>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</si>
  <si>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</si>
  <si>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</si>
  <si>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</si>
  <si>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</si>
  <si>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</si>
  <si>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</si>
  <si>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</si>
  <si>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</si>
  <si>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</si>
  <si>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</si>
  <si>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</si>
  <si>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</si>
  <si>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</si>
  <si>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</si>
  <si>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</si>
  <si>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</si>
  <si>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</si>
  <si>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</si>
  <si>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</si>
  <si>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</si>
  <si>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</si>
  <si>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</si>
  <si>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</si>
  <si>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</si>
  <si>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</si>
  <si>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</si>
  <si>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</si>
  <si>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</si>
  <si>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</si>
  <si>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</si>
  <si>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</si>
  <si>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</si>
  <si>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</si>
  <si>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</si>
  <si>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</si>
  <si>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</si>
  <si>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</si>
  <si>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</si>
  <si>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</si>
  <si>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</si>
  <si>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</si>
  <si>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</si>
  <si>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</si>
  <si>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</si>
  <si>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</si>
  <si>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</si>
  <si>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</si>
  <si>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</si>
  <si>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</si>
  <si>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</si>
  <si>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</si>
  <si>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</si>
  <si>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</si>
  <si>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</si>
  <si>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</si>
  <si>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</si>
  <si>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</si>
  <si>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</si>
  <si>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</si>
  <si>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</si>
  <si>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</si>
  <si>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</si>
  <si>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</si>
  <si>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</si>
  <si>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</si>
  <si>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</si>
  <si>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</si>
  <si>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</si>
  <si>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</si>
  <si>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</si>
  <si>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</si>
  <si>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</si>
  <si>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</si>
  <si>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</si>
  <si>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</si>
  <si>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</si>
  <si>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</si>
  <si>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</si>
  <si>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</si>
  <si>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</si>
  <si>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</si>
  <si>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</si>
  <si>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</si>
  <si>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</si>
  <si>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</si>
  <si>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</si>
  <si>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</si>
  <si>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</si>
  <si>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</si>
  <si>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</si>
  <si>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</si>
  <si>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</si>
  <si>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</si>
  <si>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</si>
  <si>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</si>
  <si>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</si>
  <si>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</si>
  <si>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</si>
  <si>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</si>
  <si>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</si>
  <si>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</si>
  <si>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</si>
  <si>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</si>
  <si>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</si>
  <si>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</si>
  <si>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</si>
  <si>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</si>
  <si>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</si>
  <si>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</si>
  <si>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</si>
  <si>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</si>
  <si>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</si>
  <si>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</si>
  <si>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</si>
  <si>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</si>
  <si>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</si>
  <si>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</si>
  <si>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</si>
  <si>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</si>
  <si>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</si>
  <si>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</si>
  <si>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</si>
  <si>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</si>
  <si>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</si>
  <si>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</si>
  <si>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</si>
  <si>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</si>
  <si>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</si>
  <si>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</si>
  <si>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</si>
  <si>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</si>
  <si>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</si>
  <si>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</si>
  <si>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</si>
  <si>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</si>
  <si>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</si>
  <si>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</si>
  <si>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</si>
  <si>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</si>
  <si>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</si>
  <si>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</si>
  <si>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</si>
  <si>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</si>
  <si>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</si>
  <si>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</si>
  <si>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</si>
  <si>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</si>
  <si>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</si>
  <si>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</si>
  <si>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</si>
  <si>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</si>
  <si>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</si>
  <si>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</si>
  <si>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</si>
  <si>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</si>
  <si>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</si>
  <si>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</si>
  <si>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</si>
  <si>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</si>
  <si>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</si>
  <si>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</si>
  <si>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</si>
  <si>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</si>
  <si>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</si>
  <si>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</si>
  <si>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</si>
  <si>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</si>
  <si>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</si>
  <si>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</si>
  <si>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</si>
  <si>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</si>
  <si>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</si>
  <si>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</si>
  <si>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</si>
  <si>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</si>
  <si>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</si>
  <si>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</si>
  <si>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</si>
  <si>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</si>
  <si>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</si>
  <si>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</si>
  <si>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</si>
  <si>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</si>
  <si>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</si>
  <si>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</si>
  <si>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</si>
  <si>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</si>
  <si>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</si>
  <si>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</si>
  <si>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</si>
  <si>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</si>
  <si>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</si>
  <si>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</si>
  <si>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</si>
  <si>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</si>
  <si>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</si>
  <si>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</si>
  <si>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</si>
  <si>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</si>
  <si>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</si>
  <si>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</si>
  <si>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</si>
  <si>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</si>
  <si>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</si>
  <si>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</si>
  <si>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</si>
  <si>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</si>
  <si>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</si>
  <si>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</si>
  <si>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</si>
  <si>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</si>
  <si>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</si>
  <si>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</si>
  <si>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</si>
  <si>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</si>
  <si>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</si>
  <si>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</si>
  <si>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</si>
  <si>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</si>
  <si>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</si>
  <si>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</si>
  <si>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</si>
  <si>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</si>
  <si>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</si>
  <si>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</si>
  <si>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</si>
  <si>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</si>
  <si>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</si>
  <si>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</si>
  <si>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</si>
  <si>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</si>
  <si>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</si>
  <si>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</si>
  <si>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</si>
  <si>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</si>
  <si>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</si>
  <si>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</si>
  <si>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</si>
  <si>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</si>
  <si>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</si>
  <si>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</si>
  <si>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</si>
  <si>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</si>
  <si>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</si>
  <si>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</si>
  <si>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</si>
  <si>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</si>
  <si>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</si>
  <si>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</si>
  <si>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</si>
  <si>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</si>
  <si>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</si>
  <si>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</si>
  <si>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</si>
  <si>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</si>
  <si>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</si>
  <si>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</si>
  <si>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</si>
  <si>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</si>
  <si>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</si>
  <si>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</si>
  <si>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</si>
  <si>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</si>
  <si>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</si>
  <si>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</si>
  <si>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</si>
  <si>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</si>
  <si>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</si>
  <si>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</si>
  <si>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</si>
  <si>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</si>
  <si>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</si>
  <si>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</si>
  <si>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</si>
  <si>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</si>
  <si>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</si>
  <si>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</si>
  <si>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</si>
  <si>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</si>
  <si>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</si>
  <si>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</si>
  <si>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</si>
  <si>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</si>
  <si>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</si>
  <si>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</si>
  <si>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</si>
  <si>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</si>
  <si>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</si>
  <si>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</si>
  <si>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</si>
  <si>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</si>
  <si>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</si>
  <si>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</si>
  <si>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</si>
  <si>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</si>
  <si>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</si>
  <si>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</si>
  <si>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</si>
  <si>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</si>
  <si>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</si>
  <si>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</si>
  <si>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</si>
  <si>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</si>
  <si>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</si>
  <si>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</si>
  <si>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</si>
  <si>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</si>
  <si>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</si>
  <si>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</si>
  <si>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</si>
  <si>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</si>
  <si>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</si>
  <si>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</si>
  <si>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</si>
  <si>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</si>
  <si>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</si>
  <si>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</si>
  <si>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</si>
  <si>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</si>
  <si>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</si>
  <si>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</si>
  <si>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</si>
  <si>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</si>
  <si>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</si>
  <si>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</si>
  <si>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</si>
  <si>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</si>
  <si>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</si>
  <si>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</si>
  <si>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</si>
  <si>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</si>
  <si>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</si>
  <si>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</si>
  <si>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</si>
  <si>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</si>
  <si>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</si>
  <si>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</si>
  <si>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</si>
  <si>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</si>
  <si>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</si>
  <si>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</si>
  <si>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</si>
  <si>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</si>
  <si>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</si>
  <si>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</si>
  <si>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</si>
  <si>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</si>
  <si>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</si>
  <si>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</si>
  <si>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</si>
  <si>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</si>
  <si>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</si>
  <si>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</si>
  <si>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</si>
  <si>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</si>
  <si>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</si>
  <si>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</si>
  <si>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</si>
  <si>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</si>
  <si>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</si>
  <si>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</si>
  <si>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</si>
  <si>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</si>
  <si>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</si>
  <si>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</si>
  <si>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</si>
  <si>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</si>
  <si>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</si>
  <si>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</si>
  <si>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</si>
  <si>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</si>
  <si>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</si>
  <si>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</si>
  <si>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</si>
  <si>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</si>
  <si>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</si>
  <si>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</si>
  <si>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</si>
  <si>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</si>
  <si>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</si>
  <si>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</si>
  <si>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</si>
  <si>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</si>
  <si>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</si>
  <si>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</si>
  <si>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</si>
  <si>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</si>
  <si>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</si>
  <si>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</si>
  <si>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</si>
  <si>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</si>
  <si>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</si>
  <si>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</si>
  <si>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</si>
  <si>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</si>
  <si>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</si>
  <si>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</si>
  <si>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</si>
  <si>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</si>
  <si>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</si>
  <si>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</si>
  <si>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</si>
  <si>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</si>
  <si>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</si>
  <si>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</si>
  <si>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</si>
  <si>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</si>
  <si>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</si>
  <si>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</si>
  <si>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</si>
  <si>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</si>
  <si>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</si>
  <si>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</si>
  <si>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</si>
  <si>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</si>
  <si>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</si>
  <si>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</si>
  <si>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</si>
  <si>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</si>
  <si>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</si>
  <si>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</si>
  <si>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</si>
  <si>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</si>
  <si>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</si>
  <si>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</si>
  <si>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</si>
  <si>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</si>
  <si>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</si>
  <si>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</si>
  <si>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</si>
  <si>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</si>
  <si>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</si>
  <si>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</si>
  <si>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</si>
  <si>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</si>
  <si>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</si>
  <si>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</si>
  <si>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</si>
  <si>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</si>
  <si>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</si>
  <si>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</si>
  <si>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</si>
  <si>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</si>
  <si>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</si>
  <si>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</si>
  <si>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</si>
  <si>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</si>
  <si>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</si>
  <si>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</si>
  <si>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</si>
  <si>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</si>
  <si>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</si>
  <si>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</si>
  <si>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</si>
  <si>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</si>
  <si>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</si>
  <si>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</si>
  <si>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</si>
  <si>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</si>
  <si>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</si>
  <si>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</si>
  <si>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</si>
  <si>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</si>
  <si>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</si>
  <si>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</si>
  <si>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</si>
  <si>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</si>
  <si>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</si>
  <si>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</si>
  <si>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</si>
  <si>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</si>
  <si>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</si>
  <si>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</si>
  <si>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</si>
  <si>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</si>
  <si>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</si>
  <si>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</si>
  <si>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</si>
  <si>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</si>
  <si>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</si>
  <si>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</si>
  <si>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</si>
  <si>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</si>
  <si>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</si>
  <si>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</si>
  <si>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</si>
  <si>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</si>
  <si>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</si>
  <si>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</si>
  <si>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</si>
  <si>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</si>
  <si>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</si>
  <si>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</si>
  <si>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</si>
  <si>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</si>
  <si>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</si>
  <si>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</si>
  <si>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</si>
  <si>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</si>
  <si>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</si>
  <si>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</si>
  <si>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</si>
  <si>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</si>
  <si>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</si>
  <si>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</si>
  <si>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</si>
  <si>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</si>
  <si>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</si>
  <si>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</si>
  <si>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</si>
  <si>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</si>
  <si>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</si>
  <si>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</si>
  <si>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</si>
  <si>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</si>
  <si>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</si>
  <si>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</si>
  <si>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</si>
  <si>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</si>
  <si>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</si>
  <si>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</si>
  <si>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</si>
  <si>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</si>
  <si>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</si>
  <si>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</si>
  <si>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</si>
  <si>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</si>
  <si>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</si>
  <si>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</si>
  <si>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</si>
  <si>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</si>
  <si>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</si>
  <si>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</si>
  <si>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</si>
  <si>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</si>
  <si>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</si>
  <si>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</si>
  <si>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</si>
  <si>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</si>
  <si>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</si>
  <si>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</si>
  <si>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</si>
  <si>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</si>
  <si>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</si>
  <si>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</si>
  <si>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</si>
  <si>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</si>
  <si>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</si>
  <si>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</si>
  <si>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</si>
  <si>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</si>
  <si>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</si>
  <si>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</si>
  <si>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</si>
  <si>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</si>
  <si>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</si>
  <si>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</si>
  <si>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</si>
  <si>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</si>
  <si>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</si>
  <si>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</si>
  <si>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</si>
  <si>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</si>
  <si>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</si>
  <si>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</si>
  <si>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</si>
  <si>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</si>
  <si>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</si>
  <si>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</si>
  <si>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</si>
  <si>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</si>
  <si>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</si>
  <si>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</si>
  <si>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</si>
  <si>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</si>
  <si>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</si>
  <si>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</si>
  <si>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</si>
  <si>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</si>
  <si>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</si>
  <si>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</si>
  <si>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</si>
  <si>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</si>
  <si>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</si>
  <si>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</si>
  <si>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</si>
  <si>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</si>
  <si>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</si>
  <si>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</si>
  <si>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</si>
  <si>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</si>
  <si>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</si>
  <si>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</si>
  <si>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</si>
  <si>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</si>
  <si>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</si>
  <si>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</si>
  <si>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</si>
  <si>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</si>
  <si>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</si>
  <si>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</si>
  <si>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</si>
  <si>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</si>
  <si>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</si>
  <si>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</si>
  <si>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</si>
  <si>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</si>
  <si>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</si>
  <si>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</si>
  <si>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</si>
  <si>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</si>
  <si>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</si>
  <si>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</si>
  <si>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</si>
  <si>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</si>
  <si>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</si>
  <si>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</si>
  <si>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</si>
  <si>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</si>
  <si>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</si>
  <si>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</si>
  <si>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</si>
  <si>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</si>
  <si>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</si>
  <si>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</si>
  <si>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</si>
  <si>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</si>
  <si>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</si>
  <si>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</si>
  <si>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</si>
  <si>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</si>
  <si>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</si>
  <si>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</si>
  <si>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</si>
  <si>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</si>
  <si>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</si>
  <si>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</si>
  <si>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</si>
  <si>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</si>
  <si>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</si>
  <si>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</si>
  <si>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</si>
  <si>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</si>
  <si>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</si>
  <si>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</si>
  <si>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</si>
  <si>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</si>
  <si>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</si>
  <si>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</si>
  <si>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</si>
  <si>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</si>
  <si>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</si>
  <si>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</si>
  <si>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</si>
  <si>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</si>
  <si>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</si>
  <si>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</si>
  <si>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</si>
  <si>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</si>
  <si>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</si>
  <si>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</si>
  <si>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</si>
  <si>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</si>
  <si>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</si>
  <si>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</si>
  <si>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</si>
  <si>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</si>
  <si>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</si>
  <si>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</si>
  <si>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</si>
  <si>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</si>
  <si>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</si>
  <si>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</si>
  <si>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</si>
  <si>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</si>
  <si>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</si>
  <si>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</si>
  <si>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</si>
  <si>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</si>
  <si>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</si>
  <si>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</si>
  <si>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</si>
  <si>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</si>
  <si>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</si>
  <si>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</si>
  <si>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</si>
  <si>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</si>
  <si>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</si>
  <si>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</si>
  <si>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</si>
  <si>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</si>
  <si>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</si>
  <si>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</si>
  <si>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</si>
  <si>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</si>
  <si>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</si>
  <si>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</si>
  <si>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</si>
  <si>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</si>
  <si>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</si>
  <si>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</si>
  <si>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</si>
  <si>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</si>
  <si>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</si>
  <si>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</si>
  <si>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</si>
  <si>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</si>
  <si>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</si>
  <si>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</si>
  <si>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</si>
  <si>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</si>
  <si>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</si>
  <si>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</si>
  <si>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</si>
  <si>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</si>
  <si>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</si>
  <si>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</si>
  <si>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</si>
  <si>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</si>
  <si>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</si>
  <si>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</si>
  <si>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</si>
  <si>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</si>
  <si>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</si>
  <si>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</si>
  <si>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</si>
  <si>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</si>
  <si>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</si>
  <si>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</si>
  <si>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</si>
  <si>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</si>
  <si>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</si>
  <si>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</si>
  <si>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</si>
  <si>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</si>
  <si>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</si>
  <si>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</si>
  <si>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</si>
  <si>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</si>
  <si>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</si>
  <si>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</si>
  <si>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</si>
  <si>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</si>
  <si>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</si>
  <si>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</si>
  <si>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</si>
  <si>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</si>
  <si>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</si>
  <si>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</si>
  <si>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</si>
  <si>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</si>
  <si>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</si>
  <si>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</si>
  <si>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</si>
  <si>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</si>
  <si>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</si>
  <si>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</si>
  <si>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</si>
  <si>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</si>
  <si>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</si>
  <si>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</si>
  <si>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</si>
  <si>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</si>
  <si>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</si>
  <si>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</si>
  <si>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</si>
  <si>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</si>
  <si>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</si>
  <si>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</si>
  <si>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</si>
  <si>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</si>
  <si>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</si>
  <si>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</si>
  <si>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</si>
  <si>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</si>
  <si>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</si>
  <si>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</si>
  <si>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</si>
  <si>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</si>
  <si>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</si>
  <si>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</si>
  <si>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</si>
  <si>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</si>
  <si>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</si>
  <si>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</si>
  <si>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</si>
  <si>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</si>
  <si>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</si>
  <si>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</si>
  <si>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</si>
  <si>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</si>
  <si>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</si>
  <si>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</si>
  <si>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</si>
  <si>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</si>
  <si>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</si>
  <si>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</si>
  <si>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</si>
  <si>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</si>
  <si>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</si>
  <si>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</si>
  <si>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</si>
  <si>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</si>
  <si>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</si>
  <si>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</si>
  <si>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</si>
  <si>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</si>
  <si>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</si>
  <si>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</si>
  <si>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</si>
  <si>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</si>
  <si>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</si>
  <si>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</si>
  <si>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</si>
  <si>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</si>
  <si>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</si>
  <si>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</si>
  <si>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</si>
  <si>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</si>
  <si>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</si>
  <si>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</si>
  <si>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</si>
  <si>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</si>
  <si>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</si>
  <si>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</si>
  <si>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</si>
  <si>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</si>
  <si>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</si>
  <si>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</si>
  <si>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</si>
  <si>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</si>
  <si>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</si>
  <si>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</si>
  <si>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</si>
  <si>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</si>
  <si>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</si>
  <si>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</si>
  <si>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</si>
  <si>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</si>
  <si>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</si>
  <si>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</si>
  <si>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</si>
  <si>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</si>
  <si>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</si>
  <si>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</si>
  <si>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</si>
  <si>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</si>
  <si>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</si>
  <si>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</si>
  <si>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</si>
  <si>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</si>
  <si>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</si>
  <si>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</si>
  <si>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</si>
  <si>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</si>
  <si>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</si>
  <si>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</si>
  <si>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</si>
  <si>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</si>
  <si>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</si>
  <si>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</si>
  <si>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</si>
  <si>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</si>
  <si>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</si>
  <si>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</si>
  <si>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</si>
  <si>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</si>
  <si>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</si>
  <si>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</si>
  <si>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</si>
  <si>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</si>
  <si>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</si>
  <si>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</si>
  <si>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</si>
  <si>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</si>
  <si>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</si>
  <si>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</si>
  <si>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</si>
  <si>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</si>
  <si>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</si>
  <si>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</si>
  <si>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</si>
  <si>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</si>
  <si>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</si>
  <si>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</si>
  <si>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</si>
  <si>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</si>
  <si>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</si>
  <si>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</si>
  <si>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</si>
  <si>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</si>
  <si>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</si>
  <si>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</si>
  <si>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</si>
  <si>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</si>
  <si>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</si>
  <si>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</si>
  <si>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</si>
  <si>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</si>
  <si>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</si>
  <si>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</si>
  <si>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</si>
  <si>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</si>
  <si>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</si>
  <si>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</si>
  <si>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</si>
  <si>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</si>
  <si>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</si>
  <si>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</si>
  <si>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</si>
  <si>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</si>
  <si>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</si>
  <si>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</si>
  <si>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</si>
  <si>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</si>
  <si>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</si>
  <si>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</si>
  <si>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</si>
  <si>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</si>
  <si>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</si>
  <si>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</si>
  <si>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</si>
  <si>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</si>
  <si>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</si>
  <si>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</si>
  <si>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</si>
  <si>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</si>
  <si>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</si>
  <si>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</si>
  <si>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</si>
  <si>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</si>
  <si>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</si>
  <si>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</si>
  <si>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</si>
  <si>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</si>
  <si>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</si>
  <si>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</si>
  <si>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</si>
  <si>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</si>
  <si>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</si>
  <si>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</si>
  <si>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</si>
  <si>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</si>
  <si>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</si>
  <si>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</si>
  <si>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</si>
  <si>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</si>
  <si>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</si>
  <si>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</si>
  <si>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</si>
  <si>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</si>
  <si>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</si>
  <si>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</si>
  <si>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</si>
  <si>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</si>
  <si>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</si>
  <si>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</si>
  <si>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</si>
  <si>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</si>
  <si>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</si>
  <si>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</si>
  <si>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</si>
  <si>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</si>
  <si>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</si>
  <si>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</si>
  <si>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</si>
  <si>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</si>
  <si>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</si>
  <si>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</si>
  <si>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</si>
  <si>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</si>
  <si>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</si>
  <si>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</si>
  <si>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</si>
  <si>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</si>
  <si>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</si>
  <si>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</si>
  <si>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</si>
  <si>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</si>
  <si>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</si>
  <si>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</si>
  <si>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</si>
  <si>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</si>
  <si>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</si>
  <si>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</si>
  <si>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</si>
  <si>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</si>
  <si>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</si>
  <si>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</si>
  <si>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</si>
  <si>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</si>
  <si>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</si>
  <si>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</si>
  <si>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</si>
  <si>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</si>
  <si>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</si>
  <si>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</si>
  <si>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</si>
  <si>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</si>
  <si>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</si>
  <si>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</si>
  <si>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</si>
  <si>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</si>
  <si>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</si>
  <si>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</si>
  <si>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</si>
  <si>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</si>
  <si>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</si>
  <si>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</si>
  <si>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</si>
  <si>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</si>
  <si>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</si>
  <si>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</si>
  <si>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</si>
  <si>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</si>
  <si>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</si>
  <si>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</si>
  <si>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</si>
  <si>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</si>
  <si>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</si>
  <si>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</si>
  <si>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</si>
  <si>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</si>
  <si>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</si>
  <si>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</si>
  <si>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</si>
  <si>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</si>
  <si>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</si>
  <si>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</si>
  <si>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</si>
  <si>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</si>
  <si>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</si>
  <si>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</si>
  <si>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</si>
  <si>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</si>
  <si>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</si>
  <si>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</si>
  <si>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</si>
  <si>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</si>
  <si>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</si>
  <si>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</si>
  <si>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</si>
  <si>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</si>
  <si>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</si>
  <si>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</si>
  <si>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</si>
  <si>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</si>
  <si>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</si>
  <si>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</si>
  <si>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</si>
  <si>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</si>
  <si>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</si>
  <si>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</si>
  <si>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</si>
  <si>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</si>
  <si>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</si>
  <si>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</si>
  <si>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</si>
  <si>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</si>
  <si>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</si>
  <si>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</si>
  <si>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</si>
  <si>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</si>
  <si>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</si>
  <si>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</si>
  <si>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</si>
  <si>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</si>
  <si>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</si>
  <si>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</si>
  <si>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</si>
  <si>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</si>
  <si>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</si>
  <si>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</si>
  <si>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</si>
  <si>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</si>
  <si>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</si>
  <si>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</si>
  <si>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</si>
  <si>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</si>
  <si>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</si>
  <si>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</si>
  <si>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</si>
  <si>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</si>
  <si>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</si>
  <si>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</si>
  <si>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</si>
  <si>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</si>
  <si>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</si>
  <si>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</si>
  <si>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</si>
  <si>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</si>
  <si>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</si>
  <si>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</si>
  <si>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</si>
  <si>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</si>
  <si>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</si>
  <si>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</si>
  <si>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</si>
  <si>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</si>
  <si>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</si>
  <si>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</si>
  <si>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</si>
  <si>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</si>
  <si>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</si>
  <si>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</si>
  <si>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</si>
  <si>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</si>
  <si>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</si>
  <si>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</si>
  <si>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</si>
  <si>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</si>
  <si>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</si>
  <si>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</si>
  <si>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</si>
  <si>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</si>
  <si>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</si>
  <si>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</si>
  <si>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</si>
  <si>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</si>
  <si>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</si>
  <si>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</si>
  <si>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</si>
  <si>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</si>
  <si>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</si>
  <si>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</si>
  <si>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</si>
  <si>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</si>
  <si>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</si>
  <si>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</si>
  <si>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</si>
  <si>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</si>
  <si>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</si>
  <si>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</si>
  <si>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</si>
  <si>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</si>
  <si>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</si>
  <si>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</si>
  <si>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</si>
  <si>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</si>
  <si>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</si>
  <si>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</si>
  <si>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</si>
  <si>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</si>
  <si>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</si>
  <si>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</si>
  <si>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</si>
  <si>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</si>
  <si>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</si>
  <si>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</si>
  <si>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</si>
  <si>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</si>
  <si>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</si>
  <si>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</si>
  <si>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</si>
  <si>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</si>
  <si>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</si>
  <si>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</si>
  <si>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</si>
  <si>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</si>
  <si>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</si>
  <si>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</si>
  <si>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</si>
  <si>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</si>
  <si>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</si>
  <si>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</si>
  <si>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</si>
  <si>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</si>
  <si>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</si>
  <si>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</si>
  <si>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</si>
  <si>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</si>
  <si>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</si>
  <si>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</si>
  <si>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</si>
  <si>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</si>
  <si>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</si>
  <si>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</si>
  <si>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</si>
  <si>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</si>
  <si>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</si>
  <si>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</si>
  <si>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</si>
  <si>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</si>
  <si>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</si>
  <si>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</si>
  <si>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</si>
  <si>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</si>
  <si>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</si>
  <si>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</si>
  <si>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</si>
  <si>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</si>
  <si>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</si>
  <si>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</si>
  <si>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</si>
  <si>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</si>
  <si>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</si>
  <si>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</si>
  <si>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</si>
  <si>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</si>
  <si>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</si>
  <si>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</si>
  <si>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</si>
  <si>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</si>
  <si>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</si>
  <si>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</si>
  <si>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</si>
  <si>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</si>
  <si>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</si>
  <si>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</si>
  <si>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</si>
  <si>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</si>
  <si>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</si>
  <si>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</si>
  <si>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</si>
  <si>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</si>
  <si>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</si>
  <si>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</si>
  <si>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</si>
  <si>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</si>
  <si>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</si>
  <si>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</si>
  <si>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</si>
  <si>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</si>
  <si>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</si>
  <si>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</si>
  <si>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</si>
  <si>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</si>
  <si>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</si>
  <si>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</si>
  <si>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</si>
  <si>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</si>
  <si>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</si>
  <si>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</si>
  <si>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</si>
  <si>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</si>
  <si>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</si>
  <si>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</si>
  <si>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</si>
  <si>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</si>
  <si>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</si>
  <si>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</si>
  <si>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</si>
  <si>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</si>
  <si>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</si>
  <si>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</si>
  <si>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</si>
  <si>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</si>
  <si>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</si>
  <si>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</si>
  <si>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</si>
  <si>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</si>
  <si>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</si>
  <si>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</si>
  <si>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</si>
  <si>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</si>
  <si>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</si>
  <si>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</si>
  <si>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</si>
  <si>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</si>
  <si>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</si>
  <si>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</si>
  <si>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</si>
  <si>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</si>
  <si>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</si>
  <si>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</si>
  <si>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</si>
  <si>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</si>
  <si>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</si>
  <si>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</si>
  <si>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</si>
  <si>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</si>
  <si>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</si>
  <si>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</si>
  <si>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</si>
  <si>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</si>
  <si>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</si>
  <si>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</si>
  <si>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</si>
  <si>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</si>
  <si>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</si>
  <si>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</si>
  <si>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</si>
  <si>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</si>
  <si>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</si>
  <si>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</si>
  <si>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</si>
  <si>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</si>
  <si>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</si>
  <si>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</si>
  <si>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</si>
  <si>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</si>
  <si>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</si>
  <si>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</si>
  <si>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</si>
  <si>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</si>
  <si>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</si>
  <si>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</si>
  <si>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</si>
  <si>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</si>
  <si>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</si>
  <si>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</si>
  <si>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</si>
  <si>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</si>
  <si>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</si>
  <si>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</si>
  <si>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</si>
  <si>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</si>
  <si>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</si>
  <si>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</si>
  <si>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</si>
  <si>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</si>
  <si>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</si>
  <si>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</si>
  <si>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</si>
  <si>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</si>
  <si>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</si>
  <si>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</si>
  <si>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</si>
  <si>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</si>
  <si>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</si>
  <si>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</si>
  <si>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</si>
  <si>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</si>
  <si>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</si>
  <si>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</si>
  <si>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</si>
  <si>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</si>
  <si>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</si>
  <si>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</si>
  <si>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</si>
  <si>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</si>
  <si>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</si>
  <si>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</si>
  <si>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</si>
  <si>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</si>
  <si>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</si>
  <si>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</si>
  <si>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</si>
  <si>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</si>
  <si>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</si>
  <si>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</si>
  <si>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</si>
  <si>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</si>
  <si>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</si>
  <si>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</si>
  <si>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</si>
  <si>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</si>
  <si>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</si>
  <si>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</si>
  <si>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</si>
  <si>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</si>
  <si>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</si>
  <si>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</si>
  <si>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</si>
  <si>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</si>
  <si>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</si>
  <si>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</si>
  <si>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</si>
  <si>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</si>
  <si>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</si>
  <si>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</si>
  <si>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</si>
  <si>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</si>
  <si>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</si>
  <si>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</si>
  <si>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</si>
  <si>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</si>
  <si>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</si>
  <si>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</si>
  <si>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</si>
  <si>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</si>
  <si>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</si>
  <si>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</si>
  <si>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</si>
  <si>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</si>
  <si>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</si>
  <si>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</si>
  <si>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</si>
  <si>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</si>
  <si>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</si>
  <si>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</si>
  <si>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</si>
  <si>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</si>
  <si>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</si>
  <si>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</si>
  <si>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</si>
  <si>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</si>
  <si>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</si>
  <si>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</si>
  <si>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</si>
  <si>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</si>
  <si>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</si>
  <si>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</si>
  <si>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</si>
  <si>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</si>
  <si>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</si>
  <si>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</si>
  <si>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</si>
  <si>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</si>
  <si>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</si>
  <si>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</si>
  <si>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</si>
  <si>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</si>
  <si>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</si>
  <si>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</si>
  <si>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</si>
  <si>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</si>
  <si>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</si>
  <si>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</si>
  <si>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</si>
  <si>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</si>
  <si>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</si>
  <si>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</si>
  <si>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</si>
  <si>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</si>
  <si>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</si>
  <si>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</si>
  <si>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</si>
  <si>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</si>
  <si>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</si>
  <si>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</si>
  <si>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</si>
  <si>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</si>
  <si>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</si>
  <si>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</si>
  <si>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</si>
  <si>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</si>
  <si>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</si>
  <si>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</si>
  <si>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</si>
  <si>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</si>
  <si>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</si>
  <si>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</si>
  <si>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</si>
  <si>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</si>
  <si>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</si>
  <si>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</si>
  <si>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</si>
  <si>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</si>
  <si>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</si>
  <si>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</si>
  <si>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</si>
  <si>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</si>
  <si>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</si>
  <si>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</si>
  <si>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</si>
  <si>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</si>
  <si>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</si>
  <si>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</si>
  <si>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</si>
  <si>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</si>
  <si>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</si>
  <si>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</si>
  <si>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</si>
  <si>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</si>
  <si>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</si>
  <si>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</si>
  <si>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</si>
  <si>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</si>
  <si>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</si>
  <si>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</si>
  <si>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</si>
  <si>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</si>
  <si>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</si>
  <si>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</si>
  <si>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</si>
  <si>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</si>
  <si>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</si>
  <si>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</si>
  <si>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</si>
  <si>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</si>
  <si>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</si>
  <si>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</si>
  <si>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</si>
  <si>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</si>
  <si>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</si>
  <si>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</si>
  <si>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</si>
  <si>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</si>
  <si>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</si>
  <si>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</si>
  <si>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</si>
  <si>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</si>
  <si>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</si>
  <si>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</si>
  <si>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</si>
  <si>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</si>
  <si>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</si>
  <si>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</si>
  <si>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</si>
  <si>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</si>
  <si>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</si>
  <si>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</si>
  <si>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</si>
  <si>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</si>
  <si>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</si>
  <si>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</si>
  <si>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</si>
  <si>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</si>
  <si>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</si>
  <si>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</si>
  <si>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</si>
  <si>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</si>
  <si>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</si>
  <si>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</si>
  <si>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</si>
  <si>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</si>
  <si>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</si>
  <si>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</si>
  <si>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</si>
  <si>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</si>
  <si>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</si>
  <si>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</si>
  <si>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</si>
  <si>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</si>
  <si>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</si>
  <si>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</si>
  <si>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</si>
  <si>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</si>
  <si>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</si>
  <si>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</si>
  <si>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</si>
  <si>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</si>
  <si>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</si>
  <si>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</si>
  <si>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</si>
  <si>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</si>
  <si>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</si>
  <si>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</si>
  <si>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</si>
  <si>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</si>
  <si>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</si>
  <si>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</si>
  <si>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</si>
  <si>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</si>
  <si>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</si>
  <si>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</si>
  <si>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</si>
  <si>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</si>
  <si>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</si>
  <si>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</si>
  <si>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</si>
  <si>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</si>
  <si>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</si>
  <si>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</si>
  <si>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</si>
  <si>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</si>
  <si>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</si>
  <si>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</si>
  <si>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</si>
  <si>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</si>
  <si>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</si>
  <si>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</si>
  <si>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</si>
  <si>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</si>
  <si>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</si>
  <si>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</si>
  <si>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</si>
  <si>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</si>
  <si>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</si>
  <si>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</si>
  <si>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</si>
  <si>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</si>
  <si>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</si>
  <si>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</si>
  <si>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</si>
  <si>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</si>
  <si>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</si>
  <si>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</si>
  <si>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</si>
  <si>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</si>
  <si>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</si>
  <si>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</si>
  <si>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</si>
  <si>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</si>
  <si>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</si>
  <si>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</si>
  <si>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</si>
  <si>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</si>
  <si>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</si>
  <si>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</si>
  <si>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</si>
  <si>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</si>
  <si>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</si>
  <si>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</si>
  <si>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</si>
  <si>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</si>
  <si>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</si>
  <si>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</si>
  <si>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</si>
  <si>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</si>
  <si>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</si>
  <si>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</si>
  <si>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</si>
  <si>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</si>
  <si>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</si>
  <si>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</si>
  <si>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</si>
  <si>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</si>
  <si>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</si>
  <si>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</si>
  <si>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</si>
  <si>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</si>
  <si>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</si>
  <si>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</si>
  <si>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</si>
  <si>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</si>
  <si>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</si>
  <si>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</si>
  <si>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</si>
  <si>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</si>
  <si>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</si>
  <si>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</si>
  <si>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</si>
  <si>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</si>
  <si>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</si>
  <si>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</si>
  <si>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</si>
  <si>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</si>
  <si>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</si>
  <si>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</si>
  <si>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</si>
  <si>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</si>
  <si>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</si>
  <si>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</si>
  <si>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</si>
  <si>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</si>
  <si>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</si>
  <si>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</si>
  <si>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</si>
  <si>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</si>
  <si>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</si>
  <si>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</si>
  <si>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</si>
  <si>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</si>
  <si>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</si>
  <si>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</si>
  <si>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</si>
  <si>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</si>
  <si>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</si>
  <si>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</si>
  <si>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</si>
  <si>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</si>
  <si>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</si>
  <si>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</si>
  <si>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</si>
  <si>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</si>
  <si>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</si>
  <si>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</si>
  <si>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</si>
  <si>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</si>
  <si>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</si>
  <si>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</si>
  <si>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</si>
  <si>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</si>
  <si>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</si>
  <si>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</si>
  <si>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</si>
  <si>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</si>
  <si>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</si>
  <si>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</si>
  <si>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</si>
  <si>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</si>
  <si>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</si>
  <si>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</si>
  <si>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</si>
  <si>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</si>
  <si>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</si>
  <si>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</si>
  <si>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</si>
  <si>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</si>
  <si>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</si>
  <si>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</si>
  <si>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</si>
  <si>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</si>
  <si>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</si>
  <si>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</si>
  <si>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</si>
  <si>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</si>
  <si>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</si>
  <si>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</si>
  <si>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</si>
  <si>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</si>
  <si>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</si>
  <si>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</si>
  <si>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</si>
  <si>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</si>
  <si>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</si>
  <si>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</si>
  <si>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</si>
  <si>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</si>
  <si>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</si>
  <si>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</si>
  <si>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</si>
  <si>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</si>
  <si>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</si>
  <si>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</si>
  <si>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</si>
  <si>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</si>
  <si>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</si>
  <si>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</si>
  <si>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</si>
  <si>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</si>
  <si>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</si>
  <si>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</si>
  <si>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</si>
  <si>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</si>
  <si>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</si>
  <si>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</si>
  <si>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</si>
  <si>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</si>
  <si>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</si>
  <si>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</si>
  <si>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</si>
  <si>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</si>
  <si>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</si>
  <si>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</si>
  <si>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</si>
  <si>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</si>
  <si>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</si>
  <si>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</si>
  <si>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</si>
  <si>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</si>
  <si>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</si>
  <si>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</si>
  <si>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</si>
  <si>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</si>
  <si>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</si>
  <si>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</si>
  <si>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</si>
  <si>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</si>
  <si>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</si>
  <si>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</si>
  <si>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</si>
  <si>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</si>
  <si>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</si>
  <si>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</si>
  <si>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</si>
  <si>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</si>
  <si>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</si>
  <si>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</si>
  <si>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</si>
  <si>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</si>
  <si>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</si>
  <si>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</si>
  <si>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</si>
  <si>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</si>
  <si>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</si>
  <si>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</si>
  <si>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</si>
  <si>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</si>
  <si>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</si>
  <si>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</si>
  <si>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</si>
  <si>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</si>
  <si>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</si>
  <si>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</si>
  <si>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</si>
  <si>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</si>
  <si>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</si>
  <si>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</si>
  <si>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</si>
  <si>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</si>
  <si>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</si>
  <si>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</si>
  <si>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</si>
  <si>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</si>
  <si>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</si>
  <si>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</si>
  <si>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</si>
  <si>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</si>
  <si>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</si>
  <si>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</si>
  <si>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</si>
  <si>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</si>
  <si>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</si>
  <si>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</si>
  <si>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</si>
  <si>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</si>
  <si>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</si>
  <si>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</si>
  <si>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</si>
  <si>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</si>
  <si>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</si>
  <si>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</si>
  <si>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</si>
  <si>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</si>
  <si>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</si>
  <si>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</si>
  <si>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</si>
  <si>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</si>
  <si>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</si>
  <si>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</si>
  <si>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</si>
  <si>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</si>
  <si>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</si>
  <si>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</si>
  <si>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</si>
  <si>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</si>
  <si>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</si>
  <si>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</si>
  <si>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</si>
  <si>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</si>
  <si>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</si>
  <si>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</si>
  <si>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</si>
  <si>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</si>
  <si>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</si>
  <si>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</si>
  <si>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</si>
  <si>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</si>
  <si>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</si>
  <si>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</si>
  <si>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</si>
  <si>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</si>
  <si>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</si>
  <si>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</si>
  <si>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</si>
  <si>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</si>
  <si>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</si>
  <si>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</si>
  <si>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</si>
  <si>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</si>
  <si>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</si>
  <si>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</si>
  <si>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</si>
  <si>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</si>
  <si>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</si>
  <si>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</si>
  <si>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</si>
  <si>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</si>
  <si>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</si>
  <si>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</si>
  <si>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</si>
  <si>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</si>
  <si>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</si>
  <si>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</si>
  <si>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</si>
  <si>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</si>
  <si>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</si>
  <si>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</si>
  <si>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</si>
  <si>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</si>
  <si>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</si>
  <si>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</si>
  <si>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</si>
  <si>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</si>
  <si>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</si>
  <si>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</si>
  <si>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</si>
  <si>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</si>
  <si>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</si>
  <si>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</si>
  <si>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</si>
  <si>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</si>
  <si>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</si>
  <si>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</si>
  <si>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</si>
  <si>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</si>
  <si>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</si>
  <si>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</si>
  <si>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</si>
  <si>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</si>
  <si>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</si>
  <si>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</si>
  <si>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</si>
  <si>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</si>
  <si>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</si>
  <si>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</si>
  <si>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</si>
  <si>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</si>
  <si>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</si>
  <si>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</si>
  <si>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</si>
  <si>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</si>
  <si>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</si>
  <si>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</si>
  <si>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</si>
  <si>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</si>
  <si>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</si>
  <si>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</si>
  <si>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</si>
  <si>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</si>
  <si>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</si>
  <si>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</si>
  <si>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</si>
  <si>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</si>
  <si>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</si>
  <si>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</si>
  <si>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</si>
  <si>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</si>
  <si>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</si>
  <si>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</si>
  <si>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</si>
  <si>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</si>
  <si>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</si>
  <si>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</si>
  <si>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</si>
  <si>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</si>
  <si>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</si>
  <si>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</si>
  <si>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</si>
  <si>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</si>
  <si>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</si>
  <si>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</si>
  <si>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</si>
  <si>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</si>
  <si>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</si>
  <si>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</si>
  <si>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</si>
  <si>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</si>
  <si>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</si>
  <si>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</si>
  <si>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</si>
  <si>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</si>
  <si>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</si>
  <si>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</si>
  <si>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</si>
  <si>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</si>
  <si>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</si>
  <si>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</si>
  <si>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</si>
  <si>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</si>
  <si>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</si>
  <si>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</si>
  <si>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</si>
  <si>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</si>
  <si>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</si>
  <si>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</si>
  <si>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</si>
  <si>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</si>
  <si>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</si>
  <si>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</si>
  <si>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</si>
  <si>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</si>
  <si>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</si>
  <si>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</si>
  <si>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</si>
  <si>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</si>
  <si>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</si>
  <si>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</si>
  <si>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</si>
  <si>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</si>
  <si>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</si>
  <si>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</si>
  <si>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</si>
  <si>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</si>
  <si>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</si>
  <si>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</si>
  <si>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</si>
  <si>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</si>
  <si>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</si>
  <si>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</si>
  <si>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</si>
  <si>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</si>
  <si>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</si>
  <si>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</si>
  <si>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</si>
  <si>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</si>
  <si>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</si>
  <si>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</si>
  <si>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</si>
  <si>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</si>
  <si>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</si>
  <si>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</si>
  <si>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</si>
  <si>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</si>
  <si>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</si>
  <si>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</si>
  <si>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</si>
  <si>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</si>
  <si>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</si>
  <si>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</si>
  <si>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</si>
  <si>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</si>
  <si>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</si>
  <si>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</si>
  <si>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</si>
  <si>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</si>
  <si>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</si>
  <si>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</si>
  <si>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</si>
  <si>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</si>
  <si>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</si>
  <si>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</si>
  <si>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</si>
  <si>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</si>
  <si>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</si>
  <si>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</si>
  <si>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</si>
  <si>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</si>
  <si>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</si>
  <si>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</si>
  <si>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</si>
  <si>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</si>
  <si>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</si>
  <si>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</si>
  <si>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</si>
  <si>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</si>
  <si>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</si>
  <si>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</si>
  <si>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</si>
  <si>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</si>
  <si>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</si>
  <si>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</si>
  <si>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</si>
  <si>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</si>
  <si>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</si>
  <si>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</si>
  <si>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</si>
  <si>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</si>
  <si>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</si>
  <si>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</si>
  <si>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</si>
  <si>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</si>
  <si>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</si>
  <si>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</si>
  <si>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</si>
  <si>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</si>
  <si>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</si>
  <si>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</si>
  <si>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</si>
  <si>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</si>
  <si>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</si>
  <si>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</si>
  <si>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</si>
  <si>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</si>
  <si>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</si>
  <si>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</si>
  <si>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</si>
  <si>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</si>
  <si>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</si>
  <si>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</si>
  <si>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</si>
  <si>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</si>
  <si>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</si>
  <si>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</si>
  <si>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</si>
  <si>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</si>
  <si>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</si>
  <si>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</si>
  <si>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</si>
  <si>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</si>
  <si>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</si>
  <si>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</si>
  <si>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</si>
  <si>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</si>
  <si>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</si>
  <si>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</si>
  <si>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</si>
  <si>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</si>
  <si>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</si>
  <si>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</si>
  <si>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</si>
  <si>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</si>
  <si>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</si>
  <si>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</si>
  <si>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</si>
  <si>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</si>
  <si>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</si>
  <si>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</si>
  <si>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</si>
  <si>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</si>
  <si>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</si>
  <si>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</si>
  <si>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</si>
  <si>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</si>
  <si>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</si>
  <si>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</si>
  <si>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</si>
  <si>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</si>
  <si>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</si>
  <si>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</si>
  <si>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</si>
  <si>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</si>
  <si>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</si>
  <si>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</si>
  <si>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</si>
  <si>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</si>
  <si>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</si>
  <si>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</si>
  <si>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</si>
  <si>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</si>
  <si>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</si>
  <si>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</si>
  <si>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</si>
  <si>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</si>
  <si>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</si>
  <si>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</si>
  <si>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</si>
  <si>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</si>
  <si>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</si>
  <si>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</si>
  <si>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</si>
  <si>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</si>
  <si>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</si>
  <si>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</si>
  <si>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</si>
  <si>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</si>
  <si>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</si>
  <si>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</si>
  <si>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</si>
  <si>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</si>
  <si>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</si>
  <si>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</si>
  <si>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</si>
  <si>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</si>
  <si>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</si>
  <si>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</si>
  <si>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</si>
  <si>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</si>
  <si>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</si>
  <si>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</si>
  <si>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</si>
  <si>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</si>
  <si>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</si>
  <si>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</si>
  <si>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</si>
  <si>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</si>
  <si>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</si>
  <si>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</si>
  <si>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</si>
  <si>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</si>
  <si>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</si>
  <si>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</si>
  <si>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</si>
  <si>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</si>
  <si>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</si>
  <si>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</si>
  <si>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</si>
  <si>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</si>
  <si>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</si>
  <si>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</si>
  <si>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</si>
  <si>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</si>
  <si>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</si>
  <si>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</si>
  <si>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</si>
  <si>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</si>
  <si>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</si>
  <si>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</si>
  <si>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</si>
  <si>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</si>
  <si>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</si>
  <si>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</si>
  <si>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</si>
  <si>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</si>
  <si>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</si>
  <si>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</si>
  <si>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</si>
  <si>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</si>
  <si>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</si>
  <si>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</si>
  <si>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</si>
  <si>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</si>
  <si>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</si>
  <si>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</si>
  <si>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</si>
  <si>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</si>
  <si>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</si>
  <si>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</si>
  <si>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</si>
  <si>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</si>
  <si>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</si>
  <si>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</si>
  <si>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</si>
  <si>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</si>
  <si>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</si>
  <si>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</si>
  <si>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</si>
  <si>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</si>
  <si>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</si>
  <si>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</si>
  <si>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</si>
  <si>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</si>
  <si>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</si>
  <si>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</si>
  <si>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</si>
  <si>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</si>
  <si>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</si>
  <si>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</si>
  <si>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</si>
  <si>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</si>
  <si>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</si>
  <si>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</si>
  <si>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</si>
  <si>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</si>
  <si>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</si>
  <si>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</si>
  <si>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</si>
  <si>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</si>
  <si>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</si>
  <si>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</si>
  <si>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</si>
  <si>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</si>
  <si>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</si>
  <si>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</si>
  <si>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</si>
  <si>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</si>
  <si>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</si>
  <si>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</si>
  <si>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</si>
  <si>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</si>
  <si>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</si>
  <si>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</si>
  <si>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</si>
  <si>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</si>
  <si>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</si>
  <si>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</si>
  <si>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</si>
  <si>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</si>
  <si>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</si>
  <si>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</si>
  <si>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</si>
  <si>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</si>
  <si>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</si>
  <si>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</si>
  <si>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</si>
  <si>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</si>
  <si>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</si>
  <si>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</si>
  <si>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</si>
  <si>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</si>
  <si>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</si>
  <si>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</si>
  <si>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</si>
  <si>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</si>
  <si>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</si>
  <si>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</si>
  <si>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</si>
  <si>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</si>
  <si>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</si>
  <si>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</si>
  <si>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</si>
  <si>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</si>
  <si>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</si>
  <si>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</si>
  <si>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</si>
  <si>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</si>
  <si>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</si>
  <si>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</si>
  <si>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</si>
  <si>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</si>
  <si>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</si>
  <si>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</si>
  <si>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</si>
  <si>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</si>
  <si>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</si>
  <si>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</si>
  <si>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</si>
  <si>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</si>
  <si>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</si>
  <si>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</si>
  <si>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</si>
  <si>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</si>
  <si>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</si>
  <si>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</si>
  <si>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</si>
  <si>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</si>
  <si>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</si>
  <si>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</si>
  <si>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</si>
  <si>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</si>
  <si>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</si>
  <si>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</si>
  <si>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</si>
  <si>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</si>
  <si>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</si>
  <si>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</si>
  <si>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</si>
  <si>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</si>
  <si>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</si>
  <si>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</si>
  <si>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</si>
  <si>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</si>
  <si>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</si>
  <si>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</si>
  <si>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</si>
  <si>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</si>
  <si>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</si>
  <si>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</si>
  <si>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</si>
  <si>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</si>
  <si>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</si>
  <si>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</si>
  <si>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</si>
  <si>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</si>
  <si>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</si>
  <si>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</si>
  <si>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</si>
  <si>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</si>
  <si>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</si>
  <si>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</si>
  <si>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</si>
  <si>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</si>
  <si>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</si>
  <si>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</si>
  <si>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</si>
  <si>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</si>
  <si>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</si>
  <si>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</si>
  <si>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</si>
  <si>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</si>
  <si>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</si>
  <si>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</si>
  <si>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</si>
  <si>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</si>
  <si>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</si>
  <si>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</si>
  <si>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</si>
  <si>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</si>
  <si>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</si>
  <si>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</si>
  <si>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</si>
  <si>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</si>
  <si>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</si>
  <si>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</si>
  <si>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</si>
  <si>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</si>
  <si>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</si>
  <si>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</si>
  <si>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</si>
  <si>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</si>
  <si>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</si>
  <si>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</si>
  <si>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</si>
  <si>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</si>
  <si>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</si>
  <si>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</si>
  <si>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</si>
  <si>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</si>
  <si>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</si>
  <si>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</si>
  <si>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</si>
  <si>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</si>
  <si>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</si>
  <si>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</si>
  <si>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</si>
  <si>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</si>
  <si>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</si>
  <si>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</si>
  <si>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</si>
  <si>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</si>
  <si>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</si>
  <si>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</si>
  <si>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</si>
  <si>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</si>
  <si>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</si>
  <si>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</si>
  <si>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</si>
  <si>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</si>
  <si>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</si>
  <si>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</si>
  <si>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</si>
  <si>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</si>
  <si>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</si>
  <si>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</si>
  <si>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</si>
  <si>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</si>
  <si>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</si>
  <si>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</si>
  <si>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</si>
  <si>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</si>
  <si>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</si>
  <si>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</si>
  <si>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</si>
  <si>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</si>
  <si>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</si>
  <si>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</si>
  <si>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</si>
  <si>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</si>
  <si>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</si>
  <si>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</si>
  <si>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</si>
  <si>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</si>
  <si>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</si>
  <si>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</si>
  <si>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</si>
  <si>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</si>
  <si>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</si>
  <si>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</si>
  <si>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</si>
  <si>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</si>
  <si>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</si>
  <si>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</si>
  <si>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</si>
  <si>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</si>
  <si>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</si>
  <si>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</si>
  <si>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</si>
  <si>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</si>
  <si>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</si>
  <si>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</si>
  <si>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</si>
  <si>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</si>
  <si>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</si>
  <si>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</si>
  <si>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</si>
  <si>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</si>
  <si>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</si>
  <si>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</si>
  <si>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</si>
  <si>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</si>
  <si>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</si>
  <si>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</si>
  <si>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</si>
  <si>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</si>
  <si>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</si>
  <si>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</si>
  <si>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</si>
  <si>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</si>
  <si>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</si>
  <si>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</si>
  <si>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</si>
  <si>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</si>
  <si>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</si>
  <si>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</si>
  <si>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</si>
  <si>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</si>
  <si>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</si>
  <si>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</si>
  <si>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</si>
  <si>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</si>
  <si>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</si>
  <si>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</si>
  <si>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</si>
  <si>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</si>
  <si>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</si>
  <si>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</si>
  <si>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</si>
  <si>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</si>
  <si>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</si>
  <si>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</si>
  <si>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</si>
  <si>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</si>
  <si>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</si>
  <si>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</si>
  <si>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</si>
  <si>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</si>
  <si>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</si>
  <si>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</si>
  <si>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</si>
  <si>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</si>
  <si>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</si>
  <si>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</si>
  <si>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</si>
  <si>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</si>
  <si>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</si>
  <si>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</si>
  <si>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</si>
  <si>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</si>
  <si>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</si>
  <si>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</si>
  <si>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</si>
  <si>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</si>
  <si>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</si>
  <si>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</si>
  <si>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</si>
  <si>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</si>
  <si>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</si>
  <si>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</si>
  <si>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</si>
  <si>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</si>
  <si>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</si>
  <si>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</si>
  <si>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</si>
  <si>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</si>
  <si>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</si>
  <si>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</si>
  <si>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</si>
  <si>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</si>
  <si>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</si>
  <si>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</si>
  <si>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</si>
  <si>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</si>
  <si>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</si>
  <si>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</si>
  <si>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</si>
  <si>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</si>
  <si>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</si>
  <si>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</si>
  <si>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</si>
  <si>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</si>
  <si>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</si>
  <si>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</si>
  <si>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</si>
  <si>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</si>
  <si>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</si>
  <si>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</si>
  <si>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</si>
  <si>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</si>
  <si>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</si>
  <si>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</si>
  <si>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</si>
  <si>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</si>
  <si>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</si>
  <si>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</si>
  <si>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</si>
  <si>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</si>
  <si>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</si>
  <si>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</si>
  <si>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</si>
  <si>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</si>
  <si>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</si>
  <si>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</si>
  <si>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</si>
  <si>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</si>
  <si>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</si>
  <si>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</si>
  <si>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</si>
  <si>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</si>
  <si>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</si>
  <si>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</si>
  <si>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</si>
  <si>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</si>
  <si>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</si>
  <si>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</si>
  <si>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</si>
  <si>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</si>
  <si>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</si>
  <si>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</si>
  <si>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</si>
  <si>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</si>
  <si>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</si>
  <si>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</si>
  <si>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</si>
  <si>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</si>
  <si>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</si>
  <si>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</si>
  <si>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</si>
  <si>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</si>
  <si>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</si>
  <si>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</si>
  <si>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</si>
  <si>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</si>
  <si>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</si>
  <si>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</si>
  <si>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</si>
  <si>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</si>
  <si>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</si>
  <si>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</si>
  <si>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</si>
  <si>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</si>
  <si>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</si>
  <si>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</si>
  <si>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</si>
  <si>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</si>
  <si>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</si>
  <si>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</si>
  <si>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</si>
  <si>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</si>
  <si>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</si>
  <si>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</si>
  <si>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</si>
  <si>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</si>
  <si>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</si>
  <si>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</si>
  <si>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</si>
  <si>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</si>
  <si>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</si>
  <si>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</si>
  <si>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</si>
  <si>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</si>
  <si>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</si>
  <si>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</si>
  <si>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</si>
  <si>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</si>
  <si>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</si>
  <si>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</si>
  <si>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</si>
  <si>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</si>
  <si>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</si>
  <si>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</si>
  <si>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</si>
  <si>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</si>
  <si>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</si>
  <si>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</si>
  <si>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</si>
  <si>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</si>
  <si>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</si>
  <si>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</si>
  <si>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</si>
  <si>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</si>
  <si>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</si>
  <si>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</si>
  <si>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</si>
  <si>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</si>
  <si>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</si>
  <si>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</si>
  <si>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</si>
  <si>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</si>
  <si>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</si>
  <si>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</si>
  <si>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</si>
  <si>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</si>
  <si>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</si>
  <si>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</si>
  <si>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</si>
  <si>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</si>
  <si>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</si>
  <si>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</si>
  <si>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</si>
  <si>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</si>
  <si>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</si>
  <si>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</si>
  <si>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</si>
  <si>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</si>
  <si>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</si>
  <si>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</si>
  <si>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</si>
  <si>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</si>
  <si>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</si>
  <si>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</si>
  <si>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</si>
  <si>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</si>
  <si>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</si>
  <si>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</si>
  <si>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</si>
  <si>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</si>
  <si>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</si>
  <si>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</si>
  <si>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</si>
  <si>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</si>
  <si>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</si>
  <si>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</si>
  <si>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</si>
  <si>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</si>
  <si>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</si>
  <si>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</si>
  <si>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</si>
  <si>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</si>
  <si>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</si>
  <si>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</si>
  <si>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</si>
  <si>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</si>
  <si>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</si>
  <si>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</si>
  <si>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</si>
  <si>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</si>
  <si>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</si>
  <si>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</si>
  <si>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</si>
  <si>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</si>
  <si>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</si>
  <si>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</si>
  <si>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</si>
  <si>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</si>
  <si>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</si>
  <si>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</si>
  <si>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</si>
  <si>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</si>
  <si>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</si>
  <si>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</si>
  <si>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</si>
  <si>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</si>
  <si>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</si>
  <si>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</si>
  <si>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</si>
  <si>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</si>
  <si>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</si>
  <si>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</si>
  <si>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</si>
  <si>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</si>
  <si>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</si>
  <si>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</si>
  <si>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</si>
  <si>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</si>
  <si>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</si>
  <si>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</si>
  <si>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</si>
  <si>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</si>
  <si>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</si>
  <si>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</si>
  <si>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</si>
  <si>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</si>
  <si>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</si>
  <si>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</si>
  <si>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</si>
  <si>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</si>
  <si>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</si>
  <si>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</si>
  <si>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</si>
  <si>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</si>
  <si>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</si>
  <si>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</si>
  <si>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</si>
  <si>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</si>
  <si>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</si>
  <si>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</si>
  <si>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</si>
  <si>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</si>
  <si>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</si>
  <si>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</si>
  <si>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</si>
  <si>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</si>
  <si>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</si>
  <si>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</si>
  <si>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</si>
  <si>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</si>
  <si>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</si>
  <si>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</si>
  <si>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</si>
  <si>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</si>
  <si>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</si>
  <si>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</si>
  <si>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</si>
  <si>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</si>
  <si>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</si>
  <si>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</si>
  <si>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</si>
  <si>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</si>
  <si>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</si>
  <si>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</si>
  <si>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</si>
  <si>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</si>
  <si>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</si>
  <si>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</si>
  <si>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</si>
  <si>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</si>
  <si>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</si>
  <si>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</si>
  <si>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</si>
  <si>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</si>
  <si>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</si>
  <si>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</si>
  <si>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</si>
  <si>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</si>
  <si>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</si>
  <si>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</si>
  <si>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</si>
  <si>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film &amp; video</t>
  </si>
  <si>
    <t>animation</t>
  </si>
  <si>
    <t>documentary</t>
  </si>
  <si>
    <t>drama</t>
  </si>
  <si>
    <t>science fiction</t>
  </si>
  <si>
    <t>shorts</t>
  </si>
  <si>
    <t>television</t>
  </si>
  <si>
    <t>food</t>
  </si>
  <si>
    <t>people</t>
  </si>
  <si>
    <t>food trucks</t>
  </si>
  <si>
    <t>small batch</t>
  </si>
  <si>
    <t>games</t>
  </si>
  <si>
    <t>mobile games</t>
  </si>
  <si>
    <t>tabletop games</t>
  </si>
  <si>
    <t>video games</t>
  </si>
  <si>
    <t>journalism</t>
  </si>
  <si>
    <t>audio</t>
  </si>
  <si>
    <t>music</t>
  </si>
  <si>
    <t>classical music</t>
  </si>
  <si>
    <t>Sub-Category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</si>
  <si>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</si>
  <si>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</si>
  <si>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</si>
  <si>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</si>
  <si>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</si>
  <si>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</si>
  <si>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</si>
  <si>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</si>
  <si>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rock</t>
  </si>
  <si>
    <t>metal</t>
  </si>
  <si>
    <t>jazz</t>
  </si>
  <si>
    <t>indie rock</t>
  </si>
  <si>
    <t>electronic music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</si>
  <si>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</si>
  <si>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</si>
  <si>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</si>
  <si>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</si>
  <si>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</si>
  <si>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</si>
  <si>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</si>
  <si>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</si>
  <si>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</si>
  <si>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</si>
  <si>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</si>
  <si>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</si>
  <si>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restaurants</t>
  </si>
  <si>
    <t>space exploration</t>
  </si>
  <si>
    <t>makerspaces</t>
  </si>
  <si>
    <t>spaces</t>
  </si>
  <si>
    <t>children's books</t>
  </si>
  <si>
    <t>musical</t>
  </si>
  <si>
    <t xml:space="preserve">Category </t>
  </si>
  <si>
    <t>Row Labels</t>
  </si>
  <si>
    <t>Grand Total</t>
  </si>
  <si>
    <t>Column Labels</t>
  </si>
  <si>
    <t>Count of Sub-Category</t>
  </si>
  <si>
    <t>Count of state</t>
  </si>
  <si>
    <t>Count of country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</si>
  <si>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</si>
  <si>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</si>
  <si>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</si>
  <si>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</si>
  <si>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</si>
  <si>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</si>
  <si>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</si>
  <si>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</si>
  <si>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</si>
  <si>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</si>
  <si>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</si>
  <si>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</si>
  <si>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</si>
  <si>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</si>
  <si>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</si>
  <si>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</si>
  <si>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</si>
  <si>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 xml:space="preserve"> Number Successful</t>
  </si>
  <si>
    <t xml:space="preserve"> Number Failed</t>
  </si>
  <si>
    <t xml:space="preserve"> Number Canceled</t>
  </si>
  <si>
    <t xml:space="preserve"> Total Projects</t>
  </si>
  <si>
    <t xml:space="preserve"> Percentage Successful</t>
  </si>
  <si>
    <t xml:space="preserve"> 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</si>
  <si>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</si>
  <si>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</si>
  <si>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</si>
  <si>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</si>
  <si>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</si>
  <si>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</si>
  <si>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</si>
  <si>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</si>
  <si>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</si>
  <si>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</si>
  <si>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</si>
  <si>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</si>
  <si>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</si>
  <si>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 xml:space="preserve"> </t>
  </si>
  <si>
    <t>m</t>
  </si>
  <si>
    <t>thea</t>
  </si>
  <si>
    <t>f&amp;v</t>
  </si>
  <si>
    <t>FALSE</t>
  </si>
  <si>
    <t>TRUE</t>
  </si>
  <si>
    <t>Count of staff_pick</t>
  </si>
  <si>
    <t>(Multiple Items)</t>
  </si>
  <si>
    <t>Count of goal</t>
  </si>
  <si>
    <t>Max of Percent funded</t>
  </si>
  <si>
    <t>Staff Pick Formated</t>
  </si>
  <si>
    <t>Staff Pick Numbers</t>
  </si>
  <si>
    <t>State Count</t>
  </si>
  <si>
    <t>SUMMARY OUTPUT</t>
  </si>
  <si>
    <t>Regression Statistics</t>
  </si>
  <si>
    <t>Multiple R</t>
  </si>
  <si>
    <t>R Square</t>
  </si>
  <si>
    <t>Adjusted R Square</t>
  </si>
  <si>
    <t>Standard Error</t>
  </si>
  <si>
    <t>Observations</t>
  </si>
  <si>
    <t>ANOVA</t>
  </si>
  <si>
    <t>Regression</t>
  </si>
  <si>
    <t>Residual</t>
  </si>
  <si>
    <t>Total</t>
  </si>
  <si>
    <t>Intercept</t>
  </si>
  <si>
    <t>df</t>
  </si>
  <si>
    <t>SS</t>
  </si>
  <si>
    <t>MS</t>
  </si>
  <si>
    <t>F</t>
  </si>
  <si>
    <t>Significance F</t>
  </si>
  <si>
    <t>Coefficients</t>
  </si>
  <si>
    <t>t Stat</t>
  </si>
  <si>
    <t>P-value</t>
  </si>
  <si>
    <t>Lower 95%</t>
  </si>
  <si>
    <t>Upper 95%</t>
  </si>
  <si>
    <t>Lower 95.0%</t>
  </si>
  <si>
    <t>Upper 95.0%</t>
  </si>
  <si>
    <t>X Variable 1</t>
  </si>
  <si>
    <t>RESIDUAL OUTPUT</t>
  </si>
  <si>
    <t>Observation</t>
  </si>
  <si>
    <t>Predicted Y</t>
  </si>
  <si>
    <t>Residuals</t>
  </si>
  <si>
    <t>PROBABILITY OUTPUT</t>
  </si>
  <si>
    <t>Percentile</t>
  </si>
  <si>
    <t>Y</t>
  </si>
  <si>
    <t>Predicted 63.9175824175824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</si>
</sst>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409]m/d/yy\ h:mm\ AM/PM;@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</font>
    <font>
      <i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0" fillId="0" borderId="0" xfId="0" applyNumberFormat="1"/>
    <xf numFmtId="9" fontId="0" fillId="0" borderId="0" xfId="1" applyFont="1"/>
    <xf numFmtId="164" fontId="0" fillId="0" borderId="0" xfId="0" applyNumberFormat="1" applyAlignment="1">
      <alignment horizontal="left"/>
    </xf>
    <xf numFmtId="164" fontId="3" fillId="0" borderId="0" xfId="0" applyNumberFormat="1" applyFont="1"/>
    <xf numFmtId="49" fontId="1" fillId="0" borderId="0" xfId="0" applyNumberFormat="1" applyFont="1" applyAlignment="1">
      <alignment horizontal="center"/>
    </xf>
    <xf numFmtId="49" fontId="0" fillId="0" borderId="0" xfId="0" applyNumberFormat="1" applyAlignment="1">
      <alignment horizontal="center"/>
    </xf>
    <xf numFmtId="0" fontId="0" fillId="0" borderId="0" xfId="0" applyNumberFormat="1" applyAlignment="1">
      <alignment horizontal="center"/>
    </xf>
    <xf numFmtId="2" fontId="0" fillId="0" borderId="0" xfId="0" applyNumberFormat="1"/>
    <xf numFmtId="2" fontId="1" fillId="0" borderId="0" xfId="0" applyNumberFormat="1" applyFont="1" applyAlignment="1">
      <alignment horizontal="center"/>
    </xf>
    <xf numFmtId="0" fontId="1" fillId="0" borderId="0" xfId="0" applyNumberFormat="1" applyFont="1" applyAlignment="1">
      <alignment horizontal="right"/>
    </xf>
    <xf numFmtId="0" fontId="0" fillId="0" borderId="0" xfId="0" applyNumberFormat="1" applyAlignment="1">
      <alignment horizontal="right"/>
    </xf>
    <xf numFmtId="0" fontId="0" fillId="0" borderId="0" xfId="0" applyFill="1" applyBorder="1" applyAlignment="1"/>
    <xf numFmtId="0" fontId="0" fillId="0" borderId="1" xfId="0" applyFill="1" applyBorder="1" applyAlignment="1"/>
    <xf numFmtId="0" fontId="4" fillId="0" borderId="2" xfId="0" applyFont="1" applyFill="1" applyBorder="1" applyAlignment="1">
      <alignment horizontal="center"/>
    </xf>
    <xf numFmtId="0" fontId="4" fillId="0" borderId="2" xfId="0" applyFont="1" applyFill="1" applyBorder="1" applyAlignment="1">
      <alignment horizontal="centerContinuous"/>
    </xf>
  </cellXfs>
  <cellStyles count="2">
    <cellStyle name="Normal" xfId="0" builtinId="0"/>
    <cellStyle name="Percent" xfId="1" builtinId="5"/>
  </cellStyles>
  <dxfs count="6">
    <dxf>
      <fill>
        <patternFill>
          <bgColor rgb="FFFFC7CE"/>
        </patternFill>
      </fill>
    </dxf>
    <dxf>
      <font>
        <color rgb="FF9C0006"/>
      </font>
      <fill>
        <patternFill>
          <bgColor theme="9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theme="4"/>
        </patternFill>
      </fill>
    </dxf>
    <dxf>
      <font>
        <color rgb="FF9C0006"/>
      </font>
      <fill>
        <patternFill>
          <bgColor theme="6" tint="0.39994506668294322"/>
        </patternFill>
      </fill>
    </dxf>
    <dxf>
      <font>
        <color rgb="FF9C0006"/>
      </font>
      <fill>
        <patternFill>
          <bgColor theme="6" tint="0.39994506668294322"/>
        </patternFill>
      </fill>
    </dxf>
  </dxfs>
  <tableStyles count="0" defaultTableStyle="TableStyleMedium2" defaultPivotStyle="PivotStyleLight16"/>
  <colors>
    <mruColors>
      <color rgb="FFFFEFF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2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(1) 1st homework.xlsx]Category!PivotTable1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State of Campaign Category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E22-4CD7-A261-38B71D757A36}"/>
            </c:ext>
          </c:extLst>
        </c:ser>
        <c:ser>
          <c:idx val="1"/>
          <c:order val="1"/>
          <c:tx>
            <c:strRef>
              <c:f>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903-4099-BCF9-B60C96FBD090}"/>
            </c:ext>
          </c:extLst>
        </c:ser>
        <c:ser>
          <c:idx val="2"/>
          <c:order val="2"/>
          <c:tx>
            <c:strRef>
              <c:f>Category!$D$3:$D$4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903-4099-BCF9-B60C96FBD090}"/>
            </c:ext>
          </c:extLst>
        </c:ser>
        <c:ser>
          <c:idx val="3"/>
          <c:order val="3"/>
          <c:tx>
            <c:strRef>
              <c:f>Category!$E$3:$E$4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903-4099-BCF9-B60C96FBD0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26246456"/>
        <c:axId val="526248696"/>
      </c:barChart>
      <c:catAx>
        <c:axId val="52624645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6248696"/>
        <c:crosses val="autoZero"/>
        <c:auto val="1"/>
        <c:lblAlgn val="ctr"/>
        <c:lblOffset val="100"/>
        <c:noMultiLvlLbl val="0"/>
      </c:catAx>
      <c:valAx>
        <c:axId val="526248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State Status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62464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(1) 1st homework.xlsx]Subcategory!PivotTable2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Sub-Category</a:t>
            </a:r>
            <a:r>
              <a:rPr lang="en-US" baseline="0"/>
              <a:t> State</a:t>
            </a:r>
            <a:r>
              <a:rPr lang="en-US"/>
              <a:t>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Subcategory!$B$4:$B$5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8C1-4726-84F3-959261FD6DA1}"/>
            </c:ext>
          </c:extLst>
        </c:ser>
        <c:ser>
          <c:idx val="1"/>
          <c:order val="1"/>
          <c:tx>
            <c:strRef>
              <c:f>Subcategory!$C$4:$C$5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4C68-4BA6-AAD7-1A5226FF3C3D}"/>
            </c:ext>
          </c:extLst>
        </c:ser>
        <c:ser>
          <c:idx val="2"/>
          <c:order val="2"/>
          <c:tx>
            <c:strRef>
              <c:f>Subcategory!$D$4:$D$5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4C68-4BA6-AAD7-1A5226FF3C3D}"/>
            </c:ext>
          </c:extLst>
        </c:ser>
        <c:ser>
          <c:idx val="3"/>
          <c:order val="3"/>
          <c:tx>
            <c:strRef>
              <c:f>Subcategory!$E$4:$E$5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4C68-4BA6-AAD7-1A5226FF3C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26244856"/>
        <c:axId val="526246776"/>
      </c:barChart>
      <c:catAx>
        <c:axId val="52624485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6246776"/>
        <c:crosses val="autoZero"/>
        <c:auto val="1"/>
        <c:lblAlgn val="ctr"/>
        <c:lblOffset val="100"/>
        <c:noMultiLvlLbl val="0"/>
      </c:catAx>
      <c:valAx>
        <c:axId val="526246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Campaign</a:t>
                </a:r>
                <a:r>
                  <a:rPr lang="en-US" baseline="0"/>
                  <a:t> count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6244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(1) 1st homework.xlsx]Time Trend!PivotTable3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Time</a:t>
            </a:r>
            <a:r>
              <a:rPr lang="en-US" baseline="0"/>
              <a:t> Trend</a:t>
            </a:r>
            <a:endParaRPr lang="en-US"/>
          </a:p>
        </c:rich>
      </c:tx>
      <c:layout>
        <c:manualLayout>
          <c:xMode val="edge"/>
          <c:yMode val="edge"/>
          <c:x val="0.41622164653660715"/>
          <c:y val="0.1438473103483423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'Time Trend'!$B$4:$B$5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'Time Trend'!$A$6:$A$18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'Time Trend'!$B$6:$B$18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9A3-4C9D-9F6C-1C82E1B80AFE}"/>
            </c:ext>
          </c:extLst>
        </c:ser>
        <c:ser>
          <c:idx val="1"/>
          <c:order val="1"/>
          <c:tx>
            <c:strRef>
              <c:f>'Time Trend'!$C$4:$C$5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'Time Trend'!$A$6:$A$18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'Time Trend'!$C$6:$C$18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204-466A-BC3A-968709B24BF1}"/>
            </c:ext>
          </c:extLst>
        </c:ser>
        <c:ser>
          <c:idx val="2"/>
          <c:order val="2"/>
          <c:tx>
            <c:strRef>
              <c:f>'Time Trend'!$D$4:$D$5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'Time Trend'!$A$6:$A$18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'Time Trend'!$D$6:$D$18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204-466A-BC3A-968709B24B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4330808"/>
        <c:axId val="504329848"/>
      </c:lineChart>
      <c:catAx>
        <c:axId val="5043308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Date</a:t>
                </a:r>
                <a:r>
                  <a:rPr lang="en-US" baseline="0"/>
                  <a:t> Created Converstion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4329848"/>
        <c:crosses val="autoZero"/>
        <c:auto val="1"/>
        <c:lblAlgn val="ctr"/>
        <c:lblOffset val="100"/>
        <c:noMultiLvlLbl val="0"/>
      </c:catAx>
      <c:valAx>
        <c:axId val="504329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State 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43308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Based</a:t>
            </a:r>
            <a:r>
              <a:rPr lang="en-US" baseline="0"/>
              <a:t> on Goal</a:t>
            </a:r>
            <a:endParaRPr lang="en-US"/>
          </a:p>
        </c:rich>
      </c:tx>
      <c:layout>
        <c:manualLayout>
          <c:xMode val="edge"/>
          <c:yMode val="edge"/>
          <c:x val="0.40671522309711289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Bonus!$F$1</c:f>
              <c:strCache>
                <c:ptCount val="1"/>
                <c:pt idx="0">
                  <c:v> 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C40-4700-AB1A-2BCFA3AB6F93}"/>
            </c:ext>
          </c:extLst>
        </c:ser>
        <c:ser>
          <c:idx val="5"/>
          <c:order val="1"/>
          <c:tx>
            <c:strRef>
              <c:f>Bonus!$G$1</c:f>
              <c:strCache>
                <c:ptCount val="1"/>
                <c:pt idx="0">
                  <c:v> 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C40-4700-AB1A-2BCFA3AB6F93}"/>
            </c:ext>
          </c:extLst>
        </c:ser>
        <c:ser>
          <c:idx val="6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C40-4700-AB1A-2BCFA3AB6F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04338488"/>
        <c:axId val="504340408"/>
      </c:lineChart>
      <c:catAx>
        <c:axId val="504338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4340408"/>
        <c:crosses val="autoZero"/>
        <c:auto val="1"/>
        <c:lblAlgn val="ctr"/>
        <c:lblOffset val="100"/>
        <c:noMultiLvlLbl val="0"/>
      </c:catAx>
      <c:valAx>
        <c:axId val="504340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4338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(1) 1st homework.xlsx]Most funded Campaign!PivotTable5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Most Funded</a:t>
            </a:r>
            <a:r>
              <a:rPr lang="en-US" baseline="0"/>
              <a:t> Campaign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'Most funded Campaign'!$B$3:$B$4</c:f>
              <c:strCache>
                <c:ptCount val="1"/>
                <c:pt idx="0">
                  <c:v>GB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'Most funded Campaign'!$A$5:$A$8</c:f>
              <c:strCache>
                <c:ptCount val="3"/>
                <c:pt idx="0">
                  <c:v>hardware</c:v>
                </c:pt>
                <c:pt idx="1">
                  <c:v>rock</c:v>
                </c:pt>
                <c:pt idx="2">
                  <c:v>tabletop games</c:v>
                </c:pt>
              </c:strCache>
            </c:strRef>
          </c:cat>
          <c:val>
            <c:numRef>
              <c:f>'Most funded Campaign'!$B$5:$B$8</c:f>
              <c:numCache>
                <c:formatCode>General</c:formatCode>
                <c:ptCount val="3"/>
                <c:pt idx="0">
                  <c:v>1462</c:v>
                </c:pt>
                <c:pt idx="1">
                  <c:v>252.48648648648651</c:v>
                </c:pt>
                <c:pt idx="2">
                  <c:v>1867.1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640B-46DA-A60A-E4090565EE58}"/>
            </c:ext>
          </c:extLst>
        </c:ser>
        <c:ser>
          <c:idx val="1"/>
          <c:order val="1"/>
          <c:tx>
            <c:strRef>
              <c:f>'Most funded Campaign'!$C$3:$C$4</c:f>
              <c:strCache>
                <c:ptCount val="1"/>
                <c:pt idx="0">
                  <c:v>US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'Most funded Campaign'!$A$5:$A$8</c:f>
              <c:strCache>
                <c:ptCount val="3"/>
                <c:pt idx="0">
                  <c:v>hardware</c:v>
                </c:pt>
                <c:pt idx="1">
                  <c:v>rock</c:v>
                </c:pt>
                <c:pt idx="2">
                  <c:v>tabletop games</c:v>
                </c:pt>
              </c:strCache>
            </c:strRef>
          </c:cat>
          <c:val>
            <c:numRef>
              <c:f>'Most funded Campaign'!$C$5:$C$8</c:f>
              <c:numCache>
                <c:formatCode>General</c:formatCode>
                <c:ptCount val="3"/>
                <c:pt idx="0">
                  <c:v>2260300</c:v>
                </c:pt>
                <c:pt idx="1">
                  <c:v>303833.2</c:v>
                </c:pt>
                <c:pt idx="2">
                  <c:v>930250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640B-46DA-A60A-E4090565EE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3794232"/>
        <c:axId val="93797752"/>
      </c:barChart>
      <c:catAx>
        <c:axId val="937942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Sub-Category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797752"/>
        <c:crosses val="autoZero"/>
        <c:auto val="1"/>
        <c:lblAlgn val="ctr"/>
        <c:lblOffset val="100"/>
        <c:noMultiLvlLbl val="0"/>
      </c:catAx>
      <c:valAx>
        <c:axId val="93797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</a:t>
                </a:r>
                <a:r>
                  <a:rPr lang="en-US" baseline="0"/>
                  <a:t> funded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7942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(1) 1st homework.xlsx]Staff Pick!PivotTable6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State of Staff Pick</a:t>
            </a:r>
          </a:p>
        </c:rich>
      </c:tx>
      <c:layout>
        <c:manualLayout>
          <c:xMode val="edge"/>
          <c:yMode val="edge"/>
          <c:x val="0.39125402211752819"/>
          <c:y val="4.159437697406468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'Staff Pick'!$B$3:$B$4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'Staff Pick'!$A$5:$A$6</c:f>
              <c:strCache>
                <c:ptCount val="1"/>
                <c:pt idx="0">
                  <c:v>TRUE</c:v>
                </c:pt>
              </c:strCache>
            </c:strRef>
          </c:cat>
          <c:val>
            <c:numRef>
              <c:f>'Staff Pick'!$B$5:$B$6</c:f>
              <c:numCache>
                <c:formatCode>General</c:formatCode>
                <c:ptCount val="1"/>
                <c:pt idx="0">
                  <c:v>486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DE3-414F-9BE5-EC1DC3B6100A}"/>
            </c:ext>
          </c:extLst>
        </c:ser>
        <c:ser>
          <c:idx val="1"/>
          <c:order val="1"/>
          <c:tx>
            <c:strRef>
              <c:f>'Staff Pick'!$C$3:$C$4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cat>
            <c:strRef>
              <c:f>'Staff Pick'!$A$5:$A$6</c:f>
              <c:strCache>
                <c:ptCount val="1"/>
                <c:pt idx="0">
                  <c:v>TRUE</c:v>
                </c:pt>
              </c:strCache>
            </c:strRef>
          </c:cat>
          <c:val>
            <c:numRef>
              <c:f>'Staff Pick'!$C$5:$C$6</c:f>
              <c:numCache>
                <c:formatCode>General</c:formatCode>
                <c:ptCount val="1"/>
                <c:pt idx="0">
                  <c:v>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DE3-414F-9BE5-EC1DC3B6100A}"/>
            </c:ext>
          </c:extLst>
        </c:ser>
        <c:ser>
          <c:idx val="2"/>
          <c:order val="2"/>
          <c:tx>
            <c:strRef>
              <c:f>'Staff Pick'!$D$3:$D$4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cat>
            <c:strRef>
              <c:f>'Staff Pick'!$A$5:$A$6</c:f>
              <c:strCache>
                <c:ptCount val="1"/>
                <c:pt idx="0">
                  <c:v>TRUE</c:v>
                </c:pt>
              </c:strCache>
            </c:strRef>
          </c:cat>
          <c:val>
            <c:numRef>
              <c:f>'Staff Pick'!$D$5:$D$6</c:f>
              <c:numCache>
                <c:formatCode>General</c:formatCode>
                <c:ptCount val="1"/>
                <c:pt idx="0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DE3-414F-9BE5-EC1DC3B6100A}"/>
            </c:ext>
          </c:extLst>
        </c:ser>
        <c:ser>
          <c:idx val="3"/>
          <c:order val="3"/>
          <c:tx>
            <c:strRef>
              <c:f>'Staff Pick'!$E$3:$E$4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invertIfNegative val="0"/>
          <c:cat>
            <c:strRef>
              <c:f>'Staff Pick'!$A$5:$A$6</c:f>
              <c:strCache>
                <c:ptCount val="1"/>
                <c:pt idx="0">
                  <c:v>TRUE</c:v>
                </c:pt>
              </c:strCache>
            </c:strRef>
          </c:cat>
          <c:val>
            <c:numRef>
              <c:f>'Staff Pick'!$E$5:$E$6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DE3-414F-9BE5-EC1DC3B610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831040976"/>
        <c:axId val="831039696"/>
        <c:axId val="0"/>
      </c:bar3DChart>
      <c:catAx>
        <c:axId val="83104097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State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1039696"/>
        <c:crosses val="autoZero"/>
        <c:auto val="1"/>
        <c:lblAlgn val="ctr"/>
        <c:lblOffset val="100"/>
        <c:noMultiLvlLbl val="0"/>
      </c:catAx>
      <c:valAx>
        <c:axId val="831039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 of Staff pick</a:t>
                </a:r>
              </a:p>
            </c:rich>
          </c:tx>
          <c:layout>
            <c:manualLayout>
              <c:xMode val="edge"/>
              <c:yMode val="edge"/>
              <c:x val="2.3799953876058381E-2"/>
              <c:y val="0.4279702722541038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1040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(1) 1st homework.xlsx]Country with most fail!PivotTable9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'Country with most fail'!$B$3:$B$4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'Country with most fail'!$A$5:$A$9</c:f>
              <c:strCache>
                <c:ptCount val="4"/>
                <c:pt idx="0">
                  <c:v>AU</c:v>
                </c:pt>
                <c:pt idx="1">
                  <c:v>CA</c:v>
                </c:pt>
                <c:pt idx="2">
                  <c:v>GB</c:v>
                </c:pt>
                <c:pt idx="3">
                  <c:v>US</c:v>
                </c:pt>
              </c:strCache>
            </c:strRef>
          </c:cat>
          <c:val>
            <c:numRef>
              <c:f>'Country with most fail'!$B$5:$B$9</c:f>
              <c:numCache>
                <c:formatCode>General</c:formatCode>
                <c:ptCount val="4"/>
                <c:pt idx="0">
                  <c:v>19</c:v>
                </c:pt>
                <c:pt idx="1">
                  <c:v>64</c:v>
                </c:pt>
                <c:pt idx="2">
                  <c:v>366</c:v>
                </c:pt>
                <c:pt idx="3">
                  <c:v>1651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31F-49E6-BF78-D08DA93C1990}"/>
            </c:ext>
          </c:extLst>
        </c:ser>
        <c:ser>
          <c:idx val="1"/>
          <c:order val="1"/>
          <c:tx>
            <c:strRef>
              <c:f>'Country with most fail'!$C$3:$C$4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'Country with most fail'!$A$5:$A$9</c:f>
              <c:strCache>
                <c:ptCount val="4"/>
                <c:pt idx="0">
                  <c:v>AU</c:v>
                </c:pt>
                <c:pt idx="1">
                  <c:v>CA</c:v>
                </c:pt>
                <c:pt idx="2">
                  <c:v>GB</c:v>
                </c:pt>
                <c:pt idx="3">
                  <c:v>US</c:v>
                </c:pt>
              </c:strCache>
            </c:strRef>
          </c:cat>
          <c:val>
            <c:numRef>
              <c:f>'Country with most fail'!$C$5:$C$9</c:f>
              <c:numCache>
                <c:formatCode>General</c:formatCode>
                <c:ptCount val="4"/>
                <c:pt idx="0">
                  <c:v>41</c:v>
                </c:pt>
                <c:pt idx="1">
                  <c:v>64</c:v>
                </c:pt>
                <c:pt idx="2">
                  <c:v>205</c:v>
                </c:pt>
                <c:pt idx="3">
                  <c:v>1097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31F-49E6-BF78-D08DA93C19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831031376"/>
        <c:axId val="831035536"/>
      </c:barChart>
      <c:catAx>
        <c:axId val="831031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1035536"/>
        <c:crosses val="autoZero"/>
        <c:auto val="1"/>
        <c:lblAlgn val="ctr"/>
        <c:lblOffset val="100"/>
        <c:noMultiLvlLbl val="0"/>
      </c:catAx>
      <c:valAx>
        <c:axId val="831035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1031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(1) 1st homework.xlsx]Sheet1!PivotTable4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Sheet1!$B$3:$B$4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Sheet1!$A$5:$A$17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Sheet1!$B$5:$B$17</c:f>
              <c:numCache>
                <c:formatCode>General</c:formatCode>
                <c:ptCount val="12"/>
                <c:pt idx="0">
                  <c:v>133</c:v>
                </c:pt>
                <c:pt idx="1">
                  <c:v>152</c:v>
                </c:pt>
                <c:pt idx="2">
                  <c:v>208</c:v>
                </c:pt>
                <c:pt idx="3">
                  <c:v>186</c:v>
                </c:pt>
                <c:pt idx="4">
                  <c:v>208</c:v>
                </c:pt>
                <c:pt idx="5">
                  <c:v>215</c:v>
                </c:pt>
                <c:pt idx="6">
                  <c:v>222</c:v>
                </c:pt>
                <c:pt idx="7">
                  <c:v>198</c:v>
                </c:pt>
                <c:pt idx="8">
                  <c:v>160</c:v>
                </c:pt>
                <c:pt idx="9">
                  <c:v>158</c:v>
                </c:pt>
                <c:pt idx="10">
                  <c:v>160</c:v>
                </c:pt>
                <c:pt idx="11">
                  <c:v>185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537-4D7F-8FE3-CF92B9EF60F5}"/>
            </c:ext>
          </c:extLst>
        </c:ser>
        <c:ser>
          <c:idx val="1"/>
          <c:order val="1"/>
          <c:tx>
            <c:strRef>
              <c:f>Sheet1!$C$3:$C$4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Sheet1!$A$5:$A$17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Sheet1!$C$5:$C$17</c:f>
              <c:numCache>
                <c:formatCode>General</c:formatCode>
                <c:ptCount val="12"/>
                <c:pt idx="0">
                  <c:v>124</c:v>
                </c:pt>
                <c:pt idx="1">
                  <c:v>128</c:v>
                </c:pt>
                <c:pt idx="2">
                  <c:v>122</c:v>
                </c:pt>
                <c:pt idx="3">
                  <c:v>97</c:v>
                </c:pt>
                <c:pt idx="4">
                  <c:v>123</c:v>
                </c:pt>
                <c:pt idx="5">
                  <c:v>118</c:v>
                </c:pt>
                <c:pt idx="6">
                  <c:v>137</c:v>
                </c:pt>
                <c:pt idx="7">
                  <c:v>154</c:v>
                </c:pt>
                <c:pt idx="8">
                  <c:v>137</c:v>
                </c:pt>
                <c:pt idx="9">
                  <c:v>145</c:v>
                </c:pt>
                <c:pt idx="10">
                  <c:v>132</c:v>
                </c:pt>
                <c:pt idx="11">
                  <c:v>113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05-4A7C-AF36-7780E181F04D}"/>
            </c:ext>
          </c:extLst>
        </c:ser>
        <c:ser>
          <c:idx val="2"/>
          <c:order val="2"/>
          <c:tx>
            <c:strRef>
              <c:f>Sheet1!$D$3:$D$4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Sheet1!$A$5:$A$17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Sheet1!$D$5:$D$17</c:f>
              <c:numCache>
                <c:formatCode>General</c:formatCode>
                <c:ptCount val="12"/>
                <c:pt idx="0">
                  <c:v>25</c:v>
                </c:pt>
                <c:pt idx="1">
                  <c:v>29</c:v>
                </c:pt>
                <c:pt idx="2">
                  <c:v>29</c:v>
                </c:pt>
                <c:pt idx="3">
                  <c:v>28</c:v>
                </c:pt>
                <c:pt idx="4">
                  <c:v>28</c:v>
                </c:pt>
                <c:pt idx="5">
                  <c:v>23</c:v>
                </c:pt>
                <c:pt idx="6">
                  <c:v>35</c:v>
                </c:pt>
                <c:pt idx="7">
                  <c:v>37</c:v>
                </c:pt>
                <c:pt idx="8">
                  <c:v>25</c:v>
                </c:pt>
                <c:pt idx="9">
                  <c:v>33</c:v>
                </c:pt>
                <c:pt idx="10">
                  <c:v>21</c:v>
                </c:pt>
                <c:pt idx="11">
                  <c:v>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005-4A7C-AF36-7780E181F0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95805368"/>
        <c:axId val="795812408"/>
      </c:lineChart>
      <c:catAx>
        <c:axId val="7958053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5812408"/>
        <c:crosses val="autoZero"/>
        <c:auto val="1"/>
        <c:lblAlgn val="ctr"/>
        <c:lblOffset val="100"/>
        <c:noMultiLvlLbl val="0"/>
      </c:catAx>
      <c:valAx>
        <c:axId val="795812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5805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'Original Data'!$L$2:$L$4115</c:f>
              <c:numCache>
                <c:formatCode>General</c:formatCode>
                <c:ptCount val="4104"/>
                <c:pt idx="0">
                  <c:v>182</c:v>
                </c:pt>
                <c:pt idx="1">
                  <c:v>79</c:v>
                </c:pt>
                <c:pt idx="2">
                  <c:v>35</c:v>
                </c:pt>
                <c:pt idx="3">
                  <c:v>150</c:v>
                </c:pt>
                <c:pt idx="4">
                  <c:v>284</c:v>
                </c:pt>
                <c:pt idx="5">
                  <c:v>47</c:v>
                </c:pt>
                <c:pt idx="6">
                  <c:v>58</c:v>
                </c:pt>
                <c:pt idx="7">
                  <c:v>57</c:v>
                </c:pt>
                <c:pt idx="8">
                  <c:v>12</c:v>
                </c:pt>
                <c:pt idx="9">
                  <c:v>20</c:v>
                </c:pt>
                <c:pt idx="10">
                  <c:v>19</c:v>
                </c:pt>
                <c:pt idx="11">
                  <c:v>75</c:v>
                </c:pt>
                <c:pt idx="12">
                  <c:v>827</c:v>
                </c:pt>
                <c:pt idx="13">
                  <c:v>51</c:v>
                </c:pt>
                <c:pt idx="14">
                  <c:v>41</c:v>
                </c:pt>
                <c:pt idx="15">
                  <c:v>98</c:v>
                </c:pt>
                <c:pt idx="16">
                  <c:v>70</c:v>
                </c:pt>
                <c:pt idx="17">
                  <c:v>36</c:v>
                </c:pt>
                <c:pt idx="18">
                  <c:v>342</c:v>
                </c:pt>
                <c:pt idx="19">
                  <c:v>22</c:v>
                </c:pt>
                <c:pt idx="20">
                  <c:v>25</c:v>
                </c:pt>
                <c:pt idx="21">
                  <c:v>101</c:v>
                </c:pt>
                <c:pt idx="22">
                  <c:v>8</c:v>
                </c:pt>
                <c:pt idx="23">
                  <c:v>23</c:v>
                </c:pt>
                <c:pt idx="24">
                  <c:v>574</c:v>
                </c:pt>
                <c:pt idx="25">
                  <c:v>14</c:v>
                </c:pt>
                <c:pt idx="26">
                  <c:v>19</c:v>
                </c:pt>
                <c:pt idx="27">
                  <c:v>150</c:v>
                </c:pt>
                <c:pt idx="28">
                  <c:v>71</c:v>
                </c:pt>
                <c:pt idx="29">
                  <c:v>117</c:v>
                </c:pt>
                <c:pt idx="30">
                  <c:v>53</c:v>
                </c:pt>
                <c:pt idx="31">
                  <c:v>1</c:v>
                </c:pt>
                <c:pt idx="32">
                  <c:v>89</c:v>
                </c:pt>
                <c:pt idx="33">
                  <c:v>64</c:v>
                </c:pt>
                <c:pt idx="34">
                  <c:v>68</c:v>
                </c:pt>
                <c:pt idx="35">
                  <c:v>28</c:v>
                </c:pt>
                <c:pt idx="36">
                  <c:v>44</c:v>
                </c:pt>
                <c:pt idx="37">
                  <c:v>253</c:v>
                </c:pt>
                <c:pt idx="38">
                  <c:v>66</c:v>
                </c:pt>
                <c:pt idx="39">
                  <c:v>217</c:v>
                </c:pt>
                <c:pt idx="40">
                  <c:v>16</c:v>
                </c:pt>
                <c:pt idx="41">
                  <c:v>19</c:v>
                </c:pt>
                <c:pt idx="42">
                  <c:v>169</c:v>
                </c:pt>
                <c:pt idx="43">
                  <c:v>263</c:v>
                </c:pt>
                <c:pt idx="44">
                  <c:v>15</c:v>
                </c:pt>
                <c:pt idx="45">
                  <c:v>61</c:v>
                </c:pt>
                <c:pt idx="46">
                  <c:v>45</c:v>
                </c:pt>
                <c:pt idx="47">
                  <c:v>70</c:v>
                </c:pt>
                <c:pt idx="48">
                  <c:v>38</c:v>
                </c:pt>
                <c:pt idx="49">
                  <c:v>87</c:v>
                </c:pt>
                <c:pt idx="50">
                  <c:v>22</c:v>
                </c:pt>
                <c:pt idx="51">
                  <c:v>119</c:v>
                </c:pt>
                <c:pt idx="52">
                  <c:v>52</c:v>
                </c:pt>
                <c:pt idx="53">
                  <c:v>117</c:v>
                </c:pt>
                <c:pt idx="54">
                  <c:v>52</c:v>
                </c:pt>
                <c:pt idx="55">
                  <c:v>86</c:v>
                </c:pt>
                <c:pt idx="56">
                  <c:v>174</c:v>
                </c:pt>
                <c:pt idx="57">
                  <c:v>69</c:v>
                </c:pt>
                <c:pt idx="58">
                  <c:v>75</c:v>
                </c:pt>
                <c:pt idx="59">
                  <c:v>33</c:v>
                </c:pt>
                <c:pt idx="60">
                  <c:v>108</c:v>
                </c:pt>
                <c:pt idx="61">
                  <c:v>23</c:v>
                </c:pt>
                <c:pt idx="62">
                  <c:v>48</c:v>
                </c:pt>
                <c:pt idx="63">
                  <c:v>64</c:v>
                </c:pt>
                <c:pt idx="64">
                  <c:v>24</c:v>
                </c:pt>
                <c:pt idx="65">
                  <c:v>57</c:v>
                </c:pt>
                <c:pt idx="66">
                  <c:v>26</c:v>
                </c:pt>
                <c:pt idx="67">
                  <c:v>20</c:v>
                </c:pt>
                <c:pt idx="68">
                  <c:v>36</c:v>
                </c:pt>
                <c:pt idx="69">
                  <c:v>178</c:v>
                </c:pt>
                <c:pt idx="70">
                  <c:v>17</c:v>
                </c:pt>
                <c:pt idx="71">
                  <c:v>32</c:v>
                </c:pt>
                <c:pt idx="72">
                  <c:v>41</c:v>
                </c:pt>
                <c:pt idx="73">
                  <c:v>18</c:v>
                </c:pt>
                <c:pt idx="74">
                  <c:v>29</c:v>
                </c:pt>
                <c:pt idx="75">
                  <c:v>47</c:v>
                </c:pt>
                <c:pt idx="76">
                  <c:v>15</c:v>
                </c:pt>
                <c:pt idx="77">
                  <c:v>26</c:v>
                </c:pt>
                <c:pt idx="78">
                  <c:v>35</c:v>
                </c:pt>
                <c:pt idx="79">
                  <c:v>41</c:v>
                </c:pt>
                <c:pt idx="80">
                  <c:v>47</c:v>
                </c:pt>
                <c:pt idx="81">
                  <c:v>28</c:v>
                </c:pt>
                <c:pt idx="82">
                  <c:v>100</c:v>
                </c:pt>
                <c:pt idx="83">
                  <c:v>13</c:v>
                </c:pt>
                <c:pt idx="84">
                  <c:v>7</c:v>
                </c:pt>
                <c:pt idx="85">
                  <c:v>21</c:v>
                </c:pt>
                <c:pt idx="86">
                  <c:v>17</c:v>
                </c:pt>
                <c:pt idx="87">
                  <c:v>25</c:v>
                </c:pt>
                <c:pt idx="88">
                  <c:v>60</c:v>
                </c:pt>
                <c:pt idx="89">
                  <c:v>56</c:v>
                </c:pt>
                <c:pt idx="90">
                  <c:v>16</c:v>
                </c:pt>
                <c:pt idx="91">
                  <c:v>46</c:v>
                </c:pt>
                <c:pt idx="92">
                  <c:v>43</c:v>
                </c:pt>
                <c:pt idx="93">
                  <c:v>15</c:v>
                </c:pt>
                <c:pt idx="94">
                  <c:v>12</c:v>
                </c:pt>
                <c:pt idx="95">
                  <c:v>21</c:v>
                </c:pt>
                <c:pt idx="96">
                  <c:v>34</c:v>
                </c:pt>
                <c:pt idx="97">
                  <c:v>8</c:v>
                </c:pt>
                <c:pt idx="98">
                  <c:v>60</c:v>
                </c:pt>
                <c:pt idx="99">
                  <c:v>39</c:v>
                </c:pt>
                <c:pt idx="100">
                  <c:v>26</c:v>
                </c:pt>
                <c:pt idx="101">
                  <c:v>35</c:v>
                </c:pt>
                <c:pt idx="102">
                  <c:v>65</c:v>
                </c:pt>
                <c:pt idx="103">
                  <c:v>49</c:v>
                </c:pt>
                <c:pt idx="104">
                  <c:v>10</c:v>
                </c:pt>
                <c:pt idx="105">
                  <c:v>60</c:v>
                </c:pt>
                <c:pt idx="106">
                  <c:v>27</c:v>
                </c:pt>
                <c:pt idx="107">
                  <c:v>69</c:v>
                </c:pt>
                <c:pt idx="108">
                  <c:v>47</c:v>
                </c:pt>
                <c:pt idx="109">
                  <c:v>47</c:v>
                </c:pt>
                <c:pt idx="110">
                  <c:v>26</c:v>
                </c:pt>
                <c:pt idx="111">
                  <c:v>53</c:v>
                </c:pt>
                <c:pt idx="112">
                  <c:v>81</c:v>
                </c:pt>
                <c:pt idx="113">
                  <c:v>78</c:v>
                </c:pt>
                <c:pt idx="114">
                  <c:v>35</c:v>
                </c:pt>
                <c:pt idx="115">
                  <c:v>22</c:v>
                </c:pt>
                <c:pt idx="116">
                  <c:v>57</c:v>
                </c:pt>
                <c:pt idx="117">
                  <c:v>27</c:v>
                </c:pt>
                <c:pt idx="118">
                  <c:v>39</c:v>
                </c:pt>
                <c:pt idx="119">
                  <c:v>37</c:v>
                </c:pt>
                <c:pt idx="120">
                  <c:v>1</c:v>
                </c:pt>
                <c:pt idx="121">
                  <c:v>1</c:v>
                </c:pt>
                <c:pt idx="122">
                  <c:v>0</c:v>
                </c:pt>
                <c:pt idx="123">
                  <c:v>6</c:v>
                </c:pt>
                <c:pt idx="124">
                  <c:v>0</c:v>
                </c:pt>
                <c:pt idx="125">
                  <c:v>6</c:v>
                </c:pt>
                <c:pt idx="126">
                  <c:v>13</c:v>
                </c:pt>
                <c:pt idx="127">
                  <c:v>4</c:v>
                </c:pt>
                <c:pt idx="128">
                  <c:v>6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81</c:v>
                </c:pt>
                <c:pt idx="133">
                  <c:v>0</c:v>
                </c:pt>
                <c:pt idx="134">
                  <c:v>0</c:v>
                </c:pt>
                <c:pt idx="135">
                  <c:v>5</c:v>
                </c:pt>
                <c:pt idx="136">
                  <c:v>0</c:v>
                </c:pt>
                <c:pt idx="137">
                  <c:v>0</c:v>
                </c:pt>
                <c:pt idx="138">
                  <c:v>58</c:v>
                </c:pt>
                <c:pt idx="139">
                  <c:v>1</c:v>
                </c:pt>
                <c:pt idx="140">
                  <c:v>0</c:v>
                </c:pt>
                <c:pt idx="141">
                  <c:v>28</c:v>
                </c:pt>
                <c:pt idx="142">
                  <c:v>1</c:v>
                </c:pt>
                <c:pt idx="143">
                  <c:v>0</c:v>
                </c:pt>
                <c:pt idx="144">
                  <c:v>37</c:v>
                </c:pt>
                <c:pt idx="145">
                  <c:v>9</c:v>
                </c:pt>
                <c:pt idx="146">
                  <c:v>3</c:v>
                </c:pt>
                <c:pt idx="147">
                  <c:v>0</c:v>
                </c:pt>
                <c:pt idx="148">
                  <c:v>2</c:v>
                </c:pt>
                <c:pt idx="149">
                  <c:v>6</c:v>
                </c:pt>
                <c:pt idx="150">
                  <c:v>67</c:v>
                </c:pt>
                <c:pt idx="151">
                  <c:v>5</c:v>
                </c:pt>
                <c:pt idx="152">
                  <c:v>2</c:v>
                </c:pt>
                <c:pt idx="153">
                  <c:v>10</c:v>
                </c:pt>
                <c:pt idx="154">
                  <c:v>3</c:v>
                </c:pt>
                <c:pt idx="155">
                  <c:v>4</c:v>
                </c:pt>
                <c:pt idx="156">
                  <c:v>15</c:v>
                </c:pt>
                <c:pt idx="157">
                  <c:v>2</c:v>
                </c:pt>
                <c:pt idx="158">
                  <c:v>0</c:v>
                </c:pt>
                <c:pt idx="159">
                  <c:v>1</c:v>
                </c:pt>
                <c:pt idx="160">
                  <c:v>0</c:v>
                </c:pt>
                <c:pt idx="161">
                  <c:v>1</c:v>
                </c:pt>
                <c:pt idx="162">
                  <c:v>10</c:v>
                </c:pt>
                <c:pt idx="163">
                  <c:v>0</c:v>
                </c:pt>
                <c:pt idx="164">
                  <c:v>7</c:v>
                </c:pt>
                <c:pt idx="165">
                  <c:v>0</c:v>
                </c:pt>
                <c:pt idx="166">
                  <c:v>2</c:v>
                </c:pt>
                <c:pt idx="167">
                  <c:v>3</c:v>
                </c:pt>
                <c:pt idx="168">
                  <c:v>10</c:v>
                </c:pt>
                <c:pt idx="169">
                  <c:v>10</c:v>
                </c:pt>
                <c:pt idx="170">
                  <c:v>1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26</c:v>
                </c:pt>
                <c:pt idx="175">
                  <c:v>0</c:v>
                </c:pt>
                <c:pt idx="176">
                  <c:v>7</c:v>
                </c:pt>
                <c:pt idx="177">
                  <c:v>0</c:v>
                </c:pt>
                <c:pt idx="178">
                  <c:v>2</c:v>
                </c:pt>
                <c:pt idx="179">
                  <c:v>13</c:v>
                </c:pt>
                <c:pt idx="180">
                  <c:v>4</c:v>
                </c:pt>
                <c:pt idx="181">
                  <c:v>0</c:v>
                </c:pt>
                <c:pt idx="182">
                  <c:v>12</c:v>
                </c:pt>
                <c:pt idx="183">
                  <c:v>2</c:v>
                </c:pt>
                <c:pt idx="184">
                  <c:v>10</c:v>
                </c:pt>
                <c:pt idx="185">
                  <c:v>0</c:v>
                </c:pt>
                <c:pt idx="186">
                  <c:v>5</c:v>
                </c:pt>
                <c:pt idx="187">
                  <c:v>0</c:v>
                </c:pt>
                <c:pt idx="188">
                  <c:v>5</c:v>
                </c:pt>
                <c:pt idx="189">
                  <c:v>1</c:v>
                </c:pt>
                <c:pt idx="190">
                  <c:v>3</c:v>
                </c:pt>
                <c:pt idx="191">
                  <c:v>3</c:v>
                </c:pt>
                <c:pt idx="192">
                  <c:v>0</c:v>
                </c:pt>
                <c:pt idx="193">
                  <c:v>3</c:v>
                </c:pt>
                <c:pt idx="194">
                  <c:v>0</c:v>
                </c:pt>
                <c:pt idx="195">
                  <c:v>19</c:v>
                </c:pt>
                <c:pt idx="196">
                  <c:v>8</c:v>
                </c:pt>
                <c:pt idx="197">
                  <c:v>6</c:v>
                </c:pt>
                <c:pt idx="198">
                  <c:v>0</c:v>
                </c:pt>
                <c:pt idx="199">
                  <c:v>18</c:v>
                </c:pt>
                <c:pt idx="200">
                  <c:v>7</c:v>
                </c:pt>
                <c:pt idx="201">
                  <c:v>0</c:v>
                </c:pt>
                <c:pt idx="202">
                  <c:v>8</c:v>
                </c:pt>
                <c:pt idx="203">
                  <c:v>1293</c:v>
                </c:pt>
                <c:pt idx="204">
                  <c:v>17</c:v>
                </c:pt>
                <c:pt idx="205">
                  <c:v>0</c:v>
                </c:pt>
                <c:pt idx="206">
                  <c:v>13</c:v>
                </c:pt>
                <c:pt idx="207">
                  <c:v>0</c:v>
                </c:pt>
                <c:pt idx="208">
                  <c:v>0</c:v>
                </c:pt>
                <c:pt idx="209">
                  <c:v>33</c:v>
                </c:pt>
                <c:pt idx="210">
                  <c:v>12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84</c:v>
                </c:pt>
                <c:pt idx="216">
                  <c:v>38</c:v>
                </c:pt>
                <c:pt idx="217">
                  <c:v>1</c:v>
                </c:pt>
                <c:pt idx="218">
                  <c:v>76</c:v>
                </c:pt>
                <c:pt idx="219">
                  <c:v>3</c:v>
                </c:pt>
                <c:pt idx="220">
                  <c:v>0</c:v>
                </c:pt>
                <c:pt idx="221">
                  <c:v>2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2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2</c:v>
                </c:pt>
                <c:pt idx="230">
                  <c:v>0</c:v>
                </c:pt>
                <c:pt idx="231">
                  <c:v>7</c:v>
                </c:pt>
                <c:pt idx="232">
                  <c:v>0</c:v>
                </c:pt>
                <c:pt idx="233">
                  <c:v>5</c:v>
                </c:pt>
                <c:pt idx="234">
                  <c:v>0</c:v>
                </c:pt>
                <c:pt idx="235">
                  <c:v>0</c:v>
                </c:pt>
                <c:pt idx="236">
                  <c:v>1</c:v>
                </c:pt>
                <c:pt idx="237">
                  <c:v>0</c:v>
                </c:pt>
                <c:pt idx="238">
                  <c:v>5</c:v>
                </c:pt>
                <c:pt idx="239">
                  <c:v>137</c:v>
                </c:pt>
                <c:pt idx="240">
                  <c:v>376</c:v>
                </c:pt>
                <c:pt idx="241">
                  <c:v>202</c:v>
                </c:pt>
                <c:pt idx="242">
                  <c:v>328</c:v>
                </c:pt>
                <c:pt idx="243">
                  <c:v>84</c:v>
                </c:pt>
                <c:pt idx="244">
                  <c:v>96</c:v>
                </c:pt>
                <c:pt idx="245">
                  <c:v>223</c:v>
                </c:pt>
                <c:pt idx="246">
                  <c:v>62</c:v>
                </c:pt>
                <c:pt idx="247">
                  <c:v>146</c:v>
                </c:pt>
                <c:pt idx="248">
                  <c:v>235</c:v>
                </c:pt>
                <c:pt idx="249">
                  <c:v>437</c:v>
                </c:pt>
                <c:pt idx="250">
                  <c:v>77</c:v>
                </c:pt>
                <c:pt idx="251">
                  <c:v>108</c:v>
                </c:pt>
                <c:pt idx="252">
                  <c:v>7</c:v>
                </c:pt>
                <c:pt idx="253">
                  <c:v>314</c:v>
                </c:pt>
                <c:pt idx="254">
                  <c:v>188</c:v>
                </c:pt>
                <c:pt idx="255">
                  <c:v>275</c:v>
                </c:pt>
                <c:pt idx="256">
                  <c:v>560</c:v>
                </c:pt>
                <c:pt idx="257">
                  <c:v>688</c:v>
                </c:pt>
                <c:pt idx="258">
                  <c:v>942</c:v>
                </c:pt>
                <c:pt idx="259">
                  <c:v>88</c:v>
                </c:pt>
                <c:pt idx="260">
                  <c:v>220</c:v>
                </c:pt>
                <c:pt idx="261">
                  <c:v>145</c:v>
                </c:pt>
                <c:pt idx="262">
                  <c:v>963</c:v>
                </c:pt>
                <c:pt idx="263">
                  <c:v>91</c:v>
                </c:pt>
                <c:pt idx="264">
                  <c:v>58</c:v>
                </c:pt>
                <c:pt idx="265">
                  <c:v>36</c:v>
                </c:pt>
                <c:pt idx="266">
                  <c:v>165</c:v>
                </c:pt>
                <c:pt idx="267">
                  <c:v>111</c:v>
                </c:pt>
                <c:pt idx="268">
                  <c:v>1596</c:v>
                </c:pt>
                <c:pt idx="269">
                  <c:v>61</c:v>
                </c:pt>
                <c:pt idx="270">
                  <c:v>287</c:v>
                </c:pt>
                <c:pt idx="271">
                  <c:v>65</c:v>
                </c:pt>
                <c:pt idx="272">
                  <c:v>118</c:v>
                </c:pt>
                <c:pt idx="273">
                  <c:v>113</c:v>
                </c:pt>
                <c:pt idx="274">
                  <c:v>332</c:v>
                </c:pt>
                <c:pt idx="275">
                  <c:v>62</c:v>
                </c:pt>
                <c:pt idx="276">
                  <c:v>951</c:v>
                </c:pt>
                <c:pt idx="277">
                  <c:v>415</c:v>
                </c:pt>
                <c:pt idx="278">
                  <c:v>305</c:v>
                </c:pt>
                <c:pt idx="279">
                  <c:v>2139</c:v>
                </c:pt>
                <c:pt idx="280">
                  <c:v>79</c:v>
                </c:pt>
                <c:pt idx="281">
                  <c:v>179</c:v>
                </c:pt>
                <c:pt idx="282">
                  <c:v>202</c:v>
                </c:pt>
                <c:pt idx="283">
                  <c:v>760</c:v>
                </c:pt>
                <c:pt idx="284">
                  <c:v>563</c:v>
                </c:pt>
                <c:pt idx="285">
                  <c:v>135</c:v>
                </c:pt>
                <c:pt idx="286">
                  <c:v>290</c:v>
                </c:pt>
                <c:pt idx="287">
                  <c:v>447</c:v>
                </c:pt>
                <c:pt idx="288">
                  <c:v>232</c:v>
                </c:pt>
                <c:pt idx="289">
                  <c:v>168</c:v>
                </c:pt>
                <c:pt idx="290">
                  <c:v>128</c:v>
                </c:pt>
                <c:pt idx="291">
                  <c:v>493</c:v>
                </c:pt>
                <c:pt idx="292">
                  <c:v>131</c:v>
                </c:pt>
                <c:pt idx="293">
                  <c:v>50</c:v>
                </c:pt>
                <c:pt idx="294">
                  <c:v>665</c:v>
                </c:pt>
                <c:pt idx="295">
                  <c:v>129</c:v>
                </c:pt>
                <c:pt idx="296">
                  <c:v>142</c:v>
                </c:pt>
                <c:pt idx="297">
                  <c:v>2436</c:v>
                </c:pt>
                <c:pt idx="298">
                  <c:v>244</c:v>
                </c:pt>
                <c:pt idx="299">
                  <c:v>298</c:v>
                </c:pt>
                <c:pt idx="300">
                  <c:v>251</c:v>
                </c:pt>
                <c:pt idx="301">
                  <c:v>108</c:v>
                </c:pt>
                <c:pt idx="302">
                  <c:v>82</c:v>
                </c:pt>
                <c:pt idx="303">
                  <c:v>74</c:v>
                </c:pt>
                <c:pt idx="304">
                  <c:v>189</c:v>
                </c:pt>
                <c:pt idx="305">
                  <c:v>80</c:v>
                </c:pt>
                <c:pt idx="306">
                  <c:v>576</c:v>
                </c:pt>
                <c:pt idx="307">
                  <c:v>202</c:v>
                </c:pt>
                <c:pt idx="308">
                  <c:v>238</c:v>
                </c:pt>
                <c:pt idx="309">
                  <c:v>36</c:v>
                </c:pt>
                <c:pt idx="310">
                  <c:v>150</c:v>
                </c:pt>
                <c:pt idx="311">
                  <c:v>146</c:v>
                </c:pt>
                <c:pt idx="312">
                  <c:v>222</c:v>
                </c:pt>
                <c:pt idx="313">
                  <c:v>120</c:v>
                </c:pt>
                <c:pt idx="314">
                  <c:v>126</c:v>
                </c:pt>
                <c:pt idx="315">
                  <c:v>158</c:v>
                </c:pt>
                <c:pt idx="316">
                  <c:v>316</c:v>
                </c:pt>
                <c:pt idx="317">
                  <c:v>284</c:v>
                </c:pt>
                <c:pt idx="318">
                  <c:v>51</c:v>
                </c:pt>
                <c:pt idx="319">
                  <c:v>158</c:v>
                </c:pt>
                <c:pt idx="320">
                  <c:v>337</c:v>
                </c:pt>
                <c:pt idx="321">
                  <c:v>186</c:v>
                </c:pt>
                <c:pt idx="322">
                  <c:v>58</c:v>
                </c:pt>
                <c:pt idx="323">
                  <c:v>82</c:v>
                </c:pt>
                <c:pt idx="324">
                  <c:v>736</c:v>
                </c:pt>
                <c:pt idx="325">
                  <c:v>1151</c:v>
                </c:pt>
                <c:pt idx="326">
                  <c:v>34</c:v>
                </c:pt>
                <c:pt idx="327">
                  <c:v>498</c:v>
                </c:pt>
                <c:pt idx="328">
                  <c:v>167</c:v>
                </c:pt>
                <c:pt idx="329">
                  <c:v>340</c:v>
                </c:pt>
                <c:pt idx="330">
                  <c:v>438</c:v>
                </c:pt>
                <c:pt idx="331">
                  <c:v>555</c:v>
                </c:pt>
                <c:pt idx="332">
                  <c:v>266</c:v>
                </c:pt>
                <c:pt idx="333">
                  <c:v>69</c:v>
                </c:pt>
                <c:pt idx="334">
                  <c:v>80</c:v>
                </c:pt>
                <c:pt idx="335">
                  <c:v>493</c:v>
                </c:pt>
                <c:pt idx="336">
                  <c:v>31</c:v>
                </c:pt>
                <c:pt idx="337">
                  <c:v>236</c:v>
                </c:pt>
                <c:pt idx="338">
                  <c:v>89</c:v>
                </c:pt>
                <c:pt idx="339">
                  <c:v>299</c:v>
                </c:pt>
                <c:pt idx="340">
                  <c:v>55</c:v>
                </c:pt>
                <c:pt idx="341">
                  <c:v>325</c:v>
                </c:pt>
                <c:pt idx="342">
                  <c:v>524</c:v>
                </c:pt>
                <c:pt idx="343">
                  <c:v>285</c:v>
                </c:pt>
                <c:pt idx="344">
                  <c:v>179</c:v>
                </c:pt>
                <c:pt idx="345">
                  <c:v>188</c:v>
                </c:pt>
                <c:pt idx="346">
                  <c:v>379</c:v>
                </c:pt>
                <c:pt idx="347">
                  <c:v>119</c:v>
                </c:pt>
                <c:pt idx="348">
                  <c:v>167</c:v>
                </c:pt>
                <c:pt idx="349">
                  <c:v>221</c:v>
                </c:pt>
                <c:pt idx="350">
                  <c:v>964</c:v>
                </c:pt>
                <c:pt idx="351">
                  <c:v>286</c:v>
                </c:pt>
                <c:pt idx="352">
                  <c:v>613</c:v>
                </c:pt>
                <c:pt idx="353">
                  <c:v>29</c:v>
                </c:pt>
                <c:pt idx="354">
                  <c:v>165</c:v>
                </c:pt>
                <c:pt idx="355">
                  <c:v>97</c:v>
                </c:pt>
                <c:pt idx="356">
                  <c:v>303</c:v>
                </c:pt>
                <c:pt idx="357">
                  <c:v>267</c:v>
                </c:pt>
                <c:pt idx="358">
                  <c:v>302</c:v>
                </c:pt>
                <c:pt idx="359">
                  <c:v>87</c:v>
                </c:pt>
                <c:pt idx="360">
                  <c:v>354</c:v>
                </c:pt>
                <c:pt idx="361">
                  <c:v>86</c:v>
                </c:pt>
                <c:pt idx="362">
                  <c:v>26</c:v>
                </c:pt>
                <c:pt idx="363">
                  <c:v>113</c:v>
                </c:pt>
                <c:pt idx="364">
                  <c:v>65</c:v>
                </c:pt>
                <c:pt idx="365">
                  <c:v>134</c:v>
                </c:pt>
                <c:pt idx="366">
                  <c:v>119</c:v>
                </c:pt>
                <c:pt idx="367">
                  <c:v>159</c:v>
                </c:pt>
                <c:pt idx="368">
                  <c:v>167</c:v>
                </c:pt>
                <c:pt idx="369">
                  <c:v>43</c:v>
                </c:pt>
                <c:pt idx="370">
                  <c:v>1062</c:v>
                </c:pt>
                <c:pt idx="371">
                  <c:v>9</c:v>
                </c:pt>
                <c:pt idx="372">
                  <c:v>89</c:v>
                </c:pt>
                <c:pt idx="373">
                  <c:v>174</c:v>
                </c:pt>
                <c:pt idx="374">
                  <c:v>14</c:v>
                </c:pt>
                <c:pt idx="375">
                  <c:v>48</c:v>
                </c:pt>
                <c:pt idx="376">
                  <c:v>133</c:v>
                </c:pt>
                <c:pt idx="377">
                  <c:v>83</c:v>
                </c:pt>
                <c:pt idx="378">
                  <c:v>149</c:v>
                </c:pt>
                <c:pt idx="379">
                  <c:v>49</c:v>
                </c:pt>
                <c:pt idx="380">
                  <c:v>251</c:v>
                </c:pt>
                <c:pt idx="381">
                  <c:v>22</c:v>
                </c:pt>
                <c:pt idx="382">
                  <c:v>48</c:v>
                </c:pt>
                <c:pt idx="383">
                  <c:v>383</c:v>
                </c:pt>
                <c:pt idx="384">
                  <c:v>237</c:v>
                </c:pt>
                <c:pt idx="385">
                  <c:v>13</c:v>
                </c:pt>
                <c:pt idx="386">
                  <c:v>562</c:v>
                </c:pt>
                <c:pt idx="387">
                  <c:v>71</c:v>
                </c:pt>
                <c:pt idx="388">
                  <c:v>1510</c:v>
                </c:pt>
                <c:pt idx="389">
                  <c:v>14</c:v>
                </c:pt>
                <c:pt idx="390">
                  <c:v>193</c:v>
                </c:pt>
                <c:pt idx="391">
                  <c:v>206</c:v>
                </c:pt>
                <c:pt idx="392">
                  <c:v>351</c:v>
                </c:pt>
                <c:pt idx="393">
                  <c:v>50</c:v>
                </c:pt>
                <c:pt idx="394">
                  <c:v>184</c:v>
                </c:pt>
                <c:pt idx="395">
                  <c:v>196</c:v>
                </c:pt>
                <c:pt idx="396">
                  <c:v>229</c:v>
                </c:pt>
                <c:pt idx="397">
                  <c:v>67</c:v>
                </c:pt>
                <c:pt idx="398">
                  <c:v>95</c:v>
                </c:pt>
                <c:pt idx="399">
                  <c:v>62</c:v>
                </c:pt>
                <c:pt idx="400">
                  <c:v>73</c:v>
                </c:pt>
                <c:pt idx="401">
                  <c:v>43</c:v>
                </c:pt>
                <c:pt idx="402">
                  <c:v>70</c:v>
                </c:pt>
                <c:pt idx="403">
                  <c:v>271</c:v>
                </c:pt>
                <c:pt idx="404">
                  <c:v>55</c:v>
                </c:pt>
                <c:pt idx="405">
                  <c:v>35</c:v>
                </c:pt>
                <c:pt idx="406">
                  <c:v>22</c:v>
                </c:pt>
                <c:pt idx="407">
                  <c:v>38</c:v>
                </c:pt>
                <c:pt idx="408">
                  <c:v>15</c:v>
                </c:pt>
                <c:pt idx="409">
                  <c:v>7</c:v>
                </c:pt>
                <c:pt idx="410">
                  <c:v>241</c:v>
                </c:pt>
                <c:pt idx="411">
                  <c:v>55</c:v>
                </c:pt>
                <c:pt idx="412">
                  <c:v>171</c:v>
                </c:pt>
                <c:pt idx="413">
                  <c:v>208</c:v>
                </c:pt>
                <c:pt idx="414">
                  <c:v>21</c:v>
                </c:pt>
                <c:pt idx="415">
                  <c:v>25</c:v>
                </c:pt>
                <c:pt idx="416">
                  <c:v>52</c:v>
                </c:pt>
                <c:pt idx="417">
                  <c:v>104</c:v>
                </c:pt>
                <c:pt idx="418">
                  <c:v>73</c:v>
                </c:pt>
                <c:pt idx="419">
                  <c:v>3</c:v>
                </c:pt>
                <c:pt idx="420">
                  <c:v>6</c:v>
                </c:pt>
                <c:pt idx="421">
                  <c:v>12</c:v>
                </c:pt>
                <c:pt idx="422">
                  <c:v>13</c:v>
                </c:pt>
                <c:pt idx="423">
                  <c:v>5</c:v>
                </c:pt>
                <c:pt idx="424">
                  <c:v>2</c:v>
                </c:pt>
                <c:pt idx="425">
                  <c:v>8</c:v>
                </c:pt>
                <c:pt idx="426">
                  <c:v>0</c:v>
                </c:pt>
                <c:pt idx="427">
                  <c:v>13</c:v>
                </c:pt>
                <c:pt idx="428">
                  <c:v>0</c:v>
                </c:pt>
                <c:pt idx="429">
                  <c:v>5</c:v>
                </c:pt>
                <c:pt idx="430">
                  <c:v>8</c:v>
                </c:pt>
                <c:pt idx="431">
                  <c:v>8</c:v>
                </c:pt>
                <c:pt idx="432">
                  <c:v>0</c:v>
                </c:pt>
                <c:pt idx="433">
                  <c:v>2</c:v>
                </c:pt>
                <c:pt idx="434">
                  <c:v>3</c:v>
                </c:pt>
                <c:pt idx="435">
                  <c:v>0</c:v>
                </c:pt>
                <c:pt idx="436">
                  <c:v>0</c:v>
                </c:pt>
                <c:pt idx="437">
                  <c:v>11</c:v>
                </c:pt>
                <c:pt idx="438">
                  <c:v>0</c:v>
                </c:pt>
                <c:pt idx="439">
                  <c:v>1</c:v>
                </c:pt>
                <c:pt idx="440">
                  <c:v>0</c:v>
                </c:pt>
                <c:pt idx="441">
                  <c:v>17</c:v>
                </c:pt>
                <c:pt idx="442">
                  <c:v>2</c:v>
                </c:pt>
                <c:pt idx="443">
                  <c:v>1</c:v>
                </c:pt>
                <c:pt idx="444">
                  <c:v>2</c:v>
                </c:pt>
                <c:pt idx="445">
                  <c:v>16</c:v>
                </c:pt>
                <c:pt idx="446">
                  <c:v>1</c:v>
                </c:pt>
                <c:pt idx="447">
                  <c:v>4</c:v>
                </c:pt>
                <c:pt idx="448">
                  <c:v>5</c:v>
                </c:pt>
                <c:pt idx="449">
                  <c:v>7</c:v>
                </c:pt>
                <c:pt idx="450">
                  <c:v>0</c:v>
                </c:pt>
                <c:pt idx="451">
                  <c:v>12</c:v>
                </c:pt>
                <c:pt idx="452">
                  <c:v>2</c:v>
                </c:pt>
                <c:pt idx="453">
                  <c:v>5</c:v>
                </c:pt>
                <c:pt idx="454">
                  <c:v>2</c:v>
                </c:pt>
                <c:pt idx="455">
                  <c:v>3</c:v>
                </c:pt>
                <c:pt idx="456">
                  <c:v>0</c:v>
                </c:pt>
                <c:pt idx="457">
                  <c:v>49</c:v>
                </c:pt>
                <c:pt idx="458">
                  <c:v>1</c:v>
                </c:pt>
                <c:pt idx="459">
                  <c:v>2</c:v>
                </c:pt>
                <c:pt idx="460">
                  <c:v>0</c:v>
                </c:pt>
                <c:pt idx="461">
                  <c:v>0</c:v>
                </c:pt>
                <c:pt idx="462">
                  <c:v>11</c:v>
                </c:pt>
                <c:pt idx="463">
                  <c:v>1</c:v>
                </c:pt>
                <c:pt idx="464">
                  <c:v>8</c:v>
                </c:pt>
                <c:pt idx="465">
                  <c:v>5</c:v>
                </c:pt>
                <c:pt idx="466">
                  <c:v>39</c:v>
                </c:pt>
                <c:pt idx="467">
                  <c:v>0</c:v>
                </c:pt>
                <c:pt idx="468">
                  <c:v>0</c:v>
                </c:pt>
                <c:pt idx="469">
                  <c:v>2</c:v>
                </c:pt>
                <c:pt idx="470">
                  <c:v>170</c:v>
                </c:pt>
                <c:pt idx="471">
                  <c:v>5</c:v>
                </c:pt>
                <c:pt idx="472">
                  <c:v>14</c:v>
                </c:pt>
                <c:pt idx="473">
                  <c:v>1</c:v>
                </c:pt>
                <c:pt idx="474">
                  <c:v>0</c:v>
                </c:pt>
                <c:pt idx="475">
                  <c:v>124</c:v>
                </c:pt>
                <c:pt idx="476">
                  <c:v>0</c:v>
                </c:pt>
                <c:pt idx="477">
                  <c:v>0</c:v>
                </c:pt>
                <c:pt idx="478">
                  <c:v>55</c:v>
                </c:pt>
                <c:pt idx="479">
                  <c:v>140</c:v>
                </c:pt>
                <c:pt idx="480">
                  <c:v>21</c:v>
                </c:pt>
                <c:pt idx="481">
                  <c:v>1</c:v>
                </c:pt>
                <c:pt idx="482">
                  <c:v>147</c:v>
                </c:pt>
                <c:pt idx="483">
                  <c:v>11</c:v>
                </c:pt>
                <c:pt idx="484">
                  <c:v>125</c:v>
                </c:pt>
                <c:pt idx="485">
                  <c:v>1</c:v>
                </c:pt>
                <c:pt idx="486">
                  <c:v>0</c:v>
                </c:pt>
                <c:pt idx="487">
                  <c:v>0</c:v>
                </c:pt>
                <c:pt idx="488">
                  <c:v>3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3</c:v>
                </c:pt>
                <c:pt idx="494">
                  <c:v>0</c:v>
                </c:pt>
                <c:pt idx="495">
                  <c:v>1</c:v>
                </c:pt>
                <c:pt idx="496">
                  <c:v>3</c:v>
                </c:pt>
                <c:pt idx="497">
                  <c:v>22</c:v>
                </c:pt>
                <c:pt idx="498">
                  <c:v>26</c:v>
                </c:pt>
                <c:pt idx="499">
                  <c:v>4</c:v>
                </c:pt>
                <c:pt idx="500">
                  <c:v>0</c:v>
                </c:pt>
                <c:pt idx="501">
                  <c:v>4</c:v>
                </c:pt>
                <c:pt idx="502">
                  <c:v>9</c:v>
                </c:pt>
                <c:pt idx="503">
                  <c:v>5</c:v>
                </c:pt>
                <c:pt idx="504">
                  <c:v>14</c:v>
                </c:pt>
                <c:pt idx="505">
                  <c:v>1</c:v>
                </c:pt>
                <c:pt idx="506">
                  <c:v>10</c:v>
                </c:pt>
                <c:pt idx="507">
                  <c:v>3</c:v>
                </c:pt>
                <c:pt idx="508">
                  <c:v>1</c:v>
                </c:pt>
                <c:pt idx="509">
                  <c:v>0</c:v>
                </c:pt>
                <c:pt idx="510">
                  <c:v>5</c:v>
                </c:pt>
                <c:pt idx="511">
                  <c:v>2</c:v>
                </c:pt>
                <c:pt idx="512">
                  <c:v>68</c:v>
                </c:pt>
                <c:pt idx="513">
                  <c:v>3</c:v>
                </c:pt>
                <c:pt idx="514">
                  <c:v>34</c:v>
                </c:pt>
                <c:pt idx="515">
                  <c:v>0</c:v>
                </c:pt>
                <c:pt idx="516">
                  <c:v>3</c:v>
                </c:pt>
                <c:pt idx="517">
                  <c:v>0</c:v>
                </c:pt>
                <c:pt idx="518">
                  <c:v>70</c:v>
                </c:pt>
                <c:pt idx="519">
                  <c:v>34</c:v>
                </c:pt>
                <c:pt idx="520">
                  <c:v>56</c:v>
                </c:pt>
                <c:pt idx="521">
                  <c:v>31</c:v>
                </c:pt>
                <c:pt idx="522">
                  <c:v>84</c:v>
                </c:pt>
                <c:pt idx="523">
                  <c:v>130</c:v>
                </c:pt>
                <c:pt idx="524">
                  <c:v>12</c:v>
                </c:pt>
                <c:pt idx="525">
                  <c:v>23</c:v>
                </c:pt>
                <c:pt idx="526">
                  <c:v>158</c:v>
                </c:pt>
                <c:pt idx="527">
                  <c:v>30</c:v>
                </c:pt>
                <c:pt idx="528">
                  <c:v>18</c:v>
                </c:pt>
                <c:pt idx="529">
                  <c:v>29</c:v>
                </c:pt>
                <c:pt idx="530">
                  <c:v>31</c:v>
                </c:pt>
                <c:pt idx="531">
                  <c:v>173</c:v>
                </c:pt>
                <c:pt idx="532">
                  <c:v>17</c:v>
                </c:pt>
                <c:pt idx="533">
                  <c:v>48</c:v>
                </c:pt>
                <c:pt idx="534">
                  <c:v>59</c:v>
                </c:pt>
                <c:pt idx="535">
                  <c:v>39</c:v>
                </c:pt>
                <c:pt idx="536">
                  <c:v>59</c:v>
                </c:pt>
                <c:pt idx="537">
                  <c:v>60</c:v>
                </c:pt>
                <c:pt idx="538">
                  <c:v>20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2</c:v>
                </c:pt>
                <c:pt idx="543">
                  <c:v>2</c:v>
                </c:pt>
                <c:pt idx="544">
                  <c:v>34</c:v>
                </c:pt>
                <c:pt idx="545">
                  <c:v>2</c:v>
                </c:pt>
                <c:pt idx="546">
                  <c:v>0</c:v>
                </c:pt>
                <c:pt idx="547">
                  <c:v>1</c:v>
                </c:pt>
                <c:pt idx="548">
                  <c:v>8</c:v>
                </c:pt>
                <c:pt idx="549">
                  <c:v>4</c:v>
                </c:pt>
                <c:pt idx="550">
                  <c:v>28</c:v>
                </c:pt>
                <c:pt idx="551">
                  <c:v>0</c:v>
                </c:pt>
                <c:pt idx="552">
                  <c:v>6</c:v>
                </c:pt>
                <c:pt idx="553">
                  <c:v>22</c:v>
                </c:pt>
                <c:pt idx="554">
                  <c:v>0</c:v>
                </c:pt>
                <c:pt idx="555">
                  <c:v>1</c:v>
                </c:pt>
                <c:pt idx="556">
                  <c:v>20</c:v>
                </c:pt>
                <c:pt idx="557">
                  <c:v>0</c:v>
                </c:pt>
                <c:pt idx="558">
                  <c:v>1</c:v>
                </c:pt>
                <c:pt idx="559">
                  <c:v>3</c:v>
                </c:pt>
                <c:pt idx="560">
                  <c:v>2</c:v>
                </c:pt>
                <c:pt idx="561">
                  <c:v>0</c:v>
                </c:pt>
                <c:pt idx="562">
                  <c:v>2</c:v>
                </c:pt>
                <c:pt idx="563">
                  <c:v>1</c:v>
                </c:pt>
                <c:pt idx="564">
                  <c:v>0</c:v>
                </c:pt>
                <c:pt idx="565">
                  <c:v>1</c:v>
                </c:pt>
                <c:pt idx="566">
                  <c:v>0</c:v>
                </c:pt>
                <c:pt idx="567">
                  <c:v>5</c:v>
                </c:pt>
                <c:pt idx="568">
                  <c:v>1</c:v>
                </c:pt>
                <c:pt idx="569">
                  <c:v>1</c:v>
                </c:pt>
                <c:pt idx="570">
                  <c:v>2</c:v>
                </c:pt>
                <c:pt idx="571">
                  <c:v>0</c:v>
                </c:pt>
                <c:pt idx="572">
                  <c:v>9</c:v>
                </c:pt>
                <c:pt idx="573">
                  <c:v>4</c:v>
                </c:pt>
                <c:pt idx="574">
                  <c:v>4</c:v>
                </c:pt>
                <c:pt idx="575">
                  <c:v>1</c:v>
                </c:pt>
                <c:pt idx="576">
                  <c:v>1</c:v>
                </c:pt>
                <c:pt idx="577">
                  <c:v>7</c:v>
                </c:pt>
                <c:pt idx="578">
                  <c:v>5</c:v>
                </c:pt>
                <c:pt idx="579">
                  <c:v>1</c:v>
                </c:pt>
                <c:pt idx="580">
                  <c:v>0</c:v>
                </c:pt>
                <c:pt idx="581">
                  <c:v>0</c:v>
                </c:pt>
                <c:pt idx="582">
                  <c:v>1</c:v>
                </c:pt>
                <c:pt idx="583">
                  <c:v>2</c:v>
                </c:pt>
                <c:pt idx="584">
                  <c:v>0</c:v>
                </c:pt>
                <c:pt idx="585">
                  <c:v>4</c:v>
                </c:pt>
                <c:pt idx="586">
                  <c:v>7</c:v>
                </c:pt>
                <c:pt idx="587">
                  <c:v>2</c:v>
                </c:pt>
                <c:pt idx="588">
                  <c:v>1</c:v>
                </c:pt>
                <c:pt idx="589">
                  <c:v>9</c:v>
                </c:pt>
                <c:pt idx="590">
                  <c:v>2</c:v>
                </c:pt>
                <c:pt idx="591">
                  <c:v>1</c:v>
                </c:pt>
                <c:pt idx="592">
                  <c:v>7</c:v>
                </c:pt>
                <c:pt idx="593">
                  <c:v>2</c:v>
                </c:pt>
                <c:pt idx="594">
                  <c:v>8</c:v>
                </c:pt>
                <c:pt idx="595">
                  <c:v>2</c:v>
                </c:pt>
                <c:pt idx="596">
                  <c:v>2</c:v>
                </c:pt>
                <c:pt idx="597">
                  <c:v>7</c:v>
                </c:pt>
                <c:pt idx="598">
                  <c:v>2</c:v>
                </c:pt>
                <c:pt idx="599">
                  <c:v>1</c:v>
                </c:pt>
                <c:pt idx="600">
                  <c:v>6</c:v>
                </c:pt>
                <c:pt idx="601">
                  <c:v>0</c:v>
                </c:pt>
                <c:pt idx="602">
                  <c:v>13</c:v>
                </c:pt>
                <c:pt idx="603">
                  <c:v>0</c:v>
                </c:pt>
                <c:pt idx="604">
                  <c:v>8</c:v>
                </c:pt>
                <c:pt idx="605">
                  <c:v>1</c:v>
                </c:pt>
                <c:pt idx="606">
                  <c:v>0</c:v>
                </c:pt>
                <c:pt idx="607">
                  <c:v>5</c:v>
                </c:pt>
                <c:pt idx="608">
                  <c:v>1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121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3</c:v>
                </c:pt>
                <c:pt idx="617">
                  <c:v>0</c:v>
                </c:pt>
                <c:pt idx="618">
                  <c:v>1</c:v>
                </c:pt>
                <c:pt idx="619">
                  <c:v>1</c:v>
                </c:pt>
                <c:pt idx="620">
                  <c:v>3</c:v>
                </c:pt>
                <c:pt idx="621">
                  <c:v>9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39</c:v>
                </c:pt>
                <c:pt idx="626">
                  <c:v>1</c:v>
                </c:pt>
                <c:pt idx="627">
                  <c:v>0</c:v>
                </c:pt>
                <c:pt idx="628">
                  <c:v>3</c:v>
                </c:pt>
                <c:pt idx="629">
                  <c:v>1</c:v>
                </c:pt>
                <c:pt idx="630">
                  <c:v>9</c:v>
                </c:pt>
                <c:pt idx="631">
                  <c:v>0</c:v>
                </c:pt>
                <c:pt idx="632">
                  <c:v>25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0</c:v>
                </c:pt>
                <c:pt idx="637">
                  <c:v>6</c:v>
                </c:pt>
                <c:pt idx="638">
                  <c:v>1</c:v>
                </c:pt>
                <c:pt idx="639">
                  <c:v>2</c:v>
                </c:pt>
                <c:pt idx="640">
                  <c:v>315</c:v>
                </c:pt>
                <c:pt idx="641">
                  <c:v>2174</c:v>
                </c:pt>
                <c:pt idx="642">
                  <c:v>152</c:v>
                </c:pt>
                <c:pt idx="643">
                  <c:v>1021</c:v>
                </c:pt>
                <c:pt idx="644">
                  <c:v>237</c:v>
                </c:pt>
                <c:pt idx="645">
                  <c:v>27</c:v>
                </c:pt>
                <c:pt idx="646">
                  <c:v>17</c:v>
                </c:pt>
                <c:pt idx="647">
                  <c:v>82</c:v>
                </c:pt>
                <c:pt idx="648">
                  <c:v>48</c:v>
                </c:pt>
                <c:pt idx="649">
                  <c:v>105</c:v>
                </c:pt>
                <c:pt idx="650">
                  <c:v>28</c:v>
                </c:pt>
                <c:pt idx="651">
                  <c:v>1107</c:v>
                </c:pt>
                <c:pt idx="652">
                  <c:v>1013</c:v>
                </c:pt>
                <c:pt idx="653">
                  <c:v>274</c:v>
                </c:pt>
                <c:pt idx="654">
                  <c:v>87</c:v>
                </c:pt>
                <c:pt idx="655">
                  <c:v>99</c:v>
                </c:pt>
                <c:pt idx="656">
                  <c:v>276</c:v>
                </c:pt>
                <c:pt idx="657">
                  <c:v>21</c:v>
                </c:pt>
                <c:pt idx="658">
                  <c:v>18</c:v>
                </c:pt>
                <c:pt idx="659">
                  <c:v>9</c:v>
                </c:pt>
                <c:pt idx="660">
                  <c:v>4</c:v>
                </c:pt>
                <c:pt idx="661">
                  <c:v>7</c:v>
                </c:pt>
                <c:pt idx="662">
                  <c:v>29</c:v>
                </c:pt>
                <c:pt idx="663">
                  <c:v>12</c:v>
                </c:pt>
                <c:pt idx="664">
                  <c:v>4</c:v>
                </c:pt>
                <c:pt idx="665">
                  <c:v>28</c:v>
                </c:pt>
                <c:pt idx="666">
                  <c:v>25</c:v>
                </c:pt>
                <c:pt idx="667">
                  <c:v>28</c:v>
                </c:pt>
                <c:pt idx="668">
                  <c:v>310</c:v>
                </c:pt>
                <c:pt idx="669">
                  <c:v>15</c:v>
                </c:pt>
                <c:pt idx="670">
                  <c:v>215</c:v>
                </c:pt>
                <c:pt idx="671">
                  <c:v>3</c:v>
                </c:pt>
                <c:pt idx="672">
                  <c:v>2</c:v>
                </c:pt>
                <c:pt idx="673">
                  <c:v>26</c:v>
                </c:pt>
                <c:pt idx="674">
                  <c:v>24</c:v>
                </c:pt>
                <c:pt idx="675">
                  <c:v>96</c:v>
                </c:pt>
                <c:pt idx="676">
                  <c:v>17</c:v>
                </c:pt>
                <c:pt idx="677">
                  <c:v>94</c:v>
                </c:pt>
                <c:pt idx="678">
                  <c:v>129</c:v>
                </c:pt>
                <c:pt idx="679">
                  <c:v>1</c:v>
                </c:pt>
                <c:pt idx="680">
                  <c:v>4</c:v>
                </c:pt>
                <c:pt idx="681">
                  <c:v>3</c:v>
                </c:pt>
                <c:pt idx="682">
                  <c:v>135</c:v>
                </c:pt>
                <c:pt idx="683">
                  <c:v>10</c:v>
                </c:pt>
                <c:pt idx="684">
                  <c:v>0</c:v>
                </c:pt>
                <c:pt idx="685">
                  <c:v>6</c:v>
                </c:pt>
                <c:pt idx="686">
                  <c:v>36</c:v>
                </c:pt>
                <c:pt idx="687">
                  <c:v>336</c:v>
                </c:pt>
                <c:pt idx="688">
                  <c:v>34</c:v>
                </c:pt>
                <c:pt idx="689">
                  <c:v>10</c:v>
                </c:pt>
                <c:pt idx="690">
                  <c:v>201</c:v>
                </c:pt>
                <c:pt idx="691">
                  <c:v>296</c:v>
                </c:pt>
                <c:pt idx="692">
                  <c:v>7</c:v>
                </c:pt>
                <c:pt idx="693">
                  <c:v>7</c:v>
                </c:pt>
                <c:pt idx="694">
                  <c:v>1</c:v>
                </c:pt>
                <c:pt idx="695">
                  <c:v>114</c:v>
                </c:pt>
                <c:pt idx="696">
                  <c:v>29</c:v>
                </c:pt>
                <c:pt idx="697">
                  <c:v>890</c:v>
                </c:pt>
                <c:pt idx="698">
                  <c:v>31</c:v>
                </c:pt>
                <c:pt idx="699">
                  <c:v>21</c:v>
                </c:pt>
                <c:pt idx="700">
                  <c:v>37</c:v>
                </c:pt>
                <c:pt idx="701">
                  <c:v>7</c:v>
                </c:pt>
                <c:pt idx="702">
                  <c:v>4</c:v>
                </c:pt>
                <c:pt idx="703">
                  <c:v>5</c:v>
                </c:pt>
                <c:pt idx="704">
                  <c:v>0</c:v>
                </c:pt>
                <c:pt idx="705">
                  <c:v>456</c:v>
                </c:pt>
                <c:pt idx="706">
                  <c:v>369</c:v>
                </c:pt>
                <c:pt idx="707">
                  <c:v>2</c:v>
                </c:pt>
                <c:pt idx="708">
                  <c:v>0</c:v>
                </c:pt>
                <c:pt idx="709">
                  <c:v>338</c:v>
                </c:pt>
                <c:pt idx="710">
                  <c:v>4</c:v>
                </c:pt>
                <c:pt idx="711">
                  <c:v>1</c:v>
                </c:pt>
                <c:pt idx="712">
                  <c:v>28</c:v>
                </c:pt>
                <c:pt idx="713">
                  <c:v>12</c:v>
                </c:pt>
                <c:pt idx="714">
                  <c:v>16</c:v>
                </c:pt>
                <c:pt idx="715">
                  <c:v>4</c:v>
                </c:pt>
                <c:pt idx="716">
                  <c:v>4</c:v>
                </c:pt>
                <c:pt idx="717">
                  <c:v>10</c:v>
                </c:pt>
                <c:pt idx="718">
                  <c:v>41</c:v>
                </c:pt>
                <c:pt idx="719">
                  <c:v>119</c:v>
                </c:pt>
                <c:pt idx="720">
                  <c:v>153</c:v>
                </c:pt>
                <c:pt idx="721">
                  <c:v>100</c:v>
                </c:pt>
                <c:pt idx="722">
                  <c:v>143</c:v>
                </c:pt>
                <c:pt idx="723">
                  <c:v>140</c:v>
                </c:pt>
                <c:pt idx="724">
                  <c:v>35</c:v>
                </c:pt>
                <c:pt idx="725">
                  <c:v>149</c:v>
                </c:pt>
                <c:pt idx="726">
                  <c:v>130</c:v>
                </c:pt>
                <c:pt idx="727">
                  <c:v>120</c:v>
                </c:pt>
                <c:pt idx="728">
                  <c:v>265</c:v>
                </c:pt>
                <c:pt idx="729">
                  <c:v>71</c:v>
                </c:pt>
                <c:pt idx="730">
                  <c:v>13</c:v>
                </c:pt>
                <c:pt idx="731">
                  <c:v>169</c:v>
                </c:pt>
                <c:pt idx="732">
                  <c:v>57</c:v>
                </c:pt>
                <c:pt idx="733">
                  <c:v>229</c:v>
                </c:pt>
                <c:pt idx="734">
                  <c:v>108</c:v>
                </c:pt>
                <c:pt idx="735">
                  <c:v>108</c:v>
                </c:pt>
                <c:pt idx="736">
                  <c:v>41</c:v>
                </c:pt>
                <c:pt idx="737">
                  <c:v>139</c:v>
                </c:pt>
                <c:pt idx="738">
                  <c:v>19</c:v>
                </c:pt>
                <c:pt idx="739">
                  <c:v>94</c:v>
                </c:pt>
                <c:pt idx="740">
                  <c:v>23</c:v>
                </c:pt>
                <c:pt idx="741">
                  <c:v>15</c:v>
                </c:pt>
                <c:pt idx="742">
                  <c:v>62</c:v>
                </c:pt>
                <c:pt idx="743">
                  <c:v>74</c:v>
                </c:pt>
                <c:pt idx="744">
                  <c:v>97</c:v>
                </c:pt>
                <c:pt idx="745">
                  <c:v>55</c:v>
                </c:pt>
                <c:pt idx="746">
                  <c:v>44</c:v>
                </c:pt>
                <c:pt idx="747">
                  <c:v>110</c:v>
                </c:pt>
                <c:pt idx="748">
                  <c:v>59</c:v>
                </c:pt>
                <c:pt idx="749">
                  <c:v>62</c:v>
                </c:pt>
                <c:pt idx="750">
                  <c:v>105</c:v>
                </c:pt>
                <c:pt idx="751">
                  <c:v>26</c:v>
                </c:pt>
                <c:pt idx="752">
                  <c:v>49</c:v>
                </c:pt>
                <c:pt idx="753">
                  <c:v>68</c:v>
                </c:pt>
                <c:pt idx="754">
                  <c:v>22</c:v>
                </c:pt>
                <c:pt idx="755">
                  <c:v>18</c:v>
                </c:pt>
                <c:pt idx="756">
                  <c:v>19</c:v>
                </c:pt>
                <c:pt idx="757">
                  <c:v>99</c:v>
                </c:pt>
                <c:pt idx="758">
                  <c:v>0</c:v>
                </c:pt>
                <c:pt idx="759">
                  <c:v>6</c:v>
                </c:pt>
                <c:pt idx="760">
                  <c:v>0</c:v>
                </c:pt>
                <c:pt idx="761">
                  <c:v>1</c:v>
                </c:pt>
                <c:pt idx="762">
                  <c:v>0</c:v>
                </c:pt>
                <c:pt idx="763">
                  <c:v>44</c:v>
                </c:pt>
                <c:pt idx="764">
                  <c:v>0</c:v>
                </c:pt>
                <c:pt idx="765">
                  <c:v>3</c:v>
                </c:pt>
                <c:pt idx="766">
                  <c:v>0</c:v>
                </c:pt>
                <c:pt idx="767">
                  <c:v>52</c:v>
                </c:pt>
                <c:pt idx="768">
                  <c:v>0</c:v>
                </c:pt>
                <c:pt idx="769">
                  <c:v>1</c:v>
                </c:pt>
                <c:pt idx="770">
                  <c:v>1</c:v>
                </c:pt>
                <c:pt idx="771">
                  <c:v>2</c:v>
                </c:pt>
                <c:pt idx="772">
                  <c:v>9</c:v>
                </c:pt>
                <c:pt idx="773">
                  <c:v>5</c:v>
                </c:pt>
                <c:pt idx="774">
                  <c:v>57</c:v>
                </c:pt>
                <c:pt idx="775">
                  <c:v>3</c:v>
                </c:pt>
                <c:pt idx="776">
                  <c:v>1</c:v>
                </c:pt>
                <c:pt idx="777">
                  <c:v>6</c:v>
                </c:pt>
                <c:pt idx="778">
                  <c:v>27</c:v>
                </c:pt>
                <c:pt idx="779">
                  <c:v>25</c:v>
                </c:pt>
                <c:pt idx="780">
                  <c:v>14</c:v>
                </c:pt>
                <c:pt idx="781">
                  <c:v>35</c:v>
                </c:pt>
                <c:pt idx="782">
                  <c:v>10</c:v>
                </c:pt>
                <c:pt idx="783">
                  <c:v>29</c:v>
                </c:pt>
                <c:pt idx="784">
                  <c:v>44</c:v>
                </c:pt>
                <c:pt idx="785">
                  <c:v>17</c:v>
                </c:pt>
                <c:pt idx="786">
                  <c:v>34</c:v>
                </c:pt>
                <c:pt idx="787">
                  <c:v>14</c:v>
                </c:pt>
                <c:pt idx="788">
                  <c:v>156</c:v>
                </c:pt>
                <c:pt idx="789">
                  <c:v>128</c:v>
                </c:pt>
                <c:pt idx="790">
                  <c:v>60</c:v>
                </c:pt>
                <c:pt idx="791">
                  <c:v>32</c:v>
                </c:pt>
                <c:pt idx="792">
                  <c:v>53</c:v>
                </c:pt>
                <c:pt idx="793">
                  <c:v>184</c:v>
                </c:pt>
                <c:pt idx="794">
                  <c:v>90</c:v>
                </c:pt>
                <c:pt idx="795">
                  <c:v>71</c:v>
                </c:pt>
                <c:pt idx="796">
                  <c:v>87</c:v>
                </c:pt>
                <c:pt idx="797">
                  <c:v>28</c:v>
                </c:pt>
                <c:pt idx="798">
                  <c:v>56</c:v>
                </c:pt>
                <c:pt idx="799">
                  <c:v>51</c:v>
                </c:pt>
                <c:pt idx="800">
                  <c:v>75</c:v>
                </c:pt>
                <c:pt idx="801">
                  <c:v>38</c:v>
                </c:pt>
                <c:pt idx="802">
                  <c:v>18</c:v>
                </c:pt>
                <c:pt idx="803">
                  <c:v>54</c:v>
                </c:pt>
                <c:pt idx="804">
                  <c:v>71</c:v>
                </c:pt>
                <c:pt idx="805">
                  <c:v>57</c:v>
                </c:pt>
                <c:pt idx="806">
                  <c:v>43</c:v>
                </c:pt>
                <c:pt idx="807">
                  <c:v>52</c:v>
                </c:pt>
                <c:pt idx="808">
                  <c:v>27</c:v>
                </c:pt>
                <c:pt idx="809">
                  <c:v>12</c:v>
                </c:pt>
                <c:pt idx="810">
                  <c:v>33</c:v>
                </c:pt>
                <c:pt idx="811">
                  <c:v>96</c:v>
                </c:pt>
                <c:pt idx="812">
                  <c:v>28</c:v>
                </c:pt>
                <c:pt idx="813">
                  <c:v>43</c:v>
                </c:pt>
                <c:pt idx="814">
                  <c:v>205</c:v>
                </c:pt>
                <c:pt idx="815">
                  <c:v>23</c:v>
                </c:pt>
                <c:pt idx="816">
                  <c:v>19</c:v>
                </c:pt>
                <c:pt idx="817">
                  <c:v>14</c:v>
                </c:pt>
                <c:pt idx="818">
                  <c:v>38</c:v>
                </c:pt>
                <c:pt idx="819">
                  <c:v>78</c:v>
                </c:pt>
                <c:pt idx="820">
                  <c:v>69</c:v>
                </c:pt>
                <c:pt idx="821">
                  <c:v>33</c:v>
                </c:pt>
                <c:pt idx="822">
                  <c:v>54</c:v>
                </c:pt>
                <c:pt idx="823">
                  <c:v>99</c:v>
                </c:pt>
                <c:pt idx="824">
                  <c:v>49</c:v>
                </c:pt>
                <c:pt idx="825">
                  <c:v>11</c:v>
                </c:pt>
                <c:pt idx="826">
                  <c:v>38</c:v>
                </c:pt>
                <c:pt idx="827">
                  <c:v>16</c:v>
                </c:pt>
                <c:pt idx="828">
                  <c:v>32</c:v>
                </c:pt>
                <c:pt idx="829">
                  <c:v>20</c:v>
                </c:pt>
                <c:pt idx="830">
                  <c:v>154</c:v>
                </c:pt>
                <c:pt idx="831">
                  <c:v>41</c:v>
                </c:pt>
                <c:pt idx="832">
                  <c:v>75</c:v>
                </c:pt>
                <c:pt idx="833">
                  <c:v>40</c:v>
                </c:pt>
                <c:pt idx="834">
                  <c:v>46</c:v>
                </c:pt>
                <c:pt idx="835">
                  <c:v>62</c:v>
                </c:pt>
                <c:pt idx="836">
                  <c:v>61</c:v>
                </c:pt>
                <c:pt idx="837">
                  <c:v>96</c:v>
                </c:pt>
                <c:pt idx="838">
                  <c:v>190</c:v>
                </c:pt>
                <c:pt idx="839">
                  <c:v>94</c:v>
                </c:pt>
                <c:pt idx="840">
                  <c:v>39</c:v>
                </c:pt>
                <c:pt idx="841">
                  <c:v>127</c:v>
                </c:pt>
                <c:pt idx="842">
                  <c:v>159</c:v>
                </c:pt>
                <c:pt idx="843">
                  <c:v>177</c:v>
                </c:pt>
                <c:pt idx="844">
                  <c:v>47</c:v>
                </c:pt>
                <c:pt idx="845">
                  <c:v>1</c:v>
                </c:pt>
                <c:pt idx="846">
                  <c:v>16</c:v>
                </c:pt>
                <c:pt idx="847">
                  <c:v>115</c:v>
                </c:pt>
                <c:pt idx="848">
                  <c:v>133</c:v>
                </c:pt>
                <c:pt idx="849">
                  <c:v>70</c:v>
                </c:pt>
                <c:pt idx="850">
                  <c:v>62</c:v>
                </c:pt>
                <c:pt idx="851">
                  <c:v>10</c:v>
                </c:pt>
                <c:pt idx="852">
                  <c:v>499</c:v>
                </c:pt>
                <c:pt idx="853">
                  <c:v>47</c:v>
                </c:pt>
                <c:pt idx="854">
                  <c:v>28</c:v>
                </c:pt>
                <c:pt idx="855">
                  <c:v>24</c:v>
                </c:pt>
                <c:pt idx="856">
                  <c:v>76</c:v>
                </c:pt>
                <c:pt idx="857">
                  <c:v>98</c:v>
                </c:pt>
                <c:pt idx="858">
                  <c:v>48</c:v>
                </c:pt>
                <c:pt idx="859">
                  <c:v>2</c:v>
                </c:pt>
                <c:pt idx="860">
                  <c:v>4</c:v>
                </c:pt>
                <c:pt idx="861">
                  <c:v>5</c:v>
                </c:pt>
                <c:pt idx="862">
                  <c:v>79</c:v>
                </c:pt>
                <c:pt idx="863">
                  <c:v>2</c:v>
                </c:pt>
                <c:pt idx="864">
                  <c:v>11</c:v>
                </c:pt>
                <c:pt idx="865">
                  <c:v>11</c:v>
                </c:pt>
                <c:pt idx="866">
                  <c:v>1</c:v>
                </c:pt>
                <c:pt idx="867">
                  <c:v>3</c:v>
                </c:pt>
                <c:pt idx="868">
                  <c:v>5</c:v>
                </c:pt>
                <c:pt idx="869">
                  <c:v>12</c:v>
                </c:pt>
                <c:pt idx="870">
                  <c:v>2</c:v>
                </c:pt>
                <c:pt idx="871">
                  <c:v>5</c:v>
                </c:pt>
                <c:pt idx="872">
                  <c:v>21</c:v>
                </c:pt>
                <c:pt idx="873">
                  <c:v>0</c:v>
                </c:pt>
                <c:pt idx="874">
                  <c:v>45</c:v>
                </c:pt>
                <c:pt idx="875">
                  <c:v>29</c:v>
                </c:pt>
                <c:pt idx="876">
                  <c:v>2</c:v>
                </c:pt>
                <c:pt idx="877">
                  <c:v>30</c:v>
                </c:pt>
                <c:pt idx="878">
                  <c:v>8</c:v>
                </c:pt>
                <c:pt idx="879">
                  <c:v>1</c:v>
                </c:pt>
                <c:pt idx="880">
                  <c:v>14</c:v>
                </c:pt>
                <c:pt idx="881">
                  <c:v>24</c:v>
                </c:pt>
                <c:pt idx="882">
                  <c:v>2</c:v>
                </c:pt>
                <c:pt idx="883">
                  <c:v>21</c:v>
                </c:pt>
                <c:pt idx="884">
                  <c:v>7</c:v>
                </c:pt>
                <c:pt idx="885">
                  <c:v>0</c:v>
                </c:pt>
                <c:pt idx="886">
                  <c:v>4</c:v>
                </c:pt>
                <c:pt idx="887">
                  <c:v>32</c:v>
                </c:pt>
                <c:pt idx="888">
                  <c:v>4</c:v>
                </c:pt>
                <c:pt idx="889">
                  <c:v>9</c:v>
                </c:pt>
                <c:pt idx="890">
                  <c:v>17</c:v>
                </c:pt>
                <c:pt idx="891">
                  <c:v>5</c:v>
                </c:pt>
                <c:pt idx="892">
                  <c:v>53</c:v>
                </c:pt>
                <c:pt idx="893">
                  <c:v>7</c:v>
                </c:pt>
                <c:pt idx="894">
                  <c:v>72</c:v>
                </c:pt>
                <c:pt idx="895">
                  <c:v>0</c:v>
                </c:pt>
                <c:pt idx="896">
                  <c:v>2</c:v>
                </c:pt>
                <c:pt idx="897">
                  <c:v>8</c:v>
                </c:pt>
                <c:pt idx="898">
                  <c:v>2</c:v>
                </c:pt>
                <c:pt idx="899">
                  <c:v>0</c:v>
                </c:pt>
                <c:pt idx="900">
                  <c:v>3</c:v>
                </c:pt>
                <c:pt idx="901">
                  <c:v>4</c:v>
                </c:pt>
                <c:pt idx="902">
                  <c:v>3</c:v>
                </c:pt>
                <c:pt idx="903">
                  <c:v>6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8</c:v>
                </c:pt>
                <c:pt idx="908">
                  <c:v>5</c:v>
                </c:pt>
                <c:pt idx="909">
                  <c:v>0</c:v>
                </c:pt>
                <c:pt idx="910">
                  <c:v>2</c:v>
                </c:pt>
                <c:pt idx="911">
                  <c:v>24</c:v>
                </c:pt>
                <c:pt idx="912">
                  <c:v>0</c:v>
                </c:pt>
                <c:pt idx="913">
                  <c:v>9</c:v>
                </c:pt>
                <c:pt idx="914">
                  <c:v>0</c:v>
                </c:pt>
                <c:pt idx="915">
                  <c:v>1</c:v>
                </c:pt>
                <c:pt idx="916">
                  <c:v>10</c:v>
                </c:pt>
                <c:pt idx="917">
                  <c:v>1</c:v>
                </c:pt>
                <c:pt idx="918">
                  <c:v>0</c:v>
                </c:pt>
                <c:pt idx="919">
                  <c:v>20</c:v>
                </c:pt>
                <c:pt idx="920">
                  <c:v>30</c:v>
                </c:pt>
                <c:pt idx="921">
                  <c:v>6</c:v>
                </c:pt>
                <c:pt idx="922">
                  <c:v>15</c:v>
                </c:pt>
                <c:pt idx="923">
                  <c:v>5</c:v>
                </c:pt>
                <c:pt idx="924">
                  <c:v>0</c:v>
                </c:pt>
                <c:pt idx="925">
                  <c:v>0</c:v>
                </c:pt>
                <c:pt idx="926">
                  <c:v>28</c:v>
                </c:pt>
                <c:pt idx="927">
                  <c:v>0</c:v>
                </c:pt>
                <c:pt idx="928">
                  <c:v>5</c:v>
                </c:pt>
                <c:pt idx="929">
                  <c:v>7</c:v>
                </c:pt>
                <c:pt idx="930">
                  <c:v>30</c:v>
                </c:pt>
                <c:pt idx="931">
                  <c:v>2</c:v>
                </c:pt>
                <c:pt idx="932">
                  <c:v>30</c:v>
                </c:pt>
                <c:pt idx="933">
                  <c:v>2</c:v>
                </c:pt>
                <c:pt idx="934">
                  <c:v>0</c:v>
                </c:pt>
                <c:pt idx="935">
                  <c:v>2</c:v>
                </c:pt>
                <c:pt idx="936">
                  <c:v>1</c:v>
                </c:pt>
                <c:pt idx="937">
                  <c:v>2</c:v>
                </c:pt>
                <c:pt idx="938">
                  <c:v>14</c:v>
                </c:pt>
                <c:pt idx="939">
                  <c:v>31</c:v>
                </c:pt>
                <c:pt idx="940">
                  <c:v>16</c:v>
                </c:pt>
                <c:pt idx="941">
                  <c:v>12</c:v>
                </c:pt>
                <c:pt idx="942">
                  <c:v>96</c:v>
                </c:pt>
                <c:pt idx="943">
                  <c:v>16</c:v>
                </c:pt>
                <c:pt idx="944">
                  <c:v>5</c:v>
                </c:pt>
                <c:pt idx="945">
                  <c:v>0</c:v>
                </c:pt>
                <c:pt idx="946">
                  <c:v>8</c:v>
                </c:pt>
                <c:pt idx="947">
                  <c:v>7</c:v>
                </c:pt>
                <c:pt idx="948">
                  <c:v>24</c:v>
                </c:pt>
                <c:pt idx="949">
                  <c:v>121</c:v>
                </c:pt>
                <c:pt idx="950">
                  <c:v>196</c:v>
                </c:pt>
                <c:pt idx="951">
                  <c:v>5</c:v>
                </c:pt>
                <c:pt idx="952">
                  <c:v>73</c:v>
                </c:pt>
                <c:pt idx="953">
                  <c:v>93</c:v>
                </c:pt>
                <c:pt idx="954">
                  <c:v>17</c:v>
                </c:pt>
                <c:pt idx="955">
                  <c:v>7</c:v>
                </c:pt>
                <c:pt idx="956">
                  <c:v>17</c:v>
                </c:pt>
                <c:pt idx="957">
                  <c:v>171</c:v>
                </c:pt>
                <c:pt idx="958">
                  <c:v>188</c:v>
                </c:pt>
                <c:pt idx="959">
                  <c:v>110</c:v>
                </c:pt>
                <c:pt idx="960">
                  <c:v>37</c:v>
                </c:pt>
                <c:pt idx="961">
                  <c:v>9</c:v>
                </c:pt>
                <c:pt idx="962">
                  <c:v>29</c:v>
                </c:pt>
                <c:pt idx="963">
                  <c:v>6</c:v>
                </c:pt>
                <c:pt idx="964">
                  <c:v>30</c:v>
                </c:pt>
                <c:pt idx="965">
                  <c:v>81</c:v>
                </c:pt>
                <c:pt idx="966">
                  <c:v>4</c:v>
                </c:pt>
                <c:pt idx="967">
                  <c:v>11</c:v>
                </c:pt>
                <c:pt idx="968">
                  <c:v>14</c:v>
                </c:pt>
                <c:pt idx="969">
                  <c:v>5</c:v>
                </c:pt>
                <c:pt idx="970">
                  <c:v>45</c:v>
                </c:pt>
                <c:pt idx="971">
                  <c:v>8</c:v>
                </c:pt>
                <c:pt idx="972">
                  <c:v>3</c:v>
                </c:pt>
                <c:pt idx="973">
                  <c:v>24</c:v>
                </c:pt>
                <c:pt idx="974">
                  <c:v>18</c:v>
                </c:pt>
                <c:pt idx="975">
                  <c:v>12</c:v>
                </c:pt>
                <c:pt idx="976">
                  <c:v>123</c:v>
                </c:pt>
                <c:pt idx="977">
                  <c:v>96</c:v>
                </c:pt>
                <c:pt idx="978">
                  <c:v>31</c:v>
                </c:pt>
                <c:pt idx="979">
                  <c:v>4</c:v>
                </c:pt>
                <c:pt idx="980">
                  <c:v>3</c:v>
                </c:pt>
                <c:pt idx="981">
                  <c:v>179</c:v>
                </c:pt>
                <c:pt idx="982">
                  <c:v>3</c:v>
                </c:pt>
                <c:pt idx="983">
                  <c:v>23</c:v>
                </c:pt>
                <c:pt idx="984">
                  <c:v>23</c:v>
                </c:pt>
                <c:pt idx="985">
                  <c:v>41</c:v>
                </c:pt>
                <c:pt idx="986">
                  <c:v>0</c:v>
                </c:pt>
                <c:pt idx="987">
                  <c:v>32</c:v>
                </c:pt>
                <c:pt idx="988">
                  <c:v>2</c:v>
                </c:pt>
                <c:pt idx="989">
                  <c:v>7</c:v>
                </c:pt>
                <c:pt idx="990">
                  <c:v>4</c:v>
                </c:pt>
                <c:pt idx="991">
                  <c:v>196</c:v>
                </c:pt>
                <c:pt idx="992">
                  <c:v>11</c:v>
                </c:pt>
                <c:pt idx="993">
                  <c:v>9</c:v>
                </c:pt>
                <c:pt idx="994">
                  <c:v>5</c:v>
                </c:pt>
                <c:pt idx="995">
                  <c:v>8</c:v>
                </c:pt>
                <c:pt idx="996">
                  <c:v>229</c:v>
                </c:pt>
                <c:pt idx="997">
                  <c:v>40</c:v>
                </c:pt>
                <c:pt idx="998">
                  <c:v>4</c:v>
                </c:pt>
                <c:pt idx="999">
                  <c:v>22</c:v>
                </c:pt>
                <c:pt idx="1000">
                  <c:v>15</c:v>
                </c:pt>
                <c:pt idx="1001">
                  <c:v>95</c:v>
                </c:pt>
                <c:pt idx="1002">
                  <c:v>161</c:v>
                </c:pt>
                <c:pt idx="1003">
                  <c:v>8</c:v>
                </c:pt>
                <c:pt idx="1004">
                  <c:v>76</c:v>
                </c:pt>
                <c:pt idx="1005">
                  <c:v>1</c:v>
                </c:pt>
                <c:pt idx="1006">
                  <c:v>101</c:v>
                </c:pt>
                <c:pt idx="1007">
                  <c:v>4</c:v>
                </c:pt>
                <c:pt idx="1008">
                  <c:v>1</c:v>
                </c:pt>
                <c:pt idx="1009">
                  <c:v>90</c:v>
                </c:pt>
                <c:pt idx="1010">
                  <c:v>16</c:v>
                </c:pt>
                <c:pt idx="1011">
                  <c:v>6</c:v>
                </c:pt>
                <c:pt idx="1012">
                  <c:v>38</c:v>
                </c:pt>
                <c:pt idx="1013">
                  <c:v>355</c:v>
                </c:pt>
                <c:pt idx="1014">
                  <c:v>7</c:v>
                </c:pt>
                <c:pt idx="1015">
                  <c:v>400</c:v>
                </c:pt>
                <c:pt idx="1016">
                  <c:v>30</c:v>
                </c:pt>
                <c:pt idx="1017">
                  <c:v>478</c:v>
                </c:pt>
                <c:pt idx="1018">
                  <c:v>74</c:v>
                </c:pt>
                <c:pt idx="1019">
                  <c:v>131</c:v>
                </c:pt>
                <c:pt idx="1020">
                  <c:v>61</c:v>
                </c:pt>
                <c:pt idx="1021">
                  <c:v>1071</c:v>
                </c:pt>
                <c:pt idx="1022">
                  <c:v>122</c:v>
                </c:pt>
                <c:pt idx="1023">
                  <c:v>111</c:v>
                </c:pt>
                <c:pt idx="1024">
                  <c:v>255</c:v>
                </c:pt>
                <c:pt idx="1025">
                  <c:v>141</c:v>
                </c:pt>
                <c:pt idx="1026">
                  <c:v>159</c:v>
                </c:pt>
                <c:pt idx="1027">
                  <c:v>99</c:v>
                </c:pt>
                <c:pt idx="1028">
                  <c:v>96</c:v>
                </c:pt>
                <c:pt idx="1029">
                  <c:v>27</c:v>
                </c:pt>
                <c:pt idx="1030">
                  <c:v>166</c:v>
                </c:pt>
                <c:pt idx="1031">
                  <c:v>76</c:v>
                </c:pt>
                <c:pt idx="1032">
                  <c:v>211</c:v>
                </c:pt>
                <c:pt idx="1033">
                  <c:v>21</c:v>
                </c:pt>
                <c:pt idx="1034">
                  <c:v>61</c:v>
                </c:pt>
                <c:pt idx="1035">
                  <c:v>30</c:v>
                </c:pt>
                <c:pt idx="1036">
                  <c:v>1</c:v>
                </c:pt>
                <c:pt idx="1037">
                  <c:v>0</c:v>
                </c:pt>
                <c:pt idx="1038">
                  <c:v>1</c:v>
                </c:pt>
                <c:pt idx="1039">
                  <c:v>292</c:v>
                </c:pt>
                <c:pt idx="1040">
                  <c:v>2</c:v>
                </c:pt>
                <c:pt idx="1041">
                  <c:v>8</c:v>
                </c:pt>
                <c:pt idx="1042">
                  <c:v>0</c:v>
                </c:pt>
                <c:pt idx="1043">
                  <c:v>1</c:v>
                </c:pt>
                <c:pt idx="1044">
                  <c:v>4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1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1</c:v>
                </c:pt>
                <c:pt idx="1057">
                  <c:v>0</c:v>
                </c:pt>
                <c:pt idx="1058">
                  <c:v>4</c:v>
                </c:pt>
                <c:pt idx="1059">
                  <c:v>0</c:v>
                </c:pt>
                <c:pt idx="1060">
                  <c:v>123</c:v>
                </c:pt>
                <c:pt idx="1061">
                  <c:v>5</c:v>
                </c:pt>
                <c:pt idx="1062">
                  <c:v>148</c:v>
                </c:pt>
                <c:pt idx="1063">
                  <c:v>10</c:v>
                </c:pt>
                <c:pt idx="1064">
                  <c:v>4</c:v>
                </c:pt>
                <c:pt idx="1065">
                  <c:v>21</c:v>
                </c:pt>
                <c:pt idx="1066">
                  <c:v>2</c:v>
                </c:pt>
                <c:pt idx="1067">
                  <c:v>0</c:v>
                </c:pt>
                <c:pt idx="1068">
                  <c:v>4</c:v>
                </c:pt>
                <c:pt idx="1069">
                  <c:v>1</c:v>
                </c:pt>
                <c:pt idx="1070">
                  <c:v>30</c:v>
                </c:pt>
                <c:pt idx="1071">
                  <c:v>3</c:v>
                </c:pt>
                <c:pt idx="1072">
                  <c:v>975</c:v>
                </c:pt>
                <c:pt idx="1073">
                  <c:v>167</c:v>
                </c:pt>
                <c:pt idx="1074">
                  <c:v>5</c:v>
                </c:pt>
                <c:pt idx="1075">
                  <c:v>18</c:v>
                </c:pt>
                <c:pt idx="1076">
                  <c:v>98</c:v>
                </c:pt>
                <c:pt idx="1077">
                  <c:v>4</c:v>
                </c:pt>
                <c:pt idx="1078">
                  <c:v>3</c:v>
                </c:pt>
                <c:pt idx="1079">
                  <c:v>1</c:v>
                </c:pt>
                <c:pt idx="1080">
                  <c:v>0</c:v>
                </c:pt>
                <c:pt idx="1081">
                  <c:v>9</c:v>
                </c:pt>
                <c:pt idx="1082">
                  <c:v>2</c:v>
                </c:pt>
                <c:pt idx="1083">
                  <c:v>0</c:v>
                </c:pt>
                <c:pt idx="1084">
                  <c:v>147</c:v>
                </c:pt>
                <c:pt idx="1085">
                  <c:v>49</c:v>
                </c:pt>
                <c:pt idx="1086">
                  <c:v>1</c:v>
                </c:pt>
                <c:pt idx="1087">
                  <c:v>2</c:v>
                </c:pt>
                <c:pt idx="1088">
                  <c:v>7</c:v>
                </c:pt>
                <c:pt idx="1089">
                  <c:v>4</c:v>
                </c:pt>
                <c:pt idx="1090">
                  <c:v>27</c:v>
                </c:pt>
                <c:pt idx="1091">
                  <c:v>94</c:v>
                </c:pt>
                <c:pt idx="1092">
                  <c:v>29</c:v>
                </c:pt>
                <c:pt idx="1093">
                  <c:v>7</c:v>
                </c:pt>
                <c:pt idx="1094">
                  <c:v>22</c:v>
                </c:pt>
                <c:pt idx="1095">
                  <c:v>1</c:v>
                </c:pt>
                <c:pt idx="1096">
                  <c:v>10</c:v>
                </c:pt>
                <c:pt idx="1097">
                  <c:v>6</c:v>
                </c:pt>
                <c:pt idx="1098">
                  <c:v>24</c:v>
                </c:pt>
                <c:pt idx="1099">
                  <c:v>15</c:v>
                </c:pt>
                <c:pt idx="1100">
                  <c:v>37</c:v>
                </c:pt>
                <c:pt idx="1101">
                  <c:v>20</c:v>
                </c:pt>
                <c:pt idx="1102">
                  <c:v>7</c:v>
                </c:pt>
                <c:pt idx="1103">
                  <c:v>0</c:v>
                </c:pt>
                <c:pt idx="1104">
                  <c:v>21</c:v>
                </c:pt>
                <c:pt idx="1105">
                  <c:v>3</c:v>
                </c:pt>
                <c:pt idx="1106">
                  <c:v>11</c:v>
                </c:pt>
                <c:pt idx="1107">
                  <c:v>1</c:v>
                </c:pt>
                <c:pt idx="1108">
                  <c:v>312</c:v>
                </c:pt>
                <c:pt idx="1109">
                  <c:v>1</c:v>
                </c:pt>
                <c:pt idx="1110">
                  <c:v>3</c:v>
                </c:pt>
                <c:pt idx="1111">
                  <c:v>4</c:v>
                </c:pt>
                <c:pt idx="1112">
                  <c:v>10</c:v>
                </c:pt>
                <c:pt idx="1113">
                  <c:v>8</c:v>
                </c:pt>
                <c:pt idx="1114">
                  <c:v>3</c:v>
                </c:pt>
                <c:pt idx="1115">
                  <c:v>1</c:v>
                </c:pt>
                <c:pt idx="1116">
                  <c:v>0</c:v>
                </c:pt>
                <c:pt idx="1117">
                  <c:v>5</c:v>
                </c:pt>
                <c:pt idx="1118">
                  <c:v>0</c:v>
                </c:pt>
                <c:pt idx="1119">
                  <c:v>3</c:v>
                </c:pt>
                <c:pt idx="1120">
                  <c:v>7</c:v>
                </c:pt>
                <c:pt idx="1121">
                  <c:v>0</c:v>
                </c:pt>
                <c:pt idx="1122">
                  <c:v>2</c:v>
                </c:pt>
                <c:pt idx="1123">
                  <c:v>23</c:v>
                </c:pt>
                <c:pt idx="1124">
                  <c:v>1</c:v>
                </c:pt>
                <c:pt idx="1125">
                  <c:v>2</c:v>
                </c:pt>
                <c:pt idx="1126">
                  <c:v>3</c:v>
                </c:pt>
                <c:pt idx="1127">
                  <c:v>0</c:v>
                </c:pt>
                <c:pt idx="1128">
                  <c:v>13</c:v>
                </c:pt>
                <c:pt idx="1129">
                  <c:v>1</c:v>
                </c:pt>
                <c:pt idx="1130">
                  <c:v>1</c:v>
                </c:pt>
                <c:pt idx="1131">
                  <c:v>1</c:v>
                </c:pt>
                <c:pt idx="1132">
                  <c:v>6</c:v>
                </c:pt>
                <c:pt idx="1133">
                  <c:v>39</c:v>
                </c:pt>
                <c:pt idx="1134">
                  <c:v>4</c:v>
                </c:pt>
                <c:pt idx="1135">
                  <c:v>1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8</c:v>
                </c:pt>
                <c:pt idx="1140">
                  <c:v>0</c:v>
                </c:pt>
                <c:pt idx="1141">
                  <c:v>1</c:v>
                </c:pt>
                <c:pt idx="1142">
                  <c:v>12</c:v>
                </c:pt>
                <c:pt idx="1143">
                  <c:v>0</c:v>
                </c:pt>
                <c:pt idx="1144">
                  <c:v>3</c:v>
                </c:pt>
                <c:pt idx="1145">
                  <c:v>2</c:v>
                </c:pt>
                <c:pt idx="1146">
                  <c:v>6</c:v>
                </c:pt>
                <c:pt idx="1147">
                  <c:v>0</c:v>
                </c:pt>
                <c:pt idx="1148">
                  <c:v>15</c:v>
                </c:pt>
                <c:pt idx="1149">
                  <c:v>1</c:v>
                </c:pt>
                <c:pt idx="1150">
                  <c:v>3</c:v>
                </c:pt>
                <c:pt idx="1151">
                  <c:v>8</c:v>
                </c:pt>
                <c:pt idx="1152">
                  <c:v>0</c:v>
                </c:pt>
                <c:pt idx="1153">
                  <c:v>3</c:v>
                </c:pt>
                <c:pt idx="1154">
                  <c:v>3</c:v>
                </c:pt>
                <c:pt idx="1155">
                  <c:v>0</c:v>
                </c:pt>
                <c:pt idx="1156">
                  <c:v>19</c:v>
                </c:pt>
                <c:pt idx="1157">
                  <c:v>0</c:v>
                </c:pt>
                <c:pt idx="1158">
                  <c:v>2</c:v>
                </c:pt>
                <c:pt idx="1159">
                  <c:v>0</c:v>
                </c:pt>
                <c:pt idx="1160">
                  <c:v>0</c:v>
                </c:pt>
                <c:pt idx="1161">
                  <c:v>25</c:v>
                </c:pt>
                <c:pt idx="1162">
                  <c:v>8</c:v>
                </c:pt>
                <c:pt idx="1163">
                  <c:v>16</c:v>
                </c:pt>
                <c:pt idx="1164">
                  <c:v>3</c:v>
                </c:pt>
                <c:pt idx="1165">
                  <c:v>3</c:v>
                </c:pt>
                <c:pt idx="1166">
                  <c:v>2</c:v>
                </c:pt>
                <c:pt idx="1167">
                  <c:v>1</c:v>
                </c:pt>
                <c:pt idx="1168">
                  <c:v>0</c:v>
                </c:pt>
                <c:pt idx="1169">
                  <c:v>1</c:v>
                </c:pt>
                <c:pt idx="1170">
                  <c:v>19</c:v>
                </c:pt>
                <c:pt idx="1171">
                  <c:v>9</c:v>
                </c:pt>
                <c:pt idx="1172">
                  <c:v>1</c:v>
                </c:pt>
                <c:pt idx="1173">
                  <c:v>0</c:v>
                </c:pt>
                <c:pt idx="1174">
                  <c:v>1</c:v>
                </c:pt>
                <c:pt idx="1175">
                  <c:v>5</c:v>
                </c:pt>
                <c:pt idx="1176">
                  <c:v>85</c:v>
                </c:pt>
                <c:pt idx="1177">
                  <c:v>3</c:v>
                </c:pt>
                <c:pt idx="1178">
                  <c:v>4</c:v>
                </c:pt>
                <c:pt idx="1179">
                  <c:v>3</c:v>
                </c:pt>
                <c:pt idx="1180">
                  <c:v>375</c:v>
                </c:pt>
                <c:pt idx="1181">
                  <c:v>111</c:v>
                </c:pt>
                <c:pt idx="1182">
                  <c:v>123</c:v>
                </c:pt>
                <c:pt idx="1183">
                  <c:v>70</c:v>
                </c:pt>
                <c:pt idx="1184">
                  <c:v>85</c:v>
                </c:pt>
                <c:pt idx="1185">
                  <c:v>86</c:v>
                </c:pt>
                <c:pt idx="1186">
                  <c:v>13</c:v>
                </c:pt>
                <c:pt idx="1187">
                  <c:v>33</c:v>
                </c:pt>
                <c:pt idx="1188">
                  <c:v>15</c:v>
                </c:pt>
                <c:pt idx="1189">
                  <c:v>273</c:v>
                </c:pt>
                <c:pt idx="1190">
                  <c:v>714</c:v>
                </c:pt>
                <c:pt idx="1191">
                  <c:v>170</c:v>
                </c:pt>
                <c:pt idx="1192">
                  <c:v>512</c:v>
                </c:pt>
                <c:pt idx="1193">
                  <c:v>314</c:v>
                </c:pt>
                <c:pt idx="1194">
                  <c:v>167</c:v>
                </c:pt>
                <c:pt idx="1195">
                  <c:v>9</c:v>
                </c:pt>
                <c:pt idx="1196">
                  <c:v>103</c:v>
                </c:pt>
                <c:pt idx="1197">
                  <c:v>111</c:v>
                </c:pt>
                <c:pt idx="1198">
                  <c:v>271</c:v>
                </c:pt>
                <c:pt idx="1199">
                  <c:v>101</c:v>
                </c:pt>
                <c:pt idx="1200">
                  <c:v>57</c:v>
                </c:pt>
                <c:pt idx="1201">
                  <c:v>62</c:v>
                </c:pt>
                <c:pt idx="1202">
                  <c:v>32</c:v>
                </c:pt>
                <c:pt idx="1203">
                  <c:v>141</c:v>
                </c:pt>
                <c:pt idx="1204">
                  <c:v>75</c:v>
                </c:pt>
                <c:pt idx="1205">
                  <c:v>46</c:v>
                </c:pt>
                <c:pt idx="1206">
                  <c:v>103</c:v>
                </c:pt>
                <c:pt idx="1207">
                  <c:v>6</c:v>
                </c:pt>
                <c:pt idx="1208">
                  <c:v>83</c:v>
                </c:pt>
                <c:pt idx="1209">
                  <c:v>108</c:v>
                </c:pt>
                <c:pt idx="1210">
                  <c:v>25</c:v>
                </c:pt>
                <c:pt idx="1211">
                  <c:v>549</c:v>
                </c:pt>
                <c:pt idx="1212">
                  <c:v>222</c:v>
                </c:pt>
                <c:pt idx="1213">
                  <c:v>183</c:v>
                </c:pt>
                <c:pt idx="1214">
                  <c:v>89</c:v>
                </c:pt>
                <c:pt idx="1215">
                  <c:v>253</c:v>
                </c:pt>
                <c:pt idx="1216">
                  <c:v>140</c:v>
                </c:pt>
                <c:pt idx="1217">
                  <c:v>103</c:v>
                </c:pt>
                <c:pt idx="1218">
                  <c:v>138</c:v>
                </c:pt>
                <c:pt idx="1219">
                  <c:v>191</c:v>
                </c:pt>
                <c:pt idx="1220">
                  <c:v>18</c:v>
                </c:pt>
                <c:pt idx="1221">
                  <c:v>3</c:v>
                </c:pt>
                <c:pt idx="1222">
                  <c:v>40</c:v>
                </c:pt>
                <c:pt idx="1223">
                  <c:v>0</c:v>
                </c:pt>
                <c:pt idx="1224">
                  <c:v>24</c:v>
                </c:pt>
                <c:pt idx="1225">
                  <c:v>1</c:v>
                </c:pt>
                <c:pt idx="1226">
                  <c:v>0</c:v>
                </c:pt>
                <c:pt idx="1227">
                  <c:v>0</c:v>
                </c:pt>
                <c:pt idx="1228">
                  <c:v>1</c:v>
                </c:pt>
                <c:pt idx="1229">
                  <c:v>6</c:v>
                </c:pt>
                <c:pt idx="1230">
                  <c:v>0</c:v>
                </c:pt>
                <c:pt idx="1231">
                  <c:v>6</c:v>
                </c:pt>
                <c:pt idx="1232">
                  <c:v>0</c:v>
                </c:pt>
                <c:pt idx="1233">
                  <c:v>0</c:v>
                </c:pt>
                <c:pt idx="1234">
                  <c:v>3</c:v>
                </c:pt>
                <c:pt idx="1235">
                  <c:v>0</c:v>
                </c:pt>
                <c:pt idx="1236">
                  <c:v>8</c:v>
                </c:pt>
                <c:pt idx="1237">
                  <c:v>34</c:v>
                </c:pt>
                <c:pt idx="1238">
                  <c:v>1</c:v>
                </c:pt>
                <c:pt idx="1239">
                  <c:v>38</c:v>
                </c:pt>
                <c:pt idx="1240">
                  <c:v>45</c:v>
                </c:pt>
                <c:pt idx="1241">
                  <c:v>17</c:v>
                </c:pt>
                <c:pt idx="1242">
                  <c:v>31</c:v>
                </c:pt>
                <c:pt idx="1243">
                  <c:v>50</c:v>
                </c:pt>
                <c:pt idx="1244">
                  <c:v>59</c:v>
                </c:pt>
                <c:pt idx="1245">
                  <c:v>81</c:v>
                </c:pt>
                <c:pt idx="1246">
                  <c:v>508</c:v>
                </c:pt>
                <c:pt idx="1247">
                  <c:v>74</c:v>
                </c:pt>
                <c:pt idx="1248">
                  <c:v>141</c:v>
                </c:pt>
                <c:pt idx="1249">
                  <c:v>141</c:v>
                </c:pt>
                <c:pt idx="1250">
                  <c:v>109</c:v>
                </c:pt>
                <c:pt idx="1251">
                  <c:v>361</c:v>
                </c:pt>
                <c:pt idx="1252">
                  <c:v>176</c:v>
                </c:pt>
                <c:pt idx="1253">
                  <c:v>670</c:v>
                </c:pt>
                <c:pt idx="1254">
                  <c:v>96</c:v>
                </c:pt>
                <c:pt idx="1255">
                  <c:v>74</c:v>
                </c:pt>
                <c:pt idx="1256">
                  <c:v>52</c:v>
                </c:pt>
                <c:pt idx="1257">
                  <c:v>105</c:v>
                </c:pt>
                <c:pt idx="1258">
                  <c:v>41</c:v>
                </c:pt>
                <c:pt idx="1259">
                  <c:v>34</c:v>
                </c:pt>
                <c:pt idx="1260">
                  <c:v>66</c:v>
                </c:pt>
                <c:pt idx="1261">
                  <c:v>50</c:v>
                </c:pt>
                <c:pt idx="1262">
                  <c:v>159</c:v>
                </c:pt>
                <c:pt idx="1263">
                  <c:v>182</c:v>
                </c:pt>
                <c:pt idx="1264">
                  <c:v>206</c:v>
                </c:pt>
                <c:pt idx="1265">
                  <c:v>169</c:v>
                </c:pt>
                <c:pt idx="1266">
                  <c:v>31</c:v>
                </c:pt>
                <c:pt idx="1267">
                  <c:v>28</c:v>
                </c:pt>
                <c:pt idx="1268">
                  <c:v>54</c:v>
                </c:pt>
                <c:pt idx="1269">
                  <c:v>467</c:v>
                </c:pt>
                <c:pt idx="1270">
                  <c:v>389</c:v>
                </c:pt>
                <c:pt idx="1271">
                  <c:v>68</c:v>
                </c:pt>
                <c:pt idx="1272">
                  <c:v>413</c:v>
                </c:pt>
                <c:pt idx="1273">
                  <c:v>190</c:v>
                </c:pt>
                <c:pt idx="1274">
                  <c:v>189</c:v>
                </c:pt>
                <c:pt idx="1275">
                  <c:v>130</c:v>
                </c:pt>
                <c:pt idx="1276">
                  <c:v>74</c:v>
                </c:pt>
                <c:pt idx="1277">
                  <c:v>274</c:v>
                </c:pt>
                <c:pt idx="1278">
                  <c:v>22</c:v>
                </c:pt>
                <c:pt idx="1279">
                  <c:v>31</c:v>
                </c:pt>
                <c:pt idx="1280">
                  <c:v>63</c:v>
                </c:pt>
                <c:pt idx="1281">
                  <c:v>20</c:v>
                </c:pt>
                <c:pt idx="1282">
                  <c:v>25</c:v>
                </c:pt>
                <c:pt idx="1283">
                  <c:v>61</c:v>
                </c:pt>
                <c:pt idx="1284">
                  <c:v>52</c:v>
                </c:pt>
                <c:pt idx="1285">
                  <c:v>86</c:v>
                </c:pt>
                <c:pt idx="1286">
                  <c:v>42</c:v>
                </c:pt>
                <c:pt idx="1287">
                  <c:v>52</c:v>
                </c:pt>
                <c:pt idx="1288">
                  <c:v>120</c:v>
                </c:pt>
                <c:pt idx="1289">
                  <c:v>22</c:v>
                </c:pt>
                <c:pt idx="1290">
                  <c:v>64</c:v>
                </c:pt>
                <c:pt idx="1291">
                  <c:v>23</c:v>
                </c:pt>
                <c:pt idx="1292">
                  <c:v>238</c:v>
                </c:pt>
                <c:pt idx="1293">
                  <c:v>33</c:v>
                </c:pt>
                <c:pt idx="1294">
                  <c:v>32</c:v>
                </c:pt>
                <c:pt idx="1295">
                  <c:v>24</c:v>
                </c:pt>
                <c:pt idx="1296">
                  <c:v>29</c:v>
                </c:pt>
                <c:pt idx="1297">
                  <c:v>50</c:v>
                </c:pt>
                <c:pt idx="1298">
                  <c:v>108</c:v>
                </c:pt>
                <c:pt idx="1299">
                  <c:v>104</c:v>
                </c:pt>
                <c:pt idx="1300">
                  <c:v>86</c:v>
                </c:pt>
                <c:pt idx="1301">
                  <c:v>356</c:v>
                </c:pt>
                <c:pt idx="1302">
                  <c:v>45</c:v>
                </c:pt>
                <c:pt idx="1303">
                  <c:v>38</c:v>
                </c:pt>
                <c:pt idx="1304">
                  <c:v>35</c:v>
                </c:pt>
                <c:pt idx="1305">
                  <c:v>24</c:v>
                </c:pt>
                <c:pt idx="1306">
                  <c:v>100</c:v>
                </c:pt>
                <c:pt idx="1307">
                  <c:v>1</c:v>
                </c:pt>
                <c:pt idx="1308">
                  <c:v>122</c:v>
                </c:pt>
                <c:pt idx="1309">
                  <c:v>11</c:v>
                </c:pt>
                <c:pt idx="1310">
                  <c:v>248</c:v>
                </c:pt>
                <c:pt idx="1311">
                  <c:v>1</c:v>
                </c:pt>
                <c:pt idx="1312">
                  <c:v>19</c:v>
                </c:pt>
                <c:pt idx="1313">
                  <c:v>135</c:v>
                </c:pt>
                <c:pt idx="1314">
                  <c:v>9</c:v>
                </c:pt>
                <c:pt idx="1315">
                  <c:v>3</c:v>
                </c:pt>
                <c:pt idx="1316">
                  <c:v>7</c:v>
                </c:pt>
                <c:pt idx="1317">
                  <c:v>4</c:v>
                </c:pt>
                <c:pt idx="1318">
                  <c:v>44</c:v>
                </c:pt>
                <c:pt idx="1319">
                  <c:v>90</c:v>
                </c:pt>
                <c:pt idx="1320">
                  <c:v>8</c:v>
                </c:pt>
                <c:pt idx="1321">
                  <c:v>11</c:v>
                </c:pt>
                <c:pt idx="1322">
                  <c:v>41</c:v>
                </c:pt>
                <c:pt idx="1323">
                  <c:v>15</c:v>
                </c:pt>
                <c:pt idx="1324">
                  <c:v>9</c:v>
                </c:pt>
                <c:pt idx="1325">
                  <c:v>50</c:v>
                </c:pt>
                <c:pt idx="1326">
                  <c:v>34</c:v>
                </c:pt>
                <c:pt idx="1327">
                  <c:v>0</c:v>
                </c:pt>
                <c:pt idx="1328">
                  <c:v>0</c:v>
                </c:pt>
                <c:pt idx="1329">
                  <c:v>276</c:v>
                </c:pt>
                <c:pt idx="1330">
                  <c:v>16</c:v>
                </c:pt>
                <c:pt idx="1331">
                  <c:v>224</c:v>
                </c:pt>
                <c:pt idx="1332">
                  <c:v>140</c:v>
                </c:pt>
                <c:pt idx="1333">
                  <c:v>15</c:v>
                </c:pt>
                <c:pt idx="1334">
                  <c:v>37</c:v>
                </c:pt>
                <c:pt idx="1335">
                  <c:v>0</c:v>
                </c:pt>
                <c:pt idx="1336">
                  <c:v>46</c:v>
                </c:pt>
                <c:pt idx="1337">
                  <c:v>1</c:v>
                </c:pt>
                <c:pt idx="1338">
                  <c:v>323</c:v>
                </c:pt>
                <c:pt idx="1339">
                  <c:v>139</c:v>
                </c:pt>
                <c:pt idx="1340">
                  <c:v>7</c:v>
                </c:pt>
                <c:pt idx="1341">
                  <c:v>149</c:v>
                </c:pt>
                <c:pt idx="1342">
                  <c:v>31</c:v>
                </c:pt>
                <c:pt idx="1343">
                  <c:v>26</c:v>
                </c:pt>
                <c:pt idx="1344">
                  <c:v>172</c:v>
                </c:pt>
                <c:pt idx="1345">
                  <c:v>78</c:v>
                </c:pt>
                <c:pt idx="1346">
                  <c:v>120</c:v>
                </c:pt>
                <c:pt idx="1347">
                  <c:v>227</c:v>
                </c:pt>
                <c:pt idx="1348">
                  <c:v>42</c:v>
                </c:pt>
                <c:pt idx="1349">
                  <c:v>64</c:v>
                </c:pt>
                <c:pt idx="1350">
                  <c:v>121</c:v>
                </c:pt>
                <c:pt idx="1351">
                  <c:v>87</c:v>
                </c:pt>
                <c:pt idx="1352">
                  <c:v>65</c:v>
                </c:pt>
                <c:pt idx="1353">
                  <c:v>49</c:v>
                </c:pt>
                <c:pt idx="1354">
                  <c:v>19</c:v>
                </c:pt>
                <c:pt idx="1355">
                  <c:v>81</c:v>
                </c:pt>
                <c:pt idx="1356">
                  <c:v>264</c:v>
                </c:pt>
                <c:pt idx="1357">
                  <c:v>25</c:v>
                </c:pt>
                <c:pt idx="1358">
                  <c:v>5</c:v>
                </c:pt>
                <c:pt idx="1359">
                  <c:v>144</c:v>
                </c:pt>
                <c:pt idx="1360">
                  <c:v>92</c:v>
                </c:pt>
                <c:pt idx="1361">
                  <c:v>147</c:v>
                </c:pt>
                <c:pt idx="1362">
                  <c:v>90</c:v>
                </c:pt>
                <c:pt idx="1363">
                  <c:v>87</c:v>
                </c:pt>
                <c:pt idx="1364">
                  <c:v>406</c:v>
                </c:pt>
                <c:pt idx="1365">
                  <c:v>20</c:v>
                </c:pt>
                <c:pt idx="1366">
                  <c:v>70</c:v>
                </c:pt>
                <c:pt idx="1367">
                  <c:v>16</c:v>
                </c:pt>
                <c:pt idx="1368">
                  <c:v>52</c:v>
                </c:pt>
                <c:pt idx="1369">
                  <c:v>66</c:v>
                </c:pt>
                <c:pt idx="1370">
                  <c:v>109</c:v>
                </c:pt>
                <c:pt idx="1371">
                  <c:v>168</c:v>
                </c:pt>
                <c:pt idx="1372">
                  <c:v>31</c:v>
                </c:pt>
                <c:pt idx="1373">
                  <c:v>133</c:v>
                </c:pt>
                <c:pt idx="1374">
                  <c:v>151</c:v>
                </c:pt>
                <c:pt idx="1375">
                  <c:v>5</c:v>
                </c:pt>
                <c:pt idx="1376">
                  <c:v>73</c:v>
                </c:pt>
                <c:pt idx="1377">
                  <c:v>148</c:v>
                </c:pt>
                <c:pt idx="1378">
                  <c:v>93</c:v>
                </c:pt>
                <c:pt idx="1379">
                  <c:v>63</c:v>
                </c:pt>
                <c:pt idx="1380">
                  <c:v>134</c:v>
                </c:pt>
                <c:pt idx="1381">
                  <c:v>14</c:v>
                </c:pt>
                <c:pt idx="1382">
                  <c:v>78</c:v>
                </c:pt>
                <c:pt idx="1383">
                  <c:v>112</c:v>
                </c:pt>
                <c:pt idx="1384">
                  <c:v>34</c:v>
                </c:pt>
                <c:pt idx="1385">
                  <c:v>19</c:v>
                </c:pt>
                <c:pt idx="1386">
                  <c:v>13</c:v>
                </c:pt>
                <c:pt idx="1387">
                  <c:v>104</c:v>
                </c:pt>
                <c:pt idx="1388">
                  <c:v>52</c:v>
                </c:pt>
                <c:pt idx="1389">
                  <c:v>17</c:v>
                </c:pt>
                <c:pt idx="1390">
                  <c:v>82</c:v>
                </c:pt>
                <c:pt idx="1391">
                  <c:v>73</c:v>
                </c:pt>
                <c:pt idx="1392">
                  <c:v>158</c:v>
                </c:pt>
                <c:pt idx="1393">
                  <c:v>65</c:v>
                </c:pt>
                <c:pt idx="1394">
                  <c:v>184</c:v>
                </c:pt>
                <c:pt idx="1395">
                  <c:v>34</c:v>
                </c:pt>
                <c:pt idx="1396">
                  <c:v>240</c:v>
                </c:pt>
                <c:pt idx="1397">
                  <c:v>113</c:v>
                </c:pt>
                <c:pt idx="1398">
                  <c:v>66</c:v>
                </c:pt>
                <c:pt idx="1399">
                  <c:v>5</c:v>
                </c:pt>
                <c:pt idx="1400">
                  <c:v>17</c:v>
                </c:pt>
                <c:pt idx="1401">
                  <c:v>3</c:v>
                </c:pt>
                <c:pt idx="1402">
                  <c:v>2</c:v>
                </c:pt>
                <c:pt idx="1403">
                  <c:v>6</c:v>
                </c:pt>
                <c:pt idx="1404">
                  <c:v>0</c:v>
                </c:pt>
                <c:pt idx="1405">
                  <c:v>1</c:v>
                </c:pt>
                <c:pt idx="1406">
                  <c:v>3</c:v>
                </c:pt>
                <c:pt idx="1407">
                  <c:v>13</c:v>
                </c:pt>
                <c:pt idx="1408">
                  <c:v>1</c:v>
                </c:pt>
                <c:pt idx="1409">
                  <c:v>1</c:v>
                </c:pt>
                <c:pt idx="1410">
                  <c:v>9</c:v>
                </c:pt>
                <c:pt idx="1411">
                  <c:v>0</c:v>
                </c:pt>
                <c:pt idx="1412">
                  <c:v>2</c:v>
                </c:pt>
                <c:pt idx="1413">
                  <c:v>1</c:v>
                </c:pt>
                <c:pt idx="1414">
                  <c:v>10</c:v>
                </c:pt>
                <c:pt idx="1415">
                  <c:v>3</c:v>
                </c:pt>
                <c:pt idx="1416">
                  <c:v>2</c:v>
                </c:pt>
                <c:pt idx="1417">
                  <c:v>2</c:v>
                </c:pt>
                <c:pt idx="1418">
                  <c:v>1</c:v>
                </c:pt>
                <c:pt idx="1419">
                  <c:v>14</c:v>
                </c:pt>
                <c:pt idx="1420">
                  <c:v>0</c:v>
                </c:pt>
                <c:pt idx="1421">
                  <c:v>0</c:v>
                </c:pt>
                <c:pt idx="1422">
                  <c:v>4</c:v>
                </c:pt>
                <c:pt idx="1423">
                  <c:v>3</c:v>
                </c:pt>
                <c:pt idx="1424">
                  <c:v>0</c:v>
                </c:pt>
                <c:pt idx="1425">
                  <c:v>5</c:v>
                </c:pt>
                <c:pt idx="1426">
                  <c:v>47</c:v>
                </c:pt>
                <c:pt idx="1427">
                  <c:v>0</c:v>
                </c:pt>
                <c:pt idx="1428">
                  <c:v>10</c:v>
                </c:pt>
                <c:pt idx="1429">
                  <c:v>11</c:v>
                </c:pt>
                <c:pt idx="1430">
                  <c:v>2</c:v>
                </c:pt>
                <c:pt idx="1431">
                  <c:v>2</c:v>
                </c:pt>
                <c:pt idx="1432">
                  <c:v>22</c:v>
                </c:pt>
                <c:pt idx="1433">
                  <c:v>8</c:v>
                </c:pt>
                <c:pt idx="1434">
                  <c:v>6</c:v>
                </c:pt>
                <c:pt idx="1435">
                  <c:v>1</c:v>
                </c:pt>
                <c:pt idx="1436">
                  <c:v>3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3</c:v>
                </c:pt>
                <c:pt idx="1443">
                  <c:v>0</c:v>
                </c:pt>
                <c:pt idx="1444">
                  <c:v>0</c:v>
                </c:pt>
                <c:pt idx="1445">
                  <c:v>1</c:v>
                </c:pt>
                <c:pt idx="1446">
                  <c:v>2</c:v>
                </c:pt>
                <c:pt idx="1447">
                  <c:v>0</c:v>
                </c:pt>
                <c:pt idx="1448">
                  <c:v>0</c:v>
                </c:pt>
                <c:pt idx="1449">
                  <c:v>1</c:v>
                </c:pt>
                <c:pt idx="1450">
                  <c:v>7</c:v>
                </c:pt>
                <c:pt idx="1451">
                  <c:v>3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340</c:v>
                </c:pt>
                <c:pt idx="1457">
                  <c:v>150</c:v>
                </c:pt>
                <c:pt idx="1458">
                  <c:v>25</c:v>
                </c:pt>
                <c:pt idx="1459">
                  <c:v>234</c:v>
                </c:pt>
                <c:pt idx="1460">
                  <c:v>2602</c:v>
                </c:pt>
                <c:pt idx="1461">
                  <c:v>248</c:v>
                </c:pt>
                <c:pt idx="1462">
                  <c:v>600</c:v>
                </c:pt>
                <c:pt idx="1463">
                  <c:v>293</c:v>
                </c:pt>
                <c:pt idx="1464">
                  <c:v>321</c:v>
                </c:pt>
                <c:pt idx="1465">
                  <c:v>81</c:v>
                </c:pt>
                <c:pt idx="1466">
                  <c:v>343</c:v>
                </c:pt>
                <c:pt idx="1467">
                  <c:v>336</c:v>
                </c:pt>
                <c:pt idx="1468">
                  <c:v>47</c:v>
                </c:pt>
                <c:pt idx="1469">
                  <c:v>76</c:v>
                </c:pt>
                <c:pt idx="1470">
                  <c:v>441</c:v>
                </c:pt>
                <c:pt idx="1471">
                  <c:v>916</c:v>
                </c:pt>
                <c:pt idx="1472">
                  <c:v>369</c:v>
                </c:pt>
                <c:pt idx="1473">
                  <c:v>20242</c:v>
                </c:pt>
                <c:pt idx="1474">
                  <c:v>71</c:v>
                </c:pt>
                <c:pt idx="1475">
                  <c:v>635</c:v>
                </c:pt>
                <c:pt idx="1476">
                  <c:v>6</c:v>
                </c:pt>
                <c:pt idx="1477">
                  <c:v>1</c:v>
                </c:pt>
                <c:pt idx="1478">
                  <c:v>2</c:v>
                </c:pt>
                <c:pt idx="1479">
                  <c:v>0</c:v>
                </c:pt>
                <c:pt idx="1480">
                  <c:v>3</c:v>
                </c:pt>
                <c:pt idx="1481">
                  <c:v>3</c:v>
                </c:pt>
                <c:pt idx="1482">
                  <c:v>0</c:v>
                </c:pt>
                <c:pt idx="1483">
                  <c:v>6</c:v>
                </c:pt>
                <c:pt idx="1484">
                  <c:v>0</c:v>
                </c:pt>
                <c:pt idx="1485">
                  <c:v>19</c:v>
                </c:pt>
                <c:pt idx="1486">
                  <c:v>1</c:v>
                </c:pt>
                <c:pt idx="1487">
                  <c:v>2</c:v>
                </c:pt>
                <c:pt idx="1488">
                  <c:v>0</c:v>
                </c:pt>
                <c:pt idx="1489">
                  <c:v>11</c:v>
                </c:pt>
                <c:pt idx="1490">
                  <c:v>0</c:v>
                </c:pt>
                <c:pt idx="1491">
                  <c:v>0</c:v>
                </c:pt>
                <c:pt idx="1492">
                  <c:v>1</c:v>
                </c:pt>
                <c:pt idx="1493">
                  <c:v>3</c:v>
                </c:pt>
                <c:pt idx="1494">
                  <c:v>1</c:v>
                </c:pt>
                <c:pt idx="1495">
                  <c:v>15</c:v>
                </c:pt>
                <c:pt idx="1496">
                  <c:v>885</c:v>
                </c:pt>
                <c:pt idx="1497">
                  <c:v>329</c:v>
                </c:pt>
                <c:pt idx="1498">
                  <c:v>71</c:v>
                </c:pt>
                <c:pt idx="1499">
                  <c:v>269</c:v>
                </c:pt>
                <c:pt idx="1500">
                  <c:v>345</c:v>
                </c:pt>
                <c:pt idx="1501">
                  <c:v>43</c:v>
                </c:pt>
                <c:pt idx="1502">
                  <c:v>33</c:v>
                </c:pt>
                <c:pt idx="1503">
                  <c:v>211</c:v>
                </c:pt>
                <c:pt idx="1504">
                  <c:v>196</c:v>
                </c:pt>
                <c:pt idx="1505">
                  <c:v>405</c:v>
                </c:pt>
                <c:pt idx="1506">
                  <c:v>206</c:v>
                </c:pt>
                <c:pt idx="1507">
                  <c:v>335</c:v>
                </c:pt>
                <c:pt idx="1508">
                  <c:v>215</c:v>
                </c:pt>
                <c:pt idx="1509">
                  <c:v>176</c:v>
                </c:pt>
                <c:pt idx="1510">
                  <c:v>555</c:v>
                </c:pt>
                <c:pt idx="1511">
                  <c:v>116</c:v>
                </c:pt>
                <c:pt idx="1512">
                  <c:v>615</c:v>
                </c:pt>
                <c:pt idx="1513">
                  <c:v>236</c:v>
                </c:pt>
                <c:pt idx="1514">
                  <c:v>145</c:v>
                </c:pt>
                <c:pt idx="1515">
                  <c:v>167</c:v>
                </c:pt>
                <c:pt idx="1516">
                  <c:v>235</c:v>
                </c:pt>
                <c:pt idx="1517">
                  <c:v>452</c:v>
                </c:pt>
                <c:pt idx="1518">
                  <c:v>241</c:v>
                </c:pt>
                <c:pt idx="1519">
                  <c:v>28</c:v>
                </c:pt>
                <c:pt idx="1520">
                  <c:v>140</c:v>
                </c:pt>
                <c:pt idx="1521">
                  <c:v>280</c:v>
                </c:pt>
                <c:pt idx="1522">
                  <c:v>70</c:v>
                </c:pt>
                <c:pt idx="1523">
                  <c:v>160</c:v>
                </c:pt>
                <c:pt idx="1524">
                  <c:v>141</c:v>
                </c:pt>
                <c:pt idx="1525">
                  <c:v>874</c:v>
                </c:pt>
                <c:pt idx="1526">
                  <c:v>73</c:v>
                </c:pt>
                <c:pt idx="1527">
                  <c:v>294</c:v>
                </c:pt>
                <c:pt idx="1528">
                  <c:v>740</c:v>
                </c:pt>
                <c:pt idx="1529">
                  <c:v>369</c:v>
                </c:pt>
                <c:pt idx="1530">
                  <c:v>110</c:v>
                </c:pt>
                <c:pt idx="1531">
                  <c:v>455</c:v>
                </c:pt>
                <c:pt idx="1532">
                  <c:v>224</c:v>
                </c:pt>
                <c:pt idx="1533">
                  <c:v>46</c:v>
                </c:pt>
                <c:pt idx="1534">
                  <c:v>284</c:v>
                </c:pt>
                <c:pt idx="1535">
                  <c:v>98</c:v>
                </c:pt>
                <c:pt idx="1536">
                  <c:v>2</c:v>
                </c:pt>
                <c:pt idx="1537">
                  <c:v>1</c:v>
                </c:pt>
                <c:pt idx="1538">
                  <c:v>1</c:v>
                </c:pt>
                <c:pt idx="1539">
                  <c:v>0</c:v>
                </c:pt>
                <c:pt idx="1540">
                  <c:v>1</c:v>
                </c:pt>
                <c:pt idx="1541">
                  <c:v>11</c:v>
                </c:pt>
                <c:pt idx="1542">
                  <c:v>0</c:v>
                </c:pt>
                <c:pt idx="1543">
                  <c:v>1</c:v>
                </c:pt>
                <c:pt idx="1544">
                  <c:v>6</c:v>
                </c:pt>
                <c:pt idx="1545">
                  <c:v>7</c:v>
                </c:pt>
                <c:pt idx="1546">
                  <c:v>0</c:v>
                </c:pt>
                <c:pt idx="1547">
                  <c:v>16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12</c:v>
                </c:pt>
                <c:pt idx="1552">
                  <c:v>1</c:v>
                </c:pt>
                <c:pt idx="1553">
                  <c:v>3</c:v>
                </c:pt>
                <c:pt idx="1554">
                  <c:v>1</c:v>
                </c:pt>
                <c:pt idx="1555">
                  <c:v>4</c:v>
                </c:pt>
                <c:pt idx="1556">
                  <c:v>1</c:v>
                </c:pt>
                <c:pt idx="1557">
                  <c:v>0</c:v>
                </c:pt>
                <c:pt idx="1558">
                  <c:v>2</c:v>
                </c:pt>
                <c:pt idx="1559">
                  <c:v>1</c:v>
                </c:pt>
                <c:pt idx="1560">
                  <c:v>1</c:v>
                </c:pt>
                <c:pt idx="1561">
                  <c:v>59</c:v>
                </c:pt>
                <c:pt idx="1562">
                  <c:v>13</c:v>
                </c:pt>
                <c:pt idx="1563">
                  <c:v>22</c:v>
                </c:pt>
                <c:pt idx="1564">
                  <c:v>0</c:v>
                </c:pt>
                <c:pt idx="1565">
                  <c:v>52</c:v>
                </c:pt>
                <c:pt idx="1566">
                  <c:v>4</c:v>
                </c:pt>
                <c:pt idx="1567">
                  <c:v>3</c:v>
                </c:pt>
                <c:pt idx="1568">
                  <c:v>3</c:v>
                </c:pt>
                <c:pt idx="1569">
                  <c:v>6</c:v>
                </c:pt>
                <c:pt idx="1570">
                  <c:v>35</c:v>
                </c:pt>
                <c:pt idx="1571">
                  <c:v>10</c:v>
                </c:pt>
                <c:pt idx="1572">
                  <c:v>2</c:v>
                </c:pt>
                <c:pt idx="1573">
                  <c:v>4</c:v>
                </c:pt>
                <c:pt idx="1574">
                  <c:v>2</c:v>
                </c:pt>
                <c:pt idx="1575">
                  <c:v>0</c:v>
                </c:pt>
                <c:pt idx="1576">
                  <c:v>1</c:v>
                </c:pt>
                <c:pt idx="1577">
                  <c:v>3</c:v>
                </c:pt>
                <c:pt idx="1578">
                  <c:v>1</c:v>
                </c:pt>
                <c:pt idx="1579">
                  <c:v>0</c:v>
                </c:pt>
                <c:pt idx="1580">
                  <c:v>12</c:v>
                </c:pt>
                <c:pt idx="1581">
                  <c:v>0</c:v>
                </c:pt>
                <c:pt idx="1582">
                  <c:v>1</c:v>
                </c:pt>
                <c:pt idx="1583">
                  <c:v>0</c:v>
                </c:pt>
                <c:pt idx="1584">
                  <c:v>0</c:v>
                </c:pt>
                <c:pt idx="1585">
                  <c:v>2</c:v>
                </c:pt>
                <c:pt idx="1586">
                  <c:v>92</c:v>
                </c:pt>
                <c:pt idx="1587">
                  <c:v>0</c:v>
                </c:pt>
                <c:pt idx="1588">
                  <c:v>3</c:v>
                </c:pt>
                <c:pt idx="1589">
                  <c:v>10</c:v>
                </c:pt>
                <c:pt idx="1590">
                  <c:v>7</c:v>
                </c:pt>
                <c:pt idx="1591">
                  <c:v>3</c:v>
                </c:pt>
                <c:pt idx="1592">
                  <c:v>0</c:v>
                </c:pt>
                <c:pt idx="1593">
                  <c:v>1</c:v>
                </c:pt>
                <c:pt idx="1594">
                  <c:v>0</c:v>
                </c:pt>
                <c:pt idx="1595">
                  <c:v>9</c:v>
                </c:pt>
                <c:pt idx="1596">
                  <c:v>56</c:v>
                </c:pt>
                <c:pt idx="1597">
                  <c:v>32</c:v>
                </c:pt>
                <c:pt idx="1598">
                  <c:v>30</c:v>
                </c:pt>
                <c:pt idx="1599">
                  <c:v>70</c:v>
                </c:pt>
                <c:pt idx="1600">
                  <c:v>44</c:v>
                </c:pt>
                <c:pt idx="1601">
                  <c:v>92</c:v>
                </c:pt>
                <c:pt idx="1602">
                  <c:v>205</c:v>
                </c:pt>
                <c:pt idx="1603">
                  <c:v>23</c:v>
                </c:pt>
                <c:pt idx="1604">
                  <c:v>4</c:v>
                </c:pt>
                <c:pt idx="1605">
                  <c:v>112</c:v>
                </c:pt>
                <c:pt idx="1606">
                  <c:v>27</c:v>
                </c:pt>
                <c:pt idx="1607">
                  <c:v>11</c:v>
                </c:pt>
                <c:pt idx="1608">
                  <c:v>26</c:v>
                </c:pt>
                <c:pt idx="1609">
                  <c:v>77</c:v>
                </c:pt>
                <c:pt idx="1610">
                  <c:v>136</c:v>
                </c:pt>
                <c:pt idx="1611">
                  <c:v>157</c:v>
                </c:pt>
                <c:pt idx="1612">
                  <c:v>158</c:v>
                </c:pt>
                <c:pt idx="1613">
                  <c:v>27</c:v>
                </c:pt>
                <c:pt idx="1614">
                  <c:v>23</c:v>
                </c:pt>
                <c:pt idx="1615">
                  <c:v>17</c:v>
                </c:pt>
                <c:pt idx="1616">
                  <c:v>37</c:v>
                </c:pt>
                <c:pt idx="1617">
                  <c:v>65</c:v>
                </c:pt>
                <c:pt idx="1618">
                  <c:v>18</c:v>
                </c:pt>
                <c:pt idx="1619">
                  <c:v>25</c:v>
                </c:pt>
                <c:pt idx="1620">
                  <c:v>104</c:v>
                </c:pt>
                <c:pt idx="1621">
                  <c:v>108</c:v>
                </c:pt>
                <c:pt idx="1622">
                  <c:v>38</c:v>
                </c:pt>
                <c:pt idx="1623">
                  <c:v>88</c:v>
                </c:pt>
                <c:pt idx="1624">
                  <c:v>82</c:v>
                </c:pt>
                <c:pt idx="1625">
                  <c:v>126</c:v>
                </c:pt>
                <c:pt idx="1626">
                  <c:v>133</c:v>
                </c:pt>
                <c:pt idx="1627">
                  <c:v>47</c:v>
                </c:pt>
                <c:pt idx="1628">
                  <c:v>58</c:v>
                </c:pt>
                <c:pt idx="1629">
                  <c:v>32</c:v>
                </c:pt>
                <c:pt idx="1630">
                  <c:v>37</c:v>
                </c:pt>
                <c:pt idx="1631">
                  <c:v>87</c:v>
                </c:pt>
                <c:pt idx="1632">
                  <c:v>15</c:v>
                </c:pt>
                <c:pt idx="1633">
                  <c:v>27</c:v>
                </c:pt>
                <c:pt idx="1634">
                  <c:v>19</c:v>
                </c:pt>
                <c:pt idx="1635">
                  <c:v>17</c:v>
                </c:pt>
                <c:pt idx="1636">
                  <c:v>26</c:v>
                </c:pt>
                <c:pt idx="1637">
                  <c:v>28</c:v>
                </c:pt>
                <c:pt idx="1638">
                  <c:v>37</c:v>
                </c:pt>
                <c:pt idx="1639">
                  <c:v>128</c:v>
                </c:pt>
                <c:pt idx="1640">
                  <c:v>10</c:v>
                </c:pt>
                <c:pt idx="1641">
                  <c:v>83</c:v>
                </c:pt>
                <c:pt idx="1642">
                  <c:v>46</c:v>
                </c:pt>
                <c:pt idx="1643">
                  <c:v>90</c:v>
                </c:pt>
                <c:pt idx="1644">
                  <c:v>81</c:v>
                </c:pt>
                <c:pt idx="1645">
                  <c:v>32</c:v>
                </c:pt>
                <c:pt idx="1646">
                  <c:v>20</c:v>
                </c:pt>
                <c:pt idx="1647">
                  <c:v>70</c:v>
                </c:pt>
                <c:pt idx="1648">
                  <c:v>168</c:v>
                </c:pt>
                <c:pt idx="1649">
                  <c:v>34</c:v>
                </c:pt>
                <c:pt idx="1650">
                  <c:v>48</c:v>
                </c:pt>
                <c:pt idx="1651">
                  <c:v>48</c:v>
                </c:pt>
                <c:pt idx="1652">
                  <c:v>221</c:v>
                </c:pt>
                <c:pt idx="1653">
                  <c:v>107</c:v>
                </c:pt>
                <c:pt idx="1654">
                  <c:v>45</c:v>
                </c:pt>
                <c:pt idx="1655">
                  <c:v>36</c:v>
                </c:pt>
                <c:pt idx="1656">
                  <c:v>101</c:v>
                </c:pt>
                <c:pt idx="1657">
                  <c:v>62</c:v>
                </c:pt>
                <c:pt idx="1658">
                  <c:v>32</c:v>
                </c:pt>
                <c:pt idx="1659">
                  <c:v>89</c:v>
                </c:pt>
                <c:pt idx="1660">
                  <c:v>93</c:v>
                </c:pt>
                <c:pt idx="1661">
                  <c:v>98</c:v>
                </c:pt>
                <c:pt idx="1662">
                  <c:v>82</c:v>
                </c:pt>
                <c:pt idx="1663">
                  <c:v>116</c:v>
                </c:pt>
                <c:pt idx="1664">
                  <c:v>52</c:v>
                </c:pt>
                <c:pt idx="1665">
                  <c:v>23</c:v>
                </c:pt>
                <c:pt idx="1666">
                  <c:v>77</c:v>
                </c:pt>
                <c:pt idx="1667">
                  <c:v>49</c:v>
                </c:pt>
                <c:pt idx="1668">
                  <c:v>59</c:v>
                </c:pt>
                <c:pt idx="1669">
                  <c:v>113</c:v>
                </c:pt>
                <c:pt idx="1670">
                  <c:v>34</c:v>
                </c:pt>
                <c:pt idx="1671">
                  <c:v>42</c:v>
                </c:pt>
                <c:pt idx="1672">
                  <c:v>42</c:v>
                </c:pt>
                <c:pt idx="1673">
                  <c:v>49</c:v>
                </c:pt>
                <c:pt idx="1674">
                  <c:v>56</c:v>
                </c:pt>
                <c:pt idx="1675">
                  <c:v>25</c:v>
                </c:pt>
                <c:pt idx="1676">
                  <c:v>884</c:v>
                </c:pt>
                <c:pt idx="1677">
                  <c:v>0</c:v>
                </c:pt>
                <c:pt idx="1678">
                  <c:v>10</c:v>
                </c:pt>
                <c:pt idx="1679">
                  <c:v>101</c:v>
                </c:pt>
                <c:pt idx="1680">
                  <c:v>15</c:v>
                </c:pt>
                <c:pt idx="1681">
                  <c:v>1</c:v>
                </c:pt>
                <c:pt idx="1682">
                  <c:v>39</c:v>
                </c:pt>
                <c:pt idx="1683">
                  <c:v>7</c:v>
                </c:pt>
                <c:pt idx="1684">
                  <c:v>14</c:v>
                </c:pt>
                <c:pt idx="1685">
                  <c:v>11</c:v>
                </c:pt>
                <c:pt idx="1686">
                  <c:v>38</c:v>
                </c:pt>
                <c:pt idx="1687">
                  <c:v>15</c:v>
                </c:pt>
                <c:pt idx="1688">
                  <c:v>8</c:v>
                </c:pt>
                <c:pt idx="1689">
                  <c:v>1</c:v>
                </c:pt>
                <c:pt idx="1690">
                  <c:v>23</c:v>
                </c:pt>
                <c:pt idx="1691">
                  <c:v>0</c:v>
                </c:pt>
                <c:pt idx="1692">
                  <c:v>22</c:v>
                </c:pt>
                <c:pt idx="1693">
                  <c:v>0</c:v>
                </c:pt>
                <c:pt idx="1694">
                  <c:v>4</c:v>
                </c:pt>
                <c:pt idx="1695">
                  <c:v>79</c:v>
                </c:pt>
                <c:pt idx="1696">
                  <c:v>2</c:v>
                </c:pt>
                <c:pt idx="1697">
                  <c:v>1</c:v>
                </c:pt>
                <c:pt idx="1698">
                  <c:v>2</c:v>
                </c:pt>
                <c:pt idx="1699">
                  <c:v>11</c:v>
                </c:pt>
                <c:pt idx="1700">
                  <c:v>0</c:v>
                </c:pt>
                <c:pt idx="1701">
                  <c:v>0</c:v>
                </c:pt>
                <c:pt idx="1702">
                  <c:v>9</c:v>
                </c:pt>
                <c:pt idx="1703">
                  <c:v>0</c:v>
                </c:pt>
                <c:pt idx="1704">
                  <c:v>4</c:v>
                </c:pt>
                <c:pt idx="1705">
                  <c:v>1</c:v>
                </c:pt>
                <c:pt idx="1706">
                  <c:v>2</c:v>
                </c:pt>
                <c:pt idx="1707">
                  <c:v>0</c:v>
                </c:pt>
                <c:pt idx="1708">
                  <c:v>1</c:v>
                </c:pt>
                <c:pt idx="1709">
                  <c:v>17</c:v>
                </c:pt>
                <c:pt idx="1710">
                  <c:v>2</c:v>
                </c:pt>
                <c:pt idx="1711">
                  <c:v>3</c:v>
                </c:pt>
                <c:pt idx="1712">
                  <c:v>41</c:v>
                </c:pt>
                <c:pt idx="1713">
                  <c:v>2</c:v>
                </c:pt>
                <c:pt idx="1714">
                  <c:v>3</c:v>
                </c:pt>
                <c:pt idx="1715">
                  <c:v>8</c:v>
                </c:pt>
                <c:pt idx="1716">
                  <c:v>0</c:v>
                </c:pt>
                <c:pt idx="1717">
                  <c:v>1</c:v>
                </c:pt>
                <c:pt idx="1718">
                  <c:v>3</c:v>
                </c:pt>
                <c:pt idx="1719">
                  <c:v>4</c:v>
                </c:pt>
                <c:pt idx="1720">
                  <c:v>9</c:v>
                </c:pt>
                <c:pt idx="1721">
                  <c:v>16</c:v>
                </c:pt>
                <c:pt idx="1722">
                  <c:v>1</c:v>
                </c:pt>
                <c:pt idx="1723">
                  <c:v>7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1</c:v>
                </c:pt>
                <c:pt idx="1730">
                  <c:v>2</c:v>
                </c:pt>
                <c:pt idx="1731">
                  <c:v>1</c:v>
                </c:pt>
                <c:pt idx="1732">
                  <c:v>15</c:v>
                </c:pt>
                <c:pt idx="1733">
                  <c:v>1</c:v>
                </c:pt>
                <c:pt idx="1734">
                  <c:v>1</c:v>
                </c:pt>
                <c:pt idx="1735">
                  <c:v>0</c:v>
                </c:pt>
                <c:pt idx="1736">
                  <c:v>52</c:v>
                </c:pt>
                <c:pt idx="1737">
                  <c:v>34</c:v>
                </c:pt>
                <c:pt idx="1738">
                  <c:v>67</c:v>
                </c:pt>
                <c:pt idx="1739">
                  <c:v>70</c:v>
                </c:pt>
                <c:pt idx="1740">
                  <c:v>89</c:v>
                </c:pt>
                <c:pt idx="1741">
                  <c:v>107</c:v>
                </c:pt>
                <c:pt idx="1742">
                  <c:v>159</c:v>
                </c:pt>
                <c:pt idx="1743">
                  <c:v>181</c:v>
                </c:pt>
                <c:pt idx="1744">
                  <c:v>131</c:v>
                </c:pt>
                <c:pt idx="1745">
                  <c:v>125</c:v>
                </c:pt>
                <c:pt idx="1746">
                  <c:v>61</c:v>
                </c:pt>
                <c:pt idx="1747">
                  <c:v>90</c:v>
                </c:pt>
                <c:pt idx="1748">
                  <c:v>35</c:v>
                </c:pt>
                <c:pt idx="1749">
                  <c:v>90</c:v>
                </c:pt>
                <c:pt idx="1750">
                  <c:v>4</c:v>
                </c:pt>
                <c:pt idx="1751">
                  <c:v>120</c:v>
                </c:pt>
                <c:pt idx="1752">
                  <c:v>14</c:v>
                </c:pt>
                <c:pt idx="1753">
                  <c:v>27</c:v>
                </c:pt>
                <c:pt idx="1754">
                  <c:v>49</c:v>
                </c:pt>
                <c:pt idx="1755">
                  <c:v>102</c:v>
                </c:pt>
                <c:pt idx="1756">
                  <c:v>3</c:v>
                </c:pt>
                <c:pt idx="1757">
                  <c:v>25</c:v>
                </c:pt>
                <c:pt idx="1758">
                  <c:v>118</c:v>
                </c:pt>
                <c:pt idx="1759">
                  <c:v>39</c:v>
                </c:pt>
                <c:pt idx="1760">
                  <c:v>103</c:v>
                </c:pt>
                <c:pt idx="1761">
                  <c:v>0</c:v>
                </c:pt>
                <c:pt idx="1762">
                  <c:v>39</c:v>
                </c:pt>
                <c:pt idx="1763">
                  <c:v>15</c:v>
                </c:pt>
                <c:pt idx="1764">
                  <c:v>22</c:v>
                </c:pt>
                <c:pt idx="1765">
                  <c:v>92</c:v>
                </c:pt>
                <c:pt idx="1766">
                  <c:v>25</c:v>
                </c:pt>
                <c:pt idx="1767">
                  <c:v>19</c:v>
                </c:pt>
                <c:pt idx="1768">
                  <c:v>19</c:v>
                </c:pt>
                <c:pt idx="1769">
                  <c:v>13</c:v>
                </c:pt>
                <c:pt idx="1770">
                  <c:v>124</c:v>
                </c:pt>
                <c:pt idx="1771">
                  <c:v>4</c:v>
                </c:pt>
                <c:pt idx="1772">
                  <c:v>10</c:v>
                </c:pt>
                <c:pt idx="1773">
                  <c:v>15</c:v>
                </c:pt>
                <c:pt idx="1774">
                  <c:v>38</c:v>
                </c:pt>
                <c:pt idx="1775">
                  <c:v>152</c:v>
                </c:pt>
                <c:pt idx="1776">
                  <c:v>24</c:v>
                </c:pt>
                <c:pt idx="1777">
                  <c:v>76</c:v>
                </c:pt>
                <c:pt idx="1778">
                  <c:v>185</c:v>
                </c:pt>
                <c:pt idx="1779">
                  <c:v>33</c:v>
                </c:pt>
                <c:pt idx="1780">
                  <c:v>108</c:v>
                </c:pt>
                <c:pt idx="1781">
                  <c:v>29</c:v>
                </c:pt>
                <c:pt idx="1782">
                  <c:v>24</c:v>
                </c:pt>
                <c:pt idx="1783">
                  <c:v>4</c:v>
                </c:pt>
                <c:pt idx="1784">
                  <c:v>4</c:v>
                </c:pt>
                <c:pt idx="1785">
                  <c:v>15</c:v>
                </c:pt>
                <c:pt idx="1786">
                  <c:v>4</c:v>
                </c:pt>
                <c:pt idx="1787">
                  <c:v>139</c:v>
                </c:pt>
                <c:pt idx="1788">
                  <c:v>2</c:v>
                </c:pt>
                <c:pt idx="1789">
                  <c:v>18</c:v>
                </c:pt>
                <c:pt idx="1790">
                  <c:v>81</c:v>
                </c:pt>
                <c:pt idx="1791">
                  <c:v>86</c:v>
                </c:pt>
                <c:pt idx="1792">
                  <c:v>140</c:v>
                </c:pt>
                <c:pt idx="1793">
                  <c:v>37</c:v>
                </c:pt>
                <c:pt idx="1794">
                  <c:v>6</c:v>
                </c:pt>
                <c:pt idx="1795">
                  <c:v>113</c:v>
                </c:pt>
                <c:pt idx="1796">
                  <c:v>37</c:v>
                </c:pt>
                <c:pt idx="1797">
                  <c:v>18</c:v>
                </c:pt>
                <c:pt idx="1798">
                  <c:v>75</c:v>
                </c:pt>
                <c:pt idx="1799">
                  <c:v>52</c:v>
                </c:pt>
                <c:pt idx="1800">
                  <c:v>122</c:v>
                </c:pt>
                <c:pt idx="1801">
                  <c:v>8</c:v>
                </c:pt>
                <c:pt idx="1802">
                  <c:v>8</c:v>
                </c:pt>
                <c:pt idx="1803">
                  <c:v>96</c:v>
                </c:pt>
                <c:pt idx="1804">
                  <c:v>9</c:v>
                </c:pt>
                <c:pt idx="1805">
                  <c:v>2</c:v>
                </c:pt>
                <c:pt idx="1806">
                  <c:v>26</c:v>
                </c:pt>
                <c:pt idx="1807">
                  <c:v>23</c:v>
                </c:pt>
                <c:pt idx="1808">
                  <c:v>0</c:v>
                </c:pt>
                <c:pt idx="1809">
                  <c:v>140</c:v>
                </c:pt>
                <c:pt idx="1810">
                  <c:v>0</c:v>
                </c:pt>
                <c:pt idx="1811">
                  <c:v>6</c:v>
                </c:pt>
                <c:pt idx="1812">
                  <c:v>100</c:v>
                </c:pt>
                <c:pt idx="1813">
                  <c:v>0</c:v>
                </c:pt>
                <c:pt idx="1814">
                  <c:v>4</c:v>
                </c:pt>
                <c:pt idx="1815">
                  <c:v>8</c:v>
                </c:pt>
                <c:pt idx="1816">
                  <c:v>57</c:v>
                </c:pt>
                <c:pt idx="1817">
                  <c:v>11</c:v>
                </c:pt>
                <c:pt idx="1818">
                  <c:v>33</c:v>
                </c:pt>
                <c:pt idx="1819">
                  <c:v>40</c:v>
                </c:pt>
                <c:pt idx="1820">
                  <c:v>50</c:v>
                </c:pt>
                <c:pt idx="1821">
                  <c:v>38</c:v>
                </c:pt>
                <c:pt idx="1822">
                  <c:v>96</c:v>
                </c:pt>
                <c:pt idx="1823">
                  <c:v>48</c:v>
                </c:pt>
                <c:pt idx="1824">
                  <c:v>33</c:v>
                </c:pt>
                <c:pt idx="1825">
                  <c:v>226</c:v>
                </c:pt>
                <c:pt idx="1826">
                  <c:v>14</c:v>
                </c:pt>
                <c:pt idx="1827">
                  <c:v>20</c:v>
                </c:pt>
                <c:pt idx="1828">
                  <c:v>25</c:v>
                </c:pt>
                <c:pt idx="1829">
                  <c:v>90</c:v>
                </c:pt>
                <c:pt idx="1830">
                  <c:v>11</c:v>
                </c:pt>
                <c:pt idx="1831">
                  <c:v>55</c:v>
                </c:pt>
                <c:pt idx="1832">
                  <c:v>30</c:v>
                </c:pt>
                <c:pt idx="1833">
                  <c:v>28</c:v>
                </c:pt>
                <c:pt idx="1834">
                  <c:v>45</c:v>
                </c:pt>
                <c:pt idx="1835">
                  <c:v>13</c:v>
                </c:pt>
                <c:pt idx="1836">
                  <c:v>40</c:v>
                </c:pt>
                <c:pt idx="1837">
                  <c:v>21</c:v>
                </c:pt>
                <c:pt idx="1838">
                  <c:v>134</c:v>
                </c:pt>
                <c:pt idx="1839">
                  <c:v>20</c:v>
                </c:pt>
                <c:pt idx="1840">
                  <c:v>19</c:v>
                </c:pt>
                <c:pt idx="1841">
                  <c:v>209</c:v>
                </c:pt>
                <c:pt idx="1842">
                  <c:v>38</c:v>
                </c:pt>
                <c:pt idx="1843">
                  <c:v>24</c:v>
                </c:pt>
                <c:pt idx="1844">
                  <c:v>8</c:v>
                </c:pt>
                <c:pt idx="1845">
                  <c:v>179</c:v>
                </c:pt>
                <c:pt idx="1846">
                  <c:v>26</c:v>
                </c:pt>
                <c:pt idx="1847">
                  <c:v>131</c:v>
                </c:pt>
                <c:pt idx="1848">
                  <c:v>14</c:v>
                </c:pt>
                <c:pt idx="1849">
                  <c:v>174</c:v>
                </c:pt>
                <c:pt idx="1850">
                  <c:v>191</c:v>
                </c:pt>
                <c:pt idx="1851">
                  <c:v>38</c:v>
                </c:pt>
                <c:pt idx="1852">
                  <c:v>22</c:v>
                </c:pt>
                <c:pt idx="1853">
                  <c:v>149</c:v>
                </c:pt>
                <c:pt idx="1854">
                  <c:v>56</c:v>
                </c:pt>
                <c:pt idx="1855">
                  <c:v>19</c:v>
                </c:pt>
                <c:pt idx="1856">
                  <c:v>0</c:v>
                </c:pt>
                <c:pt idx="1857">
                  <c:v>16</c:v>
                </c:pt>
                <c:pt idx="1858">
                  <c:v>2</c:v>
                </c:pt>
                <c:pt idx="1859">
                  <c:v>48</c:v>
                </c:pt>
                <c:pt idx="1860">
                  <c:v>2</c:v>
                </c:pt>
                <c:pt idx="1861">
                  <c:v>2</c:v>
                </c:pt>
                <c:pt idx="1862">
                  <c:v>1</c:v>
                </c:pt>
                <c:pt idx="1863">
                  <c:v>17</c:v>
                </c:pt>
                <c:pt idx="1864">
                  <c:v>0</c:v>
                </c:pt>
                <c:pt idx="1865">
                  <c:v>11</c:v>
                </c:pt>
                <c:pt idx="1866">
                  <c:v>95</c:v>
                </c:pt>
                <c:pt idx="1867">
                  <c:v>13</c:v>
                </c:pt>
                <c:pt idx="1868">
                  <c:v>2</c:v>
                </c:pt>
                <c:pt idx="1869">
                  <c:v>2</c:v>
                </c:pt>
                <c:pt idx="1870">
                  <c:v>3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2</c:v>
                </c:pt>
                <c:pt idx="1875">
                  <c:v>24</c:v>
                </c:pt>
                <c:pt idx="1876">
                  <c:v>70</c:v>
                </c:pt>
                <c:pt idx="1877">
                  <c:v>81</c:v>
                </c:pt>
                <c:pt idx="1878">
                  <c:v>32</c:v>
                </c:pt>
                <c:pt idx="1879">
                  <c:v>26</c:v>
                </c:pt>
                <c:pt idx="1880">
                  <c:v>105</c:v>
                </c:pt>
                <c:pt idx="1881">
                  <c:v>29</c:v>
                </c:pt>
                <c:pt idx="1882">
                  <c:v>8</c:v>
                </c:pt>
                <c:pt idx="1883">
                  <c:v>89</c:v>
                </c:pt>
                <c:pt idx="1884">
                  <c:v>44</c:v>
                </c:pt>
                <c:pt idx="1885">
                  <c:v>246</c:v>
                </c:pt>
                <c:pt idx="1886">
                  <c:v>120</c:v>
                </c:pt>
                <c:pt idx="1887">
                  <c:v>26</c:v>
                </c:pt>
                <c:pt idx="1888">
                  <c:v>45</c:v>
                </c:pt>
                <c:pt idx="1889">
                  <c:v>20</c:v>
                </c:pt>
                <c:pt idx="1890">
                  <c:v>47</c:v>
                </c:pt>
                <c:pt idx="1891">
                  <c:v>13</c:v>
                </c:pt>
                <c:pt idx="1892">
                  <c:v>183</c:v>
                </c:pt>
                <c:pt idx="1893">
                  <c:v>21</c:v>
                </c:pt>
                <c:pt idx="1894">
                  <c:v>42</c:v>
                </c:pt>
                <c:pt idx="1895">
                  <c:v>54</c:v>
                </c:pt>
                <c:pt idx="1896">
                  <c:v>25</c:v>
                </c:pt>
                <c:pt idx="1897">
                  <c:v>3</c:v>
                </c:pt>
                <c:pt idx="1898">
                  <c:v>41</c:v>
                </c:pt>
                <c:pt idx="1899">
                  <c:v>2</c:v>
                </c:pt>
                <c:pt idx="1900">
                  <c:v>4</c:v>
                </c:pt>
                <c:pt idx="1901">
                  <c:v>99</c:v>
                </c:pt>
                <c:pt idx="1902">
                  <c:v>4</c:v>
                </c:pt>
                <c:pt idx="1903">
                  <c:v>4</c:v>
                </c:pt>
                <c:pt idx="1904">
                  <c:v>38</c:v>
                </c:pt>
                <c:pt idx="1905">
                  <c:v>285</c:v>
                </c:pt>
                <c:pt idx="1906">
                  <c:v>1</c:v>
                </c:pt>
                <c:pt idx="1907">
                  <c:v>42</c:v>
                </c:pt>
                <c:pt idx="1908">
                  <c:v>26</c:v>
                </c:pt>
                <c:pt idx="1909">
                  <c:v>2</c:v>
                </c:pt>
                <c:pt idx="1910">
                  <c:v>4</c:v>
                </c:pt>
                <c:pt idx="1911">
                  <c:v>6</c:v>
                </c:pt>
                <c:pt idx="1912">
                  <c:v>9</c:v>
                </c:pt>
                <c:pt idx="1913">
                  <c:v>8</c:v>
                </c:pt>
                <c:pt idx="1914">
                  <c:v>105</c:v>
                </c:pt>
                <c:pt idx="1915">
                  <c:v>38</c:v>
                </c:pt>
                <c:pt idx="1916">
                  <c:v>64</c:v>
                </c:pt>
                <c:pt idx="1917">
                  <c:v>13</c:v>
                </c:pt>
                <c:pt idx="1918">
                  <c:v>33</c:v>
                </c:pt>
                <c:pt idx="1919">
                  <c:v>52</c:v>
                </c:pt>
                <c:pt idx="1920">
                  <c:v>107</c:v>
                </c:pt>
                <c:pt idx="1921">
                  <c:v>11</c:v>
                </c:pt>
                <c:pt idx="1922">
                  <c:v>34</c:v>
                </c:pt>
                <c:pt idx="1923">
                  <c:v>75</c:v>
                </c:pt>
                <c:pt idx="1924">
                  <c:v>26</c:v>
                </c:pt>
                <c:pt idx="1925">
                  <c:v>50</c:v>
                </c:pt>
                <c:pt idx="1926">
                  <c:v>80</c:v>
                </c:pt>
                <c:pt idx="1927">
                  <c:v>110</c:v>
                </c:pt>
                <c:pt idx="1928">
                  <c:v>77</c:v>
                </c:pt>
                <c:pt idx="1929">
                  <c:v>50</c:v>
                </c:pt>
                <c:pt idx="1930">
                  <c:v>145</c:v>
                </c:pt>
                <c:pt idx="1931">
                  <c:v>29</c:v>
                </c:pt>
                <c:pt idx="1932">
                  <c:v>114</c:v>
                </c:pt>
                <c:pt idx="1933">
                  <c:v>96</c:v>
                </c:pt>
                <c:pt idx="1934">
                  <c:v>31</c:v>
                </c:pt>
                <c:pt idx="1935">
                  <c:v>4883</c:v>
                </c:pt>
                <c:pt idx="1936">
                  <c:v>95</c:v>
                </c:pt>
                <c:pt idx="1937">
                  <c:v>2478</c:v>
                </c:pt>
                <c:pt idx="1938">
                  <c:v>1789</c:v>
                </c:pt>
                <c:pt idx="1939">
                  <c:v>680</c:v>
                </c:pt>
                <c:pt idx="1940">
                  <c:v>70</c:v>
                </c:pt>
                <c:pt idx="1941">
                  <c:v>23</c:v>
                </c:pt>
                <c:pt idx="1942">
                  <c:v>4245</c:v>
                </c:pt>
                <c:pt idx="1943">
                  <c:v>943</c:v>
                </c:pt>
                <c:pt idx="1944">
                  <c:v>1876</c:v>
                </c:pt>
                <c:pt idx="1945">
                  <c:v>834</c:v>
                </c:pt>
                <c:pt idx="1946">
                  <c:v>682</c:v>
                </c:pt>
                <c:pt idx="1947">
                  <c:v>147</c:v>
                </c:pt>
                <c:pt idx="1948">
                  <c:v>415</c:v>
                </c:pt>
                <c:pt idx="1949">
                  <c:v>290</c:v>
                </c:pt>
                <c:pt idx="1950">
                  <c:v>365</c:v>
                </c:pt>
                <c:pt idx="1951">
                  <c:v>660</c:v>
                </c:pt>
                <c:pt idx="1952">
                  <c:v>1356</c:v>
                </c:pt>
                <c:pt idx="1953">
                  <c:v>424</c:v>
                </c:pt>
                <c:pt idx="1954">
                  <c:v>1633</c:v>
                </c:pt>
                <c:pt idx="1955">
                  <c:v>306</c:v>
                </c:pt>
                <c:pt idx="1956">
                  <c:v>205</c:v>
                </c:pt>
                <c:pt idx="1957">
                  <c:v>1281</c:v>
                </c:pt>
                <c:pt idx="1958">
                  <c:v>103</c:v>
                </c:pt>
                <c:pt idx="1959">
                  <c:v>1513</c:v>
                </c:pt>
                <c:pt idx="1960">
                  <c:v>405</c:v>
                </c:pt>
                <c:pt idx="1961">
                  <c:v>510</c:v>
                </c:pt>
                <c:pt idx="1962">
                  <c:v>1887</c:v>
                </c:pt>
                <c:pt idx="1963">
                  <c:v>701</c:v>
                </c:pt>
                <c:pt idx="1964">
                  <c:v>3863</c:v>
                </c:pt>
                <c:pt idx="1965">
                  <c:v>238</c:v>
                </c:pt>
                <c:pt idx="1966">
                  <c:v>2051</c:v>
                </c:pt>
                <c:pt idx="1967">
                  <c:v>402</c:v>
                </c:pt>
                <c:pt idx="1968">
                  <c:v>253</c:v>
                </c:pt>
                <c:pt idx="1969">
                  <c:v>473</c:v>
                </c:pt>
                <c:pt idx="1970">
                  <c:v>821</c:v>
                </c:pt>
                <c:pt idx="1971">
                  <c:v>388</c:v>
                </c:pt>
                <c:pt idx="1972">
                  <c:v>813</c:v>
                </c:pt>
                <c:pt idx="1973">
                  <c:v>1945</c:v>
                </c:pt>
                <c:pt idx="1974">
                  <c:v>12</c:v>
                </c:pt>
                <c:pt idx="1975">
                  <c:v>0</c:v>
                </c:pt>
                <c:pt idx="1976">
                  <c:v>16</c:v>
                </c:pt>
                <c:pt idx="1977">
                  <c:v>7</c:v>
                </c:pt>
                <c:pt idx="1978">
                  <c:v>4</c:v>
                </c:pt>
                <c:pt idx="1979">
                  <c:v>1</c:v>
                </c:pt>
                <c:pt idx="1980">
                  <c:v>28</c:v>
                </c:pt>
                <c:pt idx="1981">
                  <c:v>1</c:v>
                </c:pt>
                <c:pt idx="1982">
                  <c:v>1</c:v>
                </c:pt>
                <c:pt idx="1983">
                  <c:v>5</c:v>
                </c:pt>
                <c:pt idx="1984">
                  <c:v>3</c:v>
                </c:pt>
                <c:pt idx="1985">
                  <c:v>2</c:v>
                </c:pt>
                <c:pt idx="1986">
                  <c:v>0</c:v>
                </c:pt>
                <c:pt idx="1987">
                  <c:v>0</c:v>
                </c:pt>
                <c:pt idx="1988">
                  <c:v>3</c:v>
                </c:pt>
                <c:pt idx="1989">
                  <c:v>0</c:v>
                </c:pt>
                <c:pt idx="1990">
                  <c:v>0</c:v>
                </c:pt>
                <c:pt idx="1991">
                  <c:v>3</c:v>
                </c:pt>
                <c:pt idx="1992">
                  <c:v>7</c:v>
                </c:pt>
                <c:pt idx="1993">
                  <c:v>25</c:v>
                </c:pt>
                <c:pt idx="1994">
                  <c:v>1637</c:v>
                </c:pt>
                <c:pt idx="1995">
                  <c:v>1375</c:v>
                </c:pt>
                <c:pt idx="1996">
                  <c:v>17</c:v>
                </c:pt>
                <c:pt idx="1997">
                  <c:v>354</c:v>
                </c:pt>
                <c:pt idx="1998">
                  <c:v>191</c:v>
                </c:pt>
                <c:pt idx="1999">
                  <c:v>303</c:v>
                </c:pt>
                <c:pt idx="2000">
                  <c:v>137</c:v>
                </c:pt>
                <c:pt idx="2001">
                  <c:v>41</c:v>
                </c:pt>
                <c:pt idx="2002">
                  <c:v>398</c:v>
                </c:pt>
                <c:pt idx="2003">
                  <c:v>1737</c:v>
                </c:pt>
                <c:pt idx="2004">
                  <c:v>971</c:v>
                </c:pt>
                <c:pt idx="2005">
                  <c:v>183</c:v>
                </c:pt>
                <c:pt idx="2006">
                  <c:v>4562</c:v>
                </c:pt>
                <c:pt idx="2007">
                  <c:v>26457</c:v>
                </c:pt>
                <c:pt idx="2008">
                  <c:v>162</c:v>
                </c:pt>
                <c:pt idx="2009">
                  <c:v>479</c:v>
                </c:pt>
                <c:pt idx="2010">
                  <c:v>426</c:v>
                </c:pt>
                <c:pt idx="2011">
                  <c:v>450</c:v>
                </c:pt>
                <c:pt idx="2012">
                  <c:v>1780</c:v>
                </c:pt>
                <c:pt idx="2013">
                  <c:v>122</c:v>
                </c:pt>
                <c:pt idx="2014">
                  <c:v>95</c:v>
                </c:pt>
                <c:pt idx="2015">
                  <c:v>325</c:v>
                </c:pt>
                <c:pt idx="2016">
                  <c:v>353</c:v>
                </c:pt>
                <c:pt idx="2017">
                  <c:v>105</c:v>
                </c:pt>
                <c:pt idx="2018">
                  <c:v>729</c:v>
                </c:pt>
                <c:pt idx="2019">
                  <c:v>454</c:v>
                </c:pt>
                <c:pt idx="2020">
                  <c:v>539</c:v>
                </c:pt>
                <c:pt idx="2021">
                  <c:v>79</c:v>
                </c:pt>
                <c:pt idx="2022">
                  <c:v>94</c:v>
                </c:pt>
                <c:pt idx="2023">
                  <c:v>625</c:v>
                </c:pt>
                <c:pt idx="2024">
                  <c:v>508</c:v>
                </c:pt>
                <c:pt idx="2025">
                  <c:v>531</c:v>
                </c:pt>
                <c:pt idx="2026">
                  <c:v>158</c:v>
                </c:pt>
                <c:pt idx="2027">
                  <c:v>508</c:v>
                </c:pt>
                <c:pt idx="2028">
                  <c:v>644</c:v>
                </c:pt>
                <c:pt idx="2029">
                  <c:v>848</c:v>
                </c:pt>
                <c:pt idx="2030">
                  <c:v>429</c:v>
                </c:pt>
                <c:pt idx="2031">
                  <c:v>204</c:v>
                </c:pt>
                <c:pt idx="2032">
                  <c:v>379</c:v>
                </c:pt>
                <c:pt idx="2033">
                  <c:v>271</c:v>
                </c:pt>
                <c:pt idx="2034">
                  <c:v>120</c:v>
                </c:pt>
                <c:pt idx="2035">
                  <c:v>140</c:v>
                </c:pt>
                <c:pt idx="2036">
                  <c:v>193</c:v>
                </c:pt>
                <c:pt idx="2037">
                  <c:v>180</c:v>
                </c:pt>
                <c:pt idx="2038">
                  <c:v>263</c:v>
                </c:pt>
                <c:pt idx="2039">
                  <c:v>217</c:v>
                </c:pt>
                <c:pt idx="2040">
                  <c:v>443</c:v>
                </c:pt>
                <c:pt idx="2041">
                  <c:v>1373</c:v>
                </c:pt>
                <c:pt idx="2042">
                  <c:v>742</c:v>
                </c:pt>
                <c:pt idx="2043">
                  <c:v>170</c:v>
                </c:pt>
                <c:pt idx="2044">
                  <c:v>242</c:v>
                </c:pt>
                <c:pt idx="2045">
                  <c:v>541</c:v>
                </c:pt>
                <c:pt idx="2046">
                  <c:v>121</c:v>
                </c:pt>
                <c:pt idx="2047">
                  <c:v>621</c:v>
                </c:pt>
                <c:pt idx="2048">
                  <c:v>101</c:v>
                </c:pt>
                <c:pt idx="2049">
                  <c:v>554</c:v>
                </c:pt>
                <c:pt idx="2050">
                  <c:v>666</c:v>
                </c:pt>
                <c:pt idx="2051">
                  <c:v>410</c:v>
                </c:pt>
                <c:pt idx="2052">
                  <c:v>375</c:v>
                </c:pt>
                <c:pt idx="2053">
                  <c:v>1364</c:v>
                </c:pt>
                <c:pt idx="2054">
                  <c:v>35</c:v>
                </c:pt>
                <c:pt idx="2055">
                  <c:v>203</c:v>
                </c:pt>
                <c:pt idx="2056">
                  <c:v>49</c:v>
                </c:pt>
                <c:pt idx="2057">
                  <c:v>5812</c:v>
                </c:pt>
                <c:pt idx="2058">
                  <c:v>1556</c:v>
                </c:pt>
                <c:pt idx="2059">
                  <c:v>65</c:v>
                </c:pt>
                <c:pt idx="2060">
                  <c:v>10</c:v>
                </c:pt>
                <c:pt idx="2061">
                  <c:v>76</c:v>
                </c:pt>
                <c:pt idx="2062">
                  <c:v>263</c:v>
                </c:pt>
                <c:pt idx="2063">
                  <c:v>1530</c:v>
                </c:pt>
                <c:pt idx="2064">
                  <c:v>278</c:v>
                </c:pt>
                <c:pt idx="2065">
                  <c:v>350</c:v>
                </c:pt>
                <c:pt idx="2066">
                  <c:v>470</c:v>
                </c:pt>
                <c:pt idx="2067">
                  <c:v>3</c:v>
                </c:pt>
                <c:pt idx="2068">
                  <c:v>8200</c:v>
                </c:pt>
                <c:pt idx="2069">
                  <c:v>8359</c:v>
                </c:pt>
                <c:pt idx="2070">
                  <c:v>188</c:v>
                </c:pt>
                <c:pt idx="2071">
                  <c:v>48</c:v>
                </c:pt>
                <c:pt idx="2072">
                  <c:v>607</c:v>
                </c:pt>
                <c:pt idx="2073">
                  <c:v>50</c:v>
                </c:pt>
                <c:pt idx="2074">
                  <c:v>55</c:v>
                </c:pt>
                <c:pt idx="2075">
                  <c:v>38</c:v>
                </c:pt>
                <c:pt idx="2076">
                  <c:v>25</c:v>
                </c:pt>
                <c:pt idx="2077">
                  <c:v>46</c:v>
                </c:pt>
                <c:pt idx="2078">
                  <c:v>83</c:v>
                </c:pt>
                <c:pt idx="2079">
                  <c:v>35</c:v>
                </c:pt>
                <c:pt idx="2080">
                  <c:v>25</c:v>
                </c:pt>
                <c:pt idx="2081">
                  <c:v>75</c:v>
                </c:pt>
                <c:pt idx="2082">
                  <c:v>62</c:v>
                </c:pt>
                <c:pt idx="2083">
                  <c:v>160</c:v>
                </c:pt>
                <c:pt idx="2084">
                  <c:v>246</c:v>
                </c:pt>
                <c:pt idx="2085">
                  <c:v>55</c:v>
                </c:pt>
                <c:pt idx="2086">
                  <c:v>23</c:v>
                </c:pt>
                <c:pt idx="2087">
                  <c:v>72</c:v>
                </c:pt>
                <c:pt idx="2088">
                  <c:v>22</c:v>
                </c:pt>
                <c:pt idx="2089">
                  <c:v>14</c:v>
                </c:pt>
                <c:pt idx="2090">
                  <c:v>38</c:v>
                </c:pt>
                <c:pt idx="2091">
                  <c:v>32</c:v>
                </c:pt>
                <c:pt idx="2092">
                  <c:v>63</c:v>
                </c:pt>
                <c:pt idx="2093">
                  <c:v>27</c:v>
                </c:pt>
                <c:pt idx="2094">
                  <c:v>44</c:v>
                </c:pt>
                <c:pt idx="2095">
                  <c:v>38</c:v>
                </c:pt>
                <c:pt idx="2096">
                  <c:v>115</c:v>
                </c:pt>
                <c:pt idx="2097">
                  <c:v>37</c:v>
                </c:pt>
                <c:pt idx="2098">
                  <c:v>99</c:v>
                </c:pt>
                <c:pt idx="2099">
                  <c:v>44</c:v>
                </c:pt>
                <c:pt idx="2100">
                  <c:v>58</c:v>
                </c:pt>
                <c:pt idx="2101">
                  <c:v>191</c:v>
                </c:pt>
                <c:pt idx="2102">
                  <c:v>40</c:v>
                </c:pt>
                <c:pt idx="2103">
                  <c:v>38</c:v>
                </c:pt>
                <c:pt idx="2104">
                  <c:v>39</c:v>
                </c:pt>
                <c:pt idx="2105">
                  <c:v>11</c:v>
                </c:pt>
                <c:pt idx="2106">
                  <c:v>107</c:v>
                </c:pt>
                <c:pt idx="2107">
                  <c:v>147</c:v>
                </c:pt>
                <c:pt idx="2108">
                  <c:v>36</c:v>
                </c:pt>
                <c:pt idx="2109">
                  <c:v>92</c:v>
                </c:pt>
                <c:pt idx="2110">
                  <c:v>35</c:v>
                </c:pt>
                <c:pt idx="2111">
                  <c:v>17</c:v>
                </c:pt>
                <c:pt idx="2112">
                  <c:v>22</c:v>
                </c:pt>
                <c:pt idx="2113">
                  <c:v>69</c:v>
                </c:pt>
                <c:pt idx="2114">
                  <c:v>10</c:v>
                </c:pt>
                <c:pt idx="2115">
                  <c:v>3</c:v>
                </c:pt>
                <c:pt idx="2116">
                  <c:v>5</c:v>
                </c:pt>
                <c:pt idx="2117">
                  <c:v>5</c:v>
                </c:pt>
                <c:pt idx="2118">
                  <c:v>27</c:v>
                </c:pt>
                <c:pt idx="2119">
                  <c:v>2</c:v>
                </c:pt>
                <c:pt idx="2120">
                  <c:v>236</c:v>
                </c:pt>
                <c:pt idx="2121">
                  <c:v>1</c:v>
                </c:pt>
                <c:pt idx="2122">
                  <c:v>12</c:v>
                </c:pt>
                <c:pt idx="2123">
                  <c:v>4</c:v>
                </c:pt>
                <c:pt idx="2124">
                  <c:v>3</c:v>
                </c:pt>
                <c:pt idx="2125">
                  <c:v>99</c:v>
                </c:pt>
                <c:pt idx="2126">
                  <c:v>3</c:v>
                </c:pt>
                <c:pt idx="2127">
                  <c:v>3</c:v>
                </c:pt>
                <c:pt idx="2128">
                  <c:v>22</c:v>
                </c:pt>
                <c:pt idx="2129">
                  <c:v>4</c:v>
                </c:pt>
                <c:pt idx="2130">
                  <c:v>534</c:v>
                </c:pt>
                <c:pt idx="2131">
                  <c:v>12</c:v>
                </c:pt>
                <c:pt idx="2132">
                  <c:v>56</c:v>
                </c:pt>
                <c:pt idx="2133">
                  <c:v>11</c:v>
                </c:pt>
                <c:pt idx="2134">
                  <c:v>0</c:v>
                </c:pt>
                <c:pt idx="2135">
                  <c:v>12</c:v>
                </c:pt>
                <c:pt idx="2136">
                  <c:v>5</c:v>
                </c:pt>
                <c:pt idx="2137">
                  <c:v>24</c:v>
                </c:pt>
                <c:pt idx="2138">
                  <c:v>89</c:v>
                </c:pt>
                <c:pt idx="2139">
                  <c:v>1</c:v>
                </c:pt>
                <c:pt idx="2140">
                  <c:v>55</c:v>
                </c:pt>
                <c:pt idx="2141">
                  <c:v>2</c:v>
                </c:pt>
                <c:pt idx="2142">
                  <c:v>0</c:v>
                </c:pt>
                <c:pt idx="2143">
                  <c:v>4</c:v>
                </c:pt>
                <c:pt idx="2144">
                  <c:v>6</c:v>
                </c:pt>
                <c:pt idx="2145">
                  <c:v>4</c:v>
                </c:pt>
                <c:pt idx="2146">
                  <c:v>4</c:v>
                </c:pt>
                <c:pt idx="2147">
                  <c:v>2</c:v>
                </c:pt>
                <c:pt idx="2148">
                  <c:v>5</c:v>
                </c:pt>
                <c:pt idx="2149">
                  <c:v>83</c:v>
                </c:pt>
                <c:pt idx="2150">
                  <c:v>57</c:v>
                </c:pt>
                <c:pt idx="2151">
                  <c:v>311</c:v>
                </c:pt>
                <c:pt idx="2152">
                  <c:v>2</c:v>
                </c:pt>
                <c:pt idx="2153">
                  <c:v>16</c:v>
                </c:pt>
                <c:pt idx="2154">
                  <c:v>13</c:v>
                </c:pt>
                <c:pt idx="2155">
                  <c:v>58</c:v>
                </c:pt>
                <c:pt idx="2156">
                  <c:v>44</c:v>
                </c:pt>
                <c:pt idx="2157">
                  <c:v>83</c:v>
                </c:pt>
                <c:pt idx="2158">
                  <c:v>117</c:v>
                </c:pt>
                <c:pt idx="2159">
                  <c:v>32</c:v>
                </c:pt>
                <c:pt idx="2160">
                  <c:v>8</c:v>
                </c:pt>
                <c:pt idx="2161">
                  <c:v>340</c:v>
                </c:pt>
                <c:pt idx="2162">
                  <c:v>7</c:v>
                </c:pt>
                <c:pt idx="2163">
                  <c:v>19</c:v>
                </c:pt>
                <c:pt idx="2164">
                  <c:v>47</c:v>
                </c:pt>
                <c:pt idx="2165">
                  <c:v>13</c:v>
                </c:pt>
                <c:pt idx="2166">
                  <c:v>90</c:v>
                </c:pt>
                <c:pt idx="2167">
                  <c:v>63</c:v>
                </c:pt>
                <c:pt idx="2168">
                  <c:v>26</c:v>
                </c:pt>
                <c:pt idx="2169">
                  <c:v>71</c:v>
                </c:pt>
                <c:pt idx="2170">
                  <c:v>38</c:v>
                </c:pt>
                <c:pt idx="2171">
                  <c:v>859</c:v>
                </c:pt>
                <c:pt idx="2172">
                  <c:v>21</c:v>
                </c:pt>
                <c:pt idx="2173">
                  <c:v>78</c:v>
                </c:pt>
                <c:pt idx="2174">
                  <c:v>53</c:v>
                </c:pt>
                <c:pt idx="2175">
                  <c:v>356</c:v>
                </c:pt>
                <c:pt idx="2176">
                  <c:v>279</c:v>
                </c:pt>
                <c:pt idx="2177">
                  <c:v>266</c:v>
                </c:pt>
                <c:pt idx="2178">
                  <c:v>623</c:v>
                </c:pt>
                <c:pt idx="2179">
                  <c:v>392</c:v>
                </c:pt>
                <c:pt idx="2180">
                  <c:v>3562</c:v>
                </c:pt>
                <c:pt idx="2181">
                  <c:v>514</c:v>
                </c:pt>
                <c:pt idx="2182">
                  <c:v>88</c:v>
                </c:pt>
                <c:pt idx="2183">
                  <c:v>537</c:v>
                </c:pt>
                <c:pt idx="2184">
                  <c:v>25</c:v>
                </c:pt>
                <c:pt idx="2185">
                  <c:v>3238</c:v>
                </c:pt>
                <c:pt idx="2186">
                  <c:v>897</c:v>
                </c:pt>
                <c:pt idx="2187">
                  <c:v>878</c:v>
                </c:pt>
                <c:pt idx="2188">
                  <c:v>115</c:v>
                </c:pt>
                <c:pt idx="2189">
                  <c:v>234</c:v>
                </c:pt>
                <c:pt idx="2190">
                  <c:v>4330</c:v>
                </c:pt>
                <c:pt idx="2191">
                  <c:v>651</c:v>
                </c:pt>
                <c:pt idx="2192">
                  <c:v>251</c:v>
                </c:pt>
                <c:pt idx="2193">
                  <c:v>263</c:v>
                </c:pt>
                <c:pt idx="2194">
                  <c:v>28</c:v>
                </c:pt>
                <c:pt idx="2195">
                  <c:v>721</c:v>
                </c:pt>
                <c:pt idx="2196">
                  <c:v>50</c:v>
                </c:pt>
                <c:pt idx="2197">
                  <c:v>73</c:v>
                </c:pt>
                <c:pt idx="2198">
                  <c:v>27</c:v>
                </c:pt>
                <c:pt idx="2199">
                  <c:v>34</c:v>
                </c:pt>
                <c:pt idx="2200">
                  <c:v>7</c:v>
                </c:pt>
                <c:pt idx="2201">
                  <c:v>24</c:v>
                </c:pt>
                <c:pt idx="2202">
                  <c:v>15</c:v>
                </c:pt>
                <c:pt idx="2203">
                  <c:v>72</c:v>
                </c:pt>
                <c:pt idx="2204">
                  <c:v>120</c:v>
                </c:pt>
                <c:pt idx="2205">
                  <c:v>123</c:v>
                </c:pt>
                <c:pt idx="2206">
                  <c:v>1</c:v>
                </c:pt>
                <c:pt idx="2207">
                  <c:v>24</c:v>
                </c:pt>
                <c:pt idx="2208">
                  <c:v>33</c:v>
                </c:pt>
                <c:pt idx="2209">
                  <c:v>14</c:v>
                </c:pt>
                <c:pt idx="2210">
                  <c:v>9</c:v>
                </c:pt>
                <c:pt idx="2211">
                  <c:v>76</c:v>
                </c:pt>
                <c:pt idx="2212">
                  <c:v>19</c:v>
                </c:pt>
                <c:pt idx="2213">
                  <c:v>69</c:v>
                </c:pt>
                <c:pt idx="2214">
                  <c:v>218</c:v>
                </c:pt>
                <c:pt idx="2215">
                  <c:v>30</c:v>
                </c:pt>
                <c:pt idx="2216">
                  <c:v>100</c:v>
                </c:pt>
                <c:pt idx="2217">
                  <c:v>296</c:v>
                </c:pt>
                <c:pt idx="2218">
                  <c:v>1204</c:v>
                </c:pt>
                <c:pt idx="2219">
                  <c:v>321</c:v>
                </c:pt>
                <c:pt idx="2220">
                  <c:v>301</c:v>
                </c:pt>
                <c:pt idx="2221">
                  <c:v>144</c:v>
                </c:pt>
                <c:pt idx="2222">
                  <c:v>539</c:v>
                </c:pt>
                <c:pt idx="2223">
                  <c:v>498</c:v>
                </c:pt>
                <c:pt idx="2224">
                  <c:v>1113</c:v>
                </c:pt>
                <c:pt idx="2225">
                  <c:v>988</c:v>
                </c:pt>
                <c:pt idx="2226">
                  <c:v>391</c:v>
                </c:pt>
                <c:pt idx="2227">
                  <c:v>28</c:v>
                </c:pt>
                <c:pt idx="2228">
                  <c:v>147</c:v>
                </c:pt>
                <c:pt idx="2229">
                  <c:v>680</c:v>
                </c:pt>
                <c:pt idx="2230">
                  <c:v>983</c:v>
                </c:pt>
                <c:pt idx="2231">
                  <c:v>79</c:v>
                </c:pt>
                <c:pt idx="2232">
                  <c:v>426</c:v>
                </c:pt>
                <c:pt idx="2233">
                  <c:v>96</c:v>
                </c:pt>
                <c:pt idx="2234">
                  <c:v>163</c:v>
                </c:pt>
                <c:pt idx="2235">
                  <c:v>2525</c:v>
                </c:pt>
                <c:pt idx="2236">
                  <c:v>290</c:v>
                </c:pt>
                <c:pt idx="2237">
                  <c:v>1980</c:v>
                </c:pt>
                <c:pt idx="2238">
                  <c:v>57</c:v>
                </c:pt>
                <c:pt idx="2239">
                  <c:v>380</c:v>
                </c:pt>
                <c:pt idx="2240">
                  <c:v>128</c:v>
                </c:pt>
                <c:pt idx="2241">
                  <c:v>180</c:v>
                </c:pt>
                <c:pt idx="2242">
                  <c:v>571</c:v>
                </c:pt>
                <c:pt idx="2243">
                  <c:v>480</c:v>
                </c:pt>
                <c:pt idx="2244">
                  <c:v>249</c:v>
                </c:pt>
                <c:pt idx="2245">
                  <c:v>84</c:v>
                </c:pt>
                <c:pt idx="2246">
                  <c:v>197</c:v>
                </c:pt>
                <c:pt idx="2247">
                  <c:v>271</c:v>
                </c:pt>
                <c:pt idx="2248">
                  <c:v>50</c:v>
                </c:pt>
                <c:pt idx="2249">
                  <c:v>169</c:v>
                </c:pt>
                <c:pt idx="2250">
                  <c:v>205</c:v>
                </c:pt>
                <c:pt idx="2251">
                  <c:v>206</c:v>
                </c:pt>
                <c:pt idx="2252">
                  <c:v>84</c:v>
                </c:pt>
                <c:pt idx="2253">
                  <c:v>210</c:v>
                </c:pt>
                <c:pt idx="2254">
                  <c:v>181</c:v>
                </c:pt>
                <c:pt idx="2255">
                  <c:v>60</c:v>
                </c:pt>
                <c:pt idx="2256">
                  <c:v>445</c:v>
                </c:pt>
                <c:pt idx="2257">
                  <c:v>17</c:v>
                </c:pt>
                <c:pt idx="2258">
                  <c:v>194</c:v>
                </c:pt>
                <c:pt idx="2259">
                  <c:v>404</c:v>
                </c:pt>
                <c:pt idx="2260">
                  <c:v>194</c:v>
                </c:pt>
                <c:pt idx="2261">
                  <c:v>902</c:v>
                </c:pt>
                <c:pt idx="2262">
                  <c:v>1670</c:v>
                </c:pt>
                <c:pt idx="2263">
                  <c:v>1328</c:v>
                </c:pt>
                <c:pt idx="2264">
                  <c:v>944</c:v>
                </c:pt>
                <c:pt idx="2265">
                  <c:v>147</c:v>
                </c:pt>
                <c:pt idx="2266">
                  <c:v>99</c:v>
                </c:pt>
                <c:pt idx="2267">
                  <c:v>79</c:v>
                </c:pt>
                <c:pt idx="2268">
                  <c:v>75</c:v>
                </c:pt>
                <c:pt idx="2269">
                  <c:v>207</c:v>
                </c:pt>
                <c:pt idx="2270">
                  <c:v>102</c:v>
                </c:pt>
                <c:pt idx="2271">
                  <c:v>32</c:v>
                </c:pt>
                <c:pt idx="2272">
                  <c:v>480</c:v>
                </c:pt>
                <c:pt idx="2273">
                  <c:v>11</c:v>
                </c:pt>
                <c:pt idx="2274">
                  <c:v>12</c:v>
                </c:pt>
                <c:pt idx="2275">
                  <c:v>48</c:v>
                </c:pt>
                <c:pt idx="2276">
                  <c:v>59</c:v>
                </c:pt>
                <c:pt idx="2277">
                  <c:v>79</c:v>
                </c:pt>
                <c:pt idx="2278">
                  <c:v>14</c:v>
                </c:pt>
                <c:pt idx="2279">
                  <c:v>106</c:v>
                </c:pt>
                <c:pt idx="2280">
                  <c:v>25</c:v>
                </c:pt>
                <c:pt idx="2281">
                  <c:v>25</c:v>
                </c:pt>
                <c:pt idx="2282">
                  <c:v>29</c:v>
                </c:pt>
                <c:pt idx="2283">
                  <c:v>43</c:v>
                </c:pt>
                <c:pt idx="2284">
                  <c:v>46</c:v>
                </c:pt>
                <c:pt idx="2285">
                  <c:v>27</c:v>
                </c:pt>
                <c:pt idx="2286">
                  <c:v>112</c:v>
                </c:pt>
                <c:pt idx="2287">
                  <c:v>34</c:v>
                </c:pt>
                <c:pt idx="2288">
                  <c:v>145</c:v>
                </c:pt>
                <c:pt idx="2289">
                  <c:v>19</c:v>
                </c:pt>
                <c:pt idx="2290">
                  <c:v>288</c:v>
                </c:pt>
                <c:pt idx="2291">
                  <c:v>14</c:v>
                </c:pt>
                <c:pt idx="2292">
                  <c:v>7</c:v>
                </c:pt>
                <c:pt idx="2293">
                  <c:v>211</c:v>
                </c:pt>
                <c:pt idx="2294">
                  <c:v>85</c:v>
                </c:pt>
                <c:pt idx="2295">
                  <c:v>103</c:v>
                </c:pt>
                <c:pt idx="2296">
                  <c:v>113</c:v>
                </c:pt>
                <c:pt idx="2297">
                  <c:v>167</c:v>
                </c:pt>
                <c:pt idx="2298">
                  <c:v>73</c:v>
                </c:pt>
                <c:pt idx="2299">
                  <c:v>75</c:v>
                </c:pt>
                <c:pt idx="2300">
                  <c:v>614</c:v>
                </c:pt>
                <c:pt idx="2301">
                  <c:v>107</c:v>
                </c:pt>
                <c:pt idx="2302">
                  <c:v>1224</c:v>
                </c:pt>
                <c:pt idx="2303">
                  <c:v>104</c:v>
                </c:pt>
                <c:pt idx="2304">
                  <c:v>79</c:v>
                </c:pt>
                <c:pt idx="2305">
                  <c:v>157</c:v>
                </c:pt>
                <c:pt idx="2306">
                  <c:v>50</c:v>
                </c:pt>
                <c:pt idx="2307">
                  <c:v>64</c:v>
                </c:pt>
                <c:pt idx="2308">
                  <c:v>200</c:v>
                </c:pt>
                <c:pt idx="2309">
                  <c:v>22</c:v>
                </c:pt>
                <c:pt idx="2310">
                  <c:v>163</c:v>
                </c:pt>
                <c:pt idx="2311">
                  <c:v>77</c:v>
                </c:pt>
                <c:pt idx="2312">
                  <c:v>89</c:v>
                </c:pt>
                <c:pt idx="2313">
                  <c:v>64</c:v>
                </c:pt>
                <c:pt idx="2314">
                  <c:v>4</c:v>
                </c:pt>
                <c:pt idx="2315">
                  <c:v>4</c:v>
                </c:pt>
                <c:pt idx="2316">
                  <c:v>61</c:v>
                </c:pt>
                <c:pt idx="2317">
                  <c:v>7</c:v>
                </c:pt>
                <c:pt idx="2318">
                  <c:v>1</c:v>
                </c:pt>
                <c:pt idx="2319">
                  <c:v>3355</c:v>
                </c:pt>
                <c:pt idx="2320">
                  <c:v>537</c:v>
                </c:pt>
                <c:pt idx="2321">
                  <c:v>125</c:v>
                </c:pt>
                <c:pt idx="2322">
                  <c:v>163</c:v>
                </c:pt>
                <c:pt idx="2323">
                  <c:v>283</c:v>
                </c:pt>
                <c:pt idx="2324">
                  <c:v>352</c:v>
                </c:pt>
                <c:pt idx="2325">
                  <c:v>94</c:v>
                </c:pt>
                <c:pt idx="2326">
                  <c:v>67</c:v>
                </c:pt>
                <c:pt idx="2327">
                  <c:v>221</c:v>
                </c:pt>
                <c:pt idx="2328">
                  <c:v>2165</c:v>
                </c:pt>
                <c:pt idx="2329">
                  <c:v>179</c:v>
                </c:pt>
                <c:pt idx="2330">
                  <c:v>123</c:v>
                </c:pt>
                <c:pt idx="2331">
                  <c:v>1104</c:v>
                </c:pt>
                <c:pt idx="2332">
                  <c:v>403</c:v>
                </c:pt>
                <c:pt idx="2333">
                  <c:v>0</c:v>
                </c:pt>
                <c:pt idx="2334">
                  <c:v>0</c:v>
                </c:pt>
                <c:pt idx="2335">
                  <c:v>1</c:v>
                </c:pt>
                <c:pt idx="2336">
                  <c:v>1</c:v>
                </c:pt>
                <c:pt idx="2337">
                  <c:v>0</c:v>
                </c:pt>
                <c:pt idx="2338">
                  <c:v>3</c:v>
                </c:pt>
                <c:pt idx="2339">
                  <c:v>1</c:v>
                </c:pt>
                <c:pt idx="2340">
                  <c:v>5</c:v>
                </c:pt>
                <c:pt idx="2341">
                  <c:v>0</c:v>
                </c:pt>
                <c:pt idx="2342">
                  <c:v>0</c:v>
                </c:pt>
                <c:pt idx="2343">
                  <c:v>7</c:v>
                </c:pt>
                <c:pt idx="2344">
                  <c:v>0</c:v>
                </c:pt>
                <c:pt idx="2345">
                  <c:v>0</c:v>
                </c:pt>
                <c:pt idx="2346">
                  <c:v>1</c:v>
                </c:pt>
                <c:pt idx="2347">
                  <c:v>2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3</c:v>
                </c:pt>
                <c:pt idx="2352">
                  <c:v>1</c:v>
                </c:pt>
                <c:pt idx="2353">
                  <c:v>0</c:v>
                </c:pt>
                <c:pt idx="2354">
                  <c:v>2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27</c:v>
                </c:pt>
                <c:pt idx="2359">
                  <c:v>14</c:v>
                </c:pt>
                <c:pt idx="2360">
                  <c:v>2</c:v>
                </c:pt>
                <c:pt idx="2361">
                  <c:v>0</c:v>
                </c:pt>
                <c:pt idx="2362">
                  <c:v>4</c:v>
                </c:pt>
                <c:pt idx="2363">
                  <c:v>0</c:v>
                </c:pt>
                <c:pt idx="2364">
                  <c:v>6</c:v>
                </c:pt>
                <c:pt idx="2365">
                  <c:v>1</c:v>
                </c:pt>
                <c:pt idx="2366">
                  <c:v>1</c:v>
                </c:pt>
                <c:pt idx="2367">
                  <c:v>0</c:v>
                </c:pt>
                <c:pt idx="2368">
                  <c:v>4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3</c:v>
                </c:pt>
                <c:pt idx="2373">
                  <c:v>7</c:v>
                </c:pt>
                <c:pt idx="2374">
                  <c:v>2</c:v>
                </c:pt>
                <c:pt idx="2375">
                  <c:v>3</c:v>
                </c:pt>
                <c:pt idx="2376">
                  <c:v>8</c:v>
                </c:pt>
                <c:pt idx="2377">
                  <c:v>7</c:v>
                </c:pt>
                <c:pt idx="2378">
                  <c:v>0</c:v>
                </c:pt>
                <c:pt idx="2379">
                  <c:v>3</c:v>
                </c:pt>
                <c:pt idx="2380">
                  <c:v>8</c:v>
                </c:pt>
                <c:pt idx="2381">
                  <c:v>1</c:v>
                </c:pt>
                <c:pt idx="2382">
                  <c:v>0</c:v>
                </c:pt>
                <c:pt idx="2383">
                  <c:v>1</c:v>
                </c:pt>
                <c:pt idx="2384">
                  <c:v>0</c:v>
                </c:pt>
                <c:pt idx="2385">
                  <c:v>1</c:v>
                </c:pt>
                <c:pt idx="2386">
                  <c:v>2</c:v>
                </c:pt>
                <c:pt idx="2387">
                  <c:v>0</c:v>
                </c:pt>
                <c:pt idx="2388">
                  <c:v>1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9</c:v>
                </c:pt>
                <c:pt idx="2394">
                  <c:v>1</c:v>
                </c:pt>
                <c:pt idx="2395">
                  <c:v>12</c:v>
                </c:pt>
                <c:pt idx="2396">
                  <c:v>0</c:v>
                </c:pt>
                <c:pt idx="2397">
                  <c:v>20</c:v>
                </c:pt>
                <c:pt idx="2398">
                  <c:v>16</c:v>
                </c:pt>
                <c:pt idx="2399">
                  <c:v>33</c:v>
                </c:pt>
                <c:pt idx="2400">
                  <c:v>2</c:v>
                </c:pt>
                <c:pt idx="2401">
                  <c:v>6</c:v>
                </c:pt>
                <c:pt idx="2402">
                  <c:v>0</c:v>
                </c:pt>
                <c:pt idx="2403">
                  <c:v>3</c:v>
                </c:pt>
                <c:pt idx="2404">
                  <c:v>0</c:v>
                </c:pt>
                <c:pt idx="2405">
                  <c:v>3</c:v>
                </c:pt>
                <c:pt idx="2406">
                  <c:v>13</c:v>
                </c:pt>
                <c:pt idx="2407">
                  <c:v>6</c:v>
                </c:pt>
                <c:pt idx="2408">
                  <c:v>1</c:v>
                </c:pt>
                <c:pt idx="2409">
                  <c:v>0</c:v>
                </c:pt>
                <c:pt idx="2410">
                  <c:v>5</c:v>
                </c:pt>
                <c:pt idx="2411">
                  <c:v>0</c:v>
                </c:pt>
                <c:pt idx="2412">
                  <c:v>36</c:v>
                </c:pt>
                <c:pt idx="2413">
                  <c:v>1</c:v>
                </c:pt>
                <c:pt idx="2414">
                  <c:v>1</c:v>
                </c:pt>
                <c:pt idx="2415">
                  <c:v>1</c:v>
                </c:pt>
                <c:pt idx="2416">
                  <c:v>9</c:v>
                </c:pt>
                <c:pt idx="2417">
                  <c:v>1</c:v>
                </c:pt>
                <c:pt idx="2418">
                  <c:v>0</c:v>
                </c:pt>
                <c:pt idx="2419">
                  <c:v>1</c:v>
                </c:pt>
                <c:pt idx="2420">
                  <c:v>1</c:v>
                </c:pt>
                <c:pt idx="2421">
                  <c:v>4</c:v>
                </c:pt>
                <c:pt idx="2422">
                  <c:v>2</c:v>
                </c:pt>
                <c:pt idx="2423">
                  <c:v>2</c:v>
                </c:pt>
                <c:pt idx="2424">
                  <c:v>2</c:v>
                </c:pt>
                <c:pt idx="2425">
                  <c:v>0</c:v>
                </c:pt>
                <c:pt idx="2426">
                  <c:v>2</c:v>
                </c:pt>
                <c:pt idx="2427">
                  <c:v>4</c:v>
                </c:pt>
                <c:pt idx="2428">
                  <c:v>2</c:v>
                </c:pt>
                <c:pt idx="2429">
                  <c:v>0</c:v>
                </c:pt>
                <c:pt idx="2430">
                  <c:v>1</c:v>
                </c:pt>
                <c:pt idx="2431">
                  <c:v>0</c:v>
                </c:pt>
                <c:pt idx="2432">
                  <c:v>2</c:v>
                </c:pt>
                <c:pt idx="2433">
                  <c:v>109</c:v>
                </c:pt>
                <c:pt idx="2434">
                  <c:v>372</c:v>
                </c:pt>
                <c:pt idx="2435">
                  <c:v>311</c:v>
                </c:pt>
                <c:pt idx="2436">
                  <c:v>61</c:v>
                </c:pt>
                <c:pt idx="2437">
                  <c:v>115</c:v>
                </c:pt>
                <c:pt idx="2438">
                  <c:v>111</c:v>
                </c:pt>
                <c:pt idx="2439">
                  <c:v>337</c:v>
                </c:pt>
                <c:pt idx="2440">
                  <c:v>9</c:v>
                </c:pt>
                <c:pt idx="2441">
                  <c:v>120</c:v>
                </c:pt>
                <c:pt idx="2442">
                  <c:v>102</c:v>
                </c:pt>
                <c:pt idx="2443">
                  <c:v>186</c:v>
                </c:pt>
                <c:pt idx="2444">
                  <c:v>15</c:v>
                </c:pt>
                <c:pt idx="2445">
                  <c:v>67</c:v>
                </c:pt>
                <c:pt idx="2446">
                  <c:v>130</c:v>
                </c:pt>
                <c:pt idx="2447">
                  <c:v>16</c:v>
                </c:pt>
                <c:pt idx="2448">
                  <c:v>67</c:v>
                </c:pt>
                <c:pt idx="2449">
                  <c:v>124</c:v>
                </c:pt>
                <c:pt idx="2450">
                  <c:v>80</c:v>
                </c:pt>
                <c:pt idx="2451">
                  <c:v>282</c:v>
                </c:pt>
                <c:pt idx="2452">
                  <c:v>68</c:v>
                </c:pt>
                <c:pt idx="2453">
                  <c:v>86</c:v>
                </c:pt>
                <c:pt idx="2454">
                  <c:v>115</c:v>
                </c:pt>
                <c:pt idx="2455">
                  <c:v>75</c:v>
                </c:pt>
                <c:pt idx="2456">
                  <c:v>43</c:v>
                </c:pt>
                <c:pt idx="2457">
                  <c:v>48</c:v>
                </c:pt>
                <c:pt idx="2458">
                  <c:v>52</c:v>
                </c:pt>
                <c:pt idx="2459">
                  <c:v>43</c:v>
                </c:pt>
                <c:pt idx="2460">
                  <c:v>58</c:v>
                </c:pt>
                <c:pt idx="2461">
                  <c:v>47</c:v>
                </c:pt>
                <c:pt idx="2462">
                  <c:v>36</c:v>
                </c:pt>
                <c:pt idx="2463">
                  <c:v>17</c:v>
                </c:pt>
                <c:pt idx="2464">
                  <c:v>104</c:v>
                </c:pt>
                <c:pt idx="2465">
                  <c:v>47</c:v>
                </c:pt>
                <c:pt idx="2466">
                  <c:v>38</c:v>
                </c:pt>
                <c:pt idx="2467">
                  <c:v>81</c:v>
                </c:pt>
                <c:pt idx="2468">
                  <c:v>55</c:v>
                </c:pt>
                <c:pt idx="2469">
                  <c:v>41</c:v>
                </c:pt>
                <c:pt idx="2470">
                  <c:v>79</c:v>
                </c:pt>
                <c:pt idx="2471">
                  <c:v>16</c:v>
                </c:pt>
                <c:pt idx="2472">
                  <c:v>8</c:v>
                </c:pt>
                <c:pt idx="2473">
                  <c:v>95</c:v>
                </c:pt>
                <c:pt idx="2474">
                  <c:v>25</c:v>
                </c:pt>
                <c:pt idx="2475">
                  <c:v>19</c:v>
                </c:pt>
                <c:pt idx="2476">
                  <c:v>90</c:v>
                </c:pt>
                <c:pt idx="2477">
                  <c:v>41</c:v>
                </c:pt>
                <c:pt idx="2478">
                  <c:v>30</c:v>
                </c:pt>
                <c:pt idx="2479">
                  <c:v>38</c:v>
                </c:pt>
                <c:pt idx="2480">
                  <c:v>65</c:v>
                </c:pt>
                <c:pt idx="2481">
                  <c:v>75</c:v>
                </c:pt>
                <c:pt idx="2482">
                  <c:v>16</c:v>
                </c:pt>
                <c:pt idx="2483">
                  <c:v>10</c:v>
                </c:pt>
                <c:pt idx="2484">
                  <c:v>27</c:v>
                </c:pt>
                <c:pt idx="2485">
                  <c:v>259</c:v>
                </c:pt>
                <c:pt idx="2486">
                  <c:v>39</c:v>
                </c:pt>
                <c:pt idx="2487">
                  <c:v>42</c:v>
                </c:pt>
                <c:pt idx="2488">
                  <c:v>10</c:v>
                </c:pt>
                <c:pt idx="2489">
                  <c:v>56</c:v>
                </c:pt>
                <c:pt idx="2490">
                  <c:v>20</c:v>
                </c:pt>
                <c:pt idx="2491">
                  <c:v>170</c:v>
                </c:pt>
                <c:pt idx="2492">
                  <c:v>29</c:v>
                </c:pt>
                <c:pt idx="2493">
                  <c:v>7</c:v>
                </c:pt>
                <c:pt idx="2494">
                  <c:v>5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2</c:v>
                </c:pt>
                <c:pt idx="2499">
                  <c:v>0</c:v>
                </c:pt>
                <c:pt idx="2500">
                  <c:v>0</c:v>
                </c:pt>
                <c:pt idx="2501">
                  <c:v>28</c:v>
                </c:pt>
                <c:pt idx="2502">
                  <c:v>2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4</c:v>
                </c:pt>
                <c:pt idx="2507">
                  <c:v>12</c:v>
                </c:pt>
                <c:pt idx="2508">
                  <c:v>0</c:v>
                </c:pt>
                <c:pt idx="2509">
                  <c:v>33</c:v>
                </c:pt>
                <c:pt idx="2510">
                  <c:v>0</c:v>
                </c:pt>
                <c:pt idx="2511">
                  <c:v>4</c:v>
                </c:pt>
                <c:pt idx="2512">
                  <c:v>0</c:v>
                </c:pt>
                <c:pt idx="2513">
                  <c:v>132</c:v>
                </c:pt>
                <c:pt idx="2514">
                  <c:v>27</c:v>
                </c:pt>
                <c:pt idx="2515">
                  <c:v>26</c:v>
                </c:pt>
                <c:pt idx="2516">
                  <c:v>43</c:v>
                </c:pt>
                <c:pt idx="2517">
                  <c:v>80</c:v>
                </c:pt>
                <c:pt idx="2518">
                  <c:v>33</c:v>
                </c:pt>
                <c:pt idx="2519">
                  <c:v>71</c:v>
                </c:pt>
                <c:pt idx="2520">
                  <c:v>81</c:v>
                </c:pt>
                <c:pt idx="2521">
                  <c:v>76</c:v>
                </c:pt>
                <c:pt idx="2522">
                  <c:v>48</c:v>
                </c:pt>
                <c:pt idx="2523">
                  <c:v>61</c:v>
                </c:pt>
                <c:pt idx="2524">
                  <c:v>60</c:v>
                </c:pt>
                <c:pt idx="2525">
                  <c:v>136</c:v>
                </c:pt>
                <c:pt idx="2526">
                  <c:v>14</c:v>
                </c:pt>
                <c:pt idx="2527">
                  <c:v>78</c:v>
                </c:pt>
                <c:pt idx="2528">
                  <c:v>4</c:v>
                </c:pt>
                <c:pt idx="2529">
                  <c:v>11</c:v>
                </c:pt>
                <c:pt idx="2530">
                  <c:v>185</c:v>
                </c:pt>
                <c:pt idx="2531">
                  <c:v>59</c:v>
                </c:pt>
                <c:pt idx="2532">
                  <c:v>27</c:v>
                </c:pt>
                <c:pt idx="2533">
                  <c:v>63</c:v>
                </c:pt>
                <c:pt idx="2534">
                  <c:v>13</c:v>
                </c:pt>
                <c:pt idx="2535">
                  <c:v>13</c:v>
                </c:pt>
                <c:pt idx="2536">
                  <c:v>57</c:v>
                </c:pt>
                <c:pt idx="2537">
                  <c:v>61</c:v>
                </c:pt>
                <c:pt idx="2538">
                  <c:v>65</c:v>
                </c:pt>
                <c:pt idx="2539">
                  <c:v>134</c:v>
                </c:pt>
                <c:pt idx="2540">
                  <c:v>37</c:v>
                </c:pt>
                <c:pt idx="2541">
                  <c:v>37</c:v>
                </c:pt>
                <c:pt idx="2542">
                  <c:v>150</c:v>
                </c:pt>
                <c:pt idx="2543">
                  <c:v>56</c:v>
                </c:pt>
                <c:pt idx="2544">
                  <c:v>18</c:v>
                </c:pt>
                <c:pt idx="2545">
                  <c:v>60</c:v>
                </c:pt>
                <c:pt idx="2546">
                  <c:v>67</c:v>
                </c:pt>
                <c:pt idx="2547">
                  <c:v>35</c:v>
                </c:pt>
                <c:pt idx="2548">
                  <c:v>34</c:v>
                </c:pt>
                <c:pt idx="2549">
                  <c:v>36</c:v>
                </c:pt>
                <c:pt idx="2550">
                  <c:v>18</c:v>
                </c:pt>
                <c:pt idx="2551">
                  <c:v>25</c:v>
                </c:pt>
                <c:pt idx="2552">
                  <c:v>21</c:v>
                </c:pt>
                <c:pt idx="2553">
                  <c:v>0</c:v>
                </c:pt>
                <c:pt idx="2554">
                  <c:v>3</c:v>
                </c:pt>
                <c:pt idx="2555">
                  <c:v>0</c:v>
                </c:pt>
                <c:pt idx="2556">
                  <c:v>0</c:v>
                </c:pt>
                <c:pt idx="2557">
                  <c:v>1</c:v>
                </c:pt>
                <c:pt idx="2558">
                  <c:v>0</c:v>
                </c:pt>
                <c:pt idx="2559">
                  <c:v>2</c:v>
                </c:pt>
                <c:pt idx="2560">
                  <c:v>1</c:v>
                </c:pt>
                <c:pt idx="2561">
                  <c:v>2</c:v>
                </c:pt>
                <c:pt idx="2562">
                  <c:v>2</c:v>
                </c:pt>
                <c:pt idx="2563">
                  <c:v>4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12</c:v>
                </c:pt>
                <c:pt idx="2572">
                  <c:v>2</c:v>
                </c:pt>
                <c:pt idx="2573">
                  <c:v>11</c:v>
                </c:pt>
                <c:pt idx="2574">
                  <c:v>1</c:v>
                </c:pt>
                <c:pt idx="2575">
                  <c:v>5</c:v>
                </c:pt>
                <c:pt idx="2576">
                  <c:v>0</c:v>
                </c:pt>
                <c:pt idx="2577">
                  <c:v>1</c:v>
                </c:pt>
                <c:pt idx="2578">
                  <c:v>1</c:v>
                </c:pt>
                <c:pt idx="2579">
                  <c:v>6</c:v>
                </c:pt>
                <c:pt idx="2580">
                  <c:v>8</c:v>
                </c:pt>
                <c:pt idx="2581">
                  <c:v>1</c:v>
                </c:pt>
                <c:pt idx="2582">
                  <c:v>0</c:v>
                </c:pt>
                <c:pt idx="2583">
                  <c:v>2</c:v>
                </c:pt>
                <c:pt idx="2584">
                  <c:v>1</c:v>
                </c:pt>
                <c:pt idx="2585">
                  <c:v>0</c:v>
                </c:pt>
                <c:pt idx="2586">
                  <c:v>1</c:v>
                </c:pt>
                <c:pt idx="2587">
                  <c:v>19</c:v>
                </c:pt>
                <c:pt idx="2588">
                  <c:v>27</c:v>
                </c:pt>
                <c:pt idx="2589">
                  <c:v>7</c:v>
                </c:pt>
                <c:pt idx="2590">
                  <c:v>14</c:v>
                </c:pt>
                <c:pt idx="2591">
                  <c:v>5</c:v>
                </c:pt>
                <c:pt idx="2592">
                  <c:v>30</c:v>
                </c:pt>
                <c:pt idx="2593">
                  <c:v>151</c:v>
                </c:pt>
                <c:pt idx="2594">
                  <c:v>489</c:v>
                </c:pt>
                <c:pt idx="2595">
                  <c:v>50</c:v>
                </c:pt>
                <c:pt idx="2596">
                  <c:v>321</c:v>
                </c:pt>
                <c:pt idx="2597">
                  <c:v>1762</c:v>
                </c:pt>
                <c:pt idx="2598">
                  <c:v>385</c:v>
                </c:pt>
                <c:pt idx="2599">
                  <c:v>398</c:v>
                </c:pt>
                <c:pt idx="2600">
                  <c:v>304</c:v>
                </c:pt>
                <c:pt idx="2601">
                  <c:v>676</c:v>
                </c:pt>
                <c:pt idx="2602">
                  <c:v>577</c:v>
                </c:pt>
                <c:pt idx="2603">
                  <c:v>3663</c:v>
                </c:pt>
                <c:pt idx="2604">
                  <c:v>294</c:v>
                </c:pt>
                <c:pt idx="2605">
                  <c:v>28</c:v>
                </c:pt>
                <c:pt idx="2606">
                  <c:v>100</c:v>
                </c:pt>
                <c:pt idx="2607">
                  <c:v>72</c:v>
                </c:pt>
                <c:pt idx="2608">
                  <c:v>238</c:v>
                </c:pt>
                <c:pt idx="2609">
                  <c:v>159</c:v>
                </c:pt>
                <c:pt idx="2610">
                  <c:v>77</c:v>
                </c:pt>
                <c:pt idx="2611">
                  <c:v>53</c:v>
                </c:pt>
                <c:pt idx="2612">
                  <c:v>1251</c:v>
                </c:pt>
                <c:pt idx="2613">
                  <c:v>465</c:v>
                </c:pt>
                <c:pt idx="2614">
                  <c:v>74</c:v>
                </c:pt>
                <c:pt idx="2615">
                  <c:v>62</c:v>
                </c:pt>
                <c:pt idx="2616">
                  <c:v>3468</c:v>
                </c:pt>
                <c:pt idx="2617">
                  <c:v>52</c:v>
                </c:pt>
                <c:pt idx="2618">
                  <c:v>50</c:v>
                </c:pt>
                <c:pt idx="2619">
                  <c:v>45</c:v>
                </c:pt>
                <c:pt idx="2620">
                  <c:v>21</c:v>
                </c:pt>
                <c:pt idx="2621">
                  <c:v>100</c:v>
                </c:pt>
                <c:pt idx="2622">
                  <c:v>81</c:v>
                </c:pt>
                <c:pt idx="2623">
                  <c:v>286</c:v>
                </c:pt>
                <c:pt idx="2624">
                  <c:v>42</c:v>
                </c:pt>
                <c:pt idx="2625">
                  <c:v>199</c:v>
                </c:pt>
                <c:pt idx="2626">
                  <c:v>25</c:v>
                </c:pt>
                <c:pt idx="2627">
                  <c:v>84</c:v>
                </c:pt>
                <c:pt idx="2628">
                  <c:v>50</c:v>
                </c:pt>
                <c:pt idx="2629">
                  <c:v>26</c:v>
                </c:pt>
                <c:pt idx="2630">
                  <c:v>14</c:v>
                </c:pt>
                <c:pt idx="2631">
                  <c:v>49</c:v>
                </c:pt>
                <c:pt idx="2632">
                  <c:v>69</c:v>
                </c:pt>
                <c:pt idx="2633">
                  <c:v>1</c:v>
                </c:pt>
                <c:pt idx="2634">
                  <c:v>0</c:v>
                </c:pt>
                <c:pt idx="2635">
                  <c:v>1501</c:v>
                </c:pt>
                <c:pt idx="2636">
                  <c:v>52</c:v>
                </c:pt>
                <c:pt idx="2637">
                  <c:v>23</c:v>
                </c:pt>
                <c:pt idx="2638">
                  <c:v>535</c:v>
                </c:pt>
                <c:pt idx="2639">
                  <c:v>3</c:v>
                </c:pt>
                <c:pt idx="2640">
                  <c:v>6</c:v>
                </c:pt>
                <c:pt idx="2641">
                  <c:v>3</c:v>
                </c:pt>
                <c:pt idx="2642">
                  <c:v>5</c:v>
                </c:pt>
                <c:pt idx="2643">
                  <c:v>17</c:v>
                </c:pt>
                <c:pt idx="2644">
                  <c:v>11</c:v>
                </c:pt>
                <c:pt idx="2645">
                  <c:v>70</c:v>
                </c:pt>
                <c:pt idx="2646">
                  <c:v>6</c:v>
                </c:pt>
                <c:pt idx="2647">
                  <c:v>43</c:v>
                </c:pt>
                <c:pt idx="2648">
                  <c:v>152</c:v>
                </c:pt>
                <c:pt idx="2649">
                  <c:v>59</c:v>
                </c:pt>
                <c:pt idx="2650">
                  <c:v>4</c:v>
                </c:pt>
                <c:pt idx="2651">
                  <c:v>10</c:v>
                </c:pt>
                <c:pt idx="2652">
                  <c:v>5</c:v>
                </c:pt>
                <c:pt idx="2653">
                  <c:v>60</c:v>
                </c:pt>
                <c:pt idx="2654">
                  <c:v>80</c:v>
                </c:pt>
                <c:pt idx="2655">
                  <c:v>56</c:v>
                </c:pt>
                <c:pt idx="2656">
                  <c:v>104</c:v>
                </c:pt>
                <c:pt idx="2657">
                  <c:v>46</c:v>
                </c:pt>
                <c:pt idx="2658">
                  <c:v>206</c:v>
                </c:pt>
                <c:pt idx="2659">
                  <c:v>18</c:v>
                </c:pt>
                <c:pt idx="2660">
                  <c:v>28</c:v>
                </c:pt>
                <c:pt idx="2661">
                  <c:v>11</c:v>
                </c:pt>
                <c:pt idx="2662">
                  <c:v>60</c:v>
                </c:pt>
                <c:pt idx="2663">
                  <c:v>84</c:v>
                </c:pt>
                <c:pt idx="2664">
                  <c:v>47</c:v>
                </c:pt>
                <c:pt idx="2665">
                  <c:v>66</c:v>
                </c:pt>
                <c:pt idx="2666">
                  <c:v>171</c:v>
                </c:pt>
                <c:pt idx="2667">
                  <c:v>29</c:v>
                </c:pt>
                <c:pt idx="2668">
                  <c:v>9</c:v>
                </c:pt>
                <c:pt idx="2669">
                  <c:v>27</c:v>
                </c:pt>
                <c:pt idx="2670">
                  <c:v>2</c:v>
                </c:pt>
                <c:pt idx="2671">
                  <c:v>3</c:v>
                </c:pt>
                <c:pt idx="2672">
                  <c:v>4</c:v>
                </c:pt>
                <c:pt idx="2673">
                  <c:v>2</c:v>
                </c:pt>
                <c:pt idx="2674">
                  <c:v>20</c:v>
                </c:pt>
                <c:pt idx="2675">
                  <c:v>3</c:v>
                </c:pt>
                <c:pt idx="2676">
                  <c:v>4</c:v>
                </c:pt>
                <c:pt idx="2677">
                  <c:v>1</c:v>
                </c:pt>
                <c:pt idx="2678">
                  <c:v>0</c:v>
                </c:pt>
                <c:pt idx="2679">
                  <c:v>0</c:v>
                </c:pt>
                <c:pt idx="2680">
                  <c:v>14</c:v>
                </c:pt>
                <c:pt idx="2681">
                  <c:v>1</c:v>
                </c:pt>
                <c:pt idx="2682">
                  <c:v>118</c:v>
                </c:pt>
                <c:pt idx="2683">
                  <c:v>2</c:v>
                </c:pt>
                <c:pt idx="2684">
                  <c:v>1</c:v>
                </c:pt>
                <c:pt idx="2685">
                  <c:v>3</c:v>
                </c:pt>
                <c:pt idx="2686">
                  <c:v>1</c:v>
                </c:pt>
                <c:pt idx="2687">
                  <c:v>3</c:v>
                </c:pt>
                <c:pt idx="2688">
                  <c:v>38</c:v>
                </c:pt>
                <c:pt idx="2689">
                  <c:v>52</c:v>
                </c:pt>
                <c:pt idx="2690">
                  <c:v>2</c:v>
                </c:pt>
                <c:pt idx="2691">
                  <c:v>0</c:v>
                </c:pt>
                <c:pt idx="2692">
                  <c:v>4</c:v>
                </c:pt>
                <c:pt idx="2693">
                  <c:v>46</c:v>
                </c:pt>
                <c:pt idx="2694">
                  <c:v>26</c:v>
                </c:pt>
                <c:pt idx="2695">
                  <c:v>45</c:v>
                </c:pt>
                <c:pt idx="2696">
                  <c:v>7</c:v>
                </c:pt>
                <c:pt idx="2697">
                  <c:v>8</c:v>
                </c:pt>
                <c:pt idx="2698">
                  <c:v>263</c:v>
                </c:pt>
                <c:pt idx="2699">
                  <c:v>394</c:v>
                </c:pt>
                <c:pt idx="2700">
                  <c:v>1049</c:v>
                </c:pt>
                <c:pt idx="2701">
                  <c:v>308</c:v>
                </c:pt>
                <c:pt idx="2702">
                  <c:v>1088</c:v>
                </c:pt>
                <c:pt idx="2703">
                  <c:v>73</c:v>
                </c:pt>
                <c:pt idx="2704">
                  <c:v>143</c:v>
                </c:pt>
                <c:pt idx="2705">
                  <c:v>1420</c:v>
                </c:pt>
                <c:pt idx="2706">
                  <c:v>305</c:v>
                </c:pt>
                <c:pt idx="2707">
                  <c:v>551</c:v>
                </c:pt>
                <c:pt idx="2708">
                  <c:v>187</c:v>
                </c:pt>
                <c:pt idx="2709">
                  <c:v>325</c:v>
                </c:pt>
                <c:pt idx="2710">
                  <c:v>148</c:v>
                </c:pt>
                <c:pt idx="2711">
                  <c:v>69</c:v>
                </c:pt>
                <c:pt idx="2712">
                  <c:v>173</c:v>
                </c:pt>
                <c:pt idx="2713">
                  <c:v>269</c:v>
                </c:pt>
                <c:pt idx="2714">
                  <c:v>185</c:v>
                </c:pt>
                <c:pt idx="2715">
                  <c:v>176</c:v>
                </c:pt>
                <c:pt idx="2716">
                  <c:v>1019</c:v>
                </c:pt>
                <c:pt idx="2717">
                  <c:v>113</c:v>
                </c:pt>
                <c:pt idx="2718">
                  <c:v>404</c:v>
                </c:pt>
                <c:pt idx="2719">
                  <c:v>707</c:v>
                </c:pt>
                <c:pt idx="2720">
                  <c:v>392</c:v>
                </c:pt>
                <c:pt idx="2721">
                  <c:v>23</c:v>
                </c:pt>
                <c:pt idx="2722">
                  <c:v>682</c:v>
                </c:pt>
                <c:pt idx="2723">
                  <c:v>37</c:v>
                </c:pt>
                <c:pt idx="2724">
                  <c:v>146</c:v>
                </c:pt>
                <c:pt idx="2725">
                  <c:v>119</c:v>
                </c:pt>
                <c:pt idx="2726">
                  <c:v>339</c:v>
                </c:pt>
                <c:pt idx="2727">
                  <c:v>58</c:v>
                </c:pt>
                <c:pt idx="2728">
                  <c:v>456</c:v>
                </c:pt>
                <c:pt idx="2729">
                  <c:v>15</c:v>
                </c:pt>
                <c:pt idx="2730">
                  <c:v>191</c:v>
                </c:pt>
                <c:pt idx="2731">
                  <c:v>17</c:v>
                </c:pt>
                <c:pt idx="2732">
                  <c:v>4</c:v>
                </c:pt>
                <c:pt idx="2733">
                  <c:v>18</c:v>
                </c:pt>
                <c:pt idx="2734">
                  <c:v>0</c:v>
                </c:pt>
                <c:pt idx="2735">
                  <c:v>22</c:v>
                </c:pt>
                <c:pt idx="2736">
                  <c:v>49</c:v>
                </c:pt>
                <c:pt idx="2737">
                  <c:v>19</c:v>
                </c:pt>
                <c:pt idx="2738">
                  <c:v>4</c:v>
                </c:pt>
                <c:pt idx="2739">
                  <c:v>4</c:v>
                </c:pt>
                <c:pt idx="2740">
                  <c:v>2</c:v>
                </c:pt>
                <c:pt idx="2741">
                  <c:v>0</c:v>
                </c:pt>
                <c:pt idx="2742">
                  <c:v>0</c:v>
                </c:pt>
                <c:pt idx="2743">
                  <c:v>14</c:v>
                </c:pt>
                <c:pt idx="2744">
                  <c:v>8</c:v>
                </c:pt>
                <c:pt idx="2745">
                  <c:v>0</c:v>
                </c:pt>
                <c:pt idx="2746">
                  <c:v>15</c:v>
                </c:pt>
                <c:pt idx="2747">
                  <c:v>33</c:v>
                </c:pt>
                <c:pt idx="2748">
                  <c:v>2</c:v>
                </c:pt>
                <c:pt idx="2749">
                  <c:v>6</c:v>
                </c:pt>
                <c:pt idx="2750">
                  <c:v>2</c:v>
                </c:pt>
                <c:pt idx="2751">
                  <c:v>0</c:v>
                </c:pt>
                <c:pt idx="2752">
                  <c:v>4</c:v>
                </c:pt>
                <c:pt idx="2753">
                  <c:v>1</c:v>
                </c:pt>
                <c:pt idx="2754">
                  <c:v>3</c:v>
                </c:pt>
                <c:pt idx="2755">
                  <c:v>4</c:v>
                </c:pt>
                <c:pt idx="2756">
                  <c:v>0</c:v>
                </c:pt>
                <c:pt idx="2757">
                  <c:v>4</c:v>
                </c:pt>
                <c:pt idx="2758">
                  <c:v>3</c:v>
                </c:pt>
                <c:pt idx="2759">
                  <c:v>34</c:v>
                </c:pt>
                <c:pt idx="2760">
                  <c:v>2</c:v>
                </c:pt>
                <c:pt idx="2761">
                  <c:v>33</c:v>
                </c:pt>
                <c:pt idx="2762">
                  <c:v>0</c:v>
                </c:pt>
                <c:pt idx="2763">
                  <c:v>0</c:v>
                </c:pt>
                <c:pt idx="2764">
                  <c:v>1</c:v>
                </c:pt>
                <c:pt idx="2765">
                  <c:v>13</c:v>
                </c:pt>
                <c:pt idx="2766">
                  <c:v>2</c:v>
                </c:pt>
                <c:pt idx="2767">
                  <c:v>36</c:v>
                </c:pt>
                <c:pt idx="2768">
                  <c:v>1</c:v>
                </c:pt>
                <c:pt idx="2769">
                  <c:v>15</c:v>
                </c:pt>
                <c:pt idx="2770">
                  <c:v>1</c:v>
                </c:pt>
                <c:pt idx="2771">
                  <c:v>0</c:v>
                </c:pt>
                <c:pt idx="2772">
                  <c:v>28</c:v>
                </c:pt>
                <c:pt idx="2773">
                  <c:v>18</c:v>
                </c:pt>
                <c:pt idx="2774">
                  <c:v>61</c:v>
                </c:pt>
                <c:pt idx="2775">
                  <c:v>108</c:v>
                </c:pt>
                <c:pt idx="2776">
                  <c:v>142</c:v>
                </c:pt>
                <c:pt idx="2777">
                  <c:v>74</c:v>
                </c:pt>
                <c:pt idx="2778">
                  <c:v>38</c:v>
                </c:pt>
                <c:pt idx="2779">
                  <c:v>20</c:v>
                </c:pt>
                <c:pt idx="2780">
                  <c:v>24</c:v>
                </c:pt>
                <c:pt idx="2781">
                  <c:v>66</c:v>
                </c:pt>
                <c:pt idx="2782">
                  <c:v>28</c:v>
                </c:pt>
                <c:pt idx="2783">
                  <c:v>24</c:v>
                </c:pt>
                <c:pt idx="2784">
                  <c:v>73</c:v>
                </c:pt>
                <c:pt idx="2785">
                  <c:v>3</c:v>
                </c:pt>
                <c:pt idx="2786">
                  <c:v>20</c:v>
                </c:pt>
                <c:pt idx="2787">
                  <c:v>21</c:v>
                </c:pt>
                <c:pt idx="2788">
                  <c:v>94</c:v>
                </c:pt>
                <c:pt idx="2789">
                  <c:v>139</c:v>
                </c:pt>
                <c:pt idx="2790">
                  <c:v>130</c:v>
                </c:pt>
                <c:pt idx="2791">
                  <c:v>31</c:v>
                </c:pt>
                <c:pt idx="2792">
                  <c:v>13</c:v>
                </c:pt>
                <c:pt idx="2793">
                  <c:v>90</c:v>
                </c:pt>
                <c:pt idx="2794">
                  <c:v>141</c:v>
                </c:pt>
                <c:pt idx="2795">
                  <c:v>23</c:v>
                </c:pt>
                <c:pt idx="2796">
                  <c:v>18</c:v>
                </c:pt>
                <c:pt idx="2797">
                  <c:v>76</c:v>
                </c:pt>
                <c:pt idx="2798">
                  <c:v>93</c:v>
                </c:pt>
                <c:pt idx="2799">
                  <c:v>69</c:v>
                </c:pt>
                <c:pt idx="2800">
                  <c:v>21</c:v>
                </c:pt>
                <c:pt idx="2801">
                  <c:v>57</c:v>
                </c:pt>
                <c:pt idx="2802">
                  <c:v>108</c:v>
                </c:pt>
                <c:pt idx="2803">
                  <c:v>83</c:v>
                </c:pt>
                <c:pt idx="2804">
                  <c:v>96</c:v>
                </c:pt>
                <c:pt idx="2805">
                  <c:v>64</c:v>
                </c:pt>
                <c:pt idx="2806">
                  <c:v>14</c:v>
                </c:pt>
                <c:pt idx="2807">
                  <c:v>169</c:v>
                </c:pt>
                <c:pt idx="2808">
                  <c:v>33</c:v>
                </c:pt>
                <c:pt idx="2809">
                  <c:v>102</c:v>
                </c:pt>
                <c:pt idx="2810">
                  <c:v>104</c:v>
                </c:pt>
                <c:pt idx="2811">
                  <c:v>20</c:v>
                </c:pt>
                <c:pt idx="2812">
                  <c:v>35</c:v>
                </c:pt>
                <c:pt idx="2813">
                  <c:v>94</c:v>
                </c:pt>
                <c:pt idx="2814">
                  <c:v>14</c:v>
                </c:pt>
                <c:pt idx="2815">
                  <c:v>15</c:v>
                </c:pt>
                <c:pt idx="2816">
                  <c:v>51</c:v>
                </c:pt>
                <c:pt idx="2817">
                  <c:v>19</c:v>
                </c:pt>
                <c:pt idx="2818">
                  <c:v>23</c:v>
                </c:pt>
                <c:pt idx="2819">
                  <c:v>97</c:v>
                </c:pt>
                <c:pt idx="2820">
                  <c:v>76</c:v>
                </c:pt>
                <c:pt idx="2821">
                  <c:v>11</c:v>
                </c:pt>
                <c:pt idx="2822">
                  <c:v>52</c:v>
                </c:pt>
                <c:pt idx="2823">
                  <c:v>95</c:v>
                </c:pt>
                <c:pt idx="2824">
                  <c:v>35</c:v>
                </c:pt>
                <c:pt idx="2825">
                  <c:v>21</c:v>
                </c:pt>
                <c:pt idx="2826">
                  <c:v>93</c:v>
                </c:pt>
                <c:pt idx="2827">
                  <c:v>11</c:v>
                </c:pt>
                <c:pt idx="2828">
                  <c:v>21</c:v>
                </c:pt>
                <c:pt idx="2829">
                  <c:v>54</c:v>
                </c:pt>
                <c:pt idx="2830">
                  <c:v>31</c:v>
                </c:pt>
                <c:pt idx="2831">
                  <c:v>132</c:v>
                </c:pt>
                <c:pt idx="2832">
                  <c:v>1</c:v>
                </c:pt>
                <c:pt idx="2833">
                  <c:v>0</c:v>
                </c:pt>
                <c:pt idx="2834">
                  <c:v>0</c:v>
                </c:pt>
                <c:pt idx="2835">
                  <c:v>1</c:v>
                </c:pt>
                <c:pt idx="2836">
                  <c:v>39</c:v>
                </c:pt>
                <c:pt idx="2837">
                  <c:v>0</c:v>
                </c:pt>
                <c:pt idx="2838">
                  <c:v>0</c:v>
                </c:pt>
                <c:pt idx="2839">
                  <c:v>3</c:v>
                </c:pt>
                <c:pt idx="2840">
                  <c:v>1</c:v>
                </c:pt>
                <c:pt idx="2841">
                  <c:v>13</c:v>
                </c:pt>
                <c:pt idx="2842">
                  <c:v>0</c:v>
                </c:pt>
                <c:pt idx="2843">
                  <c:v>6</c:v>
                </c:pt>
                <c:pt idx="2844">
                  <c:v>0</c:v>
                </c:pt>
                <c:pt idx="2845">
                  <c:v>14</c:v>
                </c:pt>
                <c:pt idx="2846">
                  <c:v>5</c:v>
                </c:pt>
                <c:pt idx="2847">
                  <c:v>6</c:v>
                </c:pt>
                <c:pt idx="2848">
                  <c:v>15</c:v>
                </c:pt>
                <c:pt idx="2849">
                  <c:v>0</c:v>
                </c:pt>
                <c:pt idx="2850">
                  <c:v>1</c:v>
                </c:pt>
                <c:pt idx="2851">
                  <c:v>9</c:v>
                </c:pt>
                <c:pt idx="2852">
                  <c:v>3</c:v>
                </c:pt>
                <c:pt idx="2853">
                  <c:v>3</c:v>
                </c:pt>
                <c:pt idx="2854">
                  <c:v>1</c:v>
                </c:pt>
                <c:pt idx="2855">
                  <c:v>3</c:v>
                </c:pt>
                <c:pt idx="2856">
                  <c:v>0</c:v>
                </c:pt>
                <c:pt idx="2857">
                  <c:v>2</c:v>
                </c:pt>
                <c:pt idx="2858">
                  <c:v>10</c:v>
                </c:pt>
                <c:pt idx="2859">
                  <c:v>60</c:v>
                </c:pt>
                <c:pt idx="2860">
                  <c:v>5</c:v>
                </c:pt>
                <c:pt idx="2861">
                  <c:v>9</c:v>
                </c:pt>
                <c:pt idx="2862">
                  <c:v>13</c:v>
                </c:pt>
                <c:pt idx="2863">
                  <c:v>0</c:v>
                </c:pt>
                <c:pt idx="2864">
                  <c:v>8</c:v>
                </c:pt>
                <c:pt idx="2865">
                  <c:v>3</c:v>
                </c:pt>
                <c:pt idx="2866">
                  <c:v>3</c:v>
                </c:pt>
                <c:pt idx="2867">
                  <c:v>0</c:v>
                </c:pt>
                <c:pt idx="2868">
                  <c:v>6</c:v>
                </c:pt>
                <c:pt idx="2869">
                  <c:v>4</c:v>
                </c:pt>
                <c:pt idx="2870">
                  <c:v>1</c:v>
                </c:pt>
                <c:pt idx="2871">
                  <c:v>29</c:v>
                </c:pt>
                <c:pt idx="2872">
                  <c:v>0</c:v>
                </c:pt>
                <c:pt idx="2873">
                  <c:v>4</c:v>
                </c:pt>
                <c:pt idx="2874">
                  <c:v>5</c:v>
                </c:pt>
                <c:pt idx="2875">
                  <c:v>4</c:v>
                </c:pt>
                <c:pt idx="2876">
                  <c:v>5</c:v>
                </c:pt>
                <c:pt idx="2877">
                  <c:v>1</c:v>
                </c:pt>
                <c:pt idx="2878">
                  <c:v>1</c:v>
                </c:pt>
                <c:pt idx="2879">
                  <c:v>0</c:v>
                </c:pt>
                <c:pt idx="2880">
                  <c:v>14</c:v>
                </c:pt>
                <c:pt idx="2881">
                  <c:v>3</c:v>
                </c:pt>
                <c:pt idx="2882">
                  <c:v>10</c:v>
                </c:pt>
                <c:pt idx="2883">
                  <c:v>17</c:v>
                </c:pt>
                <c:pt idx="2884">
                  <c:v>2</c:v>
                </c:pt>
                <c:pt idx="2885">
                  <c:v>0</c:v>
                </c:pt>
                <c:pt idx="2886">
                  <c:v>4</c:v>
                </c:pt>
                <c:pt idx="2887">
                  <c:v>12</c:v>
                </c:pt>
                <c:pt idx="2888">
                  <c:v>3</c:v>
                </c:pt>
                <c:pt idx="2889">
                  <c:v>12</c:v>
                </c:pt>
                <c:pt idx="2890">
                  <c:v>0</c:v>
                </c:pt>
                <c:pt idx="2891">
                  <c:v>7</c:v>
                </c:pt>
                <c:pt idx="2892">
                  <c:v>2</c:v>
                </c:pt>
                <c:pt idx="2893">
                  <c:v>1</c:v>
                </c:pt>
                <c:pt idx="2894">
                  <c:v>4</c:v>
                </c:pt>
                <c:pt idx="2895">
                  <c:v>4</c:v>
                </c:pt>
                <c:pt idx="2896">
                  <c:v>17</c:v>
                </c:pt>
                <c:pt idx="2897">
                  <c:v>7</c:v>
                </c:pt>
                <c:pt idx="2898">
                  <c:v>2</c:v>
                </c:pt>
                <c:pt idx="2899">
                  <c:v>5</c:v>
                </c:pt>
                <c:pt idx="2900">
                  <c:v>1</c:v>
                </c:pt>
                <c:pt idx="2901">
                  <c:v>1</c:v>
                </c:pt>
                <c:pt idx="2902">
                  <c:v>14</c:v>
                </c:pt>
                <c:pt idx="2903">
                  <c:v>26</c:v>
                </c:pt>
                <c:pt idx="2904">
                  <c:v>2</c:v>
                </c:pt>
                <c:pt idx="2905">
                  <c:v>1</c:v>
                </c:pt>
                <c:pt idx="2906">
                  <c:v>3</c:v>
                </c:pt>
                <c:pt idx="2907">
                  <c:v>7</c:v>
                </c:pt>
                <c:pt idx="2908">
                  <c:v>9</c:v>
                </c:pt>
                <c:pt idx="2909">
                  <c:v>20</c:v>
                </c:pt>
                <c:pt idx="2910">
                  <c:v>6</c:v>
                </c:pt>
                <c:pt idx="2911">
                  <c:v>13</c:v>
                </c:pt>
                <c:pt idx="2912">
                  <c:v>3</c:v>
                </c:pt>
                <c:pt idx="2913">
                  <c:v>6</c:v>
                </c:pt>
                <c:pt idx="2914">
                  <c:v>10</c:v>
                </c:pt>
                <c:pt idx="2915">
                  <c:v>147</c:v>
                </c:pt>
                <c:pt idx="2916">
                  <c:v>199</c:v>
                </c:pt>
                <c:pt idx="2917">
                  <c:v>50</c:v>
                </c:pt>
                <c:pt idx="2918">
                  <c:v>21</c:v>
                </c:pt>
                <c:pt idx="2919">
                  <c:v>24</c:v>
                </c:pt>
                <c:pt idx="2920">
                  <c:v>32</c:v>
                </c:pt>
                <c:pt idx="2921">
                  <c:v>62</c:v>
                </c:pt>
                <c:pt idx="2922">
                  <c:v>9</c:v>
                </c:pt>
                <c:pt idx="2923">
                  <c:v>38</c:v>
                </c:pt>
                <c:pt idx="2924">
                  <c:v>54</c:v>
                </c:pt>
                <c:pt idx="2925">
                  <c:v>37</c:v>
                </c:pt>
                <c:pt idx="2926">
                  <c:v>39</c:v>
                </c:pt>
                <c:pt idx="2927">
                  <c:v>34</c:v>
                </c:pt>
                <c:pt idx="2928">
                  <c:v>55</c:v>
                </c:pt>
                <c:pt idx="2929">
                  <c:v>32</c:v>
                </c:pt>
                <c:pt idx="2930">
                  <c:v>25</c:v>
                </c:pt>
                <c:pt idx="2931">
                  <c:v>33</c:v>
                </c:pt>
                <c:pt idx="2932">
                  <c:v>1</c:v>
                </c:pt>
                <c:pt idx="2933">
                  <c:v>202</c:v>
                </c:pt>
                <c:pt idx="2934">
                  <c:v>0</c:v>
                </c:pt>
                <c:pt idx="2935">
                  <c:v>1</c:v>
                </c:pt>
                <c:pt idx="2936">
                  <c:v>0</c:v>
                </c:pt>
                <c:pt idx="2937">
                  <c:v>2</c:v>
                </c:pt>
                <c:pt idx="2938">
                  <c:v>13</c:v>
                </c:pt>
                <c:pt idx="2939">
                  <c:v>9</c:v>
                </c:pt>
                <c:pt idx="2940">
                  <c:v>2</c:v>
                </c:pt>
                <c:pt idx="2941">
                  <c:v>0</c:v>
                </c:pt>
                <c:pt idx="2942">
                  <c:v>58</c:v>
                </c:pt>
                <c:pt idx="2943">
                  <c:v>8</c:v>
                </c:pt>
                <c:pt idx="2944">
                  <c:v>3</c:v>
                </c:pt>
                <c:pt idx="2945">
                  <c:v>0</c:v>
                </c:pt>
                <c:pt idx="2946">
                  <c:v>11</c:v>
                </c:pt>
                <c:pt idx="2947">
                  <c:v>20</c:v>
                </c:pt>
                <c:pt idx="2948">
                  <c:v>3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108</c:v>
                </c:pt>
                <c:pt idx="2953">
                  <c:v>20</c:v>
                </c:pt>
                <c:pt idx="2954">
                  <c:v>98</c:v>
                </c:pt>
                <c:pt idx="2955">
                  <c:v>196</c:v>
                </c:pt>
                <c:pt idx="2956">
                  <c:v>39</c:v>
                </c:pt>
                <c:pt idx="2957">
                  <c:v>128</c:v>
                </c:pt>
                <c:pt idx="2958">
                  <c:v>71</c:v>
                </c:pt>
                <c:pt idx="2959">
                  <c:v>47</c:v>
                </c:pt>
                <c:pt idx="2960">
                  <c:v>17</c:v>
                </c:pt>
                <c:pt idx="2961">
                  <c:v>91</c:v>
                </c:pt>
                <c:pt idx="2962">
                  <c:v>43</c:v>
                </c:pt>
                <c:pt idx="2963">
                  <c:v>17</c:v>
                </c:pt>
                <c:pt idx="2964">
                  <c:v>33</c:v>
                </c:pt>
                <c:pt idx="2965">
                  <c:v>87</c:v>
                </c:pt>
                <c:pt idx="2966">
                  <c:v>113</c:v>
                </c:pt>
                <c:pt idx="2967">
                  <c:v>14</c:v>
                </c:pt>
                <c:pt idx="2968">
                  <c:v>30</c:v>
                </c:pt>
                <c:pt idx="2969">
                  <c:v>16</c:v>
                </c:pt>
                <c:pt idx="2970">
                  <c:v>46</c:v>
                </c:pt>
                <c:pt idx="2971">
                  <c:v>24</c:v>
                </c:pt>
                <c:pt idx="2972">
                  <c:v>97</c:v>
                </c:pt>
                <c:pt idx="2973">
                  <c:v>59</c:v>
                </c:pt>
                <c:pt idx="2974">
                  <c:v>1095</c:v>
                </c:pt>
                <c:pt idx="2975">
                  <c:v>218</c:v>
                </c:pt>
                <c:pt idx="2976">
                  <c:v>111</c:v>
                </c:pt>
                <c:pt idx="2977">
                  <c:v>56</c:v>
                </c:pt>
                <c:pt idx="2978">
                  <c:v>265</c:v>
                </c:pt>
                <c:pt idx="2979">
                  <c:v>28</c:v>
                </c:pt>
                <c:pt idx="2980">
                  <c:v>364</c:v>
                </c:pt>
                <c:pt idx="2981">
                  <c:v>27</c:v>
                </c:pt>
                <c:pt idx="2982">
                  <c:v>93</c:v>
                </c:pt>
                <c:pt idx="2983">
                  <c:v>64</c:v>
                </c:pt>
                <c:pt idx="2984">
                  <c:v>22</c:v>
                </c:pt>
                <c:pt idx="2985">
                  <c:v>59</c:v>
                </c:pt>
                <c:pt idx="2986">
                  <c:v>249</c:v>
                </c:pt>
                <c:pt idx="2987">
                  <c:v>392</c:v>
                </c:pt>
                <c:pt idx="2988">
                  <c:v>115</c:v>
                </c:pt>
                <c:pt idx="2989">
                  <c:v>433</c:v>
                </c:pt>
                <c:pt idx="2990">
                  <c:v>20</c:v>
                </c:pt>
                <c:pt idx="2991">
                  <c:v>8</c:v>
                </c:pt>
                <c:pt idx="2992">
                  <c:v>175</c:v>
                </c:pt>
                <c:pt idx="2993">
                  <c:v>104</c:v>
                </c:pt>
                <c:pt idx="2994">
                  <c:v>17</c:v>
                </c:pt>
                <c:pt idx="2995">
                  <c:v>277</c:v>
                </c:pt>
                <c:pt idx="2996">
                  <c:v>118</c:v>
                </c:pt>
                <c:pt idx="2997">
                  <c:v>97</c:v>
                </c:pt>
                <c:pt idx="2998">
                  <c:v>20</c:v>
                </c:pt>
                <c:pt idx="2999">
                  <c:v>26</c:v>
                </c:pt>
                <c:pt idx="3000">
                  <c:v>128</c:v>
                </c:pt>
                <c:pt idx="3001">
                  <c:v>15</c:v>
                </c:pt>
                <c:pt idx="3002">
                  <c:v>25</c:v>
                </c:pt>
                <c:pt idx="3003">
                  <c:v>55</c:v>
                </c:pt>
                <c:pt idx="3004">
                  <c:v>107</c:v>
                </c:pt>
                <c:pt idx="3005">
                  <c:v>557</c:v>
                </c:pt>
                <c:pt idx="3006">
                  <c:v>40</c:v>
                </c:pt>
                <c:pt idx="3007">
                  <c:v>36</c:v>
                </c:pt>
                <c:pt idx="3008">
                  <c:v>159</c:v>
                </c:pt>
                <c:pt idx="3009">
                  <c:v>41</c:v>
                </c:pt>
                <c:pt idx="3010">
                  <c:v>226</c:v>
                </c:pt>
                <c:pt idx="3011">
                  <c:v>30</c:v>
                </c:pt>
                <c:pt idx="3012">
                  <c:v>103</c:v>
                </c:pt>
                <c:pt idx="3013">
                  <c:v>62</c:v>
                </c:pt>
                <c:pt idx="3014">
                  <c:v>6</c:v>
                </c:pt>
                <c:pt idx="3015">
                  <c:v>182</c:v>
                </c:pt>
                <c:pt idx="3016">
                  <c:v>145</c:v>
                </c:pt>
                <c:pt idx="3017">
                  <c:v>25</c:v>
                </c:pt>
                <c:pt idx="3018">
                  <c:v>320</c:v>
                </c:pt>
                <c:pt idx="3019">
                  <c:v>99</c:v>
                </c:pt>
                <c:pt idx="3020">
                  <c:v>348</c:v>
                </c:pt>
                <c:pt idx="3021">
                  <c:v>41</c:v>
                </c:pt>
                <c:pt idx="3022">
                  <c:v>29</c:v>
                </c:pt>
                <c:pt idx="3023">
                  <c:v>25</c:v>
                </c:pt>
                <c:pt idx="3024">
                  <c:v>23</c:v>
                </c:pt>
                <c:pt idx="3025">
                  <c:v>1260</c:v>
                </c:pt>
                <c:pt idx="3026">
                  <c:v>307</c:v>
                </c:pt>
                <c:pt idx="3027">
                  <c:v>329</c:v>
                </c:pt>
                <c:pt idx="3028">
                  <c:v>32</c:v>
                </c:pt>
                <c:pt idx="3029">
                  <c:v>27</c:v>
                </c:pt>
                <c:pt idx="3030">
                  <c:v>236</c:v>
                </c:pt>
                <c:pt idx="3031">
                  <c:v>42</c:v>
                </c:pt>
                <c:pt idx="3032">
                  <c:v>95</c:v>
                </c:pt>
                <c:pt idx="3033">
                  <c:v>37</c:v>
                </c:pt>
                <c:pt idx="3034">
                  <c:v>128</c:v>
                </c:pt>
                <c:pt idx="3035">
                  <c:v>156</c:v>
                </c:pt>
                <c:pt idx="3036">
                  <c:v>64</c:v>
                </c:pt>
                <c:pt idx="3037">
                  <c:v>58</c:v>
                </c:pt>
                <c:pt idx="3038">
                  <c:v>20</c:v>
                </c:pt>
                <c:pt idx="3039">
                  <c:v>47</c:v>
                </c:pt>
                <c:pt idx="3040">
                  <c:v>54</c:v>
                </c:pt>
                <c:pt idx="3041">
                  <c:v>9</c:v>
                </c:pt>
                <c:pt idx="3042">
                  <c:v>35</c:v>
                </c:pt>
                <c:pt idx="3043">
                  <c:v>2</c:v>
                </c:pt>
                <c:pt idx="3044">
                  <c:v>3</c:v>
                </c:pt>
                <c:pt idx="3045">
                  <c:v>0</c:v>
                </c:pt>
                <c:pt idx="3046">
                  <c:v>1</c:v>
                </c:pt>
                <c:pt idx="3047">
                  <c:v>0</c:v>
                </c:pt>
                <c:pt idx="3048">
                  <c:v>0</c:v>
                </c:pt>
                <c:pt idx="3049">
                  <c:v>3</c:v>
                </c:pt>
                <c:pt idx="3050">
                  <c:v>11</c:v>
                </c:pt>
                <c:pt idx="3051">
                  <c:v>6</c:v>
                </c:pt>
                <c:pt idx="3052">
                  <c:v>0</c:v>
                </c:pt>
                <c:pt idx="3053">
                  <c:v>67</c:v>
                </c:pt>
                <c:pt idx="3054">
                  <c:v>23</c:v>
                </c:pt>
                <c:pt idx="3055">
                  <c:v>72</c:v>
                </c:pt>
                <c:pt idx="3056">
                  <c:v>2</c:v>
                </c:pt>
                <c:pt idx="3057">
                  <c:v>1</c:v>
                </c:pt>
                <c:pt idx="3058">
                  <c:v>2</c:v>
                </c:pt>
                <c:pt idx="3059">
                  <c:v>7</c:v>
                </c:pt>
                <c:pt idx="3060">
                  <c:v>16</c:v>
                </c:pt>
                <c:pt idx="3061">
                  <c:v>117</c:v>
                </c:pt>
                <c:pt idx="3062">
                  <c:v>2</c:v>
                </c:pt>
                <c:pt idx="3063">
                  <c:v>7</c:v>
                </c:pt>
                <c:pt idx="3064">
                  <c:v>3</c:v>
                </c:pt>
                <c:pt idx="3065">
                  <c:v>20</c:v>
                </c:pt>
                <c:pt idx="3066">
                  <c:v>50</c:v>
                </c:pt>
                <c:pt idx="3067">
                  <c:v>2</c:v>
                </c:pt>
                <c:pt idx="3068">
                  <c:v>3</c:v>
                </c:pt>
                <c:pt idx="3069">
                  <c:v>27</c:v>
                </c:pt>
                <c:pt idx="3070">
                  <c:v>7</c:v>
                </c:pt>
                <c:pt idx="3071">
                  <c:v>5</c:v>
                </c:pt>
                <c:pt idx="3072">
                  <c:v>0</c:v>
                </c:pt>
                <c:pt idx="3073">
                  <c:v>3</c:v>
                </c:pt>
                <c:pt idx="3074">
                  <c:v>6</c:v>
                </c:pt>
                <c:pt idx="3075">
                  <c:v>9</c:v>
                </c:pt>
                <c:pt idx="3076">
                  <c:v>3</c:v>
                </c:pt>
                <c:pt idx="3077">
                  <c:v>2</c:v>
                </c:pt>
                <c:pt idx="3078">
                  <c:v>3</c:v>
                </c:pt>
                <c:pt idx="3079">
                  <c:v>45</c:v>
                </c:pt>
                <c:pt idx="3080">
                  <c:v>9</c:v>
                </c:pt>
                <c:pt idx="3081">
                  <c:v>9</c:v>
                </c:pt>
                <c:pt idx="3082">
                  <c:v>21</c:v>
                </c:pt>
                <c:pt idx="3083">
                  <c:v>17</c:v>
                </c:pt>
                <c:pt idx="3084">
                  <c:v>1</c:v>
                </c:pt>
                <c:pt idx="3085">
                  <c:v>1</c:v>
                </c:pt>
                <c:pt idx="3086">
                  <c:v>14</c:v>
                </c:pt>
                <c:pt idx="3087">
                  <c:v>42</c:v>
                </c:pt>
                <c:pt idx="3088">
                  <c:v>27</c:v>
                </c:pt>
                <c:pt idx="3089">
                  <c:v>5</c:v>
                </c:pt>
                <c:pt idx="3090">
                  <c:v>13</c:v>
                </c:pt>
                <c:pt idx="3091">
                  <c:v>12</c:v>
                </c:pt>
                <c:pt idx="3092">
                  <c:v>90</c:v>
                </c:pt>
                <c:pt idx="3093">
                  <c:v>2</c:v>
                </c:pt>
                <c:pt idx="3094">
                  <c:v>5</c:v>
                </c:pt>
                <c:pt idx="3095">
                  <c:v>31</c:v>
                </c:pt>
                <c:pt idx="3096">
                  <c:v>4</c:v>
                </c:pt>
                <c:pt idx="3097">
                  <c:v>29</c:v>
                </c:pt>
                <c:pt idx="3098">
                  <c:v>2</c:v>
                </c:pt>
                <c:pt idx="3099">
                  <c:v>114</c:v>
                </c:pt>
                <c:pt idx="3100">
                  <c:v>1</c:v>
                </c:pt>
                <c:pt idx="3101">
                  <c:v>76</c:v>
                </c:pt>
                <c:pt idx="3102">
                  <c:v>9</c:v>
                </c:pt>
                <c:pt idx="3103">
                  <c:v>37</c:v>
                </c:pt>
                <c:pt idx="3104">
                  <c:v>0</c:v>
                </c:pt>
                <c:pt idx="3105">
                  <c:v>1</c:v>
                </c:pt>
                <c:pt idx="3106">
                  <c:v>10</c:v>
                </c:pt>
                <c:pt idx="3107">
                  <c:v>1</c:v>
                </c:pt>
                <c:pt idx="3108">
                  <c:v>2</c:v>
                </c:pt>
                <c:pt idx="3109">
                  <c:v>1</c:v>
                </c:pt>
                <c:pt idx="3110">
                  <c:v>10</c:v>
                </c:pt>
                <c:pt idx="3111">
                  <c:v>1</c:v>
                </c:pt>
                <c:pt idx="3112">
                  <c:v>2</c:v>
                </c:pt>
                <c:pt idx="3113">
                  <c:v>348</c:v>
                </c:pt>
                <c:pt idx="3114">
                  <c:v>4</c:v>
                </c:pt>
                <c:pt idx="3115">
                  <c:v>0</c:v>
                </c:pt>
                <c:pt idx="3116">
                  <c:v>17</c:v>
                </c:pt>
                <c:pt idx="3117">
                  <c:v>0</c:v>
                </c:pt>
                <c:pt idx="3118">
                  <c:v>117</c:v>
                </c:pt>
                <c:pt idx="3119">
                  <c:v>1</c:v>
                </c:pt>
                <c:pt idx="3120">
                  <c:v>4</c:v>
                </c:pt>
                <c:pt idx="3121">
                  <c:v>12</c:v>
                </c:pt>
                <c:pt idx="3122">
                  <c:v>1</c:v>
                </c:pt>
                <c:pt idx="3123">
                  <c:v>16</c:v>
                </c:pt>
                <c:pt idx="3124">
                  <c:v>12</c:v>
                </c:pt>
                <c:pt idx="3125">
                  <c:v>7</c:v>
                </c:pt>
                <c:pt idx="3126">
                  <c:v>22</c:v>
                </c:pt>
                <c:pt idx="3127">
                  <c:v>1</c:v>
                </c:pt>
                <c:pt idx="3128">
                  <c:v>0</c:v>
                </c:pt>
                <c:pt idx="3129">
                  <c:v>6</c:v>
                </c:pt>
                <c:pt idx="3130">
                  <c:v>4</c:v>
                </c:pt>
                <c:pt idx="3131">
                  <c:v>8</c:v>
                </c:pt>
                <c:pt idx="3132">
                  <c:v>3</c:v>
                </c:pt>
                <c:pt idx="3133">
                  <c:v>0</c:v>
                </c:pt>
                <c:pt idx="3134">
                  <c:v>30</c:v>
                </c:pt>
                <c:pt idx="3135">
                  <c:v>0</c:v>
                </c:pt>
                <c:pt idx="3136">
                  <c:v>12</c:v>
                </c:pt>
                <c:pt idx="3137">
                  <c:v>213</c:v>
                </c:pt>
                <c:pt idx="3138">
                  <c:v>57</c:v>
                </c:pt>
                <c:pt idx="3139">
                  <c:v>25</c:v>
                </c:pt>
                <c:pt idx="3140">
                  <c:v>104</c:v>
                </c:pt>
                <c:pt idx="3141">
                  <c:v>34</c:v>
                </c:pt>
                <c:pt idx="3142">
                  <c:v>67</c:v>
                </c:pt>
                <c:pt idx="3143">
                  <c:v>241</c:v>
                </c:pt>
                <c:pt idx="3144">
                  <c:v>123</c:v>
                </c:pt>
                <c:pt idx="3145">
                  <c:v>302</c:v>
                </c:pt>
                <c:pt idx="3146">
                  <c:v>89</c:v>
                </c:pt>
                <c:pt idx="3147">
                  <c:v>41</c:v>
                </c:pt>
                <c:pt idx="3148">
                  <c:v>69</c:v>
                </c:pt>
                <c:pt idx="3149">
                  <c:v>52</c:v>
                </c:pt>
                <c:pt idx="3150">
                  <c:v>57</c:v>
                </c:pt>
                <c:pt idx="3151">
                  <c:v>74</c:v>
                </c:pt>
                <c:pt idx="3152">
                  <c:v>63</c:v>
                </c:pt>
                <c:pt idx="3153">
                  <c:v>72</c:v>
                </c:pt>
                <c:pt idx="3154">
                  <c:v>71</c:v>
                </c:pt>
                <c:pt idx="3155">
                  <c:v>21</c:v>
                </c:pt>
                <c:pt idx="3156">
                  <c:v>930</c:v>
                </c:pt>
                <c:pt idx="3157">
                  <c:v>55</c:v>
                </c:pt>
                <c:pt idx="3158">
                  <c:v>61</c:v>
                </c:pt>
                <c:pt idx="3159">
                  <c:v>82</c:v>
                </c:pt>
                <c:pt idx="3160">
                  <c:v>71</c:v>
                </c:pt>
                <c:pt idx="3161">
                  <c:v>117</c:v>
                </c:pt>
                <c:pt idx="3162">
                  <c:v>29</c:v>
                </c:pt>
                <c:pt idx="3163">
                  <c:v>74</c:v>
                </c:pt>
                <c:pt idx="3164">
                  <c:v>23</c:v>
                </c:pt>
                <c:pt idx="3165">
                  <c:v>60</c:v>
                </c:pt>
                <c:pt idx="3166">
                  <c:v>55</c:v>
                </c:pt>
                <c:pt idx="3167">
                  <c:v>51</c:v>
                </c:pt>
                <c:pt idx="3168">
                  <c:v>78</c:v>
                </c:pt>
                <c:pt idx="3169">
                  <c:v>62</c:v>
                </c:pt>
                <c:pt idx="3170">
                  <c:v>45</c:v>
                </c:pt>
                <c:pt idx="3171">
                  <c:v>15</c:v>
                </c:pt>
                <c:pt idx="3172">
                  <c:v>151</c:v>
                </c:pt>
                <c:pt idx="3173">
                  <c:v>68</c:v>
                </c:pt>
                <c:pt idx="3174">
                  <c:v>46</c:v>
                </c:pt>
                <c:pt idx="3175">
                  <c:v>24</c:v>
                </c:pt>
                <c:pt idx="3176">
                  <c:v>70</c:v>
                </c:pt>
                <c:pt idx="3177">
                  <c:v>244</c:v>
                </c:pt>
                <c:pt idx="3178">
                  <c:v>9</c:v>
                </c:pt>
                <c:pt idx="3179">
                  <c:v>19</c:v>
                </c:pt>
                <c:pt idx="3180">
                  <c:v>0</c:v>
                </c:pt>
                <c:pt idx="3181">
                  <c:v>4</c:v>
                </c:pt>
                <c:pt idx="3182">
                  <c:v>8</c:v>
                </c:pt>
                <c:pt idx="3183">
                  <c:v>24</c:v>
                </c:pt>
                <c:pt idx="3184">
                  <c:v>0</c:v>
                </c:pt>
                <c:pt idx="3185">
                  <c:v>39</c:v>
                </c:pt>
                <c:pt idx="3186">
                  <c:v>6</c:v>
                </c:pt>
                <c:pt idx="3187">
                  <c:v>4</c:v>
                </c:pt>
                <c:pt idx="3188">
                  <c:v>3</c:v>
                </c:pt>
                <c:pt idx="3189">
                  <c:v>53</c:v>
                </c:pt>
                <c:pt idx="3190">
                  <c:v>1</c:v>
                </c:pt>
                <c:pt idx="3191">
                  <c:v>2</c:v>
                </c:pt>
                <c:pt idx="3192">
                  <c:v>25</c:v>
                </c:pt>
                <c:pt idx="3193">
                  <c:v>6</c:v>
                </c:pt>
                <c:pt idx="3194">
                  <c:v>0</c:v>
                </c:pt>
                <c:pt idx="3195">
                  <c:v>12</c:v>
                </c:pt>
                <c:pt idx="3196">
                  <c:v>0</c:v>
                </c:pt>
                <c:pt idx="3197">
                  <c:v>36</c:v>
                </c:pt>
                <c:pt idx="3198">
                  <c:v>82</c:v>
                </c:pt>
                <c:pt idx="3199">
                  <c:v>226</c:v>
                </c:pt>
                <c:pt idx="3200">
                  <c:v>60</c:v>
                </c:pt>
                <c:pt idx="3201">
                  <c:v>322</c:v>
                </c:pt>
                <c:pt idx="3202">
                  <c:v>94</c:v>
                </c:pt>
                <c:pt idx="3203">
                  <c:v>47</c:v>
                </c:pt>
                <c:pt idx="3204">
                  <c:v>115</c:v>
                </c:pt>
                <c:pt idx="3205">
                  <c:v>134</c:v>
                </c:pt>
                <c:pt idx="3206">
                  <c:v>35</c:v>
                </c:pt>
                <c:pt idx="3207">
                  <c:v>104</c:v>
                </c:pt>
                <c:pt idx="3208">
                  <c:v>184</c:v>
                </c:pt>
                <c:pt idx="3209">
                  <c:v>119</c:v>
                </c:pt>
                <c:pt idx="3210">
                  <c:v>59</c:v>
                </c:pt>
                <c:pt idx="3211">
                  <c:v>113</c:v>
                </c:pt>
                <c:pt idx="3212">
                  <c:v>84</c:v>
                </c:pt>
                <c:pt idx="3213">
                  <c:v>74</c:v>
                </c:pt>
                <c:pt idx="3214">
                  <c:v>216</c:v>
                </c:pt>
                <c:pt idx="3215">
                  <c:v>39</c:v>
                </c:pt>
                <c:pt idx="3216">
                  <c:v>21</c:v>
                </c:pt>
                <c:pt idx="3217">
                  <c:v>30</c:v>
                </c:pt>
                <c:pt idx="3218">
                  <c:v>37</c:v>
                </c:pt>
                <c:pt idx="3219">
                  <c:v>202</c:v>
                </c:pt>
                <c:pt idx="3220">
                  <c:v>37</c:v>
                </c:pt>
                <c:pt idx="3221">
                  <c:v>28</c:v>
                </c:pt>
                <c:pt idx="3222">
                  <c:v>26</c:v>
                </c:pt>
                <c:pt idx="3223">
                  <c:v>61</c:v>
                </c:pt>
                <c:pt idx="3224">
                  <c:v>115</c:v>
                </c:pt>
                <c:pt idx="3225">
                  <c:v>181</c:v>
                </c:pt>
                <c:pt idx="3226">
                  <c:v>110</c:v>
                </c:pt>
                <c:pt idx="3227">
                  <c:v>269</c:v>
                </c:pt>
                <c:pt idx="3228">
                  <c:v>79</c:v>
                </c:pt>
                <c:pt idx="3229">
                  <c:v>104</c:v>
                </c:pt>
                <c:pt idx="3230">
                  <c:v>34</c:v>
                </c:pt>
                <c:pt idx="3231">
                  <c:v>167</c:v>
                </c:pt>
                <c:pt idx="3232">
                  <c:v>183</c:v>
                </c:pt>
                <c:pt idx="3233">
                  <c:v>71</c:v>
                </c:pt>
                <c:pt idx="3234">
                  <c:v>69</c:v>
                </c:pt>
                <c:pt idx="3235">
                  <c:v>270</c:v>
                </c:pt>
                <c:pt idx="3236">
                  <c:v>193</c:v>
                </c:pt>
                <c:pt idx="3237">
                  <c:v>57</c:v>
                </c:pt>
                <c:pt idx="3238">
                  <c:v>200</c:v>
                </c:pt>
                <c:pt idx="3239">
                  <c:v>88</c:v>
                </c:pt>
                <c:pt idx="3240">
                  <c:v>213</c:v>
                </c:pt>
                <c:pt idx="3241">
                  <c:v>20</c:v>
                </c:pt>
                <c:pt idx="3242">
                  <c:v>50</c:v>
                </c:pt>
                <c:pt idx="3243">
                  <c:v>115</c:v>
                </c:pt>
                <c:pt idx="3244">
                  <c:v>186</c:v>
                </c:pt>
                <c:pt idx="3245">
                  <c:v>18</c:v>
                </c:pt>
                <c:pt idx="3246">
                  <c:v>176</c:v>
                </c:pt>
                <c:pt idx="3247">
                  <c:v>41</c:v>
                </c:pt>
                <c:pt idx="3248">
                  <c:v>75</c:v>
                </c:pt>
                <c:pt idx="3249">
                  <c:v>97</c:v>
                </c:pt>
                <c:pt idx="3250">
                  <c:v>73</c:v>
                </c:pt>
                <c:pt idx="3251">
                  <c:v>49</c:v>
                </c:pt>
                <c:pt idx="3252">
                  <c:v>134</c:v>
                </c:pt>
                <c:pt idx="3253">
                  <c:v>68</c:v>
                </c:pt>
                <c:pt idx="3254">
                  <c:v>49</c:v>
                </c:pt>
                <c:pt idx="3255">
                  <c:v>63</c:v>
                </c:pt>
                <c:pt idx="3256">
                  <c:v>163</c:v>
                </c:pt>
                <c:pt idx="3257">
                  <c:v>288</c:v>
                </c:pt>
                <c:pt idx="3258">
                  <c:v>42</c:v>
                </c:pt>
                <c:pt idx="3259">
                  <c:v>70</c:v>
                </c:pt>
                <c:pt idx="3260">
                  <c:v>30</c:v>
                </c:pt>
                <c:pt idx="3261">
                  <c:v>51</c:v>
                </c:pt>
                <c:pt idx="3262">
                  <c:v>145</c:v>
                </c:pt>
                <c:pt idx="3263">
                  <c:v>21</c:v>
                </c:pt>
                <c:pt idx="3264">
                  <c:v>286</c:v>
                </c:pt>
                <c:pt idx="3265">
                  <c:v>12</c:v>
                </c:pt>
                <c:pt idx="3266">
                  <c:v>100</c:v>
                </c:pt>
                <c:pt idx="3267">
                  <c:v>100</c:v>
                </c:pt>
                <c:pt idx="3268">
                  <c:v>34</c:v>
                </c:pt>
                <c:pt idx="3269">
                  <c:v>63</c:v>
                </c:pt>
                <c:pt idx="3270">
                  <c:v>30</c:v>
                </c:pt>
                <c:pt idx="3271">
                  <c:v>47</c:v>
                </c:pt>
                <c:pt idx="3272">
                  <c:v>237</c:v>
                </c:pt>
                <c:pt idx="3273">
                  <c:v>47</c:v>
                </c:pt>
                <c:pt idx="3274">
                  <c:v>15</c:v>
                </c:pt>
                <c:pt idx="3275">
                  <c:v>81</c:v>
                </c:pt>
                <c:pt idx="3276">
                  <c:v>122</c:v>
                </c:pt>
                <c:pt idx="3277">
                  <c:v>34</c:v>
                </c:pt>
                <c:pt idx="3278">
                  <c:v>207</c:v>
                </c:pt>
                <c:pt idx="3279">
                  <c:v>25</c:v>
                </c:pt>
                <c:pt idx="3280">
                  <c:v>72</c:v>
                </c:pt>
                <c:pt idx="3281">
                  <c:v>14</c:v>
                </c:pt>
                <c:pt idx="3282">
                  <c:v>15</c:v>
                </c:pt>
                <c:pt idx="3283">
                  <c:v>91</c:v>
                </c:pt>
                <c:pt idx="3284">
                  <c:v>24</c:v>
                </c:pt>
                <c:pt idx="3285">
                  <c:v>27</c:v>
                </c:pt>
                <c:pt idx="3286">
                  <c:v>47</c:v>
                </c:pt>
                <c:pt idx="3287">
                  <c:v>44</c:v>
                </c:pt>
                <c:pt idx="3288">
                  <c:v>72</c:v>
                </c:pt>
                <c:pt idx="3289">
                  <c:v>63</c:v>
                </c:pt>
                <c:pt idx="3290">
                  <c:v>88</c:v>
                </c:pt>
                <c:pt idx="3291">
                  <c:v>70</c:v>
                </c:pt>
                <c:pt idx="3292">
                  <c:v>50</c:v>
                </c:pt>
                <c:pt idx="3293">
                  <c:v>35</c:v>
                </c:pt>
                <c:pt idx="3294">
                  <c:v>175</c:v>
                </c:pt>
                <c:pt idx="3295">
                  <c:v>20</c:v>
                </c:pt>
                <c:pt idx="3296">
                  <c:v>54</c:v>
                </c:pt>
                <c:pt idx="3297">
                  <c:v>20</c:v>
                </c:pt>
                <c:pt idx="3298">
                  <c:v>57</c:v>
                </c:pt>
                <c:pt idx="3299">
                  <c:v>31</c:v>
                </c:pt>
                <c:pt idx="3300">
                  <c:v>31</c:v>
                </c:pt>
                <c:pt idx="3301">
                  <c:v>45</c:v>
                </c:pt>
                <c:pt idx="3302">
                  <c:v>41</c:v>
                </c:pt>
                <c:pt idx="3303">
                  <c:v>29</c:v>
                </c:pt>
                <c:pt idx="3304">
                  <c:v>58</c:v>
                </c:pt>
                <c:pt idx="3305">
                  <c:v>89</c:v>
                </c:pt>
                <c:pt idx="3306">
                  <c:v>125</c:v>
                </c:pt>
                <c:pt idx="3307">
                  <c:v>18</c:v>
                </c:pt>
                <c:pt idx="3308">
                  <c:v>32</c:v>
                </c:pt>
                <c:pt idx="3309">
                  <c:v>16</c:v>
                </c:pt>
                <c:pt idx="3310">
                  <c:v>38</c:v>
                </c:pt>
                <c:pt idx="3311">
                  <c:v>15</c:v>
                </c:pt>
                <c:pt idx="3312">
                  <c:v>23</c:v>
                </c:pt>
                <c:pt idx="3313">
                  <c:v>49</c:v>
                </c:pt>
                <c:pt idx="3314">
                  <c:v>10</c:v>
                </c:pt>
                <c:pt idx="3315">
                  <c:v>15</c:v>
                </c:pt>
                <c:pt idx="3316">
                  <c:v>57</c:v>
                </c:pt>
                <c:pt idx="3317">
                  <c:v>33</c:v>
                </c:pt>
                <c:pt idx="3318">
                  <c:v>9</c:v>
                </c:pt>
                <c:pt idx="3319">
                  <c:v>26</c:v>
                </c:pt>
                <c:pt idx="3320">
                  <c:v>69</c:v>
                </c:pt>
                <c:pt idx="3321">
                  <c:v>65</c:v>
                </c:pt>
                <c:pt idx="3322">
                  <c:v>83</c:v>
                </c:pt>
                <c:pt idx="3323">
                  <c:v>111</c:v>
                </c:pt>
                <c:pt idx="3324">
                  <c:v>46</c:v>
                </c:pt>
                <c:pt idx="3325">
                  <c:v>63</c:v>
                </c:pt>
                <c:pt idx="3326">
                  <c:v>9</c:v>
                </c:pt>
                <c:pt idx="3327">
                  <c:v>34</c:v>
                </c:pt>
                <c:pt idx="3328">
                  <c:v>112</c:v>
                </c:pt>
                <c:pt idx="3329">
                  <c:v>47</c:v>
                </c:pt>
                <c:pt idx="3330">
                  <c:v>38</c:v>
                </c:pt>
                <c:pt idx="3331">
                  <c:v>28</c:v>
                </c:pt>
                <c:pt idx="3332">
                  <c:v>78</c:v>
                </c:pt>
                <c:pt idx="3333">
                  <c:v>23</c:v>
                </c:pt>
                <c:pt idx="3334">
                  <c:v>40</c:v>
                </c:pt>
                <c:pt idx="3335">
                  <c:v>13</c:v>
                </c:pt>
                <c:pt idx="3336">
                  <c:v>18</c:v>
                </c:pt>
                <c:pt idx="3337">
                  <c:v>22</c:v>
                </c:pt>
                <c:pt idx="3338">
                  <c:v>79</c:v>
                </c:pt>
                <c:pt idx="3339">
                  <c:v>14</c:v>
                </c:pt>
                <c:pt idx="3340">
                  <c:v>51</c:v>
                </c:pt>
                <c:pt idx="3341">
                  <c:v>54</c:v>
                </c:pt>
                <c:pt idx="3342">
                  <c:v>70</c:v>
                </c:pt>
                <c:pt idx="3343">
                  <c:v>44</c:v>
                </c:pt>
                <c:pt idx="3344">
                  <c:v>55</c:v>
                </c:pt>
                <c:pt idx="3345">
                  <c:v>15</c:v>
                </c:pt>
                <c:pt idx="3346">
                  <c:v>27</c:v>
                </c:pt>
                <c:pt idx="3347">
                  <c:v>21</c:v>
                </c:pt>
                <c:pt idx="3348">
                  <c:v>162</c:v>
                </c:pt>
                <c:pt idx="3349">
                  <c:v>23</c:v>
                </c:pt>
                <c:pt idx="3350">
                  <c:v>72</c:v>
                </c:pt>
                <c:pt idx="3351">
                  <c:v>68</c:v>
                </c:pt>
                <c:pt idx="3352">
                  <c:v>20</c:v>
                </c:pt>
                <c:pt idx="3353">
                  <c:v>26</c:v>
                </c:pt>
                <c:pt idx="3354">
                  <c:v>72</c:v>
                </c:pt>
                <c:pt idx="3355">
                  <c:v>3</c:v>
                </c:pt>
                <c:pt idx="3356">
                  <c:v>18</c:v>
                </c:pt>
                <c:pt idx="3357">
                  <c:v>30</c:v>
                </c:pt>
                <c:pt idx="3358">
                  <c:v>23</c:v>
                </c:pt>
                <c:pt idx="3359">
                  <c:v>54</c:v>
                </c:pt>
                <c:pt idx="3360">
                  <c:v>26</c:v>
                </c:pt>
                <c:pt idx="3361">
                  <c:v>9</c:v>
                </c:pt>
                <c:pt idx="3362">
                  <c:v>27</c:v>
                </c:pt>
                <c:pt idx="3363">
                  <c:v>30</c:v>
                </c:pt>
                <c:pt idx="3364">
                  <c:v>52</c:v>
                </c:pt>
                <c:pt idx="3365">
                  <c:v>17</c:v>
                </c:pt>
                <c:pt idx="3366">
                  <c:v>19</c:v>
                </c:pt>
                <c:pt idx="3367">
                  <c:v>77</c:v>
                </c:pt>
                <c:pt idx="3368">
                  <c:v>21</c:v>
                </c:pt>
                <c:pt idx="3369">
                  <c:v>38</c:v>
                </c:pt>
                <c:pt idx="3370">
                  <c:v>28</c:v>
                </c:pt>
                <c:pt idx="3371">
                  <c:v>48</c:v>
                </c:pt>
                <c:pt idx="3372">
                  <c:v>46</c:v>
                </c:pt>
                <c:pt idx="3373">
                  <c:v>30</c:v>
                </c:pt>
                <c:pt idx="3374">
                  <c:v>64</c:v>
                </c:pt>
                <c:pt idx="3375">
                  <c:v>15</c:v>
                </c:pt>
                <c:pt idx="3376">
                  <c:v>41</c:v>
                </c:pt>
                <c:pt idx="3377">
                  <c:v>35</c:v>
                </c:pt>
                <c:pt idx="3378">
                  <c:v>45</c:v>
                </c:pt>
                <c:pt idx="3379">
                  <c:v>62</c:v>
                </c:pt>
                <c:pt idx="3380">
                  <c:v>22</c:v>
                </c:pt>
                <c:pt idx="3381">
                  <c:v>18</c:v>
                </c:pt>
                <c:pt idx="3382">
                  <c:v>12</c:v>
                </c:pt>
                <c:pt idx="3383">
                  <c:v>44</c:v>
                </c:pt>
                <c:pt idx="3384">
                  <c:v>27</c:v>
                </c:pt>
                <c:pt idx="3385">
                  <c:v>38</c:v>
                </c:pt>
                <c:pt idx="3386">
                  <c:v>28</c:v>
                </c:pt>
                <c:pt idx="3387">
                  <c:v>24</c:v>
                </c:pt>
                <c:pt idx="3388">
                  <c:v>65</c:v>
                </c:pt>
                <c:pt idx="3389">
                  <c:v>46</c:v>
                </c:pt>
                <c:pt idx="3390">
                  <c:v>85</c:v>
                </c:pt>
                <c:pt idx="3391">
                  <c:v>66</c:v>
                </c:pt>
                <c:pt idx="3392">
                  <c:v>165</c:v>
                </c:pt>
                <c:pt idx="3393">
                  <c:v>17</c:v>
                </c:pt>
                <c:pt idx="3394">
                  <c:v>3</c:v>
                </c:pt>
                <c:pt idx="3395">
                  <c:v>17</c:v>
                </c:pt>
                <c:pt idx="3396">
                  <c:v>91</c:v>
                </c:pt>
                <c:pt idx="3397">
                  <c:v>67</c:v>
                </c:pt>
                <c:pt idx="3398">
                  <c:v>18</c:v>
                </c:pt>
                <c:pt idx="3399">
                  <c:v>21</c:v>
                </c:pt>
                <c:pt idx="3400">
                  <c:v>40</c:v>
                </c:pt>
                <c:pt idx="3401">
                  <c:v>78</c:v>
                </c:pt>
                <c:pt idx="3402">
                  <c:v>26</c:v>
                </c:pt>
                <c:pt idx="3403">
                  <c:v>14</c:v>
                </c:pt>
                <c:pt idx="3404">
                  <c:v>44</c:v>
                </c:pt>
                <c:pt idx="3405">
                  <c:v>9</c:v>
                </c:pt>
                <c:pt idx="3406">
                  <c:v>30</c:v>
                </c:pt>
                <c:pt idx="3407">
                  <c:v>45</c:v>
                </c:pt>
                <c:pt idx="3408">
                  <c:v>56</c:v>
                </c:pt>
                <c:pt idx="3409">
                  <c:v>46</c:v>
                </c:pt>
                <c:pt idx="3410">
                  <c:v>34</c:v>
                </c:pt>
                <c:pt idx="3411">
                  <c:v>98</c:v>
                </c:pt>
                <c:pt idx="3412">
                  <c:v>46</c:v>
                </c:pt>
                <c:pt idx="3413">
                  <c:v>10</c:v>
                </c:pt>
                <c:pt idx="3414">
                  <c:v>76</c:v>
                </c:pt>
                <c:pt idx="3415">
                  <c:v>104</c:v>
                </c:pt>
                <c:pt idx="3416">
                  <c:v>87</c:v>
                </c:pt>
                <c:pt idx="3417">
                  <c:v>29</c:v>
                </c:pt>
                <c:pt idx="3418">
                  <c:v>51</c:v>
                </c:pt>
                <c:pt idx="3419">
                  <c:v>12</c:v>
                </c:pt>
                <c:pt idx="3420">
                  <c:v>72</c:v>
                </c:pt>
                <c:pt idx="3421">
                  <c:v>21</c:v>
                </c:pt>
                <c:pt idx="3422">
                  <c:v>42</c:v>
                </c:pt>
                <c:pt idx="3423">
                  <c:v>71</c:v>
                </c:pt>
                <c:pt idx="3424">
                  <c:v>168</c:v>
                </c:pt>
                <c:pt idx="3425">
                  <c:v>19</c:v>
                </c:pt>
                <c:pt idx="3426">
                  <c:v>37</c:v>
                </c:pt>
                <c:pt idx="3427">
                  <c:v>36</c:v>
                </c:pt>
                <c:pt idx="3428">
                  <c:v>14</c:v>
                </c:pt>
                <c:pt idx="3429">
                  <c:v>18</c:v>
                </c:pt>
                <c:pt idx="3430">
                  <c:v>82</c:v>
                </c:pt>
                <c:pt idx="3431">
                  <c:v>43</c:v>
                </c:pt>
                <c:pt idx="3432">
                  <c:v>8</c:v>
                </c:pt>
                <c:pt idx="3433">
                  <c:v>45</c:v>
                </c:pt>
                <c:pt idx="3434">
                  <c:v>20</c:v>
                </c:pt>
                <c:pt idx="3435">
                  <c:v>31</c:v>
                </c:pt>
                <c:pt idx="3436">
                  <c:v>25</c:v>
                </c:pt>
                <c:pt idx="3437">
                  <c:v>14</c:v>
                </c:pt>
                <c:pt idx="3438">
                  <c:v>45</c:v>
                </c:pt>
                <c:pt idx="3439">
                  <c:v>20</c:v>
                </c:pt>
                <c:pt idx="3440">
                  <c:v>39</c:v>
                </c:pt>
                <c:pt idx="3441">
                  <c:v>16</c:v>
                </c:pt>
                <c:pt idx="3442">
                  <c:v>37</c:v>
                </c:pt>
                <c:pt idx="3443">
                  <c:v>14</c:v>
                </c:pt>
                <c:pt idx="3444">
                  <c:v>21</c:v>
                </c:pt>
                <c:pt idx="3445">
                  <c:v>69</c:v>
                </c:pt>
                <c:pt idx="3446">
                  <c:v>16</c:v>
                </c:pt>
                <c:pt idx="3447">
                  <c:v>55</c:v>
                </c:pt>
                <c:pt idx="3448">
                  <c:v>27</c:v>
                </c:pt>
                <c:pt idx="3449">
                  <c:v>36</c:v>
                </c:pt>
                <c:pt idx="3450">
                  <c:v>19</c:v>
                </c:pt>
                <c:pt idx="3451">
                  <c:v>12</c:v>
                </c:pt>
                <c:pt idx="3452">
                  <c:v>17</c:v>
                </c:pt>
                <c:pt idx="3453">
                  <c:v>114</c:v>
                </c:pt>
                <c:pt idx="3454">
                  <c:v>93</c:v>
                </c:pt>
                <c:pt idx="3455">
                  <c:v>36</c:v>
                </c:pt>
                <c:pt idx="3456">
                  <c:v>61</c:v>
                </c:pt>
                <c:pt idx="3457">
                  <c:v>47</c:v>
                </c:pt>
                <c:pt idx="3458">
                  <c:v>17</c:v>
                </c:pt>
                <c:pt idx="3459">
                  <c:v>63</c:v>
                </c:pt>
                <c:pt idx="3460">
                  <c:v>9</c:v>
                </c:pt>
                <c:pt idx="3461">
                  <c:v>30</c:v>
                </c:pt>
                <c:pt idx="3462">
                  <c:v>23</c:v>
                </c:pt>
                <c:pt idx="3463">
                  <c:v>33</c:v>
                </c:pt>
                <c:pt idx="3464">
                  <c:v>39</c:v>
                </c:pt>
                <c:pt idx="3465">
                  <c:v>17</c:v>
                </c:pt>
                <c:pt idx="3466">
                  <c:v>6</c:v>
                </c:pt>
                <c:pt idx="3467">
                  <c:v>39</c:v>
                </c:pt>
                <c:pt idx="3468">
                  <c:v>57</c:v>
                </c:pt>
                <c:pt idx="3469">
                  <c:v>56</c:v>
                </c:pt>
                <c:pt idx="3470">
                  <c:v>13</c:v>
                </c:pt>
                <c:pt idx="3471">
                  <c:v>95</c:v>
                </c:pt>
                <c:pt idx="3472">
                  <c:v>80</c:v>
                </c:pt>
                <c:pt idx="3473">
                  <c:v>133</c:v>
                </c:pt>
                <c:pt idx="3474">
                  <c:v>44</c:v>
                </c:pt>
                <c:pt idx="3475">
                  <c:v>30</c:v>
                </c:pt>
                <c:pt idx="3476">
                  <c:v>56</c:v>
                </c:pt>
                <c:pt idx="3477">
                  <c:v>66</c:v>
                </c:pt>
                <c:pt idx="3478">
                  <c:v>29</c:v>
                </c:pt>
                <c:pt idx="3479">
                  <c:v>72</c:v>
                </c:pt>
                <c:pt idx="3480">
                  <c:v>27</c:v>
                </c:pt>
                <c:pt idx="3481">
                  <c:v>10</c:v>
                </c:pt>
                <c:pt idx="3482">
                  <c:v>35</c:v>
                </c:pt>
                <c:pt idx="3483">
                  <c:v>29</c:v>
                </c:pt>
                <c:pt idx="3484">
                  <c:v>13</c:v>
                </c:pt>
                <c:pt idx="3485">
                  <c:v>72</c:v>
                </c:pt>
                <c:pt idx="3486">
                  <c:v>78</c:v>
                </c:pt>
                <c:pt idx="3487">
                  <c:v>49</c:v>
                </c:pt>
                <c:pt idx="3488">
                  <c:v>42</c:v>
                </c:pt>
                <c:pt idx="3489">
                  <c:v>35</c:v>
                </c:pt>
                <c:pt idx="3490">
                  <c:v>42</c:v>
                </c:pt>
                <c:pt idx="3491">
                  <c:v>42</c:v>
                </c:pt>
                <c:pt idx="3492">
                  <c:v>31</c:v>
                </c:pt>
                <c:pt idx="3493">
                  <c:v>38</c:v>
                </c:pt>
                <c:pt idx="3494">
                  <c:v>8</c:v>
                </c:pt>
                <c:pt idx="3495">
                  <c:v>39</c:v>
                </c:pt>
                <c:pt idx="3496">
                  <c:v>29</c:v>
                </c:pt>
                <c:pt idx="3497">
                  <c:v>72</c:v>
                </c:pt>
                <c:pt idx="3498">
                  <c:v>15</c:v>
                </c:pt>
                <c:pt idx="3499">
                  <c:v>33</c:v>
                </c:pt>
                <c:pt idx="3500">
                  <c:v>15</c:v>
                </c:pt>
                <c:pt idx="3501">
                  <c:v>19</c:v>
                </c:pt>
                <c:pt idx="3502">
                  <c:v>17</c:v>
                </c:pt>
                <c:pt idx="3503">
                  <c:v>44</c:v>
                </c:pt>
                <c:pt idx="3504">
                  <c:v>10</c:v>
                </c:pt>
                <c:pt idx="3505">
                  <c:v>46</c:v>
                </c:pt>
                <c:pt idx="3506">
                  <c:v>11</c:v>
                </c:pt>
                <c:pt idx="3507">
                  <c:v>13</c:v>
                </c:pt>
                <c:pt idx="3508">
                  <c:v>33</c:v>
                </c:pt>
                <c:pt idx="3509">
                  <c:v>28</c:v>
                </c:pt>
                <c:pt idx="3510">
                  <c:v>21</c:v>
                </c:pt>
                <c:pt idx="3511">
                  <c:v>13</c:v>
                </c:pt>
                <c:pt idx="3512">
                  <c:v>34</c:v>
                </c:pt>
                <c:pt idx="3513">
                  <c:v>80</c:v>
                </c:pt>
                <c:pt idx="3514">
                  <c:v>74</c:v>
                </c:pt>
                <c:pt idx="3515">
                  <c:v>7</c:v>
                </c:pt>
                <c:pt idx="3516">
                  <c:v>34</c:v>
                </c:pt>
                <c:pt idx="3517">
                  <c:v>86</c:v>
                </c:pt>
                <c:pt idx="3518">
                  <c:v>37</c:v>
                </c:pt>
                <c:pt idx="3519">
                  <c:v>18</c:v>
                </c:pt>
                <c:pt idx="3520">
                  <c:v>22</c:v>
                </c:pt>
                <c:pt idx="3521">
                  <c:v>26</c:v>
                </c:pt>
                <c:pt idx="3522">
                  <c:v>27</c:v>
                </c:pt>
                <c:pt idx="3523">
                  <c:v>8</c:v>
                </c:pt>
                <c:pt idx="3524">
                  <c:v>204</c:v>
                </c:pt>
                <c:pt idx="3525">
                  <c:v>46</c:v>
                </c:pt>
                <c:pt idx="3526">
                  <c:v>17</c:v>
                </c:pt>
                <c:pt idx="3527">
                  <c:v>28</c:v>
                </c:pt>
                <c:pt idx="3528">
                  <c:v>83</c:v>
                </c:pt>
                <c:pt idx="3529">
                  <c:v>13</c:v>
                </c:pt>
                <c:pt idx="3530">
                  <c:v>8</c:v>
                </c:pt>
                <c:pt idx="3531">
                  <c:v>32</c:v>
                </c:pt>
                <c:pt idx="3532">
                  <c:v>85</c:v>
                </c:pt>
                <c:pt idx="3533">
                  <c:v>29</c:v>
                </c:pt>
                <c:pt idx="3534">
                  <c:v>24</c:v>
                </c:pt>
                <c:pt idx="3535">
                  <c:v>8</c:v>
                </c:pt>
                <c:pt idx="3536">
                  <c:v>19</c:v>
                </c:pt>
                <c:pt idx="3537">
                  <c:v>336</c:v>
                </c:pt>
                <c:pt idx="3538">
                  <c:v>13</c:v>
                </c:pt>
                <c:pt idx="3539">
                  <c:v>42</c:v>
                </c:pt>
                <c:pt idx="3540">
                  <c:v>64</c:v>
                </c:pt>
                <c:pt idx="3541">
                  <c:v>25</c:v>
                </c:pt>
                <c:pt idx="3542">
                  <c:v>20</c:v>
                </c:pt>
                <c:pt idx="3543">
                  <c:v>104</c:v>
                </c:pt>
                <c:pt idx="3544">
                  <c:v>53</c:v>
                </c:pt>
                <c:pt idx="3545">
                  <c:v>14</c:v>
                </c:pt>
                <c:pt idx="3546">
                  <c:v>20</c:v>
                </c:pt>
                <c:pt idx="3547">
                  <c:v>558</c:v>
                </c:pt>
                <c:pt idx="3548">
                  <c:v>22</c:v>
                </c:pt>
                <c:pt idx="3549">
                  <c:v>24</c:v>
                </c:pt>
                <c:pt idx="3550">
                  <c:v>74</c:v>
                </c:pt>
                <c:pt idx="3551">
                  <c:v>54</c:v>
                </c:pt>
                <c:pt idx="3552">
                  <c:v>31</c:v>
                </c:pt>
                <c:pt idx="3553">
                  <c:v>25</c:v>
                </c:pt>
                <c:pt idx="3554">
                  <c:v>17</c:v>
                </c:pt>
                <c:pt idx="3555">
                  <c:v>12</c:v>
                </c:pt>
                <c:pt idx="3556">
                  <c:v>38</c:v>
                </c:pt>
                <c:pt idx="3557">
                  <c:v>41</c:v>
                </c:pt>
                <c:pt idx="3558">
                  <c:v>19</c:v>
                </c:pt>
                <c:pt idx="3559">
                  <c:v>41</c:v>
                </c:pt>
                <c:pt idx="3560">
                  <c:v>26</c:v>
                </c:pt>
                <c:pt idx="3561">
                  <c:v>25</c:v>
                </c:pt>
                <c:pt idx="3562">
                  <c:v>9</c:v>
                </c:pt>
                <c:pt idx="3563">
                  <c:v>78</c:v>
                </c:pt>
                <c:pt idx="3564">
                  <c:v>45</c:v>
                </c:pt>
                <c:pt idx="3565">
                  <c:v>102</c:v>
                </c:pt>
                <c:pt idx="3566">
                  <c:v>5</c:v>
                </c:pt>
                <c:pt idx="3567">
                  <c:v>27</c:v>
                </c:pt>
                <c:pt idx="3568">
                  <c:v>37</c:v>
                </c:pt>
                <c:pt idx="3569">
                  <c:v>14</c:v>
                </c:pt>
                <c:pt idx="3570">
                  <c:v>27</c:v>
                </c:pt>
                <c:pt idx="3571">
                  <c:v>45</c:v>
                </c:pt>
                <c:pt idx="3572">
                  <c:v>49</c:v>
                </c:pt>
                <c:pt idx="3573">
                  <c:v>24</c:v>
                </c:pt>
                <c:pt idx="3574">
                  <c:v>112</c:v>
                </c:pt>
                <c:pt idx="3575">
                  <c:v>23</c:v>
                </c:pt>
                <c:pt idx="3576">
                  <c:v>54</c:v>
                </c:pt>
                <c:pt idx="3577">
                  <c:v>28</c:v>
                </c:pt>
                <c:pt idx="3578">
                  <c:v>11</c:v>
                </c:pt>
                <c:pt idx="3579">
                  <c:v>62</c:v>
                </c:pt>
                <c:pt idx="3580">
                  <c:v>73</c:v>
                </c:pt>
                <c:pt idx="3581">
                  <c:v>18</c:v>
                </c:pt>
                <c:pt idx="3582">
                  <c:v>35</c:v>
                </c:pt>
                <c:pt idx="3583">
                  <c:v>43</c:v>
                </c:pt>
                <c:pt idx="3584">
                  <c:v>36</c:v>
                </c:pt>
                <c:pt idx="3585">
                  <c:v>62</c:v>
                </c:pt>
                <c:pt idx="3586">
                  <c:v>15</c:v>
                </c:pt>
                <c:pt idx="3587">
                  <c:v>33</c:v>
                </c:pt>
                <c:pt idx="3588">
                  <c:v>27</c:v>
                </c:pt>
                <c:pt idx="3589">
                  <c:v>17</c:v>
                </c:pt>
                <c:pt idx="3590">
                  <c:v>4</c:v>
                </c:pt>
                <c:pt idx="3591">
                  <c:v>53</c:v>
                </c:pt>
                <c:pt idx="3592">
                  <c:v>49</c:v>
                </c:pt>
                <c:pt idx="3593">
                  <c:v>57</c:v>
                </c:pt>
                <c:pt idx="3594">
                  <c:v>69</c:v>
                </c:pt>
                <c:pt idx="3595">
                  <c:v>15</c:v>
                </c:pt>
                <c:pt idx="3596">
                  <c:v>64</c:v>
                </c:pt>
                <c:pt idx="3597">
                  <c:v>20</c:v>
                </c:pt>
                <c:pt idx="3598">
                  <c:v>27</c:v>
                </c:pt>
                <c:pt idx="3599">
                  <c:v>21</c:v>
                </c:pt>
                <c:pt idx="3600">
                  <c:v>31</c:v>
                </c:pt>
                <c:pt idx="3601">
                  <c:v>51</c:v>
                </c:pt>
                <c:pt idx="3602">
                  <c:v>57</c:v>
                </c:pt>
                <c:pt idx="3603">
                  <c:v>20</c:v>
                </c:pt>
                <c:pt idx="3604">
                  <c:v>71</c:v>
                </c:pt>
                <c:pt idx="3605">
                  <c:v>72</c:v>
                </c:pt>
                <c:pt idx="3606">
                  <c:v>45</c:v>
                </c:pt>
                <c:pt idx="3607">
                  <c:v>51</c:v>
                </c:pt>
                <c:pt idx="3608">
                  <c:v>56</c:v>
                </c:pt>
                <c:pt idx="3609">
                  <c:v>17</c:v>
                </c:pt>
                <c:pt idx="3610">
                  <c:v>197</c:v>
                </c:pt>
                <c:pt idx="3611">
                  <c:v>70</c:v>
                </c:pt>
                <c:pt idx="3612">
                  <c:v>21</c:v>
                </c:pt>
                <c:pt idx="3613">
                  <c:v>34</c:v>
                </c:pt>
                <c:pt idx="3614">
                  <c:v>39</c:v>
                </c:pt>
                <c:pt idx="3615">
                  <c:v>78</c:v>
                </c:pt>
                <c:pt idx="3616">
                  <c:v>48</c:v>
                </c:pt>
                <c:pt idx="3617">
                  <c:v>29</c:v>
                </c:pt>
                <c:pt idx="3618">
                  <c:v>0</c:v>
                </c:pt>
                <c:pt idx="3619">
                  <c:v>2</c:v>
                </c:pt>
                <c:pt idx="3620">
                  <c:v>1</c:v>
                </c:pt>
                <c:pt idx="3621">
                  <c:v>59</c:v>
                </c:pt>
                <c:pt idx="3622">
                  <c:v>1</c:v>
                </c:pt>
                <c:pt idx="3623">
                  <c:v>31</c:v>
                </c:pt>
                <c:pt idx="3624">
                  <c:v>18</c:v>
                </c:pt>
                <c:pt idx="3625">
                  <c:v>10</c:v>
                </c:pt>
                <c:pt idx="3626">
                  <c:v>0</c:v>
                </c:pt>
                <c:pt idx="3627">
                  <c:v>14</c:v>
                </c:pt>
                <c:pt idx="3628">
                  <c:v>2</c:v>
                </c:pt>
                <c:pt idx="3629">
                  <c:v>1</c:v>
                </c:pt>
                <c:pt idx="3630">
                  <c:v>3</c:v>
                </c:pt>
                <c:pt idx="3631">
                  <c:v>0</c:v>
                </c:pt>
                <c:pt idx="3632">
                  <c:v>2</c:v>
                </c:pt>
                <c:pt idx="3633">
                  <c:v>0</c:v>
                </c:pt>
                <c:pt idx="3634">
                  <c:v>12</c:v>
                </c:pt>
                <c:pt idx="3635">
                  <c:v>1</c:v>
                </c:pt>
                <c:pt idx="3636">
                  <c:v>8</c:v>
                </c:pt>
                <c:pt idx="3637">
                  <c:v>2</c:v>
                </c:pt>
                <c:pt idx="3638">
                  <c:v>73</c:v>
                </c:pt>
                <c:pt idx="3639">
                  <c:v>8</c:v>
                </c:pt>
                <c:pt idx="3640">
                  <c:v>17</c:v>
                </c:pt>
                <c:pt idx="3641">
                  <c:v>9</c:v>
                </c:pt>
                <c:pt idx="3642">
                  <c:v>17</c:v>
                </c:pt>
                <c:pt idx="3643">
                  <c:v>33</c:v>
                </c:pt>
                <c:pt idx="3644">
                  <c:v>38</c:v>
                </c:pt>
                <c:pt idx="3645">
                  <c:v>79</c:v>
                </c:pt>
                <c:pt idx="3646">
                  <c:v>46</c:v>
                </c:pt>
                <c:pt idx="3647">
                  <c:v>20</c:v>
                </c:pt>
                <c:pt idx="3648">
                  <c:v>20</c:v>
                </c:pt>
                <c:pt idx="3649">
                  <c:v>13</c:v>
                </c:pt>
                <c:pt idx="3650">
                  <c:v>22</c:v>
                </c:pt>
                <c:pt idx="3651">
                  <c:v>36</c:v>
                </c:pt>
                <c:pt idx="3652">
                  <c:v>40</c:v>
                </c:pt>
                <c:pt idx="3653">
                  <c:v>9</c:v>
                </c:pt>
                <c:pt idx="3654">
                  <c:v>19</c:v>
                </c:pt>
                <c:pt idx="3655">
                  <c:v>14</c:v>
                </c:pt>
                <c:pt idx="3656">
                  <c:v>38</c:v>
                </c:pt>
                <c:pt idx="3657">
                  <c:v>58</c:v>
                </c:pt>
                <c:pt idx="3658">
                  <c:v>28</c:v>
                </c:pt>
                <c:pt idx="3659">
                  <c:v>17</c:v>
                </c:pt>
                <c:pt idx="3660">
                  <c:v>12</c:v>
                </c:pt>
                <c:pt idx="3661">
                  <c:v>40</c:v>
                </c:pt>
                <c:pt idx="3662">
                  <c:v>57</c:v>
                </c:pt>
                <c:pt idx="3663">
                  <c:v>114</c:v>
                </c:pt>
                <c:pt idx="3664">
                  <c:v>31</c:v>
                </c:pt>
                <c:pt idx="3665">
                  <c:v>3</c:v>
                </c:pt>
                <c:pt idx="3666">
                  <c:v>16</c:v>
                </c:pt>
                <c:pt idx="3667">
                  <c:v>199</c:v>
                </c:pt>
                <c:pt idx="3668">
                  <c:v>31</c:v>
                </c:pt>
                <c:pt idx="3669">
                  <c:v>30</c:v>
                </c:pt>
                <c:pt idx="3670">
                  <c:v>34</c:v>
                </c:pt>
                <c:pt idx="3671">
                  <c:v>18</c:v>
                </c:pt>
                <c:pt idx="3672">
                  <c:v>67</c:v>
                </c:pt>
                <c:pt idx="3673">
                  <c:v>66</c:v>
                </c:pt>
                <c:pt idx="3674">
                  <c:v>23</c:v>
                </c:pt>
                <c:pt idx="3675">
                  <c:v>126</c:v>
                </c:pt>
                <c:pt idx="3676">
                  <c:v>6</c:v>
                </c:pt>
                <c:pt idx="3677">
                  <c:v>25</c:v>
                </c:pt>
                <c:pt idx="3678">
                  <c:v>39</c:v>
                </c:pt>
                <c:pt idx="3679">
                  <c:v>62</c:v>
                </c:pt>
                <c:pt idx="3680">
                  <c:v>31</c:v>
                </c:pt>
                <c:pt idx="3681">
                  <c:v>274</c:v>
                </c:pt>
                <c:pt idx="3682">
                  <c:v>17</c:v>
                </c:pt>
                <c:pt idx="3683">
                  <c:v>14</c:v>
                </c:pt>
                <c:pt idx="3684">
                  <c:v>60</c:v>
                </c:pt>
                <c:pt idx="3685">
                  <c:v>33</c:v>
                </c:pt>
                <c:pt idx="3686">
                  <c:v>78</c:v>
                </c:pt>
                <c:pt idx="3687">
                  <c:v>30</c:v>
                </c:pt>
                <c:pt idx="3688">
                  <c:v>136</c:v>
                </c:pt>
                <c:pt idx="3689">
                  <c:v>40</c:v>
                </c:pt>
                <c:pt idx="3690">
                  <c:v>18</c:v>
                </c:pt>
                <c:pt idx="3691">
                  <c:v>39</c:v>
                </c:pt>
                <c:pt idx="3692">
                  <c:v>21</c:v>
                </c:pt>
                <c:pt idx="3693">
                  <c:v>30</c:v>
                </c:pt>
                <c:pt idx="3694">
                  <c:v>27</c:v>
                </c:pt>
                <c:pt idx="3695">
                  <c:v>35</c:v>
                </c:pt>
                <c:pt idx="3696">
                  <c:v>13</c:v>
                </c:pt>
                <c:pt idx="3697">
                  <c:v>23</c:v>
                </c:pt>
                <c:pt idx="3698">
                  <c:v>39</c:v>
                </c:pt>
                <c:pt idx="3699">
                  <c:v>35</c:v>
                </c:pt>
                <c:pt idx="3700">
                  <c:v>27</c:v>
                </c:pt>
                <c:pt idx="3701">
                  <c:v>21</c:v>
                </c:pt>
                <c:pt idx="3702">
                  <c:v>104</c:v>
                </c:pt>
                <c:pt idx="3703">
                  <c:v>19</c:v>
                </c:pt>
                <c:pt idx="3704">
                  <c:v>97</c:v>
                </c:pt>
                <c:pt idx="3705">
                  <c:v>27</c:v>
                </c:pt>
                <c:pt idx="3706">
                  <c:v>24</c:v>
                </c:pt>
                <c:pt idx="3707">
                  <c:v>13</c:v>
                </c:pt>
                <c:pt idx="3708">
                  <c:v>46</c:v>
                </c:pt>
                <c:pt idx="3709">
                  <c:v>4</c:v>
                </c:pt>
                <c:pt idx="3710">
                  <c:v>40</c:v>
                </c:pt>
                <c:pt idx="3711">
                  <c:v>44</c:v>
                </c:pt>
                <c:pt idx="3712">
                  <c:v>35</c:v>
                </c:pt>
                <c:pt idx="3713">
                  <c:v>63</c:v>
                </c:pt>
                <c:pt idx="3714">
                  <c:v>89</c:v>
                </c:pt>
                <c:pt idx="3715">
                  <c:v>15</c:v>
                </c:pt>
                <c:pt idx="3716">
                  <c:v>46</c:v>
                </c:pt>
                <c:pt idx="3717">
                  <c:v>33</c:v>
                </c:pt>
                <c:pt idx="3718">
                  <c:v>31</c:v>
                </c:pt>
                <c:pt idx="3719">
                  <c:v>5</c:v>
                </c:pt>
                <c:pt idx="3720">
                  <c:v>1</c:v>
                </c:pt>
                <c:pt idx="3721">
                  <c:v>12</c:v>
                </c:pt>
                <c:pt idx="3722">
                  <c:v>4</c:v>
                </c:pt>
                <c:pt idx="3723">
                  <c:v>0</c:v>
                </c:pt>
                <c:pt idx="3724">
                  <c:v>7</c:v>
                </c:pt>
                <c:pt idx="3725">
                  <c:v>2</c:v>
                </c:pt>
                <c:pt idx="3726">
                  <c:v>1</c:v>
                </c:pt>
                <c:pt idx="3727">
                  <c:v>4</c:v>
                </c:pt>
                <c:pt idx="3728">
                  <c:v>6</c:v>
                </c:pt>
                <c:pt idx="3729">
                  <c:v>8</c:v>
                </c:pt>
                <c:pt idx="3730">
                  <c:v>14</c:v>
                </c:pt>
                <c:pt idx="3731">
                  <c:v>0</c:v>
                </c:pt>
                <c:pt idx="3732">
                  <c:v>4</c:v>
                </c:pt>
                <c:pt idx="3733">
                  <c:v>0</c:v>
                </c:pt>
                <c:pt idx="3734">
                  <c:v>0</c:v>
                </c:pt>
                <c:pt idx="3735">
                  <c:v>1</c:v>
                </c:pt>
                <c:pt idx="3736">
                  <c:v>1</c:v>
                </c:pt>
                <c:pt idx="3737">
                  <c:v>1</c:v>
                </c:pt>
                <c:pt idx="3738">
                  <c:v>52</c:v>
                </c:pt>
                <c:pt idx="3739">
                  <c:v>7</c:v>
                </c:pt>
                <c:pt idx="3740">
                  <c:v>28</c:v>
                </c:pt>
                <c:pt idx="3741">
                  <c:v>11</c:v>
                </c:pt>
                <c:pt idx="3742">
                  <c:v>15</c:v>
                </c:pt>
                <c:pt idx="3743">
                  <c:v>30</c:v>
                </c:pt>
                <c:pt idx="3744">
                  <c:v>27</c:v>
                </c:pt>
                <c:pt idx="3745">
                  <c:v>28</c:v>
                </c:pt>
                <c:pt idx="3746">
                  <c:v>17</c:v>
                </c:pt>
                <c:pt idx="3747">
                  <c:v>50</c:v>
                </c:pt>
                <c:pt idx="3748">
                  <c:v>26</c:v>
                </c:pt>
                <c:pt idx="3749">
                  <c:v>88</c:v>
                </c:pt>
                <c:pt idx="3750">
                  <c:v>91</c:v>
                </c:pt>
                <c:pt idx="3751">
                  <c:v>3</c:v>
                </c:pt>
                <c:pt idx="3752">
                  <c:v>28</c:v>
                </c:pt>
                <c:pt idx="3753">
                  <c:v>77</c:v>
                </c:pt>
                <c:pt idx="3754">
                  <c:v>27</c:v>
                </c:pt>
                <c:pt idx="3755">
                  <c:v>107</c:v>
                </c:pt>
                <c:pt idx="3756">
                  <c:v>96</c:v>
                </c:pt>
                <c:pt idx="3757">
                  <c:v>56</c:v>
                </c:pt>
                <c:pt idx="3758">
                  <c:v>58</c:v>
                </c:pt>
                <c:pt idx="3759">
                  <c:v>15</c:v>
                </c:pt>
                <c:pt idx="3760">
                  <c:v>20</c:v>
                </c:pt>
                <c:pt idx="3761">
                  <c:v>38</c:v>
                </c:pt>
                <c:pt idx="3762">
                  <c:v>33</c:v>
                </c:pt>
                <c:pt idx="3763">
                  <c:v>57</c:v>
                </c:pt>
                <c:pt idx="3764">
                  <c:v>25</c:v>
                </c:pt>
                <c:pt idx="3765">
                  <c:v>14</c:v>
                </c:pt>
                <c:pt idx="3766">
                  <c:v>94</c:v>
                </c:pt>
                <c:pt idx="3767">
                  <c:v>59</c:v>
                </c:pt>
                <c:pt idx="3768">
                  <c:v>36</c:v>
                </c:pt>
                <c:pt idx="3769">
                  <c:v>115</c:v>
                </c:pt>
                <c:pt idx="3770">
                  <c:v>30</c:v>
                </c:pt>
                <c:pt idx="3771">
                  <c:v>52</c:v>
                </c:pt>
                <c:pt idx="3772">
                  <c:v>27</c:v>
                </c:pt>
                <c:pt idx="3773">
                  <c:v>24</c:v>
                </c:pt>
                <c:pt idx="3774">
                  <c:v>10</c:v>
                </c:pt>
                <c:pt idx="3775">
                  <c:v>30</c:v>
                </c:pt>
                <c:pt idx="3776">
                  <c:v>71</c:v>
                </c:pt>
                <c:pt idx="3777">
                  <c:v>10</c:v>
                </c:pt>
                <c:pt idx="3778">
                  <c:v>1</c:v>
                </c:pt>
                <c:pt idx="3779">
                  <c:v>4</c:v>
                </c:pt>
                <c:pt idx="3780">
                  <c:v>0</c:v>
                </c:pt>
                <c:pt idx="3781">
                  <c:v>0</c:v>
                </c:pt>
                <c:pt idx="3782">
                  <c:v>2</c:v>
                </c:pt>
                <c:pt idx="3783">
                  <c:v>24</c:v>
                </c:pt>
                <c:pt idx="3784">
                  <c:v>1</c:v>
                </c:pt>
                <c:pt idx="3785">
                  <c:v>2</c:v>
                </c:pt>
                <c:pt idx="3786">
                  <c:v>1</c:v>
                </c:pt>
                <c:pt idx="3787">
                  <c:v>37</c:v>
                </c:pt>
                <c:pt idx="3788">
                  <c:v>5</c:v>
                </c:pt>
                <c:pt idx="3789">
                  <c:v>4</c:v>
                </c:pt>
                <c:pt idx="3790">
                  <c:v>16</c:v>
                </c:pt>
                <c:pt idx="3791">
                  <c:v>9</c:v>
                </c:pt>
                <c:pt idx="3792">
                  <c:v>0</c:v>
                </c:pt>
                <c:pt idx="3793">
                  <c:v>40</c:v>
                </c:pt>
                <c:pt idx="3794">
                  <c:v>0</c:v>
                </c:pt>
                <c:pt idx="3795">
                  <c:v>2</c:v>
                </c:pt>
                <c:pt idx="3796">
                  <c:v>1</c:v>
                </c:pt>
                <c:pt idx="3797">
                  <c:v>9</c:v>
                </c:pt>
                <c:pt idx="3798">
                  <c:v>24</c:v>
                </c:pt>
                <c:pt idx="3799">
                  <c:v>38</c:v>
                </c:pt>
                <c:pt idx="3800">
                  <c:v>26</c:v>
                </c:pt>
                <c:pt idx="3801">
                  <c:v>19</c:v>
                </c:pt>
                <c:pt idx="3802">
                  <c:v>11</c:v>
                </c:pt>
                <c:pt idx="3803">
                  <c:v>27</c:v>
                </c:pt>
                <c:pt idx="3804">
                  <c:v>34</c:v>
                </c:pt>
                <c:pt idx="3805">
                  <c:v>20</c:v>
                </c:pt>
                <c:pt idx="3806">
                  <c:v>37</c:v>
                </c:pt>
                <c:pt idx="3807">
                  <c:v>20</c:v>
                </c:pt>
                <c:pt idx="3808">
                  <c:v>10</c:v>
                </c:pt>
                <c:pt idx="3809">
                  <c:v>26</c:v>
                </c:pt>
                <c:pt idx="3810">
                  <c:v>20</c:v>
                </c:pt>
                <c:pt idx="3811">
                  <c:v>46</c:v>
                </c:pt>
                <c:pt idx="3812">
                  <c:v>76</c:v>
                </c:pt>
                <c:pt idx="3813">
                  <c:v>41</c:v>
                </c:pt>
                <c:pt idx="3814">
                  <c:v>7</c:v>
                </c:pt>
                <c:pt idx="3815">
                  <c:v>49</c:v>
                </c:pt>
                <c:pt idx="3816">
                  <c:v>26</c:v>
                </c:pt>
                <c:pt idx="3817">
                  <c:v>65</c:v>
                </c:pt>
                <c:pt idx="3818">
                  <c:v>28</c:v>
                </c:pt>
                <c:pt idx="3819">
                  <c:v>8</c:v>
                </c:pt>
                <c:pt idx="3820">
                  <c:v>3</c:v>
                </c:pt>
                <c:pt idx="3821">
                  <c:v>9</c:v>
                </c:pt>
                <c:pt idx="3822">
                  <c:v>9</c:v>
                </c:pt>
                <c:pt idx="3823">
                  <c:v>20</c:v>
                </c:pt>
                <c:pt idx="3824">
                  <c:v>57</c:v>
                </c:pt>
                <c:pt idx="3825">
                  <c:v>8</c:v>
                </c:pt>
                <c:pt idx="3826">
                  <c:v>14</c:v>
                </c:pt>
                <c:pt idx="3827">
                  <c:v>17</c:v>
                </c:pt>
                <c:pt idx="3828">
                  <c:v>100</c:v>
                </c:pt>
                <c:pt idx="3829">
                  <c:v>32</c:v>
                </c:pt>
                <c:pt idx="3830">
                  <c:v>3</c:v>
                </c:pt>
                <c:pt idx="3831">
                  <c:v>34</c:v>
                </c:pt>
                <c:pt idx="3832">
                  <c:v>23</c:v>
                </c:pt>
                <c:pt idx="3833">
                  <c:v>19</c:v>
                </c:pt>
                <c:pt idx="3834">
                  <c:v>50</c:v>
                </c:pt>
                <c:pt idx="3835">
                  <c:v>12</c:v>
                </c:pt>
                <c:pt idx="3836">
                  <c:v>8</c:v>
                </c:pt>
                <c:pt idx="3837">
                  <c:v>9</c:v>
                </c:pt>
                <c:pt idx="3838">
                  <c:v>43</c:v>
                </c:pt>
                <c:pt idx="3839">
                  <c:v>28</c:v>
                </c:pt>
                <c:pt idx="3840">
                  <c:v>4</c:v>
                </c:pt>
                <c:pt idx="3841">
                  <c:v>24</c:v>
                </c:pt>
                <c:pt idx="3842">
                  <c:v>2</c:v>
                </c:pt>
                <c:pt idx="3843">
                  <c:v>2</c:v>
                </c:pt>
                <c:pt idx="3844">
                  <c:v>20</c:v>
                </c:pt>
                <c:pt idx="3845">
                  <c:v>1</c:v>
                </c:pt>
                <c:pt idx="3846">
                  <c:v>1</c:v>
                </c:pt>
                <c:pt idx="3847">
                  <c:v>4</c:v>
                </c:pt>
                <c:pt idx="3848">
                  <c:v>1</c:v>
                </c:pt>
                <c:pt idx="3849">
                  <c:v>1</c:v>
                </c:pt>
                <c:pt idx="3850">
                  <c:v>13</c:v>
                </c:pt>
                <c:pt idx="3851">
                  <c:v>1</c:v>
                </c:pt>
                <c:pt idx="3852">
                  <c:v>1</c:v>
                </c:pt>
                <c:pt idx="3853">
                  <c:v>0</c:v>
                </c:pt>
                <c:pt idx="3854">
                  <c:v>3</c:v>
                </c:pt>
                <c:pt idx="3855">
                  <c:v>14</c:v>
                </c:pt>
                <c:pt idx="3856">
                  <c:v>2</c:v>
                </c:pt>
                <c:pt idx="3857">
                  <c:v>5</c:v>
                </c:pt>
                <c:pt idx="3858">
                  <c:v>1</c:v>
                </c:pt>
                <c:pt idx="3859">
                  <c:v>15</c:v>
                </c:pt>
                <c:pt idx="3860">
                  <c:v>10</c:v>
                </c:pt>
                <c:pt idx="3861">
                  <c:v>3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46</c:v>
                </c:pt>
                <c:pt idx="3867">
                  <c:v>14</c:v>
                </c:pt>
                <c:pt idx="3868">
                  <c:v>1</c:v>
                </c:pt>
                <c:pt idx="3869">
                  <c:v>0</c:v>
                </c:pt>
                <c:pt idx="3870">
                  <c:v>17</c:v>
                </c:pt>
                <c:pt idx="3871">
                  <c:v>1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2</c:v>
                </c:pt>
                <c:pt idx="3878">
                  <c:v>14</c:v>
                </c:pt>
                <c:pt idx="3879">
                  <c:v>9</c:v>
                </c:pt>
                <c:pt idx="3880">
                  <c:v>8</c:v>
                </c:pt>
                <c:pt idx="3881">
                  <c:v>7</c:v>
                </c:pt>
                <c:pt idx="3882">
                  <c:v>0</c:v>
                </c:pt>
                <c:pt idx="3883">
                  <c:v>84</c:v>
                </c:pt>
                <c:pt idx="3884">
                  <c:v>11</c:v>
                </c:pt>
                <c:pt idx="3885">
                  <c:v>1</c:v>
                </c:pt>
                <c:pt idx="3886">
                  <c:v>4</c:v>
                </c:pt>
                <c:pt idx="3887">
                  <c:v>10</c:v>
                </c:pt>
                <c:pt idx="3888">
                  <c:v>16</c:v>
                </c:pt>
                <c:pt idx="3889">
                  <c:v>2</c:v>
                </c:pt>
                <c:pt idx="3890">
                  <c:v>5</c:v>
                </c:pt>
                <c:pt idx="3891">
                  <c:v>1</c:v>
                </c:pt>
                <c:pt idx="3892">
                  <c:v>31</c:v>
                </c:pt>
                <c:pt idx="3893">
                  <c:v>0</c:v>
                </c:pt>
                <c:pt idx="3894">
                  <c:v>2</c:v>
                </c:pt>
                <c:pt idx="3895">
                  <c:v>7</c:v>
                </c:pt>
                <c:pt idx="3896">
                  <c:v>16</c:v>
                </c:pt>
                <c:pt idx="3897">
                  <c:v>4</c:v>
                </c:pt>
                <c:pt idx="3898">
                  <c:v>4</c:v>
                </c:pt>
                <c:pt idx="3899">
                  <c:v>4</c:v>
                </c:pt>
                <c:pt idx="3900">
                  <c:v>3</c:v>
                </c:pt>
                <c:pt idx="3901">
                  <c:v>36</c:v>
                </c:pt>
                <c:pt idx="3902">
                  <c:v>1</c:v>
                </c:pt>
                <c:pt idx="3903">
                  <c:v>7</c:v>
                </c:pt>
                <c:pt idx="3904">
                  <c:v>27</c:v>
                </c:pt>
                <c:pt idx="3905">
                  <c:v>1</c:v>
                </c:pt>
                <c:pt idx="3906">
                  <c:v>0</c:v>
                </c:pt>
                <c:pt idx="3907">
                  <c:v>1</c:v>
                </c:pt>
                <c:pt idx="3908">
                  <c:v>3</c:v>
                </c:pt>
                <c:pt idx="3909">
                  <c:v>3</c:v>
                </c:pt>
                <c:pt idx="3910">
                  <c:v>3</c:v>
                </c:pt>
                <c:pt idx="3911">
                  <c:v>0</c:v>
                </c:pt>
                <c:pt idx="3912">
                  <c:v>6</c:v>
                </c:pt>
                <c:pt idx="3913">
                  <c:v>17</c:v>
                </c:pt>
                <c:pt idx="3914">
                  <c:v>40</c:v>
                </c:pt>
                <c:pt idx="3915">
                  <c:v>3</c:v>
                </c:pt>
                <c:pt idx="3916">
                  <c:v>1</c:v>
                </c:pt>
                <c:pt idx="3917">
                  <c:v>2</c:v>
                </c:pt>
                <c:pt idx="3918">
                  <c:v>7</c:v>
                </c:pt>
                <c:pt idx="3919">
                  <c:v>14</c:v>
                </c:pt>
                <c:pt idx="3920">
                  <c:v>0</c:v>
                </c:pt>
                <c:pt idx="3921">
                  <c:v>0</c:v>
                </c:pt>
                <c:pt idx="3922">
                  <c:v>1</c:v>
                </c:pt>
                <c:pt idx="3923">
                  <c:v>12</c:v>
                </c:pt>
                <c:pt idx="3924">
                  <c:v>12</c:v>
                </c:pt>
                <c:pt idx="3925">
                  <c:v>23</c:v>
                </c:pt>
                <c:pt idx="3926">
                  <c:v>0</c:v>
                </c:pt>
                <c:pt idx="3927">
                  <c:v>10</c:v>
                </c:pt>
                <c:pt idx="3928">
                  <c:v>5</c:v>
                </c:pt>
                <c:pt idx="3929">
                  <c:v>1</c:v>
                </c:pt>
                <c:pt idx="3930">
                  <c:v>2</c:v>
                </c:pt>
                <c:pt idx="3931">
                  <c:v>2</c:v>
                </c:pt>
                <c:pt idx="3932">
                  <c:v>0</c:v>
                </c:pt>
                <c:pt idx="3933">
                  <c:v>13</c:v>
                </c:pt>
                <c:pt idx="3934">
                  <c:v>0</c:v>
                </c:pt>
                <c:pt idx="3935">
                  <c:v>1</c:v>
                </c:pt>
                <c:pt idx="3936">
                  <c:v>5</c:v>
                </c:pt>
                <c:pt idx="3937">
                  <c:v>2</c:v>
                </c:pt>
                <c:pt idx="3938">
                  <c:v>0</c:v>
                </c:pt>
                <c:pt idx="3939">
                  <c:v>32</c:v>
                </c:pt>
                <c:pt idx="3940">
                  <c:v>1</c:v>
                </c:pt>
                <c:pt idx="3941">
                  <c:v>1</c:v>
                </c:pt>
                <c:pt idx="3942">
                  <c:v>1</c:v>
                </c:pt>
                <c:pt idx="3943">
                  <c:v>0</c:v>
                </c:pt>
                <c:pt idx="3944">
                  <c:v>0</c:v>
                </c:pt>
                <c:pt idx="3945">
                  <c:v>8</c:v>
                </c:pt>
                <c:pt idx="3946">
                  <c:v>0</c:v>
                </c:pt>
                <c:pt idx="3947">
                  <c:v>1</c:v>
                </c:pt>
                <c:pt idx="3948">
                  <c:v>16</c:v>
                </c:pt>
                <c:pt idx="3949">
                  <c:v>12</c:v>
                </c:pt>
                <c:pt idx="3950">
                  <c:v>4</c:v>
                </c:pt>
                <c:pt idx="3951">
                  <c:v>2</c:v>
                </c:pt>
                <c:pt idx="3952">
                  <c:v>3</c:v>
                </c:pt>
                <c:pt idx="3953">
                  <c:v>0</c:v>
                </c:pt>
                <c:pt idx="3954">
                  <c:v>3</c:v>
                </c:pt>
                <c:pt idx="3955">
                  <c:v>4</c:v>
                </c:pt>
                <c:pt idx="3956">
                  <c:v>2</c:v>
                </c:pt>
                <c:pt idx="3957">
                  <c:v>10</c:v>
                </c:pt>
                <c:pt idx="3958">
                  <c:v>11</c:v>
                </c:pt>
                <c:pt idx="3959">
                  <c:v>6</c:v>
                </c:pt>
                <c:pt idx="3960">
                  <c:v>2</c:v>
                </c:pt>
                <c:pt idx="3961">
                  <c:v>6</c:v>
                </c:pt>
                <c:pt idx="3962">
                  <c:v>8</c:v>
                </c:pt>
                <c:pt idx="3963">
                  <c:v>37</c:v>
                </c:pt>
                <c:pt idx="3964">
                  <c:v>11</c:v>
                </c:pt>
                <c:pt idx="3965">
                  <c:v>0</c:v>
                </c:pt>
                <c:pt idx="3966">
                  <c:v>10</c:v>
                </c:pt>
                <c:pt idx="3967">
                  <c:v>6</c:v>
                </c:pt>
                <c:pt idx="3968">
                  <c:v>8</c:v>
                </c:pt>
                <c:pt idx="3969">
                  <c:v>6</c:v>
                </c:pt>
                <c:pt idx="3970">
                  <c:v>7</c:v>
                </c:pt>
                <c:pt idx="3971">
                  <c:v>7</c:v>
                </c:pt>
                <c:pt idx="3972">
                  <c:v>5</c:v>
                </c:pt>
                <c:pt idx="3973">
                  <c:v>46</c:v>
                </c:pt>
                <c:pt idx="3974">
                  <c:v>10</c:v>
                </c:pt>
                <c:pt idx="3975">
                  <c:v>19</c:v>
                </c:pt>
                <c:pt idx="3976">
                  <c:v>13</c:v>
                </c:pt>
                <c:pt idx="3977">
                  <c:v>13</c:v>
                </c:pt>
                <c:pt idx="3978">
                  <c:v>4</c:v>
                </c:pt>
                <c:pt idx="3979">
                  <c:v>0</c:v>
                </c:pt>
                <c:pt idx="3980">
                  <c:v>3</c:v>
                </c:pt>
                <c:pt idx="3981">
                  <c:v>1</c:v>
                </c:pt>
                <c:pt idx="3982">
                  <c:v>9</c:v>
                </c:pt>
                <c:pt idx="3983">
                  <c:v>1</c:v>
                </c:pt>
                <c:pt idx="3984">
                  <c:v>1</c:v>
                </c:pt>
                <c:pt idx="3985">
                  <c:v>4</c:v>
                </c:pt>
                <c:pt idx="3986">
                  <c:v>17</c:v>
                </c:pt>
                <c:pt idx="3987">
                  <c:v>0</c:v>
                </c:pt>
                <c:pt idx="3988">
                  <c:v>12</c:v>
                </c:pt>
                <c:pt idx="3989">
                  <c:v>14</c:v>
                </c:pt>
                <c:pt idx="3990">
                  <c:v>1</c:v>
                </c:pt>
                <c:pt idx="3991">
                  <c:v>14</c:v>
                </c:pt>
                <c:pt idx="3992">
                  <c:v>4</c:v>
                </c:pt>
                <c:pt idx="3993">
                  <c:v>2</c:v>
                </c:pt>
                <c:pt idx="3994">
                  <c:v>1</c:v>
                </c:pt>
                <c:pt idx="3995">
                  <c:v>2</c:v>
                </c:pt>
                <c:pt idx="3996">
                  <c:v>1</c:v>
                </c:pt>
                <c:pt idx="3997">
                  <c:v>1</c:v>
                </c:pt>
                <c:pt idx="3998">
                  <c:v>4</c:v>
                </c:pt>
                <c:pt idx="3999">
                  <c:v>3</c:v>
                </c:pt>
                <c:pt idx="4000">
                  <c:v>38</c:v>
                </c:pt>
                <c:pt idx="4001">
                  <c:v>4</c:v>
                </c:pt>
                <c:pt idx="4002">
                  <c:v>0</c:v>
                </c:pt>
                <c:pt idx="4003">
                  <c:v>2</c:v>
                </c:pt>
                <c:pt idx="4004">
                  <c:v>0</c:v>
                </c:pt>
                <c:pt idx="4005">
                  <c:v>1</c:v>
                </c:pt>
                <c:pt idx="4006">
                  <c:v>7</c:v>
                </c:pt>
                <c:pt idx="4007">
                  <c:v>2</c:v>
                </c:pt>
                <c:pt idx="4008">
                  <c:v>4</c:v>
                </c:pt>
                <c:pt idx="4009">
                  <c:v>4</c:v>
                </c:pt>
                <c:pt idx="4010">
                  <c:v>3</c:v>
                </c:pt>
                <c:pt idx="4011">
                  <c:v>2</c:v>
                </c:pt>
                <c:pt idx="4012">
                  <c:v>197</c:v>
                </c:pt>
                <c:pt idx="4013">
                  <c:v>0</c:v>
                </c:pt>
                <c:pt idx="4014">
                  <c:v>1</c:v>
                </c:pt>
                <c:pt idx="4015">
                  <c:v>4</c:v>
                </c:pt>
                <c:pt idx="4016">
                  <c:v>0</c:v>
                </c:pt>
                <c:pt idx="4017">
                  <c:v>7</c:v>
                </c:pt>
                <c:pt idx="4018">
                  <c:v>11</c:v>
                </c:pt>
                <c:pt idx="4019">
                  <c:v>0</c:v>
                </c:pt>
                <c:pt idx="4020">
                  <c:v>6</c:v>
                </c:pt>
                <c:pt idx="4021">
                  <c:v>0</c:v>
                </c:pt>
                <c:pt idx="4022">
                  <c:v>7</c:v>
                </c:pt>
                <c:pt idx="4023">
                  <c:v>94</c:v>
                </c:pt>
                <c:pt idx="4024">
                  <c:v>2</c:v>
                </c:pt>
                <c:pt idx="4025">
                  <c:v>25</c:v>
                </c:pt>
                <c:pt idx="4026">
                  <c:v>17</c:v>
                </c:pt>
                <c:pt idx="4027">
                  <c:v>2</c:v>
                </c:pt>
                <c:pt idx="4028">
                  <c:v>4</c:v>
                </c:pt>
                <c:pt idx="4029">
                  <c:v>5</c:v>
                </c:pt>
                <c:pt idx="4030">
                  <c:v>2</c:v>
                </c:pt>
                <c:pt idx="4031">
                  <c:v>2</c:v>
                </c:pt>
                <c:pt idx="4032">
                  <c:v>3</c:v>
                </c:pt>
                <c:pt idx="4033">
                  <c:v>0</c:v>
                </c:pt>
                <c:pt idx="4034">
                  <c:v>4</c:v>
                </c:pt>
                <c:pt idx="4035">
                  <c:v>1</c:v>
                </c:pt>
                <c:pt idx="4036">
                  <c:v>12</c:v>
                </c:pt>
                <c:pt idx="4037">
                  <c:v>4</c:v>
                </c:pt>
                <c:pt idx="4038">
                  <c:v>91</c:v>
                </c:pt>
                <c:pt idx="4039">
                  <c:v>1</c:v>
                </c:pt>
                <c:pt idx="4040">
                  <c:v>1</c:v>
                </c:pt>
                <c:pt idx="4041">
                  <c:v>0</c:v>
                </c:pt>
                <c:pt idx="4042">
                  <c:v>13</c:v>
                </c:pt>
                <c:pt idx="4043">
                  <c:v>2</c:v>
                </c:pt>
                <c:pt idx="4044">
                  <c:v>0</c:v>
                </c:pt>
                <c:pt idx="4045">
                  <c:v>21</c:v>
                </c:pt>
                <c:pt idx="4046">
                  <c:v>9</c:v>
                </c:pt>
                <c:pt idx="4047">
                  <c:v>6</c:v>
                </c:pt>
                <c:pt idx="4048">
                  <c:v>4</c:v>
                </c:pt>
                <c:pt idx="4049">
                  <c:v>7</c:v>
                </c:pt>
                <c:pt idx="4050">
                  <c:v>5</c:v>
                </c:pt>
                <c:pt idx="4051">
                  <c:v>0</c:v>
                </c:pt>
                <c:pt idx="4052">
                  <c:v>3</c:v>
                </c:pt>
                <c:pt idx="4053">
                  <c:v>9</c:v>
                </c:pt>
                <c:pt idx="4054">
                  <c:v>6</c:v>
                </c:pt>
                <c:pt idx="4055">
                  <c:v>4</c:v>
                </c:pt>
                <c:pt idx="4056">
                  <c:v>1</c:v>
                </c:pt>
                <c:pt idx="4057">
                  <c:v>17</c:v>
                </c:pt>
                <c:pt idx="4058">
                  <c:v>1</c:v>
                </c:pt>
                <c:pt idx="4059">
                  <c:v>13</c:v>
                </c:pt>
                <c:pt idx="4060">
                  <c:v>6</c:v>
                </c:pt>
                <c:pt idx="4061">
                  <c:v>0</c:v>
                </c:pt>
                <c:pt idx="4062">
                  <c:v>2</c:v>
                </c:pt>
                <c:pt idx="4063">
                  <c:v>2</c:v>
                </c:pt>
                <c:pt idx="4064">
                  <c:v>21</c:v>
                </c:pt>
                <c:pt idx="4065">
                  <c:v>13</c:v>
                </c:pt>
                <c:pt idx="4066">
                  <c:v>0</c:v>
                </c:pt>
                <c:pt idx="4067">
                  <c:v>6</c:v>
                </c:pt>
                <c:pt idx="4068">
                  <c:v>0</c:v>
                </c:pt>
                <c:pt idx="4069">
                  <c:v>1</c:v>
                </c:pt>
                <c:pt idx="4070">
                  <c:v>0</c:v>
                </c:pt>
                <c:pt idx="4071">
                  <c:v>12</c:v>
                </c:pt>
                <c:pt idx="4072">
                  <c:v>2</c:v>
                </c:pt>
                <c:pt idx="4073">
                  <c:v>6</c:v>
                </c:pt>
                <c:pt idx="4074">
                  <c:v>1</c:v>
                </c:pt>
                <c:pt idx="4075">
                  <c:v>1</c:v>
                </c:pt>
                <c:pt idx="4076">
                  <c:v>5</c:v>
                </c:pt>
                <c:pt idx="4077">
                  <c:v>0</c:v>
                </c:pt>
                <c:pt idx="4078">
                  <c:v>3</c:v>
                </c:pt>
                <c:pt idx="4079">
                  <c:v>8</c:v>
                </c:pt>
                <c:pt idx="4080">
                  <c:v>3</c:v>
                </c:pt>
                <c:pt idx="4081">
                  <c:v>8</c:v>
                </c:pt>
                <c:pt idx="4082">
                  <c:v>1</c:v>
                </c:pt>
                <c:pt idx="4083">
                  <c:v>4</c:v>
                </c:pt>
                <c:pt idx="4084">
                  <c:v>8</c:v>
                </c:pt>
                <c:pt idx="4085">
                  <c:v>1</c:v>
                </c:pt>
                <c:pt idx="4086">
                  <c:v>5</c:v>
                </c:pt>
                <c:pt idx="4087">
                  <c:v>0</c:v>
                </c:pt>
                <c:pt idx="4088">
                  <c:v>0</c:v>
                </c:pt>
                <c:pt idx="4089">
                  <c:v>1</c:v>
                </c:pt>
                <c:pt idx="4090">
                  <c:v>0</c:v>
                </c:pt>
                <c:pt idx="4091">
                  <c:v>0</c:v>
                </c:pt>
                <c:pt idx="4092">
                  <c:v>6</c:v>
                </c:pt>
                <c:pt idx="4093">
                  <c:v>6</c:v>
                </c:pt>
                <c:pt idx="4094">
                  <c:v>14</c:v>
                </c:pt>
                <c:pt idx="4095">
                  <c:v>6</c:v>
                </c:pt>
                <c:pt idx="4096">
                  <c:v>33</c:v>
                </c:pt>
                <c:pt idx="4097">
                  <c:v>4</c:v>
                </c:pt>
                <c:pt idx="4098">
                  <c:v>1</c:v>
                </c:pt>
                <c:pt idx="4099">
                  <c:v>0</c:v>
                </c:pt>
                <c:pt idx="4100">
                  <c:v>6</c:v>
                </c:pt>
                <c:pt idx="4101">
                  <c:v>6</c:v>
                </c:pt>
                <c:pt idx="4102">
                  <c:v>1</c:v>
                </c:pt>
                <c:pt idx="4103">
                  <c:v>3</c:v>
                </c:pt>
              </c:numCache>
            </c:numRef>
          </c:xVal>
          <c:yVal>
            <c:numRef>
              <c:f>'Original Data'!$P$2:$P$4115</c:f>
              <c:numCache>
                <c:formatCode>0.00</c:formatCode>
                <c:ptCount val="4104"/>
                <c:pt idx="0">
                  <c:v>63.917582417582416</c:v>
                </c:pt>
                <c:pt idx="1">
                  <c:v>185.48101265822785</c:v>
                </c:pt>
                <c:pt idx="2">
                  <c:v>15</c:v>
                </c:pt>
                <c:pt idx="3">
                  <c:v>69.266666666666666</c:v>
                </c:pt>
                <c:pt idx="4">
                  <c:v>190.55028169014085</c:v>
                </c:pt>
                <c:pt idx="5">
                  <c:v>93.40425531914893</c:v>
                </c:pt>
                <c:pt idx="6">
                  <c:v>146.87931034482759</c:v>
                </c:pt>
                <c:pt idx="7">
                  <c:v>159.82456140350877</c:v>
                </c:pt>
                <c:pt idx="8">
                  <c:v>291.79333333333335</c:v>
                </c:pt>
                <c:pt idx="9">
                  <c:v>31.499500000000001</c:v>
                </c:pt>
                <c:pt idx="10">
                  <c:v>158.68421052631578</c:v>
                </c:pt>
                <c:pt idx="11">
                  <c:v>80.333333333333329</c:v>
                </c:pt>
                <c:pt idx="12">
                  <c:v>59.961305925030231</c:v>
                </c:pt>
                <c:pt idx="13">
                  <c:v>109.78431372549019</c:v>
                </c:pt>
                <c:pt idx="14">
                  <c:v>147.70731707317074</c:v>
                </c:pt>
                <c:pt idx="15">
                  <c:v>21.755102040816325</c:v>
                </c:pt>
                <c:pt idx="16">
                  <c:v>171.84285714285716</c:v>
                </c:pt>
                <c:pt idx="17">
                  <c:v>41.944444444444443</c:v>
                </c:pt>
                <c:pt idx="18">
                  <c:v>93.264122807017543</c:v>
                </c:pt>
                <c:pt idx="19">
                  <c:v>56.136363636363633</c:v>
                </c:pt>
                <c:pt idx="20">
                  <c:v>80.16</c:v>
                </c:pt>
                <c:pt idx="21">
                  <c:v>199.9009900990099</c:v>
                </c:pt>
                <c:pt idx="22">
                  <c:v>51.25</c:v>
                </c:pt>
                <c:pt idx="23">
                  <c:v>103.04347826086956</c:v>
                </c:pt>
                <c:pt idx="24">
                  <c:v>66.346149825783982</c:v>
                </c:pt>
                <c:pt idx="25">
                  <c:v>57.142857142857146</c:v>
                </c:pt>
                <c:pt idx="26">
                  <c:v>102.10526315789474</c:v>
                </c:pt>
                <c:pt idx="27">
                  <c:v>148.96666666666667</c:v>
                </c:pt>
                <c:pt idx="28">
                  <c:v>169.6056338028169</c:v>
                </c:pt>
                <c:pt idx="29">
                  <c:v>31.623931623931625</c:v>
                </c:pt>
                <c:pt idx="30">
                  <c:v>76.45264150943396</c:v>
                </c:pt>
                <c:pt idx="31">
                  <c:v>13</c:v>
                </c:pt>
                <c:pt idx="32">
                  <c:v>320.44943820224717</c:v>
                </c:pt>
                <c:pt idx="33">
                  <c:v>83.75</c:v>
                </c:pt>
                <c:pt idx="34">
                  <c:v>49.882352941176471</c:v>
                </c:pt>
                <c:pt idx="35">
                  <c:v>59.464285714285715</c:v>
                </c:pt>
                <c:pt idx="36">
                  <c:v>193.84090909090909</c:v>
                </c:pt>
                <c:pt idx="37">
                  <c:v>159.51383399209487</c:v>
                </c:pt>
                <c:pt idx="38">
                  <c:v>41.68181818181818</c:v>
                </c:pt>
                <c:pt idx="39">
                  <c:v>150.89861751152074</c:v>
                </c:pt>
                <c:pt idx="40">
                  <c:v>126.6875</c:v>
                </c:pt>
                <c:pt idx="41">
                  <c:v>105.26315789473684</c:v>
                </c:pt>
                <c:pt idx="42">
                  <c:v>117.51479289940828</c:v>
                </c:pt>
                <c:pt idx="43">
                  <c:v>117.36121673003802</c:v>
                </c:pt>
                <c:pt idx="44">
                  <c:v>133.33333333333334</c:v>
                </c:pt>
                <c:pt idx="45">
                  <c:v>98.360655737704917</c:v>
                </c:pt>
                <c:pt idx="46">
                  <c:v>194.44444444444446</c:v>
                </c:pt>
                <c:pt idx="47">
                  <c:v>76.865000000000009</c:v>
                </c:pt>
                <c:pt idx="48">
                  <c:v>56.815789473684212</c:v>
                </c:pt>
                <c:pt idx="49">
                  <c:v>137.93103448275863</c:v>
                </c:pt>
                <c:pt idx="50">
                  <c:v>27.272727272727273</c:v>
                </c:pt>
                <c:pt idx="51">
                  <c:v>118.33613445378151</c:v>
                </c:pt>
                <c:pt idx="52">
                  <c:v>223.48076923076923</c:v>
                </c:pt>
                <c:pt idx="53">
                  <c:v>28.111111111111111</c:v>
                </c:pt>
                <c:pt idx="54">
                  <c:v>194.23076923076923</c:v>
                </c:pt>
                <c:pt idx="55">
                  <c:v>128.95348837209303</c:v>
                </c:pt>
                <c:pt idx="56">
                  <c:v>49.316091954022987</c:v>
                </c:pt>
                <c:pt idx="57">
                  <c:v>221.52173913043478</c:v>
                </c:pt>
                <c:pt idx="58">
                  <c:v>137.21333333333334</c:v>
                </c:pt>
                <c:pt idx="59">
                  <c:v>606.82242424242418</c:v>
                </c:pt>
                <c:pt idx="60">
                  <c:v>43.040092592592593</c:v>
                </c:pt>
                <c:pt idx="61">
                  <c:v>322.39130434782606</c:v>
                </c:pt>
                <c:pt idx="62">
                  <c:v>96.708333333333329</c:v>
                </c:pt>
                <c:pt idx="63">
                  <c:v>35.474531249999998</c:v>
                </c:pt>
                <c:pt idx="64">
                  <c:v>86.666666666666671</c:v>
                </c:pt>
                <c:pt idx="65">
                  <c:v>132.05263157894737</c:v>
                </c:pt>
                <c:pt idx="66">
                  <c:v>91.230769230769226</c:v>
                </c:pt>
                <c:pt idx="67">
                  <c:v>116.25</c:v>
                </c:pt>
                <c:pt idx="68">
                  <c:v>21.194444444444443</c:v>
                </c:pt>
                <c:pt idx="69">
                  <c:v>62.327134831460668</c:v>
                </c:pt>
                <c:pt idx="70">
                  <c:v>37.411764705882355</c:v>
                </c:pt>
                <c:pt idx="71">
                  <c:v>69.71875</c:v>
                </c:pt>
                <c:pt idx="72">
                  <c:v>58.170731707317074</c:v>
                </c:pt>
                <c:pt idx="73">
                  <c:v>50</c:v>
                </c:pt>
                <c:pt idx="74">
                  <c:v>19.471034482758618</c:v>
                </c:pt>
                <c:pt idx="75">
                  <c:v>85.957446808510639</c:v>
                </c:pt>
                <c:pt idx="76">
                  <c:v>30.666666666666668</c:v>
                </c:pt>
                <c:pt idx="77">
                  <c:v>60.384615384615387</c:v>
                </c:pt>
                <c:pt idx="78">
                  <c:v>38.6</c:v>
                </c:pt>
                <c:pt idx="79">
                  <c:v>40.268292682926827</c:v>
                </c:pt>
                <c:pt idx="80">
                  <c:v>273.82978723404256</c:v>
                </c:pt>
                <c:pt idx="81">
                  <c:v>53.035714285714285</c:v>
                </c:pt>
                <c:pt idx="82">
                  <c:v>40.005000000000003</c:v>
                </c:pt>
                <c:pt idx="83">
                  <c:v>15.76923076923077</c:v>
                </c:pt>
                <c:pt idx="84">
                  <c:v>71.428571428571431</c:v>
                </c:pt>
                <c:pt idx="85">
                  <c:v>71.714285714285708</c:v>
                </c:pt>
                <c:pt idx="86">
                  <c:v>375.76470588235293</c:v>
                </c:pt>
                <c:pt idx="87">
                  <c:v>104.6</c:v>
                </c:pt>
                <c:pt idx="88">
                  <c:v>60</c:v>
                </c:pt>
                <c:pt idx="89">
                  <c:v>123.28571428571429</c:v>
                </c:pt>
                <c:pt idx="90">
                  <c:v>31.375</c:v>
                </c:pt>
                <c:pt idx="91">
                  <c:v>78.260869565217391</c:v>
                </c:pt>
                <c:pt idx="92">
                  <c:v>122.32558139534883</c:v>
                </c:pt>
                <c:pt idx="93">
                  <c:v>73.733333333333334</c:v>
                </c:pt>
                <c:pt idx="94">
                  <c:v>21.666666666666668</c:v>
                </c:pt>
                <c:pt idx="95">
                  <c:v>21.904761904761905</c:v>
                </c:pt>
                <c:pt idx="96">
                  <c:v>50.588235294117645</c:v>
                </c:pt>
                <c:pt idx="97">
                  <c:v>53.125</c:v>
                </c:pt>
                <c:pt idx="98">
                  <c:v>56.666666666666664</c:v>
                </c:pt>
                <c:pt idx="99">
                  <c:v>40.776666666666664</c:v>
                </c:pt>
                <c:pt idx="100">
                  <c:v>192.30769230769232</c:v>
                </c:pt>
                <c:pt idx="101">
                  <c:v>100</c:v>
                </c:pt>
                <c:pt idx="102">
                  <c:v>117.92307692307692</c:v>
                </c:pt>
                <c:pt idx="103">
                  <c:v>27.897959183673468</c:v>
                </c:pt>
                <c:pt idx="104">
                  <c:v>60</c:v>
                </c:pt>
                <c:pt idx="105">
                  <c:v>39.383333333333333</c:v>
                </c:pt>
                <c:pt idx="106">
                  <c:v>186.11111111111111</c:v>
                </c:pt>
                <c:pt idx="107">
                  <c:v>111.37681159420291</c:v>
                </c:pt>
                <c:pt idx="108">
                  <c:v>78.723404255319153</c:v>
                </c:pt>
                <c:pt idx="109">
                  <c:v>46.702127659574465</c:v>
                </c:pt>
                <c:pt idx="110">
                  <c:v>65.384615384615387</c:v>
                </c:pt>
                <c:pt idx="111">
                  <c:v>102.0754716981132</c:v>
                </c:pt>
                <c:pt idx="112">
                  <c:v>64.197530864197532</c:v>
                </c:pt>
                <c:pt idx="113">
                  <c:v>90.384615384615387</c:v>
                </c:pt>
                <c:pt idx="114">
                  <c:v>88.571428571428569</c:v>
                </c:pt>
                <c:pt idx="115">
                  <c:v>28.727272727272727</c:v>
                </c:pt>
                <c:pt idx="116">
                  <c:v>69.78947368421052</c:v>
                </c:pt>
                <c:pt idx="117">
                  <c:v>167.48962962962963</c:v>
                </c:pt>
                <c:pt idx="118">
                  <c:v>144.91230769230768</c:v>
                </c:pt>
                <c:pt idx="119">
                  <c:v>91.840540540540545</c:v>
                </c:pt>
                <c:pt idx="120">
                  <c:v>10</c:v>
                </c:pt>
                <c:pt idx="121">
                  <c:v>1</c:v>
                </c:pt>
                <c:pt idx="122">
                  <c:v>0</c:v>
                </c:pt>
                <c:pt idx="123">
                  <c:v>25.166666666666668</c:v>
                </c:pt>
                <c:pt idx="124">
                  <c:v>0</c:v>
                </c:pt>
                <c:pt idx="125">
                  <c:v>11.666666666666666</c:v>
                </c:pt>
                <c:pt idx="126">
                  <c:v>106.69230769230769</c:v>
                </c:pt>
                <c:pt idx="127">
                  <c:v>47.5</c:v>
                </c:pt>
                <c:pt idx="128">
                  <c:v>311.16666666666669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94.506172839506178</c:v>
                </c:pt>
                <c:pt idx="133">
                  <c:v>0</c:v>
                </c:pt>
                <c:pt idx="134">
                  <c:v>0</c:v>
                </c:pt>
                <c:pt idx="135">
                  <c:v>80.599999999999994</c:v>
                </c:pt>
                <c:pt idx="136">
                  <c:v>0</c:v>
                </c:pt>
                <c:pt idx="137">
                  <c:v>0</c:v>
                </c:pt>
                <c:pt idx="138">
                  <c:v>81.241379310344826</c:v>
                </c:pt>
                <c:pt idx="139">
                  <c:v>500</c:v>
                </c:pt>
                <c:pt idx="140">
                  <c:v>0</c:v>
                </c:pt>
                <c:pt idx="141">
                  <c:v>46.178571428571431</c:v>
                </c:pt>
                <c:pt idx="142">
                  <c:v>10</c:v>
                </c:pt>
                <c:pt idx="143">
                  <c:v>0</c:v>
                </c:pt>
                <c:pt idx="144">
                  <c:v>55.945945945945944</c:v>
                </c:pt>
                <c:pt idx="145">
                  <c:v>37.555555555555557</c:v>
                </c:pt>
                <c:pt idx="146">
                  <c:v>38.333333333333336</c:v>
                </c:pt>
                <c:pt idx="147">
                  <c:v>0</c:v>
                </c:pt>
                <c:pt idx="148">
                  <c:v>20</c:v>
                </c:pt>
                <c:pt idx="149">
                  <c:v>15.333333333333334</c:v>
                </c:pt>
                <c:pt idx="150">
                  <c:v>449.43283582089555</c:v>
                </c:pt>
                <c:pt idx="151">
                  <c:v>28</c:v>
                </c:pt>
                <c:pt idx="152">
                  <c:v>15</c:v>
                </c:pt>
                <c:pt idx="153">
                  <c:v>35.9</c:v>
                </c:pt>
                <c:pt idx="154">
                  <c:v>13.333333333333334</c:v>
                </c:pt>
                <c:pt idx="155">
                  <c:v>20.25</c:v>
                </c:pt>
                <c:pt idx="156">
                  <c:v>119</c:v>
                </c:pt>
                <c:pt idx="157">
                  <c:v>4</c:v>
                </c:pt>
                <c:pt idx="158">
                  <c:v>0</c:v>
                </c:pt>
                <c:pt idx="159">
                  <c:v>10</c:v>
                </c:pt>
                <c:pt idx="160">
                  <c:v>0</c:v>
                </c:pt>
                <c:pt idx="161">
                  <c:v>5</c:v>
                </c:pt>
                <c:pt idx="162">
                  <c:v>43.5</c:v>
                </c:pt>
                <c:pt idx="163">
                  <c:v>0</c:v>
                </c:pt>
                <c:pt idx="164">
                  <c:v>91.428571428571431</c:v>
                </c:pt>
                <c:pt idx="165">
                  <c:v>0</c:v>
                </c:pt>
                <c:pt idx="166">
                  <c:v>5.5</c:v>
                </c:pt>
                <c:pt idx="167">
                  <c:v>108.33333333333333</c:v>
                </c:pt>
                <c:pt idx="168">
                  <c:v>56</c:v>
                </c:pt>
                <c:pt idx="169">
                  <c:v>32.5</c:v>
                </c:pt>
                <c:pt idx="170">
                  <c:v>1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49.884615384615387</c:v>
                </c:pt>
                <c:pt idx="175">
                  <c:v>0</c:v>
                </c:pt>
                <c:pt idx="176">
                  <c:v>25.714285714285715</c:v>
                </c:pt>
                <c:pt idx="177">
                  <c:v>0</c:v>
                </c:pt>
                <c:pt idx="178">
                  <c:v>100</c:v>
                </c:pt>
                <c:pt idx="179">
                  <c:v>30.846153846153847</c:v>
                </c:pt>
                <c:pt idx="180">
                  <c:v>180.5</c:v>
                </c:pt>
                <c:pt idx="181">
                  <c:v>0</c:v>
                </c:pt>
                <c:pt idx="182">
                  <c:v>373.5</c:v>
                </c:pt>
                <c:pt idx="183">
                  <c:v>25.5</c:v>
                </c:pt>
                <c:pt idx="184">
                  <c:v>220</c:v>
                </c:pt>
                <c:pt idx="185">
                  <c:v>0</c:v>
                </c:pt>
                <c:pt idx="186">
                  <c:v>160</c:v>
                </c:pt>
                <c:pt idx="187">
                  <c:v>0</c:v>
                </c:pt>
                <c:pt idx="188">
                  <c:v>69</c:v>
                </c:pt>
                <c:pt idx="189">
                  <c:v>50</c:v>
                </c:pt>
                <c:pt idx="190">
                  <c:v>83.333333333333329</c:v>
                </c:pt>
                <c:pt idx="191">
                  <c:v>5.666666666666667</c:v>
                </c:pt>
                <c:pt idx="192">
                  <c:v>0</c:v>
                </c:pt>
                <c:pt idx="193">
                  <c:v>1</c:v>
                </c:pt>
                <c:pt idx="194">
                  <c:v>0</c:v>
                </c:pt>
                <c:pt idx="195">
                  <c:v>77.10526315789474</c:v>
                </c:pt>
                <c:pt idx="196">
                  <c:v>32.75</c:v>
                </c:pt>
                <c:pt idx="197">
                  <c:v>46.5</c:v>
                </c:pt>
                <c:pt idx="198">
                  <c:v>0</c:v>
                </c:pt>
                <c:pt idx="199">
                  <c:v>87.308333333333337</c:v>
                </c:pt>
                <c:pt idx="200">
                  <c:v>54.285714285714285</c:v>
                </c:pt>
                <c:pt idx="201">
                  <c:v>0</c:v>
                </c:pt>
                <c:pt idx="202">
                  <c:v>93.25</c:v>
                </c:pt>
                <c:pt idx="203">
                  <c:v>117.68368136117556</c:v>
                </c:pt>
                <c:pt idx="204">
                  <c:v>76.470588235294116</c:v>
                </c:pt>
                <c:pt idx="205">
                  <c:v>0</c:v>
                </c:pt>
                <c:pt idx="206">
                  <c:v>163.84615384615384</c:v>
                </c:pt>
                <c:pt idx="207">
                  <c:v>0</c:v>
                </c:pt>
                <c:pt idx="208">
                  <c:v>0</c:v>
                </c:pt>
                <c:pt idx="209">
                  <c:v>91.818181818181813</c:v>
                </c:pt>
                <c:pt idx="210">
                  <c:v>185.83333333333334</c:v>
                </c:pt>
                <c:pt idx="211">
                  <c:v>1</c:v>
                </c:pt>
                <c:pt idx="212">
                  <c:v>20</c:v>
                </c:pt>
                <c:pt idx="213">
                  <c:v>1</c:v>
                </c:pt>
                <c:pt idx="214">
                  <c:v>10</c:v>
                </c:pt>
                <c:pt idx="215">
                  <c:v>331.53833333333336</c:v>
                </c:pt>
                <c:pt idx="216">
                  <c:v>314.28947368421052</c:v>
                </c:pt>
                <c:pt idx="217">
                  <c:v>100</c:v>
                </c:pt>
                <c:pt idx="218">
                  <c:v>115.98684210526316</c:v>
                </c:pt>
                <c:pt idx="219">
                  <c:v>120</c:v>
                </c:pt>
                <c:pt idx="220">
                  <c:v>0</c:v>
                </c:pt>
                <c:pt idx="221">
                  <c:v>65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125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30</c:v>
                </c:pt>
                <c:pt idx="230">
                  <c:v>0</c:v>
                </c:pt>
                <c:pt idx="231">
                  <c:v>15.714285714285714</c:v>
                </c:pt>
                <c:pt idx="232">
                  <c:v>0</c:v>
                </c:pt>
                <c:pt idx="233">
                  <c:v>80.2</c:v>
                </c:pt>
                <c:pt idx="234">
                  <c:v>0</c:v>
                </c:pt>
                <c:pt idx="235">
                  <c:v>0</c:v>
                </c:pt>
                <c:pt idx="236">
                  <c:v>50</c:v>
                </c:pt>
                <c:pt idx="237">
                  <c:v>0</c:v>
                </c:pt>
                <c:pt idx="238">
                  <c:v>50</c:v>
                </c:pt>
                <c:pt idx="239">
                  <c:v>117.84759124087591</c:v>
                </c:pt>
                <c:pt idx="240">
                  <c:v>109.04255319148936</c:v>
                </c:pt>
                <c:pt idx="241">
                  <c:v>73.019801980198025</c:v>
                </c:pt>
                <c:pt idx="242">
                  <c:v>78.195121951219505</c:v>
                </c:pt>
                <c:pt idx="243">
                  <c:v>47.398809523809526</c:v>
                </c:pt>
                <c:pt idx="244">
                  <c:v>54.020833333333336</c:v>
                </c:pt>
                <c:pt idx="245">
                  <c:v>68.488789237668158</c:v>
                </c:pt>
                <c:pt idx="246">
                  <c:v>108.14516129032258</c:v>
                </c:pt>
                <c:pt idx="247">
                  <c:v>589.95205479452056</c:v>
                </c:pt>
                <c:pt idx="248">
                  <c:v>48.051063829787232</c:v>
                </c:pt>
                <c:pt idx="249">
                  <c:v>72.482837528604122</c:v>
                </c:pt>
                <c:pt idx="250">
                  <c:v>57.077922077922075</c:v>
                </c:pt>
                <c:pt idx="251">
                  <c:v>85.444444444444443</c:v>
                </c:pt>
                <c:pt idx="252">
                  <c:v>215.85714285714286</c:v>
                </c:pt>
                <c:pt idx="253">
                  <c:v>89.38643312101911</c:v>
                </c:pt>
                <c:pt idx="254">
                  <c:v>45.418404255319146</c:v>
                </c:pt>
                <c:pt idx="255">
                  <c:v>65.756363636363631</c:v>
                </c:pt>
                <c:pt idx="256">
                  <c:v>66.70405357142856</c:v>
                </c:pt>
                <c:pt idx="257">
                  <c:v>83.345930232558146</c:v>
                </c:pt>
                <c:pt idx="258">
                  <c:v>105.04609341825902</c:v>
                </c:pt>
                <c:pt idx="259">
                  <c:v>120.90909090909091</c:v>
                </c:pt>
                <c:pt idx="260">
                  <c:v>97.63636363636364</c:v>
                </c:pt>
                <c:pt idx="261">
                  <c:v>41.379310344827587</c:v>
                </c:pt>
                <c:pt idx="262">
                  <c:v>30.654485981308412</c:v>
                </c:pt>
                <c:pt idx="263">
                  <c:v>64.945054945054949</c:v>
                </c:pt>
                <c:pt idx="264">
                  <c:v>95.775862068965523</c:v>
                </c:pt>
                <c:pt idx="265">
                  <c:v>40.416666666666664</c:v>
                </c:pt>
                <c:pt idx="266">
                  <c:v>78.578424242424248</c:v>
                </c:pt>
                <c:pt idx="267">
                  <c:v>50.18018018018018</c:v>
                </c:pt>
                <c:pt idx="268">
                  <c:v>92.251735588972423</c:v>
                </c:pt>
                <c:pt idx="269">
                  <c:v>57.540983606557376</c:v>
                </c:pt>
                <c:pt idx="270">
                  <c:v>109.42160278745645</c:v>
                </c:pt>
                <c:pt idx="271">
                  <c:v>81.892461538461546</c:v>
                </c:pt>
                <c:pt idx="272">
                  <c:v>45.667711864406776</c:v>
                </c:pt>
                <c:pt idx="273">
                  <c:v>55.221238938053098</c:v>
                </c:pt>
                <c:pt idx="274">
                  <c:v>65.298192771084331</c:v>
                </c:pt>
                <c:pt idx="275">
                  <c:v>95.225806451612897</c:v>
                </c:pt>
                <c:pt idx="276">
                  <c:v>75.444794952681391</c:v>
                </c:pt>
                <c:pt idx="277">
                  <c:v>97.816867469879512</c:v>
                </c:pt>
                <c:pt idx="278">
                  <c:v>87.685606557377056</c:v>
                </c:pt>
                <c:pt idx="279">
                  <c:v>54.748948106591868</c:v>
                </c:pt>
                <c:pt idx="280">
                  <c:v>83.953417721518989</c:v>
                </c:pt>
                <c:pt idx="281">
                  <c:v>254.38547486033519</c:v>
                </c:pt>
                <c:pt idx="282">
                  <c:v>101.8269801980198</c:v>
                </c:pt>
                <c:pt idx="283">
                  <c:v>55.066394736842106</c:v>
                </c:pt>
                <c:pt idx="284">
                  <c:v>56.901438721136763</c:v>
                </c:pt>
                <c:pt idx="285">
                  <c:v>121.28148148148148</c:v>
                </c:pt>
                <c:pt idx="286">
                  <c:v>91.189655172413794</c:v>
                </c:pt>
                <c:pt idx="287">
                  <c:v>115.44812080536913</c:v>
                </c:pt>
                <c:pt idx="288">
                  <c:v>67.771551724137936</c:v>
                </c:pt>
                <c:pt idx="289">
                  <c:v>28.576190476190476</c:v>
                </c:pt>
                <c:pt idx="290">
                  <c:v>46.8828125</c:v>
                </c:pt>
                <c:pt idx="291">
                  <c:v>154.42231237322514</c:v>
                </c:pt>
                <c:pt idx="292">
                  <c:v>201.22137404580153</c:v>
                </c:pt>
                <c:pt idx="293">
                  <c:v>100</c:v>
                </c:pt>
                <c:pt idx="294">
                  <c:v>100.08204511278196</c:v>
                </c:pt>
                <c:pt idx="295">
                  <c:v>230.08953488372092</c:v>
                </c:pt>
                <c:pt idx="296">
                  <c:v>141.74647887323943</c:v>
                </c:pt>
                <c:pt idx="297">
                  <c:v>56.344351395730705</c:v>
                </c:pt>
                <c:pt idx="298">
                  <c:v>73.341188524590166</c:v>
                </c:pt>
                <c:pt idx="299">
                  <c:v>85.337785234899329</c:v>
                </c:pt>
                <c:pt idx="300">
                  <c:v>61.496215139442228</c:v>
                </c:pt>
                <c:pt idx="301">
                  <c:v>93.018518518518519</c:v>
                </c:pt>
                <c:pt idx="302">
                  <c:v>50.292682926829265</c:v>
                </c:pt>
                <c:pt idx="303">
                  <c:v>106.43243243243244</c:v>
                </c:pt>
                <c:pt idx="304">
                  <c:v>51.719576719576722</c:v>
                </c:pt>
                <c:pt idx="305">
                  <c:v>36.612499999999997</c:v>
                </c:pt>
                <c:pt idx="306">
                  <c:v>42.517361111111114</c:v>
                </c:pt>
                <c:pt idx="307">
                  <c:v>62.712871287128714</c:v>
                </c:pt>
                <c:pt idx="308">
                  <c:v>89.957983193277315</c:v>
                </c:pt>
                <c:pt idx="309">
                  <c:v>28.924722222222222</c:v>
                </c:pt>
                <c:pt idx="310">
                  <c:v>138.8022</c:v>
                </c:pt>
                <c:pt idx="311">
                  <c:v>61.301369863013697</c:v>
                </c:pt>
                <c:pt idx="312">
                  <c:v>80.202702702702709</c:v>
                </c:pt>
                <c:pt idx="313">
                  <c:v>32.095833333333331</c:v>
                </c:pt>
                <c:pt idx="314">
                  <c:v>200.88888888888889</c:v>
                </c:pt>
                <c:pt idx="315">
                  <c:v>108.01265822784811</c:v>
                </c:pt>
                <c:pt idx="316">
                  <c:v>95.699367088607602</c:v>
                </c:pt>
                <c:pt idx="317">
                  <c:v>49.880281690140848</c:v>
                </c:pt>
                <c:pt idx="318">
                  <c:v>110.47058823529412</c:v>
                </c:pt>
                <c:pt idx="319">
                  <c:v>134.91139240506328</c:v>
                </c:pt>
                <c:pt idx="320">
                  <c:v>106.62314540059347</c:v>
                </c:pt>
                <c:pt idx="321">
                  <c:v>145.04301075268816</c:v>
                </c:pt>
                <c:pt idx="322">
                  <c:v>114.58620689655173</c:v>
                </c:pt>
                <c:pt idx="323">
                  <c:v>105.3170731707317</c:v>
                </c:pt>
                <c:pt idx="324">
                  <c:v>70.921195652173907</c:v>
                </c:pt>
                <c:pt idx="325">
                  <c:v>147.17167680278018</c:v>
                </c:pt>
                <c:pt idx="326">
                  <c:v>160.47058823529412</c:v>
                </c:pt>
                <c:pt idx="327">
                  <c:v>156.04578313253012</c:v>
                </c:pt>
                <c:pt idx="328">
                  <c:v>63.17365269461078</c:v>
                </c:pt>
                <c:pt idx="329">
                  <c:v>104.82352941176471</c:v>
                </c:pt>
                <c:pt idx="330">
                  <c:v>97.356164383561648</c:v>
                </c:pt>
                <c:pt idx="331">
                  <c:v>203.63063063063063</c:v>
                </c:pt>
                <c:pt idx="332">
                  <c:v>188.31203007518798</c:v>
                </c:pt>
                <c:pt idx="333">
                  <c:v>146.65217391304347</c:v>
                </c:pt>
                <c:pt idx="334">
                  <c:v>109.1875</c:v>
                </c:pt>
                <c:pt idx="335">
                  <c:v>59.249046653144013</c:v>
                </c:pt>
                <c:pt idx="336">
                  <c:v>97.904838709677421</c:v>
                </c:pt>
                <c:pt idx="337">
                  <c:v>70.000169491525426</c:v>
                </c:pt>
                <c:pt idx="338">
                  <c:v>72.865168539325836</c:v>
                </c:pt>
                <c:pt idx="339">
                  <c:v>146.34782608695653</c:v>
                </c:pt>
                <c:pt idx="340">
                  <c:v>67.909090909090907</c:v>
                </c:pt>
                <c:pt idx="341">
                  <c:v>169.85083076923075</c:v>
                </c:pt>
                <c:pt idx="342">
                  <c:v>58.413339694656486</c:v>
                </c:pt>
                <c:pt idx="343">
                  <c:v>119.99298245614035</c:v>
                </c:pt>
                <c:pt idx="344">
                  <c:v>99.860335195530723</c:v>
                </c:pt>
                <c:pt idx="345">
                  <c:v>90.579148936170213</c:v>
                </c:pt>
                <c:pt idx="346">
                  <c:v>117.77361477572559</c:v>
                </c:pt>
                <c:pt idx="347">
                  <c:v>86.554621848739501</c:v>
                </c:pt>
                <c:pt idx="348">
                  <c:v>71.899281437125751</c:v>
                </c:pt>
                <c:pt idx="349">
                  <c:v>129.81900452488688</c:v>
                </c:pt>
                <c:pt idx="350">
                  <c:v>44.912863070539416</c:v>
                </c:pt>
                <c:pt idx="351">
                  <c:v>40.755244755244753</c:v>
                </c:pt>
                <c:pt idx="352">
                  <c:v>103.52394779771615</c:v>
                </c:pt>
                <c:pt idx="353">
                  <c:v>125.44827586206897</c:v>
                </c:pt>
                <c:pt idx="354">
                  <c:v>246.60606060606059</c:v>
                </c:pt>
                <c:pt idx="355">
                  <c:v>79.401340206185566</c:v>
                </c:pt>
                <c:pt idx="356">
                  <c:v>86.138613861386133</c:v>
                </c:pt>
                <c:pt idx="357">
                  <c:v>193.04868913857678</c:v>
                </c:pt>
                <c:pt idx="358">
                  <c:v>84.023178807947019</c:v>
                </c:pt>
                <c:pt idx="359">
                  <c:v>139.82758620689654</c:v>
                </c:pt>
                <c:pt idx="360">
                  <c:v>109.82189265536722</c:v>
                </c:pt>
                <c:pt idx="361">
                  <c:v>139.53488372093022</c:v>
                </c:pt>
                <c:pt idx="362">
                  <c:v>347.84615384615387</c:v>
                </c:pt>
                <c:pt idx="363">
                  <c:v>68.24159292035398</c:v>
                </c:pt>
                <c:pt idx="364">
                  <c:v>239.93846153846152</c:v>
                </c:pt>
                <c:pt idx="365">
                  <c:v>287.31343283582089</c:v>
                </c:pt>
                <c:pt idx="366">
                  <c:v>86.84882352941176</c:v>
                </c:pt>
                <c:pt idx="367">
                  <c:v>81.84905660377359</c:v>
                </c:pt>
                <c:pt idx="368">
                  <c:v>42.874970059880241</c:v>
                </c:pt>
                <c:pt idx="369">
                  <c:v>709.41860465116281</c:v>
                </c:pt>
                <c:pt idx="370">
                  <c:v>161.25517890772127</c:v>
                </c:pt>
                <c:pt idx="371">
                  <c:v>41.777777777777779</c:v>
                </c:pt>
                <c:pt idx="372">
                  <c:v>89.887640449438209</c:v>
                </c:pt>
                <c:pt idx="373">
                  <c:v>45.051724137931032</c:v>
                </c:pt>
                <c:pt idx="374">
                  <c:v>42.857142857142854</c:v>
                </c:pt>
                <c:pt idx="375">
                  <c:v>54.083333333333336</c:v>
                </c:pt>
                <c:pt idx="376">
                  <c:v>103.21804511278195</c:v>
                </c:pt>
                <c:pt idx="377">
                  <c:v>40.397590361445786</c:v>
                </c:pt>
                <c:pt idx="378">
                  <c:v>116.85906040268456</c:v>
                </c:pt>
                <c:pt idx="379">
                  <c:v>115.51020408163265</c:v>
                </c:pt>
                <c:pt idx="380">
                  <c:v>104.31274900398407</c:v>
                </c:pt>
                <c:pt idx="381">
                  <c:v>69.772727272727266</c:v>
                </c:pt>
                <c:pt idx="382">
                  <c:v>43.020833333333336</c:v>
                </c:pt>
                <c:pt idx="383">
                  <c:v>58.540469973890339</c:v>
                </c:pt>
                <c:pt idx="384">
                  <c:v>111.79535864978902</c:v>
                </c:pt>
                <c:pt idx="385">
                  <c:v>46.230769230769234</c:v>
                </c:pt>
                <c:pt idx="386">
                  <c:v>144.69039145907473</c:v>
                </c:pt>
                <c:pt idx="387">
                  <c:v>88.845070422535215</c:v>
                </c:pt>
                <c:pt idx="388">
                  <c:v>81.75107284768211</c:v>
                </c:pt>
                <c:pt idx="389">
                  <c:v>71.428571428571431</c:v>
                </c:pt>
                <c:pt idx="390">
                  <c:v>104.25906735751295</c:v>
                </c:pt>
                <c:pt idx="391">
                  <c:v>90.616504854368927</c:v>
                </c:pt>
                <c:pt idx="392">
                  <c:v>157.33048433048432</c:v>
                </c:pt>
                <c:pt idx="393">
                  <c:v>105.18</c:v>
                </c:pt>
                <c:pt idx="394">
                  <c:v>58.719836956521746</c:v>
                </c:pt>
                <c:pt idx="395">
                  <c:v>81.632653061224488</c:v>
                </c:pt>
                <c:pt idx="396">
                  <c:v>56.460043668122275</c:v>
                </c:pt>
                <c:pt idx="397">
                  <c:v>140.1044776119403</c:v>
                </c:pt>
                <c:pt idx="398">
                  <c:v>224.85263157894738</c:v>
                </c:pt>
                <c:pt idx="399">
                  <c:v>181.13306451612902</c:v>
                </c:pt>
                <c:pt idx="400">
                  <c:v>711.04109589041093</c:v>
                </c:pt>
                <c:pt idx="401">
                  <c:v>65.883720930232556</c:v>
                </c:pt>
                <c:pt idx="402">
                  <c:v>75.185714285714283</c:v>
                </c:pt>
                <c:pt idx="403">
                  <c:v>133.14391143911439</c:v>
                </c:pt>
                <c:pt idx="404">
                  <c:v>55.2</c:v>
                </c:pt>
                <c:pt idx="405">
                  <c:v>86.163714285714292</c:v>
                </c:pt>
                <c:pt idx="406">
                  <c:v>92.318181818181813</c:v>
                </c:pt>
                <c:pt idx="407">
                  <c:v>160.16473684210527</c:v>
                </c:pt>
                <c:pt idx="408">
                  <c:v>45.6</c:v>
                </c:pt>
                <c:pt idx="409">
                  <c:v>183.28571428571428</c:v>
                </c:pt>
                <c:pt idx="410">
                  <c:v>125.78838174273859</c:v>
                </c:pt>
                <c:pt idx="411">
                  <c:v>57.654545454545456</c:v>
                </c:pt>
                <c:pt idx="412">
                  <c:v>78.660818713450297</c:v>
                </c:pt>
                <c:pt idx="413">
                  <c:v>91.480769230769226</c:v>
                </c:pt>
                <c:pt idx="414">
                  <c:v>68.09809523809524</c:v>
                </c:pt>
                <c:pt idx="415">
                  <c:v>48.086800000000004</c:v>
                </c:pt>
                <c:pt idx="416">
                  <c:v>202.42307692307693</c:v>
                </c:pt>
                <c:pt idx="417">
                  <c:v>216.75</c:v>
                </c:pt>
                <c:pt idx="418">
                  <c:v>110.06849315068493</c:v>
                </c:pt>
                <c:pt idx="419">
                  <c:v>4.833333333333333</c:v>
                </c:pt>
                <c:pt idx="420">
                  <c:v>50.166666666666664</c:v>
                </c:pt>
                <c:pt idx="421">
                  <c:v>35.833333333333336</c:v>
                </c:pt>
                <c:pt idx="422">
                  <c:v>11.76923076923077</c:v>
                </c:pt>
                <c:pt idx="423">
                  <c:v>40.78</c:v>
                </c:pt>
                <c:pt idx="424">
                  <c:v>3</c:v>
                </c:pt>
                <c:pt idx="425">
                  <c:v>16.625</c:v>
                </c:pt>
                <c:pt idx="426">
                  <c:v>0</c:v>
                </c:pt>
                <c:pt idx="427">
                  <c:v>52</c:v>
                </c:pt>
                <c:pt idx="428">
                  <c:v>0</c:v>
                </c:pt>
                <c:pt idx="429">
                  <c:v>4.8</c:v>
                </c:pt>
                <c:pt idx="430">
                  <c:v>51.875</c:v>
                </c:pt>
                <c:pt idx="431">
                  <c:v>71.25</c:v>
                </c:pt>
                <c:pt idx="432">
                  <c:v>0</c:v>
                </c:pt>
                <c:pt idx="433">
                  <c:v>62.5</c:v>
                </c:pt>
                <c:pt idx="434">
                  <c:v>1</c:v>
                </c:pt>
                <c:pt idx="435">
                  <c:v>0</c:v>
                </c:pt>
                <c:pt idx="436">
                  <c:v>0</c:v>
                </c:pt>
                <c:pt idx="437">
                  <c:v>170.54545454545453</c:v>
                </c:pt>
                <c:pt idx="438">
                  <c:v>0</c:v>
                </c:pt>
                <c:pt idx="439">
                  <c:v>5</c:v>
                </c:pt>
                <c:pt idx="440">
                  <c:v>0</c:v>
                </c:pt>
                <c:pt idx="441">
                  <c:v>393.58823529411762</c:v>
                </c:pt>
                <c:pt idx="442">
                  <c:v>5</c:v>
                </c:pt>
                <c:pt idx="443">
                  <c:v>50</c:v>
                </c:pt>
                <c:pt idx="444">
                  <c:v>1</c:v>
                </c:pt>
                <c:pt idx="445">
                  <c:v>47.875</c:v>
                </c:pt>
                <c:pt idx="446">
                  <c:v>5</c:v>
                </c:pt>
                <c:pt idx="447">
                  <c:v>20.502500000000001</c:v>
                </c:pt>
                <c:pt idx="448">
                  <c:v>9</c:v>
                </c:pt>
                <c:pt idx="449">
                  <c:v>56.571428571428569</c:v>
                </c:pt>
                <c:pt idx="450">
                  <c:v>0</c:v>
                </c:pt>
                <c:pt idx="451">
                  <c:v>40</c:v>
                </c:pt>
                <c:pt idx="452">
                  <c:v>13</c:v>
                </c:pt>
                <c:pt idx="453">
                  <c:v>16.399999999999999</c:v>
                </c:pt>
                <c:pt idx="454">
                  <c:v>22.5</c:v>
                </c:pt>
                <c:pt idx="455">
                  <c:v>20.333333333333332</c:v>
                </c:pt>
                <c:pt idx="456">
                  <c:v>0</c:v>
                </c:pt>
                <c:pt idx="457">
                  <c:v>16.755102040816325</c:v>
                </c:pt>
                <c:pt idx="458">
                  <c:v>25</c:v>
                </c:pt>
                <c:pt idx="459">
                  <c:v>12.5</c:v>
                </c:pt>
                <c:pt idx="460">
                  <c:v>0</c:v>
                </c:pt>
                <c:pt idx="461">
                  <c:v>0</c:v>
                </c:pt>
                <c:pt idx="462">
                  <c:v>113.63636363636364</c:v>
                </c:pt>
                <c:pt idx="463">
                  <c:v>1</c:v>
                </c:pt>
                <c:pt idx="464">
                  <c:v>17.25</c:v>
                </c:pt>
                <c:pt idx="465">
                  <c:v>15.2</c:v>
                </c:pt>
                <c:pt idx="466">
                  <c:v>110.64102564102564</c:v>
                </c:pt>
                <c:pt idx="467">
                  <c:v>0</c:v>
                </c:pt>
                <c:pt idx="468">
                  <c:v>0</c:v>
                </c:pt>
                <c:pt idx="469">
                  <c:v>25.5</c:v>
                </c:pt>
                <c:pt idx="470">
                  <c:v>38.476470588235294</c:v>
                </c:pt>
                <c:pt idx="471">
                  <c:v>28.2</c:v>
                </c:pt>
                <c:pt idx="472">
                  <c:v>61.5</c:v>
                </c:pt>
                <c:pt idx="473">
                  <c:v>1</c:v>
                </c:pt>
                <c:pt idx="474">
                  <c:v>0</c:v>
                </c:pt>
                <c:pt idx="475">
                  <c:v>39.569274193548388</c:v>
                </c:pt>
                <c:pt idx="476">
                  <c:v>0</c:v>
                </c:pt>
                <c:pt idx="477">
                  <c:v>0</c:v>
                </c:pt>
                <c:pt idx="478">
                  <c:v>88.8</c:v>
                </c:pt>
                <c:pt idx="479">
                  <c:v>55.457142857142856</c:v>
                </c:pt>
                <c:pt idx="480">
                  <c:v>87.142857142857139</c:v>
                </c:pt>
                <c:pt idx="481">
                  <c:v>10</c:v>
                </c:pt>
                <c:pt idx="482">
                  <c:v>51.224489795918366</c:v>
                </c:pt>
                <c:pt idx="483">
                  <c:v>13.545454545454545</c:v>
                </c:pt>
                <c:pt idx="484">
                  <c:v>66.520080000000007</c:v>
                </c:pt>
                <c:pt idx="485">
                  <c:v>50</c:v>
                </c:pt>
                <c:pt idx="486">
                  <c:v>0</c:v>
                </c:pt>
                <c:pt idx="487">
                  <c:v>0</c:v>
                </c:pt>
                <c:pt idx="488">
                  <c:v>71.666666666666671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10.333333333333334</c:v>
                </c:pt>
                <c:pt idx="494">
                  <c:v>0</c:v>
                </c:pt>
                <c:pt idx="495">
                  <c:v>1</c:v>
                </c:pt>
                <c:pt idx="496">
                  <c:v>10</c:v>
                </c:pt>
                <c:pt idx="497">
                  <c:v>136.09090909090909</c:v>
                </c:pt>
                <c:pt idx="498">
                  <c:v>73.461538461538467</c:v>
                </c:pt>
                <c:pt idx="499">
                  <c:v>53.75</c:v>
                </c:pt>
                <c:pt idx="500">
                  <c:v>0</c:v>
                </c:pt>
                <c:pt idx="501">
                  <c:v>57.5</c:v>
                </c:pt>
                <c:pt idx="502">
                  <c:v>12.666666666666666</c:v>
                </c:pt>
                <c:pt idx="503">
                  <c:v>67</c:v>
                </c:pt>
                <c:pt idx="504">
                  <c:v>3.7142857142857144</c:v>
                </c:pt>
                <c:pt idx="505">
                  <c:v>250</c:v>
                </c:pt>
                <c:pt idx="506">
                  <c:v>64</c:v>
                </c:pt>
                <c:pt idx="507">
                  <c:v>133.33333333333334</c:v>
                </c:pt>
                <c:pt idx="508">
                  <c:v>10</c:v>
                </c:pt>
                <c:pt idx="509">
                  <c:v>0</c:v>
                </c:pt>
                <c:pt idx="510">
                  <c:v>30</c:v>
                </c:pt>
                <c:pt idx="511">
                  <c:v>5.5</c:v>
                </c:pt>
                <c:pt idx="512">
                  <c:v>102.38235294117646</c:v>
                </c:pt>
                <c:pt idx="513">
                  <c:v>16.666666666666668</c:v>
                </c:pt>
                <c:pt idx="514">
                  <c:v>725.02941176470586</c:v>
                </c:pt>
                <c:pt idx="515">
                  <c:v>0</c:v>
                </c:pt>
                <c:pt idx="516">
                  <c:v>68.333333333333329</c:v>
                </c:pt>
                <c:pt idx="517">
                  <c:v>0</c:v>
                </c:pt>
                <c:pt idx="518">
                  <c:v>39.228571428571428</c:v>
                </c:pt>
                <c:pt idx="519">
                  <c:v>150.14705882352942</c:v>
                </c:pt>
                <c:pt idx="520">
                  <c:v>93.428571428571431</c:v>
                </c:pt>
                <c:pt idx="521">
                  <c:v>110.96774193548387</c:v>
                </c:pt>
                <c:pt idx="522">
                  <c:v>71.785714285714292</c:v>
                </c:pt>
                <c:pt idx="523">
                  <c:v>29.258076923076924</c:v>
                </c:pt>
                <c:pt idx="524">
                  <c:v>1000</c:v>
                </c:pt>
                <c:pt idx="525">
                  <c:v>74.347826086956516</c:v>
                </c:pt>
                <c:pt idx="526">
                  <c:v>63.829113924050631</c:v>
                </c:pt>
                <c:pt idx="527">
                  <c:v>44.333333333333336</c:v>
                </c:pt>
                <c:pt idx="528">
                  <c:v>86.944444444444443</c:v>
                </c:pt>
                <c:pt idx="529">
                  <c:v>126.55172413793103</c:v>
                </c:pt>
                <c:pt idx="530">
                  <c:v>129.03225806451613</c:v>
                </c:pt>
                <c:pt idx="531">
                  <c:v>71.242774566473983</c:v>
                </c:pt>
                <c:pt idx="532">
                  <c:v>117.88235294117646</c:v>
                </c:pt>
                <c:pt idx="533">
                  <c:v>327.08333333333331</c:v>
                </c:pt>
                <c:pt idx="534">
                  <c:v>34.745762711864408</c:v>
                </c:pt>
                <c:pt idx="535">
                  <c:v>100.06410256410257</c:v>
                </c:pt>
                <c:pt idx="536">
                  <c:v>40.847457627118644</c:v>
                </c:pt>
                <c:pt idx="537">
                  <c:v>252.01666666666668</c:v>
                </c:pt>
                <c:pt idx="538">
                  <c:v>25.161000000000001</c:v>
                </c:pt>
                <c:pt idx="539">
                  <c:v>1</c:v>
                </c:pt>
                <c:pt idx="540">
                  <c:v>25</c:v>
                </c:pt>
                <c:pt idx="541">
                  <c:v>1</c:v>
                </c:pt>
                <c:pt idx="542">
                  <c:v>35</c:v>
                </c:pt>
                <c:pt idx="543">
                  <c:v>3</c:v>
                </c:pt>
                <c:pt idx="544">
                  <c:v>402.70588235294116</c:v>
                </c:pt>
                <c:pt idx="545">
                  <c:v>26</c:v>
                </c:pt>
                <c:pt idx="546">
                  <c:v>0</c:v>
                </c:pt>
                <c:pt idx="547">
                  <c:v>9</c:v>
                </c:pt>
                <c:pt idx="548">
                  <c:v>8.5</c:v>
                </c:pt>
                <c:pt idx="549">
                  <c:v>8.75</c:v>
                </c:pt>
                <c:pt idx="550">
                  <c:v>135.03571428571428</c:v>
                </c:pt>
                <c:pt idx="551">
                  <c:v>0</c:v>
                </c:pt>
                <c:pt idx="552">
                  <c:v>20.5</c:v>
                </c:pt>
                <c:pt idx="553">
                  <c:v>64.36363636363636</c:v>
                </c:pt>
                <c:pt idx="554">
                  <c:v>0</c:v>
                </c:pt>
                <c:pt idx="555">
                  <c:v>200</c:v>
                </c:pt>
                <c:pt idx="556">
                  <c:v>68.3</c:v>
                </c:pt>
                <c:pt idx="557">
                  <c:v>0</c:v>
                </c:pt>
                <c:pt idx="558">
                  <c:v>50</c:v>
                </c:pt>
                <c:pt idx="559">
                  <c:v>4</c:v>
                </c:pt>
                <c:pt idx="560">
                  <c:v>27.5</c:v>
                </c:pt>
                <c:pt idx="561">
                  <c:v>0</c:v>
                </c:pt>
                <c:pt idx="562">
                  <c:v>34</c:v>
                </c:pt>
                <c:pt idx="563">
                  <c:v>1</c:v>
                </c:pt>
                <c:pt idx="564">
                  <c:v>0</c:v>
                </c:pt>
                <c:pt idx="565">
                  <c:v>1</c:v>
                </c:pt>
                <c:pt idx="566">
                  <c:v>0</c:v>
                </c:pt>
                <c:pt idx="567">
                  <c:v>49</c:v>
                </c:pt>
                <c:pt idx="568">
                  <c:v>20</c:v>
                </c:pt>
                <c:pt idx="569">
                  <c:v>142</c:v>
                </c:pt>
                <c:pt idx="570">
                  <c:v>53</c:v>
                </c:pt>
                <c:pt idx="571">
                  <c:v>0</c:v>
                </c:pt>
                <c:pt idx="572">
                  <c:v>38.444444444444443</c:v>
                </c:pt>
                <c:pt idx="573">
                  <c:v>20</c:v>
                </c:pt>
                <c:pt idx="574">
                  <c:v>64.75</c:v>
                </c:pt>
                <c:pt idx="575">
                  <c:v>1</c:v>
                </c:pt>
                <c:pt idx="576">
                  <c:v>10</c:v>
                </c:pt>
                <c:pt idx="577">
                  <c:v>2</c:v>
                </c:pt>
                <c:pt idx="578">
                  <c:v>35</c:v>
                </c:pt>
                <c:pt idx="579">
                  <c:v>1</c:v>
                </c:pt>
                <c:pt idx="580">
                  <c:v>0</c:v>
                </c:pt>
                <c:pt idx="581">
                  <c:v>0</c:v>
                </c:pt>
                <c:pt idx="582">
                  <c:v>1</c:v>
                </c:pt>
                <c:pt idx="583">
                  <c:v>5</c:v>
                </c:pt>
                <c:pt idx="584">
                  <c:v>0</c:v>
                </c:pt>
                <c:pt idx="585">
                  <c:v>14</c:v>
                </c:pt>
                <c:pt idx="586">
                  <c:v>389.28571428571428</c:v>
                </c:pt>
                <c:pt idx="587">
                  <c:v>150.5</c:v>
                </c:pt>
                <c:pt idx="588">
                  <c:v>1</c:v>
                </c:pt>
                <c:pt idx="589">
                  <c:v>24.777777777777779</c:v>
                </c:pt>
                <c:pt idx="590">
                  <c:v>30.5</c:v>
                </c:pt>
                <c:pt idx="591">
                  <c:v>250</c:v>
                </c:pt>
                <c:pt idx="592">
                  <c:v>16.428571428571427</c:v>
                </c:pt>
                <c:pt idx="593">
                  <c:v>13</c:v>
                </c:pt>
                <c:pt idx="594">
                  <c:v>53.25</c:v>
                </c:pt>
                <c:pt idx="595">
                  <c:v>3</c:v>
                </c:pt>
                <c:pt idx="596">
                  <c:v>10</c:v>
                </c:pt>
                <c:pt idx="597">
                  <c:v>121.42857142857143</c:v>
                </c:pt>
                <c:pt idx="598">
                  <c:v>15.5</c:v>
                </c:pt>
                <c:pt idx="599">
                  <c:v>100</c:v>
                </c:pt>
                <c:pt idx="600">
                  <c:v>23.333333333333332</c:v>
                </c:pt>
                <c:pt idx="601">
                  <c:v>0</c:v>
                </c:pt>
                <c:pt idx="602">
                  <c:v>45.386153846153846</c:v>
                </c:pt>
                <c:pt idx="603">
                  <c:v>0</c:v>
                </c:pt>
                <c:pt idx="604">
                  <c:v>16.375</c:v>
                </c:pt>
                <c:pt idx="605">
                  <c:v>10</c:v>
                </c:pt>
                <c:pt idx="606">
                  <c:v>0</c:v>
                </c:pt>
                <c:pt idx="607">
                  <c:v>292.2</c:v>
                </c:pt>
                <c:pt idx="608">
                  <c:v>5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105.93388429752066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20</c:v>
                </c:pt>
                <c:pt idx="617">
                  <c:v>0</c:v>
                </c:pt>
                <c:pt idx="618">
                  <c:v>1</c:v>
                </c:pt>
                <c:pt idx="619">
                  <c:v>300</c:v>
                </c:pt>
                <c:pt idx="620">
                  <c:v>87</c:v>
                </c:pt>
                <c:pt idx="621">
                  <c:v>37.888888888888886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111.41025641025641</c:v>
                </c:pt>
                <c:pt idx="626">
                  <c:v>90</c:v>
                </c:pt>
                <c:pt idx="627">
                  <c:v>0</c:v>
                </c:pt>
                <c:pt idx="628">
                  <c:v>116.66666666666667</c:v>
                </c:pt>
                <c:pt idx="629">
                  <c:v>10</c:v>
                </c:pt>
                <c:pt idx="630">
                  <c:v>76.666666666666671</c:v>
                </c:pt>
                <c:pt idx="631">
                  <c:v>0</c:v>
                </c:pt>
                <c:pt idx="632">
                  <c:v>49.8</c:v>
                </c:pt>
                <c:pt idx="633">
                  <c:v>1</c:v>
                </c:pt>
                <c:pt idx="634">
                  <c:v>2</c:v>
                </c:pt>
                <c:pt idx="635">
                  <c:v>4</c:v>
                </c:pt>
                <c:pt idx="636">
                  <c:v>0</c:v>
                </c:pt>
                <c:pt idx="637">
                  <c:v>3</c:v>
                </c:pt>
                <c:pt idx="638">
                  <c:v>1</c:v>
                </c:pt>
                <c:pt idx="639">
                  <c:v>50.5</c:v>
                </c:pt>
                <c:pt idx="640">
                  <c:v>151.31746031746033</c:v>
                </c:pt>
                <c:pt idx="641">
                  <c:v>134.3592456301748</c:v>
                </c:pt>
                <c:pt idx="642">
                  <c:v>174.02631578947367</c:v>
                </c:pt>
                <c:pt idx="643">
                  <c:v>73.486268364348675</c:v>
                </c:pt>
                <c:pt idx="644">
                  <c:v>23.518987341772153</c:v>
                </c:pt>
                <c:pt idx="645">
                  <c:v>39.074444444444445</c:v>
                </c:pt>
                <c:pt idx="646">
                  <c:v>125.94117647058823</c:v>
                </c:pt>
                <c:pt idx="647">
                  <c:v>42.670731707317074</c:v>
                </c:pt>
                <c:pt idx="648">
                  <c:v>35.125</c:v>
                </c:pt>
                <c:pt idx="649">
                  <c:v>239.35238095238094</c:v>
                </c:pt>
                <c:pt idx="650">
                  <c:v>107.64285714285714</c:v>
                </c:pt>
                <c:pt idx="651">
                  <c:v>95.830623306233065</c:v>
                </c:pt>
                <c:pt idx="652">
                  <c:v>31.663376110562684</c:v>
                </c:pt>
                <c:pt idx="653">
                  <c:v>42.886861313868614</c:v>
                </c:pt>
                <c:pt idx="654">
                  <c:v>122.73563218390805</c:v>
                </c:pt>
                <c:pt idx="655">
                  <c:v>190.45454545454547</c:v>
                </c:pt>
                <c:pt idx="656">
                  <c:v>109.33695652173913</c:v>
                </c:pt>
                <c:pt idx="657">
                  <c:v>143.66666666666666</c:v>
                </c:pt>
                <c:pt idx="658">
                  <c:v>84.944444444444443</c:v>
                </c:pt>
                <c:pt idx="659">
                  <c:v>10.555555555555555</c:v>
                </c:pt>
                <c:pt idx="660">
                  <c:v>39</c:v>
                </c:pt>
                <c:pt idx="661">
                  <c:v>100</c:v>
                </c:pt>
                <c:pt idx="662">
                  <c:v>31.172413793103448</c:v>
                </c:pt>
                <c:pt idx="663">
                  <c:v>155.33333333333334</c:v>
                </c:pt>
                <c:pt idx="664">
                  <c:v>2</c:v>
                </c:pt>
                <c:pt idx="665">
                  <c:v>178.92857142857142</c:v>
                </c:pt>
                <c:pt idx="666">
                  <c:v>27.36</c:v>
                </c:pt>
                <c:pt idx="667">
                  <c:v>1536.25</c:v>
                </c:pt>
                <c:pt idx="668">
                  <c:v>84.99677419354839</c:v>
                </c:pt>
                <c:pt idx="669">
                  <c:v>788.5333333333333</c:v>
                </c:pt>
                <c:pt idx="670">
                  <c:v>50.29767441860465</c:v>
                </c:pt>
                <c:pt idx="671">
                  <c:v>68.333333333333329</c:v>
                </c:pt>
                <c:pt idx="672">
                  <c:v>7.5</c:v>
                </c:pt>
                <c:pt idx="673">
                  <c:v>34.269230769230766</c:v>
                </c:pt>
                <c:pt idx="674">
                  <c:v>61.291666666666664</c:v>
                </c:pt>
                <c:pt idx="675">
                  <c:v>133.25</c:v>
                </c:pt>
                <c:pt idx="676">
                  <c:v>65.17647058823529</c:v>
                </c:pt>
                <c:pt idx="677">
                  <c:v>93.90425531914893</c:v>
                </c:pt>
                <c:pt idx="678">
                  <c:v>150.65116279069767</c:v>
                </c:pt>
                <c:pt idx="679">
                  <c:v>1</c:v>
                </c:pt>
                <c:pt idx="680">
                  <c:v>13.25</c:v>
                </c:pt>
                <c:pt idx="681">
                  <c:v>99.333333333333329</c:v>
                </c:pt>
                <c:pt idx="682">
                  <c:v>177.39259259259259</c:v>
                </c:pt>
                <c:pt idx="683">
                  <c:v>55.3</c:v>
                </c:pt>
                <c:pt idx="684">
                  <c:v>0</c:v>
                </c:pt>
                <c:pt idx="685">
                  <c:v>591.66666666666663</c:v>
                </c:pt>
                <c:pt idx="686">
                  <c:v>405.5</c:v>
                </c:pt>
                <c:pt idx="687">
                  <c:v>343.14732142857144</c:v>
                </c:pt>
                <c:pt idx="688">
                  <c:v>72.588235294117652</c:v>
                </c:pt>
                <c:pt idx="689">
                  <c:v>26</c:v>
                </c:pt>
                <c:pt idx="690">
                  <c:v>6.4975124378109452</c:v>
                </c:pt>
                <c:pt idx="691">
                  <c:v>119.38513513513513</c:v>
                </c:pt>
                <c:pt idx="692">
                  <c:v>84.285714285714292</c:v>
                </c:pt>
                <c:pt idx="693">
                  <c:v>90.857142857142861</c:v>
                </c:pt>
                <c:pt idx="694">
                  <c:v>1</c:v>
                </c:pt>
                <c:pt idx="695">
                  <c:v>20.342105263157894</c:v>
                </c:pt>
                <c:pt idx="696">
                  <c:v>530.68965517241384</c:v>
                </c:pt>
                <c:pt idx="697">
                  <c:v>120.39184269662923</c:v>
                </c:pt>
                <c:pt idx="698">
                  <c:v>13</c:v>
                </c:pt>
                <c:pt idx="699">
                  <c:v>291.33333333333331</c:v>
                </c:pt>
                <c:pt idx="700">
                  <c:v>124.9191891891892</c:v>
                </c:pt>
                <c:pt idx="701">
                  <c:v>119.57142857142857</c:v>
                </c:pt>
                <c:pt idx="702">
                  <c:v>120.25</c:v>
                </c:pt>
                <c:pt idx="703">
                  <c:v>195.4</c:v>
                </c:pt>
                <c:pt idx="704">
                  <c:v>0</c:v>
                </c:pt>
                <c:pt idx="705">
                  <c:v>117.69868421052631</c:v>
                </c:pt>
                <c:pt idx="706">
                  <c:v>23.948509485094849</c:v>
                </c:pt>
                <c:pt idx="707">
                  <c:v>30.5</c:v>
                </c:pt>
                <c:pt idx="708">
                  <c:v>0</c:v>
                </c:pt>
                <c:pt idx="709">
                  <c:v>99.973372781065095</c:v>
                </c:pt>
                <c:pt idx="710">
                  <c:v>26.25</c:v>
                </c:pt>
                <c:pt idx="711">
                  <c:v>199</c:v>
                </c:pt>
                <c:pt idx="712">
                  <c:v>80.321428571428569</c:v>
                </c:pt>
                <c:pt idx="713">
                  <c:v>115.75</c:v>
                </c:pt>
                <c:pt idx="714">
                  <c:v>44.6875</c:v>
                </c:pt>
                <c:pt idx="715">
                  <c:v>76.25</c:v>
                </c:pt>
                <c:pt idx="716">
                  <c:v>22.5</c:v>
                </c:pt>
                <c:pt idx="717">
                  <c:v>19.399999999999999</c:v>
                </c:pt>
                <c:pt idx="718">
                  <c:v>66.707317073170728</c:v>
                </c:pt>
                <c:pt idx="719">
                  <c:v>84.142857142857139</c:v>
                </c:pt>
                <c:pt idx="720">
                  <c:v>215.72549019607843</c:v>
                </c:pt>
                <c:pt idx="721">
                  <c:v>54.69</c:v>
                </c:pt>
                <c:pt idx="722">
                  <c:v>51.62944055944056</c:v>
                </c:pt>
                <c:pt idx="723">
                  <c:v>143.35714285714286</c:v>
                </c:pt>
                <c:pt idx="724">
                  <c:v>72.428571428571431</c:v>
                </c:pt>
                <c:pt idx="725">
                  <c:v>36.530201342281877</c:v>
                </c:pt>
                <c:pt idx="726">
                  <c:v>60.903461538461535</c:v>
                </c:pt>
                <c:pt idx="727">
                  <c:v>43.55</c:v>
                </c:pt>
                <c:pt idx="728">
                  <c:v>99.766037735849054</c:v>
                </c:pt>
                <c:pt idx="729">
                  <c:v>88.732394366197184</c:v>
                </c:pt>
                <c:pt idx="730">
                  <c:v>4.9230769230769234</c:v>
                </c:pt>
                <c:pt idx="731">
                  <c:v>17.822485207100591</c:v>
                </c:pt>
                <c:pt idx="732">
                  <c:v>187.19298245614036</c:v>
                </c:pt>
                <c:pt idx="733">
                  <c:v>234.80786026200875</c:v>
                </c:pt>
                <c:pt idx="734">
                  <c:v>105.04629629629629</c:v>
                </c:pt>
                <c:pt idx="735">
                  <c:v>56.666666666666664</c:v>
                </c:pt>
                <c:pt idx="736">
                  <c:v>39.048780487804876</c:v>
                </c:pt>
                <c:pt idx="737">
                  <c:v>68.345323741007192</c:v>
                </c:pt>
                <c:pt idx="738">
                  <c:v>169.57894736842104</c:v>
                </c:pt>
                <c:pt idx="739">
                  <c:v>141.42340425531913</c:v>
                </c:pt>
                <c:pt idx="740">
                  <c:v>67.391304347826093</c:v>
                </c:pt>
                <c:pt idx="741">
                  <c:v>54.266666666666666</c:v>
                </c:pt>
                <c:pt idx="742">
                  <c:v>82.516129032258064</c:v>
                </c:pt>
                <c:pt idx="743">
                  <c:v>53.729729729729726</c:v>
                </c:pt>
                <c:pt idx="744">
                  <c:v>34.206185567010309</c:v>
                </c:pt>
                <c:pt idx="745">
                  <c:v>127.32727272727273</c:v>
                </c:pt>
                <c:pt idx="746">
                  <c:v>45.56818181818182</c:v>
                </c:pt>
                <c:pt idx="747">
                  <c:v>95.963636363636368</c:v>
                </c:pt>
                <c:pt idx="748">
                  <c:v>77.271186440677965</c:v>
                </c:pt>
                <c:pt idx="749">
                  <c:v>57.338709677419352</c:v>
                </c:pt>
                <c:pt idx="750">
                  <c:v>53.19047619047619</c:v>
                </c:pt>
                <c:pt idx="751">
                  <c:v>492.30769230769232</c:v>
                </c:pt>
                <c:pt idx="752">
                  <c:v>42.346938775510203</c:v>
                </c:pt>
                <c:pt idx="753">
                  <c:v>37.466029411764708</c:v>
                </c:pt>
                <c:pt idx="754">
                  <c:v>37.454545454545453</c:v>
                </c:pt>
                <c:pt idx="755">
                  <c:v>33.055555555555557</c:v>
                </c:pt>
                <c:pt idx="756">
                  <c:v>134.21052631578948</c:v>
                </c:pt>
                <c:pt idx="757">
                  <c:v>51.474747474747474</c:v>
                </c:pt>
                <c:pt idx="758">
                  <c:v>0</c:v>
                </c:pt>
                <c:pt idx="759">
                  <c:v>39.166666666666664</c:v>
                </c:pt>
                <c:pt idx="760">
                  <c:v>0</c:v>
                </c:pt>
                <c:pt idx="761">
                  <c:v>5</c:v>
                </c:pt>
                <c:pt idx="762">
                  <c:v>0</c:v>
                </c:pt>
                <c:pt idx="763">
                  <c:v>57.295454545454547</c:v>
                </c:pt>
                <c:pt idx="764">
                  <c:v>0</c:v>
                </c:pt>
                <c:pt idx="765">
                  <c:v>59</c:v>
                </c:pt>
                <c:pt idx="766">
                  <c:v>0</c:v>
                </c:pt>
                <c:pt idx="767">
                  <c:v>31.846153846153847</c:v>
                </c:pt>
                <c:pt idx="768">
                  <c:v>0</c:v>
                </c:pt>
                <c:pt idx="769">
                  <c:v>10</c:v>
                </c:pt>
                <c:pt idx="770">
                  <c:v>50</c:v>
                </c:pt>
                <c:pt idx="771">
                  <c:v>16</c:v>
                </c:pt>
                <c:pt idx="772">
                  <c:v>39</c:v>
                </c:pt>
                <c:pt idx="773">
                  <c:v>34</c:v>
                </c:pt>
                <c:pt idx="774">
                  <c:v>63.122807017543863</c:v>
                </c:pt>
                <c:pt idx="775">
                  <c:v>7</c:v>
                </c:pt>
                <c:pt idx="776">
                  <c:v>2</c:v>
                </c:pt>
                <c:pt idx="777">
                  <c:v>66.666666666666671</c:v>
                </c:pt>
                <c:pt idx="778">
                  <c:v>38.518518518518519</c:v>
                </c:pt>
                <c:pt idx="779">
                  <c:v>42.609200000000001</c:v>
                </c:pt>
                <c:pt idx="780">
                  <c:v>50</c:v>
                </c:pt>
                <c:pt idx="781">
                  <c:v>63.485714285714288</c:v>
                </c:pt>
                <c:pt idx="782">
                  <c:v>102.5</c:v>
                </c:pt>
                <c:pt idx="783">
                  <c:v>31.142758620689655</c:v>
                </c:pt>
                <c:pt idx="784">
                  <c:v>162.27272727272728</c:v>
                </c:pt>
                <c:pt idx="785">
                  <c:v>80.588235294117652</c:v>
                </c:pt>
                <c:pt idx="786">
                  <c:v>59.85441176470588</c:v>
                </c:pt>
                <c:pt idx="787">
                  <c:v>132.85714285714286</c:v>
                </c:pt>
                <c:pt idx="788">
                  <c:v>92.547820512820508</c:v>
                </c:pt>
                <c:pt idx="789">
                  <c:v>60.859375</c:v>
                </c:pt>
                <c:pt idx="790">
                  <c:v>41.851833333333339</c:v>
                </c:pt>
                <c:pt idx="791">
                  <c:v>88.325937499999995</c:v>
                </c:pt>
                <c:pt idx="792">
                  <c:v>158.96226415094338</c:v>
                </c:pt>
                <c:pt idx="793">
                  <c:v>85.054347826086953</c:v>
                </c:pt>
                <c:pt idx="794">
                  <c:v>112.61111111111111</c:v>
                </c:pt>
                <c:pt idx="795">
                  <c:v>45.436619718309856</c:v>
                </c:pt>
                <c:pt idx="796">
                  <c:v>46.218390804597703</c:v>
                </c:pt>
                <c:pt idx="797">
                  <c:v>178.60714285714286</c:v>
                </c:pt>
                <c:pt idx="798">
                  <c:v>40.75</c:v>
                </c:pt>
                <c:pt idx="799">
                  <c:v>43.733921568627444</c:v>
                </c:pt>
                <c:pt idx="800">
                  <c:v>81.066666666666663</c:v>
                </c:pt>
                <c:pt idx="801">
                  <c:v>74.60526315789474</c:v>
                </c:pt>
                <c:pt idx="802">
                  <c:v>305.55555555555554</c:v>
                </c:pt>
                <c:pt idx="803">
                  <c:v>58.333333333333336</c:v>
                </c:pt>
                <c:pt idx="804">
                  <c:v>117.67605633802818</c:v>
                </c:pt>
                <c:pt idx="805">
                  <c:v>73.771929824561397</c:v>
                </c:pt>
                <c:pt idx="806">
                  <c:v>104.65116279069767</c:v>
                </c:pt>
                <c:pt idx="807">
                  <c:v>79.82692307692308</c:v>
                </c:pt>
                <c:pt idx="808">
                  <c:v>58.333333333333336</c:v>
                </c:pt>
                <c:pt idx="809">
                  <c:v>86.666666666666671</c:v>
                </c:pt>
                <c:pt idx="810">
                  <c:v>27.606060606060606</c:v>
                </c:pt>
                <c:pt idx="811">
                  <c:v>24.999375000000001</c:v>
                </c:pt>
                <c:pt idx="812">
                  <c:v>45.464285714285715</c:v>
                </c:pt>
                <c:pt idx="813">
                  <c:v>99.534883720930239</c:v>
                </c:pt>
                <c:pt idx="814">
                  <c:v>39.31</c:v>
                </c:pt>
                <c:pt idx="815">
                  <c:v>89.419999999999987</c:v>
                </c:pt>
                <c:pt idx="816">
                  <c:v>28.684210526315791</c:v>
                </c:pt>
                <c:pt idx="817">
                  <c:v>31.071428571428573</c:v>
                </c:pt>
                <c:pt idx="818">
                  <c:v>70.55263157894737</c:v>
                </c:pt>
                <c:pt idx="819">
                  <c:v>224.12820512820514</c:v>
                </c:pt>
                <c:pt idx="820">
                  <c:v>51.811594202898547</c:v>
                </c:pt>
                <c:pt idx="821">
                  <c:v>43.515151515151516</c:v>
                </c:pt>
                <c:pt idx="822">
                  <c:v>39.816666666666663</c:v>
                </c:pt>
                <c:pt idx="823">
                  <c:v>126.8080808080808</c:v>
                </c:pt>
                <c:pt idx="824">
                  <c:v>113.87755102040816</c:v>
                </c:pt>
                <c:pt idx="825">
                  <c:v>28.181818181818183</c:v>
                </c:pt>
                <c:pt idx="826">
                  <c:v>36.60526315789474</c:v>
                </c:pt>
                <c:pt idx="827">
                  <c:v>32.5</c:v>
                </c:pt>
                <c:pt idx="828">
                  <c:v>60.65625</c:v>
                </c:pt>
                <c:pt idx="829">
                  <c:v>175</c:v>
                </c:pt>
                <c:pt idx="830">
                  <c:v>97.993896103896105</c:v>
                </c:pt>
                <c:pt idx="831">
                  <c:v>148.78048780487805</c:v>
                </c:pt>
                <c:pt idx="832">
                  <c:v>96.08</c:v>
                </c:pt>
                <c:pt idx="833">
                  <c:v>58.625</c:v>
                </c:pt>
                <c:pt idx="834">
                  <c:v>109.70695652173914</c:v>
                </c:pt>
                <c:pt idx="835">
                  <c:v>49.112903225806448</c:v>
                </c:pt>
                <c:pt idx="836">
                  <c:v>47.672131147540981</c:v>
                </c:pt>
                <c:pt idx="837">
                  <c:v>60.737812499999997</c:v>
                </c:pt>
                <c:pt idx="838">
                  <c:v>63.37715789473684</c:v>
                </c:pt>
                <c:pt idx="839">
                  <c:v>53.893617021276597</c:v>
                </c:pt>
                <c:pt idx="840">
                  <c:v>66.871794871794876</c:v>
                </c:pt>
                <c:pt idx="841">
                  <c:v>63.102362204724407</c:v>
                </c:pt>
                <c:pt idx="842">
                  <c:v>36.628930817610062</c:v>
                </c:pt>
                <c:pt idx="843">
                  <c:v>34.005706214689269</c:v>
                </c:pt>
                <c:pt idx="844">
                  <c:v>28.553404255319148</c:v>
                </c:pt>
                <c:pt idx="845">
                  <c:v>10</c:v>
                </c:pt>
                <c:pt idx="846">
                  <c:v>18.75</c:v>
                </c:pt>
                <c:pt idx="847">
                  <c:v>41.704347826086959</c:v>
                </c:pt>
                <c:pt idx="848">
                  <c:v>46.669172932330824</c:v>
                </c:pt>
                <c:pt idx="849">
                  <c:v>37.271428571428572</c:v>
                </c:pt>
                <c:pt idx="850">
                  <c:v>59.258064516129032</c:v>
                </c:pt>
                <c:pt idx="851">
                  <c:v>30</c:v>
                </c:pt>
                <c:pt idx="852">
                  <c:v>65.8623246492986</c:v>
                </c:pt>
                <c:pt idx="853">
                  <c:v>31.914893617021278</c:v>
                </c:pt>
                <c:pt idx="854">
                  <c:v>19.464285714285715</c:v>
                </c:pt>
                <c:pt idx="855">
                  <c:v>50</c:v>
                </c:pt>
                <c:pt idx="856">
                  <c:v>22.737763157894737</c:v>
                </c:pt>
                <c:pt idx="857">
                  <c:v>42.724489795918366</c:v>
                </c:pt>
                <c:pt idx="858">
                  <c:v>52.916666666666664</c:v>
                </c:pt>
                <c:pt idx="859">
                  <c:v>50.5</c:v>
                </c:pt>
                <c:pt idx="860">
                  <c:v>42.5</c:v>
                </c:pt>
                <c:pt idx="861">
                  <c:v>18</c:v>
                </c:pt>
                <c:pt idx="862">
                  <c:v>34.177215189873415</c:v>
                </c:pt>
                <c:pt idx="863">
                  <c:v>22.5</c:v>
                </c:pt>
                <c:pt idx="864">
                  <c:v>58.18181818181818</c:v>
                </c:pt>
                <c:pt idx="865">
                  <c:v>109.18181818181819</c:v>
                </c:pt>
                <c:pt idx="866">
                  <c:v>50</c:v>
                </c:pt>
                <c:pt idx="867">
                  <c:v>346.66666666666669</c:v>
                </c:pt>
                <c:pt idx="868">
                  <c:v>12.4</c:v>
                </c:pt>
                <c:pt idx="869">
                  <c:v>27.083333333333332</c:v>
                </c:pt>
                <c:pt idx="870">
                  <c:v>32.5</c:v>
                </c:pt>
                <c:pt idx="871">
                  <c:v>9</c:v>
                </c:pt>
                <c:pt idx="872">
                  <c:v>34.761904761904759</c:v>
                </c:pt>
                <c:pt idx="873">
                  <c:v>0</c:v>
                </c:pt>
                <c:pt idx="874">
                  <c:v>28.577777777777779</c:v>
                </c:pt>
                <c:pt idx="875">
                  <c:v>46.586206896551722</c:v>
                </c:pt>
                <c:pt idx="876">
                  <c:v>32.5</c:v>
                </c:pt>
                <c:pt idx="877">
                  <c:v>21.466666666666665</c:v>
                </c:pt>
                <c:pt idx="878">
                  <c:v>14.125</c:v>
                </c:pt>
                <c:pt idx="879">
                  <c:v>30</c:v>
                </c:pt>
                <c:pt idx="880">
                  <c:v>21.571428571428573</c:v>
                </c:pt>
                <c:pt idx="881">
                  <c:v>83.375</c:v>
                </c:pt>
                <c:pt idx="882">
                  <c:v>10</c:v>
                </c:pt>
                <c:pt idx="883">
                  <c:v>35.714285714285715</c:v>
                </c:pt>
                <c:pt idx="884">
                  <c:v>29.285714285714285</c:v>
                </c:pt>
                <c:pt idx="885">
                  <c:v>0</c:v>
                </c:pt>
                <c:pt idx="886">
                  <c:v>18</c:v>
                </c:pt>
                <c:pt idx="887">
                  <c:v>73.760000000000005</c:v>
                </c:pt>
                <c:pt idx="888">
                  <c:v>31.25</c:v>
                </c:pt>
                <c:pt idx="889">
                  <c:v>28.888888888888889</c:v>
                </c:pt>
                <c:pt idx="890">
                  <c:v>143.8235294117647</c:v>
                </c:pt>
                <c:pt idx="891">
                  <c:v>40</c:v>
                </c:pt>
                <c:pt idx="892">
                  <c:v>147.81132075471697</c:v>
                </c:pt>
                <c:pt idx="893">
                  <c:v>27.857142857142858</c:v>
                </c:pt>
                <c:pt idx="894">
                  <c:v>44.444444444444443</c:v>
                </c:pt>
                <c:pt idx="895">
                  <c:v>0</c:v>
                </c:pt>
                <c:pt idx="896">
                  <c:v>35</c:v>
                </c:pt>
                <c:pt idx="897">
                  <c:v>35</c:v>
                </c:pt>
                <c:pt idx="898">
                  <c:v>10.5</c:v>
                </c:pt>
                <c:pt idx="899">
                  <c:v>0</c:v>
                </c:pt>
                <c:pt idx="900">
                  <c:v>30</c:v>
                </c:pt>
                <c:pt idx="901">
                  <c:v>40</c:v>
                </c:pt>
                <c:pt idx="902">
                  <c:v>50.333333333333336</c:v>
                </c:pt>
                <c:pt idx="903">
                  <c:v>32.666666666666664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65</c:v>
                </c:pt>
                <c:pt idx="908">
                  <c:v>24.6</c:v>
                </c:pt>
                <c:pt idx="909">
                  <c:v>0</c:v>
                </c:pt>
                <c:pt idx="910">
                  <c:v>15</c:v>
                </c:pt>
                <c:pt idx="911">
                  <c:v>82.583333333333329</c:v>
                </c:pt>
                <c:pt idx="912">
                  <c:v>0</c:v>
                </c:pt>
                <c:pt idx="913">
                  <c:v>41.666666666666664</c:v>
                </c:pt>
                <c:pt idx="914">
                  <c:v>0</c:v>
                </c:pt>
                <c:pt idx="915">
                  <c:v>30</c:v>
                </c:pt>
                <c:pt idx="916">
                  <c:v>19.600000000000001</c:v>
                </c:pt>
                <c:pt idx="917">
                  <c:v>100</c:v>
                </c:pt>
                <c:pt idx="918">
                  <c:v>0</c:v>
                </c:pt>
                <c:pt idx="919">
                  <c:v>231.75</c:v>
                </c:pt>
                <c:pt idx="920">
                  <c:v>189.33333333333334</c:v>
                </c:pt>
                <c:pt idx="921">
                  <c:v>55</c:v>
                </c:pt>
                <c:pt idx="922">
                  <c:v>21.8</c:v>
                </c:pt>
                <c:pt idx="923">
                  <c:v>32</c:v>
                </c:pt>
                <c:pt idx="924">
                  <c:v>0</c:v>
                </c:pt>
                <c:pt idx="925">
                  <c:v>0</c:v>
                </c:pt>
                <c:pt idx="926">
                  <c:v>56.25</c:v>
                </c:pt>
                <c:pt idx="927">
                  <c:v>0</c:v>
                </c:pt>
                <c:pt idx="928">
                  <c:v>69</c:v>
                </c:pt>
                <c:pt idx="929">
                  <c:v>18.714285714285715</c:v>
                </c:pt>
                <c:pt idx="930">
                  <c:v>46.033333333333331</c:v>
                </c:pt>
                <c:pt idx="931">
                  <c:v>60</c:v>
                </c:pt>
                <c:pt idx="932">
                  <c:v>50.666666666666664</c:v>
                </c:pt>
                <c:pt idx="933">
                  <c:v>25</c:v>
                </c:pt>
                <c:pt idx="934">
                  <c:v>0</c:v>
                </c:pt>
                <c:pt idx="935">
                  <c:v>20</c:v>
                </c:pt>
                <c:pt idx="936">
                  <c:v>25</c:v>
                </c:pt>
                <c:pt idx="937">
                  <c:v>20</c:v>
                </c:pt>
                <c:pt idx="938">
                  <c:v>110.28571428571429</c:v>
                </c:pt>
                <c:pt idx="939">
                  <c:v>37.451612903225808</c:v>
                </c:pt>
                <c:pt idx="940">
                  <c:v>41.75</c:v>
                </c:pt>
                <c:pt idx="941">
                  <c:v>24.083333333333332</c:v>
                </c:pt>
                <c:pt idx="942">
                  <c:v>69.40625</c:v>
                </c:pt>
                <c:pt idx="943">
                  <c:v>155.25</c:v>
                </c:pt>
                <c:pt idx="944">
                  <c:v>57.2</c:v>
                </c:pt>
                <c:pt idx="945">
                  <c:v>0</c:v>
                </c:pt>
                <c:pt idx="946">
                  <c:v>60</c:v>
                </c:pt>
                <c:pt idx="947">
                  <c:v>39</c:v>
                </c:pt>
                <c:pt idx="948">
                  <c:v>58.416666666666664</c:v>
                </c:pt>
                <c:pt idx="949">
                  <c:v>158.63636363636363</c:v>
                </c:pt>
                <c:pt idx="950">
                  <c:v>99.857142857142861</c:v>
                </c:pt>
                <c:pt idx="951">
                  <c:v>25.2</c:v>
                </c:pt>
                <c:pt idx="952">
                  <c:v>89.191780821917803</c:v>
                </c:pt>
                <c:pt idx="953">
                  <c:v>182.6236559139785</c:v>
                </c:pt>
                <c:pt idx="954">
                  <c:v>50.647058823529413</c:v>
                </c:pt>
                <c:pt idx="955">
                  <c:v>33.285714285714285</c:v>
                </c:pt>
                <c:pt idx="956">
                  <c:v>51.823529411764703</c:v>
                </c:pt>
                <c:pt idx="957">
                  <c:v>113.62573099415205</c:v>
                </c:pt>
                <c:pt idx="958">
                  <c:v>136.46276595744681</c:v>
                </c:pt>
                <c:pt idx="959">
                  <c:v>364.35454545454547</c:v>
                </c:pt>
                <c:pt idx="960">
                  <c:v>19.243243243243242</c:v>
                </c:pt>
                <c:pt idx="961">
                  <c:v>41.888888888888886</c:v>
                </c:pt>
                <c:pt idx="962">
                  <c:v>30.310344827586206</c:v>
                </c:pt>
                <c:pt idx="963">
                  <c:v>49.666666666666664</c:v>
                </c:pt>
                <c:pt idx="964">
                  <c:v>59.2</c:v>
                </c:pt>
                <c:pt idx="965">
                  <c:v>43.97530864197531</c:v>
                </c:pt>
                <c:pt idx="966">
                  <c:v>26.5</c:v>
                </c:pt>
                <c:pt idx="967">
                  <c:v>1272.7272727272727</c:v>
                </c:pt>
                <c:pt idx="968">
                  <c:v>164</c:v>
                </c:pt>
                <c:pt idx="969">
                  <c:v>45.2</c:v>
                </c:pt>
                <c:pt idx="970">
                  <c:v>153.88888888888889</c:v>
                </c:pt>
                <c:pt idx="971">
                  <c:v>51.375</c:v>
                </c:pt>
                <c:pt idx="972">
                  <c:v>93.333333333333329</c:v>
                </c:pt>
                <c:pt idx="973">
                  <c:v>108.625</c:v>
                </c:pt>
                <c:pt idx="974">
                  <c:v>160.5</c:v>
                </c:pt>
                <c:pt idx="975">
                  <c:v>75.75</c:v>
                </c:pt>
                <c:pt idx="976">
                  <c:v>790.83739837398377</c:v>
                </c:pt>
                <c:pt idx="977">
                  <c:v>301.93916666666667</c:v>
                </c:pt>
                <c:pt idx="978">
                  <c:v>47.935483870967744</c:v>
                </c:pt>
                <c:pt idx="979">
                  <c:v>2.75</c:v>
                </c:pt>
                <c:pt idx="980">
                  <c:v>1</c:v>
                </c:pt>
                <c:pt idx="981">
                  <c:v>171.79329608938548</c:v>
                </c:pt>
                <c:pt idx="982">
                  <c:v>35.333333333333336</c:v>
                </c:pt>
                <c:pt idx="983">
                  <c:v>82.086956521739125</c:v>
                </c:pt>
                <c:pt idx="984">
                  <c:v>110.8695652173913</c:v>
                </c:pt>
                <c:pt idx="985">
                  <c:v>161.21951219512195</c:v>
                </c:pt>
                <c:pt idx="986">
                  <c:v>0</c:v>
                </c:pt>
                <c:pt idx="987">
                  <c:v>52.40625</c:v>
                </c:pt>
                <c:pt idx="988">
                  <c:v>13</c:v>
                </c:pt>
                <c:pt idx="989">
                  <c:v>30.285714285714285</c:v>
                </c:pt>
                <c:pt idx="990">
                  <c:v>116.75</c:v>
                </c:pt>
                <c:pt idx="991">
                  <c:v>89.59693877551021</c:v>
                </c:pt>
                <c:pt idx="992">
                  <c:v>424.45454545454544</c:v>
                </c:pt>
                <c:pt idx="993">
                  <c:v>80.666666666666671</c:v>
                </c:pt>
                <c:pt idx="994">
                  <c:v>13</c:v>
                </c:pt>
                <c:pt idx="995">
                  <c:v>8.125</c:v>
                </c:pt>
                <c:pt idx="996">
                  <c:v>153.42794759825327</c:v>
                </c:pt>
                <c:pt idx="997">
                  <c:v>292.07499999999999</c:v>
                </c:pt>
                <c:pt idx="998">
                  <c:v>1300</c:v>
                </c:pt>
                <c:pt idx="999">
                  <c:v>134.54545454545453</c:v>
                </c:pt>
                <c:pt idx="1000">
                  <c:v>214.06666666666666</c:v>
                </c:pt>
                <c:pt idx="1001">
                  <c:v>216.33684210526314</c:v>
                </c:pt>
                <c:pt idx="1002">
                  <c:v>932.31055900621118</c:v>
                </c:pt>
                <c:pt idx="1003">
                  <c:v>29.25</c:v>
                </c:pt>
                <c:pt idx="1004">
                  <c:v>174.94736842105263</c:v>
                </c:pt>
                <c:pt idx="1005">
                  <c:v>250</c:v>
                </c:pt>
                <c:pt idx="1006">
                  <c:v>65</c:v>
                </c:pt>
                <c:pt idx="1007">
                  <c:v>55</c:v>
                </c:pt>
                <c:pt idx="1008">
                  <c:v>75</c:v>
                </c:pt>
                <c:pt idx="1009">
                  <c:v>95.911111111111111</c:v>
                </c:pt>
                <c:pt idx="1010">
                  <c:v>191.25</c:v>
                </c:pt>
                <c:pt idx="1011">
                  <c:v>40</c:v>
                </c:pt>
                <c:pt idx="1012">
                  <c:v>74.78947368421052</c:v>
                </c:pt>
                <c:pt idx="1013">
                  <c:v>161.11830985915492</c:v>
                </c:pt>
                <c:pt idx="1014">
                  <c:v>88.714285714285708</c:v>
                </c:pt>
                <c:pt idx="1015">
                  <c:v>53.25</c:v>
                </c:pt>
                <c:pt idx="1016">
                  <c:v>106.2</c:v>
                </c:pt>
                <c:pt idx="1017">
                  <c:v>22.079728033472804</c:v>
                </c:pt>
                <c:pt idx="1018">
                  <c:v>31.054054054054053</c:v>
                </c:pt>
                <c:pt idx="1019">
                  <c:v>36.206106870229007</c:v>
                </c:pt>
                <c:pt idx="1020">
                  <c:v>388.9762295081967</c:v>
                </c:pt>
                <c:pt idx="1021">
                  <c:v>71.848571428571432</c:v>
                </c:pt>
                <c:pt idx="1022">
                  <c:v>57.381803278688523</c:v>
                </c:pt>
                <c:pt idx="1023">
                  <c:v>69.666666666666671</c:v>
                </c:pt>
                <c:pt idx="1024">
                  <c:v>45.988235294117644</c:v>
                </c:pt>
                <c:pt idx="1025">
                  <c:v>79.262411347517727</c:v>
                </c:pt>
                <c:pt idx="1026">
                  <c:v>43.031446540880502</c:v>
                </c:pt>
                <c:pt idx="1027">
                  <c:v>108.48484848484848</c:v>
                </c:pt>
                <c:pt idx="1028">
                  <c:v>61.029583333333335</c:v>
                </c:pt>
                <c:pt idx="1029">
                  <c:v>50.592592592592595</c:v>
                </c:pt>
                <c:pt idx="1030">
                  <c:v>39.157168674698795</c:v>
                </c:pt>
                <c:pt idx="1031">
                  <c:v>65.15789473684211</c:v>
                </c:pt>
                <c:pt idx="1032">
                  <c:v>23.963127962085309</c:v>
                </c:pt>
                <c:pt idx="1033">
                  <c:v>48.61904761904762</c:v>
                </c:pt>
                <c:pt idx="1034">
                  <c:v>35.73770491803279</c:v>
                </c:pt>
                <c:pt idx="1035">
                  <c:v>21.366666666666667</c:v>
                </c:pt>
                <c:pt idx="1036">
                  <c:v>250</c:v>
                </c:pt>
                <c:pt idx="1037">
                  <c:v>0</c:v>
                </c:pt>
                <c:pt idx="1038">
                  <c:v>10</c:v>
                </c:pt>
                <c:pt idx="1039">
                  <c:v>29.236301369863014</c:v>
                </c:pt>
                <c:pt idx="1040">
                  <c:v>3</c:v>
                </c:pt>
                <c:pt idx="1041">
                  <c:v>33.25</c:v>
                </c:pt>
                <c:pt idx="1042">
                  <c:v>0</c:v>
                </c:pt>
                <c:pt idx="1043">
                  <c:v>1</c:v>
                </c:pt>
                <c:pt idx="1044">
                  <c:v>53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15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50</c:v>
                </c:pt>
                <c:pt idx="1057">
                  <c:v>0</c:v>
                </c:pt>
                <c:pt idx="1058">
                  <c:v>47.5</c:v>
                </c:pt>
                <c:pt idx="1059">
                  <c:v>0</c:v>
                </c:pt>
                <c:pt idx="1060">
                  <c:v>65.666666666666671</c:v>
                </c:pt>
                <c:pt idx="1061">
                  <c:v>16.2</c:v>
                </c:pt>
                <c:pt idx="1062">
                  <c:v>34.128378378378379</c:v>
                </c:pt>
                <c:pt idx="1063">
                  <c:v>13</c:v>
                </c:pt>
                <c:pt idx="1064">
                  <c:v>11.25</c:v>
                </c:pt>
                <c:pt idx="1065">
                  <c:v>40.476190476190474</c:v>
                </c:pt>
                <c:pt idx="1066">
                  <c:v>35</c:v>
                </c:pt>
                <c:pt idx="1067">
                  <c:v>0</c:v>
                </c:pt>
                <c:pt idx="1068">
                  <c:v>12.75</c:v>
                </c:pt>
                <c:pt idx="1069">
                  <c:v>10</c:v>
                </c:pt>
                <c:pt idx="1070">
                  <c:v>113.56666666666666</c:v>
                </c:pt>
                <c:pt idx="1071">
                  <c:v>15</c:v>
                </c:pt>
                <c:pt idx="1072">
                  <c:v>48.281025641025643</c:v>
                </c:pt>
                <c:pt idx="1073">
                  <c:v>43.976047904191617</c:v>
                </c:pt>
                <c:pt idx="1074">
                  <c:v>9</c:v>
                </c:pt>
                <c:pt idx="1075">
                  <c:v>37.666666666666664</c:v>
                </c:pt>
                <c:pt idx="1076">
                  <c:v>18.581632653061224</c:v>
                </c:pt>
                <c:pt idx="1077">
                  <c:v>3</c:v>
                </c:pt>
                <c:pt idx="1078">
                  <c:v>18.666666666666668</c:v>
                </c:pt>
                <c:pt idx="1079">
                  <c:v>410</c:v>
                </c:pt>
                <c:pt idx="1080">
                  <c:v>0</c:v>
                </c:pt>
                <c:pt idx="1081">
                  <c:v>114</c:v>
                </c:pt>
                <c:pt idx="1082">
                  <c:v>7.5</c:v>
                </c:pt>
                <c:pt idx="1083">
                  <c:v>0</c:v>
                </c:pt>
                <c:pt idx="1084">
                  <c:v>43.41727891156463</c:v>
                </c:pt>
                <c:pt idx="1085">
                  <c:v>23.959183673469386</c:v>
                </c:pt>
                <c:pt idx="1086">
                  <c:v>5</c:v>
                </c:pt>
                <c:pt idx="1087">
                  <c:v>12.5</c:v>
                </c:pt>
                <c:pt idx="1088">
                  <c:v>3</c:v>
                </c:pt>
                <c:pt idx="1089">
                  <c:v>10.5625</c:v>
                </c:pt>
                <c:pt idx="1090">
                  <c:v>122.00037037037038</c:v>
                </c:pt>
                <c:pt idx="1091">
                  <c:v>267.80851063829789</c:v>
                </c:pt>
                <c:pt idx="1092">
                  <c:v>74.206896551724142</c:v>
                </c:pt>
                <c:pt idx="1093">
                  <c:v>6.7142857142857144</c:v>
                </c:pt>
                <c:pt idx="1094">
                  <c:v>81.954545454545453</c:v>
                </c:pt>
                <c:pt idx="1095">
                  <c:v>25</c:v>
                </c:pt>
                <c:pt idx="1096">
                  <c:v>10</c:v>
                </c:pt>
                <c:pt idx="1097">
                  <c:v>6.833333333333333</c:v>
                </c:pt>
                <c:pt idx="1098">
                  <c:v>17.708333333333332</c:v>
                </c:pt>
                <c:pt idx="1099">
                  <c:v>16.2</c:v>
                </c:pt>
                <c:pt idx="1100">
                  <c:v>80.297297297297291</c:v>
                </c:pt>
                <c:pt idx="1101">
                  <c:v>71.55</c:v>
                </c:pt>
                <c:pt idx="1102">
                  <c:v>23.571428571428573</c:v>
                </c:pt>
                <c:pt idx="1103">
                  <c:v>0</c:v>
                </c:pt>
                <c:pt idx="1104">
                  <c:v>34.88095238095238</c:v>
                </c:pt>
                <c:pt idx="1105">
                  <c:v>15</c:v>
                </c:pt>
                <c:pt idx="1106">
                  <c:v>23.181818181818183</c:v>
                </c:pt>
                <c:pt idx="1107">
                  <c:v>1</c:v>
                </c:pt>
                <c:pt idx="1108">
                  <c:v>100.23371794871794</c:v>
                </c:pt>
                <c:pt idx="1109">
                  <c:v>5</c:v>
                </c:pt>
                <c:pt idx="1110">
                  <c:v>3.3333333333333335</c:v>
                </c:pt>
                <c:pt idx="1111">
                  <c:v>13.25</c:v>
                </c:pt>
                <c:pt idx="1112">
                  <c:v>17.852</c:v>
                </c:pt>
                <c:pt idx="1113">
                  <c:v>10.375</c:v>
                </c:pt>
                <c:pt idx="1114">
                  <c:v>36.333333333333336</c:v>
                </c:pt>
                <c:pt idx="1115">
                  <c:v>5</c:v>
                </c:pt>
                <c:pt idx="1116">
                  <c:v>0</c:v>
                </c:pt>
                <c:pt idx="1117">
                  <c:v>5.8</c:v>
                </c:pt>
                <c:pt idx="1118">
                  <c:v>0</c:v>
                </c:pt>
                <c:pt idx="1119">
                  <c:v>3.6666666666666665</c:v>
                </c:pt>
                <c:pt idx="1120">
                  <c:v>60.714285714285715</c:v>
                </c:pt>
                <c:pt idx="1121">
                  <c:v>0</c:v>
                </c:pt>
                <c:pt idx="1122">
                  <c:v>5</c:v>
                </c:pt>
                <c:pt idx="1123">
                  <c:v>25.434782608695652</c:v>
                </c:pt>
                <c:pt idx="1124">
                  <c:v>1</c:v>
                </c:pt>
                <c:pt idx="1125">
                  <c:v>10.5</c:v>
                </c:pt>
                <c:pt idx="1126">
                  <c:v>3.6666666666666665</c:v>
                </c:pt>
                <c:pt idx="1127">
                  <c:v>0</c:v>
                </c:pt>
                <c:pt idx="1128">
                  <c:v>110.61538461538461</c:v>
                </c:pt>
                <c:pt idx="1129">
                  <c:v>20</c:v>
                </c:pt>
                <c:pt idx="1130">
                  <c:v>1</c:v>
                </c:pt>
                <c:pt idx="1131">
                  <c:v>50</c:v>
                </c:pt>
                <c:pt idx="1132">
                  <c:v>45</c:v>
                </c:pt>
                <c:pt idx="1133">
                  <c:v>253.2051282051282</c:v>
                </c:pt>
                <c:pt idx="1134">
                  <c:v>31.25</c:v>
                </c:pt>
                <c:pt idx="1135">
                  <c:v>5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23.25</c:v>
                </c:pt>
                <c:pt idx="1140">
                  <c:v>0</c:v>
                </c:pt>
                <c:pt idx="1141">
                  <c:v>100</c:v>
                </c:pt>
                <c:pt idx="1142">
                  <c:v>44.166666666666664</c:v>
                </c:pt>
                <c:pt idx="1143">
                  <c:v>0</c:v>
                </c:pt>
                <c:pt idx="1144">
                  <c:v>24.333333333333332</c:v>
                </c:pt>
                <c:pt idx="1145">
                  <c:v>37.5</c:v>
                </c:pt>
                <c:pt idx="1146">
                  <c:v>42</c:v>
                </c:pt>
                <c:pt idx="1147">
                  <c:v>0</c:v>
                </c:pt>
                <c:pt idx="1148">
                  <c:v>60.733333333333334</c:v>
                </c:pt>
                <c:pt idx="1149">
                  <c:v>50</c:v>
                </c:pt>
                <c:pt idx="1150">
                  <c:v>108.33333333333333</c:v>
                </c:pt>
                <c:pt idx="1151">
                  <c:v>23.5</c:v>
                </c:pt>
                <c:pt idx="1152">
                  <c:v>0</c:v>
                </c:pt>
                <c:pt idx="1153">
                  <c:v>50.333333333333336</c:v>
                </c:pt>
                <c:pt idx="1154">
                  <c:v>11.666666666666666</c:v>
                </c:pt>
                <c:pt idx="1155">
                  <c:v>0</c:v>
                </c:pt>
                <c:pt idx="1156">
                  <c:v>60.789473684210527</c:v>
                </c:pt>
                <c:pt idx="1157">
                  <c:v>0</c:v>
                </c:pt>
                <c:pt idx="1158">
                  <c:v>17.5</c:v>
                </c:pt>
                <c:pt idx="1159">
                  <c:v>0</c:v>
                </c:pt>
                <c:pt idx="1160">
                  <c:v>0</c:v>
                </c:pt>
                <c:pt idx="1161">
                  <c:v>82.82</c:v>
                </c:pt>
                <c:pt idx="1162">
                  <c:v>358.875</c:v>
                </c:pt>
                <c:pt idx="1163">
                  <c:v>61.1875</c:v>
                </c:pt>
                <c:pt idx="1164">
                  <c:v>340</c:v>
                </c:pt>
                <c:pt idx="1165">
                  <c:v>5.666666666666667</c:v>
                </c:pt>
                <c:pt idx="1166">
                  <c:v>50</c:v>
                </c:pt>
                <c:pt idx="1167">
                  <c:v>25</c:v>
                </c:pt>
                <c:pt idx="1168">
                  <c:v>0</c:v>
                </c:pt>
                <c:pt idx="1169">
                  <c:v>30</c:v>
                </c:pt>
                <c:pt idx="1170">
                  <c:v>46.631578947368418</c:v>
                </c:pt>
                <c:pt idx="1171">
                  <c:v>65</c:v>
                </c:pt>
                <c:pt idx="1172">
                  <c:v>10</c:v>
                </c:pt>
                <c:pt idx="1173">
                  <c:v>0</c:v>
                </c:pt>
                <c:pt idx="1174">
                  <c:v>5</c:v>
                </c:pt>
                <c:pt idx="1175">
                  <c:v>640</c:v>
                </c:pt>
                <c:pt idx="1176">
                  <c:v>69.117647058823536</c:v>
                </c:pt>
                <c:pt idx="1177">
                  <c:v>1.3333333333333333</c:v>
                </c:pt>
                <c:pt idx="1178">
                  <c:v>10.5</c:v>
                </c:pt>
                <c:pt idx="1179">
                  <c:v>33.333333333333336</c:v>
                </c:pt>
                <c:pt idx="1180">
                  <c:v>61.562666666666665</c:v>
                </c:pt>
                <c:pt idx="1181">
                  <c:v>118.73873873873873</c:v>
                </c:pt>
                <c:pt idx="1182">
                  <c:v>65.081300813008127</c:v>
                </c:pt>
                <c:pt idx="1183">
                  <c:v>130.15714285714284</c:v>
                </c:pt>
                <c:pt idx="1184">
                  <c:v>37.776470588235291</c:v>
                </c:pt>
                <c:pt idx="1185">
                  <c:v>112.79069767441861</c:v>
                </c:pt>
                <c:pt idx="1186">
                  <c:v>51.92307692307692</c:v>
                </c:pt>
                <c:pt idx="1187">
                  <c:v>89.242424242424249</c:v>
                </c:pt>
                <c:pt idx="1188">
                  <c:v>19.333333333333332</c:v>
                </c:pt>
                <c:pt idx="1189">
                  <c:v>79.967032967032964</c:v>
                </c:pt>
                <c:pt idx="1190">
                  <c:v>56.414565826330531</c:v>
                </c:pt>
                <c:pt idx="1191">
                  <c:v>79.411764705882348</c:v>
                </c:pt>
                <c:pt idx="1192">
                  <c:v>76.439453125</c:v>
                </c:pt>
                <c:pt idx="1193">
                  <c:v>121</c:v>
                </c:pt>
                <c:pt idx="1194">
                  <c:v>54.616766467065865</c:v>
                </c:pt>
                <c:pt idx="1195">
                  <c:v>299.22222222222223</c:v>
                </c:pt>
                <c:pt idx="1196">
                  <c:v>58.533980582524272</c:v>
                </c:pt>
                <c:pt idx="1197">
                  <c:v>55.371801801801809</c:v>
                </c:pt>
                <c:pt idx="1198">
                  <c:v>183.80442804428046</c:v>
                </c:pt>
                <c:pt idx="1199">
                  <c:v>165.34653465346534</c:v>
                </c:pt>
                <c:pt idx="1200">
                  <c:v>234.78947368421052</c:v>
                </c:pt>
                <c:pt idx="1201">
                  <c:v>211.48387096774192</c:v>
                </c:pt>
                <c:pt idx="1202">
                  <c:v>32.34375</c:v>
                </c:pt>
                <c:pt idx="1203">
                  <c:v>123.37588652482269</c:v>
                </c:pt>
                <c:pt idx="1204">
                  <c:v>207.06666666666666</c:v>
                </c:pt>
                <c:pt idx="1205">
                  <c:v>138.2608695652174</c:v>
                </c:pt>
                <c:pt idx="1206">
                  <c:v>493.81553398058253</c:v>
                </c:pt>
                <c:pt idx="1207">
                  <c:v>168.5</c:v>
                </c:pt>
                <c:pt idx="1208">
                  <c:v>38.867469879518069</c:v>
                </c:pt>
                <c:pt idx="1209">
                  <c:v>61.527777777777779</c:v>
                </c:pt>
                <c:pt idx="1210">
                  <c:v>105.44</c:v>
                </c:pt>
                <c:pt idx="1211">
                  <c:v>71.592003642987251</c:v>
                </c:pt>
                <c:pt idx="1212">
                  <c:v>91.882882882882882</c:v>
                </c:pt>
                <c:pt idx="1213">
                  <c:v>148.57377049180329</c:v>
                </c:pt>
                <c:pt idx="1214">
                  <c:v>174.2134831460674</c:v>
                </c:pt>
                <c:pt idx="1215">
                  <c:v>102.86166007905139</c:v>
                </c:pt>
                <c:pt idx="1216">
                  <c:v>111.17857142857143</c:v>
                </c:pt>
                <c:pt idx="1217">
                  <c:v>23.796213592233013</c:v>
                </c:pt>
                <c:pt idx="1218">
                  <c:v>81.268115942028984</c:v>
                </c:pt>
                <c:pt idx="1219">
                  <c:v>116.21465968586388</c:v>
                </c:pt>
                <c:pt idx="1220">
                  <c:v>58.888888888888886</c:v>
                </c:pt>
                <c:pt idx="1221">
                  <c:v>44</c:v>
                </c:pt>
                <c:pt idx="1222">
                  <c:v>48.424999999999997</c:v>
                </c:pt>
                <c:pt idx="1223">
                  <c:v>0</c:v>
                </c:pt>
                <c:pt idx="1224">
                  <c:v>61.041666666666664</c:v>
                </c:pt>
                <c:pt idx="1225">
                  <c:v>25</c:v>
                </c:pt>
                <c:pt idx="1226">
                  <c:v>0</c:v>
                </c:pt>
                <c:pt idx="1227">
                  <c:v>0</c:v>
                </c:pt>
                <c:pt idx="1228">
                  <c:v>40</c:v>
                </c:pt>
                <c:pt idx="1229">
                  <c:v>19.333333333333332</c:v>
                </c:pt>
                <c:pt idx="1230">
                  <c:v>0</c:v>
                </c:pt>
                <c:pt idx="1231">
                  <c:v>35</c:v>
                </c:pt>
                <c:pt idx="1232">
                  <c:v>0</c:v>
                </c:pt>
                <c:pt idx="1233">
                  <c:v>0</c:v>
                </c:pt>
                <c:pt idx="1234">
                  <c:v>59.333333333333336</c:v>
                </c:pt>
                <c:pt idx="1235">
                  <c:v>0</c:v>
                </c:pt>
                <c:pt idx="1236">
                  <c:v>30.125</c:v>
                </c:pt>
                <c:pt idx="1237">
                  <c:v>74.617647058823536</c:v>
                </c:pt>
                <c:pt idx="1238">
                  <c:v>5</c:v>
                </c:pt>
                <c:pt idx="1239">
                  <c:v>44.5</c:v>
                </c:pt>
                <c:pt idx="1240">
                  <c:v>46.133333333333333</c:v>
                </c:pt>
                <c:pt idx="1241">
                  <c:v>141.47058823529412</c:v>
                </c:pt>
                <c:pt idx="1242">
                  <c:v>75.483870967741936</c:v>
                </c:pt>
                <c:pt idx="1243">
                  <c:v>85.5</c:v>
                </c:pt>
                <c:pt idx="1244">
                  <c:v>64.254237288135599</c:v>
                </c:pt>
                <c:pt idx="1245">
                  <c:v>64.46913580246914</c:v>
                </c:pt>
                <c:pt idx="1246">
                  <c:v>118.2007874015748</c:v>
                </c:pt>
                <c:pt idx="1247">
                  <c:v>82.540540540540547</c:v>
                </c:pt>
                <c:pt idx="1248">
                  <c:v>34.170212765957444</c:v>
                </c:pt>
                <c:pt idx="1249">
                  <c:v>94.489361702127653</c:v>
                </c:pt>
                <c:pt idx="1250">
                  <c:v>55.697247706422019</c:v>
                </c:pt>
                <c:pt idx="1251">
                  <c:v>98.030831024930734</c:v>
                </c:pt>
                <c:pt idx="1252">
                  <c:v>92.102272727272734</c:v>
                </c:pt>
                <c:pt idx="1253">
                  <c:v>38.175462686567165</c:v>
                </c:pt>
                <c:pt idx="1254">
                  <c:v>27.145833333333332</c:v>
                </c:pt>
                <c:pt idx="1255">
                  <c:v>50.689189189189186</c:v>
                </c:pt>
                <c:pt idx="1256">
                  <c:v>38.942307692307693</c:v>
                </c:pt>
                <c:pt idx="1257">
                  <c:v>77.638095238095232</c:v>
                </c:pt>
                <c:pt idx="1258">
                  <c:v>43.536585365853661</c:v>
                </c:pt>
                <c:pt idx="1259">
                  <c:v>31.823529411764707</c:v>
                </c:pt>
                <c:pt idx="1260">
                  <c:v>63.184393939393942</c:v>
                </c:pt>
                <c:pt idx="1261">
                  <c:v>190.9</c:v>
                </c:pt>
                <c:pt idx="1262">
                  <c:v>140.85534591194968</c:v>
                </c:pt>
                <c:pt idx="1263">
                  <c:v>76.92307692307692</c:v>
                </c:pt>
                <c:pt idx="1264">
                  <c:v>99.15533980582525</c:v>
                </c:pt>
                <c:pt idx="1265">
                  <c:v>67.881656804733723</c:v>
                </c:pt>
                <c:pt idx="1266">
                  <c:v>246.29032258064515</c:v>
                </c:pt>
                <c:pt idx="1267">
                  <c:v>189.28571428571428</c:v>
                </c:pt>
                <c:pt idx="1268">
                  <c:v>76.666666666666671</c:v>
                </c:pt>
                <c:pt idx="1269">
                  <c:v>82.963254817987149</c:v>
                </c:pt>
                <c:pt idx="1270">
                  <c:v>62.522107969151669</c:v>
                </c:pt>
                <c:pt idx="1271">
                  <c:v>46.06808823529412</c:v>
                </c:pt>
                <c:pt idx="1272">
                  <c:v>38.543946731234868</c:v>
                </c:pt>
                <c:pt idx="1273">
                  <c:v>53.005263157894738</c:v>
                </c:pt>
                <c:pt idx="1274">
                  <c:v>73.355396825396824</c:v>
                </c:pt>
                <c:pt idx="1275">
                  <c:v>127.97523076923076</c:v>
                </c:pt>
                <c:pt idx="1276">
                  <c:v>104.72972972972973</c:v>
                </c:pt>
                <c:pt idx="1277">
                  <c:v>67.671532846715323</c:v>
                </c:pt>
                <c:pt idx="1278">
                  <c:v>95.931818181818187</c:v>
                </c:pt>
                <c:pt idx="1279">
                  <c:v>65.161290322580641</c:v>
                </c:pt>
                <c:pt idx="1280">
                  <c:v>32.269841269841272</c:v>
                </c:pt>
                <c:pt idx="1281">
                  <c:v>81.25</c:v>
                </c:pt>
                <c:pt idx="1282">
                  <c:v>24.2</c:v>
                </c:pt>
                <c:pt idx="1283">
                  <c:v>65.868852459016395</c:v>
                </c:pt>
                <c:pt idx="1284">
                  <c:v>36.07692307692308</c:v>
                </c:pt>
                <c:pt idx="1285">
                  <c:v>44.186046511627907</c:v>
                </c:pt>
                <c:pt idx="1286">
                  <c:v>104.07142857142857</c:v>
                </c:pt>
                <c:pt idx="1287">
                  <c:v>35.96153846153846</c:v>
                </c:pt>
                <c:pt idx="1288">
                  <c:v>127.79166666666667</c:v>
                </c:pt>
                <c:pt idx="1289">
                  <c:v>27.727272727272727</c:v>
                </c:pt>
                <c:pt idx="1290">
                  <c:v>39.828125</c:v>
                </c:pt>
                <c:pt idx="1291">
                  <c:v>52.173913043478258</c:v>
                </c:pt>
                <c:pt idx="1292">
                  <c:v>92.037815126050418</c:v>
                </c:pt>
                <c:pt idx="1293">
                  <c:v>63.424242424242422</c:v>
                </c:pt>
                <c:pt idx="1294">
                  <c:v>135.625</c:v>
                </c:pt>
                <c:pt idx="1295">
                  <c:v>168.75</c:v>
                </c:pt>
                <c:pt idx="1296">
                  <c:v>70.862068965517238</c:v>
                </c:pt>
                <c:pt idx="1297">
                  <c:v>50</c:v>
                </c:pt>
                <c:pt idx="1298">
                  <c:v>42.214166666666671</c:v>
                </c:pt>
                <c:pt idx="1299">
                  <c:v>152.41346153846155</c:v>
                </c:pt>
                <c:pt idx="1300">
                  <c:v>90.616279069767444</c:v>
                </c:pt>
                <c:pt idx="1301">
                  <c:v>201.60393258426967</c:v>
                </c:pt>
                <c:pt idx="1302">
                  <c:v>127.93333333333334</c:v>
                </c:pt>
                <c:pt idx="1303">
                  <c:v>29.894736842105264</c:v>
                </c:pt>
                <c:pt idx="1304">
                  <c:v>367.97142857142859</c:v>
                </c:pt>
                <c:pt idx="1305">
                  <c:v>129.16666666666666</c:v>
                </c:pt>
                <c:pt idx="1306">
                  <c:v>800.7</c:v>
                </c:pt>
                <c:pt idx="1307">
                  <c:v>28</c:v>
                </c:pt>
                <c:pt idx="1308">
                  <c:v>102.01639344262296</c:v>
                </c:pt>
                <c:pt idx="1309">
                  <c:v>184.36363636363637</c:v>
                </c:pt>
                <c:pt idx="1310">
                  <c:v>162.91935483870967</c:v>
                </c:pt>
                <c:pt idx="1311">
                  <c:v>1</c:v>
                </c:pt>
                <c:pt idx="1312">
                  <c:v>603.52631578947364</c:v>
                </c:pt>
                <c:pt idx="1313">
                  <c:v>45.407407407407405</c:v>
                </c:pt>
                <c:pt idx="1314">
                  <c:v>97.333333333333329</c:v>
                </c:pt>
                <c:pt idx="1315">
                  <c:v>167.66666666666666</c:v>
                </c:pt>
                <c:pt idx="1316">
                  <c:v>859.85714285714289</c:v>
                </c:pt>
                <c:pt idx="1317">
                  <c:v>26.5</c:v>
                </c:pt>
                <c:pt idx="1318">
                  <c:v>30.272727272727273</c:v>
                </c:pt>
                <c:pt idx="1319">
                  <c:v>54.666666666666664</c:v>
                </c:pt>
                <c:pt idx="1320">
                  <c:v>60.75</c:v>
                </c:pt>
                <c:pt idx="1321">
                  <c:v>102.72727272727273</c:v>
                </c:pt>
                <c:pt idx="1322">
                  <c:v>41.585365853658537</c:v>
                </c:pt>
                <c:pt idx="1323">
                  <c:v>116.53333333333333</c:v>
                </c:pt>
                <c:pt idx="1324">
                  <c:v>45.333333333333336</c:v>
                </c:pt>
                <c:pt idx="1325">
                  <c:v>157.46</c:v>
                </c:pt>
                <c:pt idx="1326">
                  <c:v>100.5</c:v>
                </c:pt>
                <c:pt idx="1327">
                  <c:v>0</c:v>
                </c:pt>
                <c:pt idx="1328">
                  <c:v>0</c:v>
                </c:pt>
                <c:pt idx="1329">
                  <c:v>51.822463768115945</c:v>
                </c:pt>
                <c:pt idx="1330">
                  <c:v>308.75</c:v>
                </c:pt>
                <c:pt idx="1331">
                  <c:v>379.22767857142856</c:v>
                </c:pt>
                <c:pt idx="1332">
                  <c:v>176.36428571428573</c:v>
                </c:pt>
                <c:pt idx="1333">
                  <c:v>66.066666666666663</c:v>
                </c:pt>
                <c:pt idx="1334">
                  <c:v>89.648648648648646</c:v>
                </c:pt>
                <c:pt idx="1335">
                  <c:v>0</c:v>
                </c:pt>
                <c:pt idx="1336">
                  <c:v>382.39130434782606</c:v>
                </c:pt>
                <c:pt idx="1337">
                  <c:v>100</c:v>
                </c:pt>
                <c:pt idx="1338">
                  <c:v>158.35603715170279</c:v>
                </c:pt>
                <c:pt idx="1339">
                  <c:v>40.762589928057551</c:v>
                </c:pt>
                <c:pt idx="1340">
                  <c:v>53.571428571428569</c:v>
                </c:pt>
                <c:pt idx="1341">
                  <c:v>48.449664429530202</c:v>
                </c:pt>
                <c:pt idx="1342">
                  <c:v>82.41935483870968</c:v>
                </c:pt>
                <c:pt idx="1343">
                  <c:v>230.19230769230768</c:v>
                </c:pt>
                <c:pt idx="1344">
                  <c:v>59.360465116279073</c:v>
                </c:pt>
                <c:pt idx="1345">
                  <c:v>66.698717948717942</c:v>
                </c:pt>
                <c:pt idx="1346">
                  <c:v>168.77500000000001</c:v>
                </c:pt>
                <c:pt idx="1347">
                  <c:v>59.973568281938327</c:v>
                </c:pt>
                <c:pt idx="1348">
                  <c:v>31.80952380952381</c:v>
                </c:pt>
                <c:pt idx="1349">
                  <c:v>24.421875</c:v>
                </c:pt>
                <c:pt idx="1350">
                  <c:v>25.347107438016529</c:v>
                </c:pt>
                <c:pt idx="1351">
                  <c:v>71.443218390804603</c:v>
                </c:pt>
                <c:pt idx="1352">
                  <c:v>38.553846153846152</c:v>
                </c:pt>
                <c:pt idx="1353">
                  <c:v>68.367346938775512</c:v>
                </c:pt>
                <c:pt idx="1354">
                  <c:v>40.210526315789473</c:v>
                </c:pt>
                <c:pt idx="1355">
                  <c:v>32.074074074074076</c:v>
                </c:pt>
                <c:pt idx="1356">
                  <c:v>28.632575757575758</c:v>
                </c:pt>
                <c:pt idx="1357">
                  <c:v>43.64</c:v>
                </c:pt>
                <c:pt idx="1358">
                  <c:v>40</c:v>
                </c:pt>
                <c:pt idx="1359">
                  <c:v>346.04166666666669</c:v>
                </c:pt>
                <c:pt idx="1360">
                  <c:v>81.739130434782609</c:v>
                </c:pt>
                <c:pt idx="1361">
                  <c:v>64.535306122448986</c:v>
                </c:pt>
                <c:pt idx="1362">
                  <c:v>63.477777777777774</c:v>
                </c:pt>
                <c:pt idx="1363">
                  <c:v>63.620689655172413</c:v>
                </c:pt>
                <c:pt idx="1364">
                  <c:v>83.967068965517228</c:v>
                </c:pt>
                <c:pt idx="1365">
                  <c:v>77.75</c:v>
                </c:pt>
                <c:pt idx="1366">
                  <c:v>107.07142857142857</c:v>
                </c:pt>
                <c:pt idx="1367">
                  <c:v>38.75</c:v>
                </c:pt>
                <c:pt idx="1368">
                  <c:v>201.94230769230768</c:v>
                </c:pt>
                <c:pt idx="1369">
                  <c:v>43.060606060606062</c:v>
                </c:pt>
                <c:pt idx="1370">
                  <c:v>62.871559633027523</c:v>
                </c:pt>
                <c:pt idx="1371">
                  <c:v>55.607142857142854</c:v>
                </c:pt>
                <c:pt idx="1372">
                  <c:v>48.70967741935484</c:v>
                </c:pt>
                <c:pt idx="1373">
                  <c:v>30.578947368421051</c:v>
                </c:pt>
                <c:pt idx="1374">
                  <c:v>73.907284768211923</c:v>
                </c:pt>
                <c:pt idx="1375">
                  <c:v>21.2</c:v>
                </c:pt>
                <c:pt idx="1376">
                  <c:v>73.356164383561648</c:v>
                </c:pt>
                <c:pt idx="1377">
                  <c:v>56.412162162162161</c:v>
                </c:pt>
                <c:pt idx="1378">
                  <c:v>50.247311827956992</c:v>
                </c:pt>
                <c:pt idx="1379">
                  <c:v>68.936507936507937</c:v>
                </c:pt>
                <c:pt idx="1380">
                  <c:v>65.914104477611943</c:v>
                </c:pt>
                <c:pt idx="1381">
                  <c:v>62.5</c:v>
                </c:pt>
                <c:pt idx="1382">
                  <c:v>70.064102564102569</c:v>
                </c:pt>
                <c:pt idx="1383">
                  <c:v>60.181874999999998</c:v>
                </c:pt>
                <c:pt idx="1384">
                  <c:v>21.382352941176471</c:v>
                </c:pt>
                <c:pt idx="1385">
                  <c:v>160.78947368421052</c:v>
                </c:pt>
                <c:pt idx="1386">
                  <c:v>42.384615384615387</c:v>
                </c:pt>
                <c:pt idx="1387">
                  <c:v>27.317307692307693</c:v>
                </c:pt>
                <c:pt idx="1388">
                  <c:v>196.82692307692307</c:v>
                </c:pt>
                <c:pt idx="1389">
                  <c:v>53.882352941176471</c:v>
                </c:pt>
                <c:pt idx="1390">
                  <c:v>47.756097560975611</c:v>
                </c:pt>
                <c:pt idx="1391">
                  <c:v>88.191780821917803</c:v>
                </c:pt>
                <c:pt idx="1392">
                  <c:v>72.056962025316452</c:v>
                </c:pt>
                <c:pt idx="1393">
                  <c:v>74.246153846153845</c:v>
                </c:pt>
                <c:pt idx="1394">
                  <c:v>61.701086956521742</c:v>
                </c:pt>
                <c:pt idx="1395">
                  <c:v>17.235294117647058</c:v>
                </c:pt>
                <c:pt idx="1396">
                  <c:v>51.720833333333331</c:v>
                </c:pt>
                <c:pt idx="1397">
                  <c:v>24.150442477876105</c:v>
                </c:pt>
                <c:pt idx="1398">
                  <c:v>62.166666666666664</c:v>
                </c:pt>
                <c:pt idx="1399">
                  <c:v>48.2</c:v>
                </c:pt>
                <c:pt idx="1400">
                  <c:v>6.1764705882352944</c:v>
                </c:pt>
                <c:pt idx="1401">
                  <c:v>5</c:v>
                </c:pt>
                <c:pt idx="1402">
                  <c:v>7.5</c:v>
                </c:pt>
                <c:pt idx="1403">
                  <c:v>12</c:v>
                </c:pt>
                <c:pt idx="1404">
                  <c:v>0</c:v>
                </c:pt>
                <c:pt idx="1405">
                  <c:v>1</c:v>
                </c:pt>
                <c:pt idx="1406">
                  <c:v>2.3333333333333335</c:v>
                </c:pt>
                <c:pt idx="1407">
                  <c:v>24.615384615384617</c:v>
                </c:pt>
                <c:pt idx="1408">
                  <c:v>100</c:v>
                </c:pt>
                <c:pt idx="1409">
                  <c:v>1</c:v>
                </c:pt>
                <c:pt idx="1410">
                  <c:v>88.888888888888886</c:v>
                </c:pt>
                <c:pt idx="1411">
                  <c:v>0</c:v>
                </c:pt>
                <c:pt idx="1412">
                  <c:v>27.5</c:v>
                </c:pt>
                <c:pt idx="1413">
                  <c:v>6</c:v>
                </c:pt>
                <c:pt idx="1414">
                  <c:v>44.5</c:v>
                </c:pt>
                <c:pt idx="1415">
                  <c:v>1</c:v>
                </c:pt>
                <c:pt idx="1416">
                  <c:v>100</c:v>
                </c:pt>
                <c:pt idx="1417">
                  <c:v>13</c:v>
                </c:pt>
                <c:pt idx="1418">
                  <c:v>100</c:v>
                </c:pt>
                <c:pt idx="1419">
                  <c:v>109.07142857142857</c:v>
                </c:pt>
                <c:pt idx="1420">
                  <c:v>0</c:v>
                </c:pt>
                <c:pt idx="1421">
                  <c:v>0</c:v>
                </c:pt>
                <c:pt idx="1422">
                  <c:v>104.75</c:v>
                </c:pt>
                <c:pt idx="1423">
                  <c:v>15</c:v>
                </c:pt>
                <c:pt idx="1424">
                  <c:v>0</c:v>
                </c:pt>
                <c:pt idx="1425">
                  <c:v>80.599999999999994</c:v>
                </c:pt>
                <c:pt idx="1426">
                  <c:v>115.55319148936171</c:v>
                </c:pt>
                <c:pt idx="1427">
                  <c:v>0</c:v>
                </c:pt>
                <c:pt idx="1428">
                  <c:v>80.5</c:v>
                </c:pt>
                <c:pt idx="1429">
                  <c:v>744.5454545454545</c:v>
                </c:pt>
                <c:pt idx="1430">
                  <c:v>7.5</c:v>
                </c:pt>
                <c:pt idx="1431">
                  <c:v>38.5</c:v>
                </c:pt>
                <c:pt idx="1432">
                  <c:v>36.68181818181818</c:v>
                </c:pt>
                <c:pt idx="1433">
                  <c:v>75</c:v>
                </c:pt>
                <c:pt idx="1434">
                  <c:v>30</c:v>
                </c:pt>
                <c:pt idx="1435">
                  <c:v>1</c:v>
                </c:pt>
                <c:pt idx="1436">
                  <c:v>673.33333333333337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25</c:v>
                </c:pt>
                <c:pt idx="1443">
                  <c:v>0</c:v>
                </c:pt>
                <c:pt idx="1444">
                  <c:v>0</c:v>
                </c:pt>
                <c:pt idx="1445">
                  <c:v>1</c:v>
                </c:pt>
                <c:pt idx="1446">
                  <c:v>1</c:v>
                </c:pt>
                <c:pt idx="1447">
                  <c:v>0</c:v>
                </c:pt>
                <c:pt idx="1448">
                  <c:v>0</c:v>
                </c:pt>
                <c:pt idx="1449">
                  <c:v>15</c:v>
                </c:pt>
                <c:pt idx="1450">
                  <c:v>225</c:v>
                </c:pt>
                <c:pt idx="1451">
                  <c:v>48.333333333333336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44.66673529411765</c:v>
                </c:pt>
                <c:pt idx="1457">
                  <c:v>28.937999999999999</c:v>
                </c:pt>
                <c:pt idx="1458">
                  <c:v>35.44</c:v>
                </c:pt>
                <c:pt idx="1459">
                  <c:v>34.871794871794869</c:v>
                </c:pt>
                <c:pt idx="1460">
                  <c:v>52.622732513451197</c:v>
                </c:pt>
                <c:pt idx="1461">
                  <c:v>69.598266129032254</c:v>
                </c:pt>
                <c:pt idx="1462">
                  <c:v>76.72</c:v>
                </c:pt>
                <c:pt idx="1463">
                  <c:v>33.191126279863482</c:v>
                </c:pt>
                <c:pt idx="1464">
                  <c:v>149.46417445482865</c:v>
                </c:pt>
                <c:pt idx="1465">
                  <c:v>23.172839506172838</c:v>
                </c:pt>
                <c:pt idx="1466">
                  <c:v>96.877551020408163</c:v>
                </c:pt>
                <c:pt idx="1467">
                  <c:v>103.20238095238095</c:v>
                </c:pt>
                <c:pt idx="1468">
                  <c:v>38.462553191489363</c:v>
                </c:pt>
                <c:pt idx="1469">
                  <c:v>44.315789473684212</c:v>
                </c:pt>
                <c:pt idx="1470">
                  <c:v>64.173356009070289</c:v>
                </c:pt>
                <c:pt idx="1471">
                  <c:v>43.333275109170302</c:v>
                </c:pt>
                <c:pt idx="1472">
                  <c:v>90.495934959349597</c:v>
                </c:pt>
                <c:pt idx="1473">
                  <c:v>29.187190495010373</c:v>
                </c:pt>
                <c:pt idx="1474">
                  <c:v>30.95774647887324</c:v>
                </c:pt>
                <c:pt idx="1475">
                  <c:v>92.157795275590544</c:v>
                </c:pt>
                <c:pt idx="1476">
                  <c:v>17.5</c:v>
                </c:pt>
                <c:pt idx="1477">
                  <c:v>5</c:v>
                </c:pt>
                <c:pt idx="1478">
                  <c:v>25</c:v>
                </c:pt>
                <c:pt idx="1479">
                  <c:v>0</c:v>
                </c:pt>
                <c:pt idx="1480">
                  <c:v>50</c:v>
                </c:pt>
                <c:pt idx="1481">
                  <c:v>16</c:v>
                </c:pt>
                <c:pt idx="1482">
                  <c:v>0</c:v>
                </c:pt>
                <c:pt idx="1483">
                  <c:v>60</c:v>
                </c:pt>
                <c:pt idx="1484">
                  <c:v>0</c:v>
                </c:pt>
                <c:pt idx="1485">
                  <c:v>47.10526315789474</c:v>
                </c:pt>
                <c:pt idx="1486">
                  <c:v>100</c:v>
                </c:pt>
                <c:pt idx="1487">
                  <c:v>15</c:v>
                </c:pt>
                <c:pt idx="1488">
                  <c:v>0</c:v>
                </c:pt>
                <c:pt idx="1489">
                  <c:v>40.454545454545453</c:v>
                </c:pt>
                <c:pt idx="1490">
                  <c:v>0</c:v>
                </c:pt>
                <c:pt idx="1491">
                  <c:v>0</c:v>
                </c:pt>
                <c:pt idx="1492">
                  <c:v>1</c:v>
                </c:pt>
                <c:pt idx="1493">
                  <c:v>19</c:v>
                </c:pt>
                <c:pt idx="1494">
                  <c:v>5</c:v>
                </c:pt>
                <c:pt idx="1495">
                  <c:v>46.733333333333334</c:v>
                </c:pt>
                <c:pt idx="1496">
                  <c:v>97.731073446327684</c:v>
                </c:pt>
                <c:pt idx="1497">
                  <c:v>67.835866261398181</c:v>
                </c:pt>
                <c:pt idx="1498">
                  <c:v>56.98492957746479</c:v>
                </c:pt>
                <c:pt idx="1499">
                  <c:v>67.159851301115239</c:v>
                </c:pt>
                <c:pt idx="1500">
                  <c:v>48.037681159420288</c:v>
                </c:pt>
                <c:pt idx="1501">
                  <c:v>38.860465116279073</c:v>
                </c:pt>
                <c:pt idx="1502">
                  <c:v>78.181818181818187</c:v>
                </c:pt>
                <c:pt idx="1503">
                  <c:v>97.113744075829388</c:v>
                </c:pt>
                <c:pt idx="1504">
                  <c:v>110.39397959183674</c:v>
                </c:pt>
                <c:pt idx="1505">
                  <c:v>39.91506172839506</c:v>
                </c:pt>
                <c:pt idx="1506">
                  <c:v>75.975728155339809</c:v>
                </c:pt>
                <c:pt idx="1507">
                  <c:v>58.379104477611939</c:v>
                </c:pt>
                <c:pt idx="1508">
                  <c:v>55.82093023255814</c:v>
                </c:pt>
                <c:pt idx="1509">
                  <c:v>151.24431818181819</c:v>
                </c:pt>
                <c:pt idx="1510">
                  <c:v>849.67027027027029</c:v>
                </c:pt>
                <c:pt idx="1511">
                  <c:v>159.24137931034483</c:v>
                </c:pt>
                <c:pt idx="1512">
                  <c:v>39.507317073170732</c:v>
                </c:pt>
                <c:pt idx="1513">
                  <c:v>130.52966101694915</c:v>
                </c:pt>
                <c:pt idx="1514">
                  <c:v>64.156896551724131</c:v>
                </c:pt>
                <c:pt idx="1515">
                  <c:v>111.52694610778443</c:v>
                </c:pt>
                <c:pt idx="1516">
                  <c:v>170.44680851063831</c:v>
                </c:pt>
                <c:pt idx="1517">
                  <c:v>133.7391592920354</c:v>
                </c:pt>
                <c:pt idx="1518">
                  <c:v>95.834024896265561</c:v>
                </c:pt>
                <c:pt idx="1519">
                  <c:v>221.78571428571428</c:v>
                </c:pt>
                <c:pt idx="1520">
                  <c:v>32.315357142857138</c:v>
                </c:pt>
                <c:pt idx="1521">
                  <c:v>98.839285714285708</c:v>
                </c:pt>
                <c:pt idx="1522">
                  <c:v>55.222142857142863</c:v>
                </c:pt>
                <c:pt idx="1523">
                  <c:v>52.793750000000003</c:v>
                </c:pt>
                <c:pt idx="1524">
                  <c:v>135.66666666666666</c:v>
                </c:pt>
                <c:pt idx="1525">
                  <c:v>53.991990846681922</c:v>
                </c:pt>
                <c:pt idx="1526">
                  <c:v>56.643835616438359</c:v>
                </c:pt>
                <c:pt idx="1527">
                  <c:v>82.316326530612244</c:v>
                </c:pt>
                <c:pt idx="1528">
                  <c:v>88.26081081081081</c:v>
                </c:pt>
                <c:pt idx="1529">
                  <c:v>84.905149051490511</c:v>
                </c:pt>
                <c:pt idx="1530">
                  <c:v>48.154545454545456</c:v>
                </c:pt>
                <c:pt idx="1531">
                  <c:v>66.015406593406595</c:v>
                </c:pt>
                <c:pt idx="1532">
                  <c:v>96.375</c:v>
                </c:pt>
                <c:pt idx="1533">
                  <c:v>156.17391304347825</c:v>
                </c:pt>
                <c:pt idx="1534">
                  <c:v>95.764859154929582</c:v>
                </c:pt>
                <c:pt idx="1535">
                  <c:v>180.40816326530611</c:v>
                </c:pt>
                <c:pt idx="1536">
                  <c:v>3</c:v>
                </c:pt>
                <c:pt idx="1537">
                  <c:v>20</c:v>
                </c:pt>
                <c:pt idx="1538">
                  <c:v>10</c:v>
                </c:pt>
                <c:pt idx="1539">
                  <c:v>0</c:v>
                </c:pt>
                <c:pt idx="1540">
                  <c:v>1</c:v>
                </c:pt>
                <c:pt idx="1541">
                  <c:v>26.272727272727273</c:v>
                </c:pt>
                <c:pt idx="1542">
                  <c:v>0</c:v>
                </c:pt>
                <c:pt idx="1543">
                  <c:v>60</c:v>
                </c:pt>
                <c:pt idx="1544">
                  <c:v>28.333333333333332</c:v>
                </c:pt>
                <c:pt idx="1545">
                  <c:v>14.428571428571429</c:v>
                </c:pt>
                <c:pt idx="1546">
                  <c:v>0</c:v>
                </c:pt>
                <c:pt idx="1547">
                  <c:v>132.1875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56.416666666666664</c:v>
                </c:pt>
                <c:pt idx="1552">
                  <c:v>100</c:v>
                </c:pt>
                <c:pt idx="1553">
                  <c:v>11.666666666666666</c:v>
                </c:pt>
                <c:pt idx="1554">
                  <c:v>50</c:v>
                </c:pt>
                <c:pt idx="1555">
                  <c:v>23.5</c:v>
                </c:pt>
                <c:pt idx="1556">
                  <c:v>67</c:v>
                </c:pt>
                <c:pt idx="1557">
                  <c:v>0</c:v>
                </c:pt>
                <c:pt idx="1558">
                  <c:v>42.5</c:v>
                </c:pt>
                <c:pt idx="1559">
                  <c:v>10</c:v>
                </c:pt>
                <c:pt idx="1560">
                  <c:v>100</c:v>
                </c:pt>
                <c:pt idx="1561">
                  <c:v>108.05084745762711</c:v>
                </c:pt>
                <c:pt idx="1562">
                  <c:v>26.923076923076923</c:v>
                </c:pt>
                <c:pt idx="1563">
                  <c:v>155</c:v>
                </c:pt>
                <c:pt idx="1564">
                  <c:v>0</c:v>
                </c:pt>
                <c:pt idx="1565">
                  <c:v>47.769230769230766</c:v>
                </c:pt>
                <c:pt idx="1566">
                  <c:v>20</c:v>
                </c:pt>
                <c:pt idx="1567">
                  <c:v>41.666666666666664</c:v>
                </c:pt>
                <c:pt idx="1568">
                  <c:v>74.333333333333329</c:v>
                </c:pt>
                <c:pt idx="1569">
                  <c:v>84.333333333333329</c:v>
                </c:pt>
                <c:pt idx="1570">
                  <c:v>65.457142857142856</c:v>
                </c:pt>
                <c:pt idx="1571">
                  <c:v>65</c:v>
                </c:pt>
                <c:pt idx="1572">
                  <c:v>27.5</c:v>
                </c:pt>
                <c:pt idx="1573">
                  <c:v>51.25</c:v>
                </c:pt>
                <c:pt idx="1574">
                  <c:v>14</c:v>
                </c:pt>
                <c:pt idx="1575">
                  <c:v>0</c:v>
                </c:pt>
                <c:pt idx="1576">
                  <c:v>5</c:v>
                </c:pt>
                <c:pt idx="1577">
                  <c:v>31</c:v>
                </c:pt>
                <c:pt idx="1578">
                  <c:v>15</c:v>
                </c:pt>
                <c:pt idx="1579">
                  <c:v>0</c:v>
                </c:pt>
                <c:pt idx="1580">
                  <c:v>131.66666666666666</c:v>
                </c:pt>
                <c:pt idx="1581">
                  <c:v>0</c:v>
                </c:pt>
                <c:pt idx="1582">
                  <c:v>1</c:v>
                </c:pt>
                <c:pt idx="1583">
                  <c:v>0</c:v>
                </c:pt>
                <c:pt idx="1584">
                  <c:v>0</c:v>
                </c:pt>
                <c:pt idx="1585">
                  <c:v>510</c:v>
                </c:pt>
                <c:pt idx="1586">
                  <c:v>44.478260869565219</c:v>
                </c:pt>
                <c:pt idx="1587">
                  <c:v>0</c:v>
                </c:pt>
                <c:pt idx="1588">
                  <c:v>1</c:v>
                </c:pt>
                <c:pt idx="1589">
                  <c:v>20.5</c:v>
                </c:pt>
                <c:pt idx="1590">
                  <c:v>40</c:v>
                </c:pt>
                <c:pt idx="1591">
                  <c:v>25</c:v>
                </c:pt>
                <c:pt idx="1592">
                  <c:v>0</c:v>
                </c:pt>
                <c:pt idx="1593">
                  <c:v>1</c:v>
                </c:pt>
                <c:pt idx="1594">
                  <c:v>0</c:v>
                </c:pt>
                <c:pt idx="1595">
                  <c:v>40.777777777777779</c:v>
                </c:pt>
                <c:pt idx="1596">
                  <c:v>48.325535714285714</c:v>
                </c:pt>
                <c:pt idx="1597">
                  <c:v>46.953125</c:v>
                </c:pt>
                <c:pt idx="1598">
                  <c:v>66.688666666666663</c:v>
                </c:pt>
                <c:pt idx="1599">
                  <c:v>48.842857142857142</c:v>
                </c:pt>
                <c:pt idx="1600">
                  <c:v>137.30909090909091</c:v>
                </c:pt>
                <c:pt idx="1601">
                  <c:v>87.829673913043479</c:v>
                </c:pt>
                <c:pt idx="1602">
                  <c:v>70.785365853658533</c:v>
                </c:pt>
                <c:pt idx="1603">
                  <c:v>52.826086956521742</c:v>
                </c:pt>
                <c:pt idx="1604">
                  <c:v>443.75</c:v>
                </c:pt>
                <c:pt idx="1605">
                  <c:v>48.544642857142854</c:v>
                </c:pt>
                <c:pt idx="1606">
                  <c:v>37.074074074074076</c:v>
                </c:pt>
                <c:pt idx="1607">
                  <c:v>50</c:v>
                </c:pt>
                <c:pt idx="1608">
                  <c:v>39.03846153846154</c:v>
                </c:pt>
                <c:pt idx="1609">
                  <c:v>66.688311688311686</c:v>
                </c:pt>
                <c:pt idx="1610">
                  <c:v>67.132352941176464</c:v>
                </c:pt>
                <c:pt idx="1611">
                  <c:v>66.369426751592357</c:v>
                </c:pt>
                <c:pt idx="1612">
                  <c:v>64.620253164556956</c:v>
                </c:pt>
                <c:pt idx="1613">
                  <c:v>58.370370370370374</c:v>
                </c:pt>
                <c:pt idx="1614">
                  <c:v>86.956521739130437</c:v>
                </c:pt>
                <c:pt idx="1615">
                  <c:v>66.470588235294116</c:v>
                </c:pt>
                <c:pt idx="1616">
                  <c:v>163.78378378378378</c:v>
                </c:pt>
                <c:pt idx="1617">
                  <c:v>107.98461538461538</c:v>
                </c:pt>
                <c:pt idx="1618">
                  <c:v>42.111111111111114</c:v>
                </c:pt>
                <c:pt idx="1619">
                  <c:v>47.2</c:v>
                </c:pt>
                <c:pt idx="1620">
                  <c:v>112.01923076923077</c:v>
                </c:pt>
                <c:pt idx="1621">
                  <c:v>74.953703703703709</c:v>
                </c:pt>
                <c:pt idx="1622">
                  <c:v>61.578947368421055</c:v>
                </c:pt>
                <c:pt idx="1623">
                  <c:v>45.875</c:v>
                </c:pt>
                <c:pt idx="1624">
                  <c:v>75.853658536585371</c:v>
                </c:pt>
                <c:pt idx="1625">
                  <c:v>84.206349206349202</c:v>
                </c:pt>
                <c:pt idx="1626">
                  <c:v>117.22556390977444</c:v>
                </c:pt>
                <c:pt idx="1627">
                  <c:v>86.489361702127653</c:v>
                </c:pt>
                <c:pt idx="1628">
                  <c:v>172.41379310344828</c:v>
                </c:pt>
                <c:pt idx="1629">
                  <c:v>62.8125</c:v>
                </c:pt>
                <c:pt idx="1630">
                  <c:v>67.729729729729726</c:v>
                </c:pt>
                <c:pt idx="1631">
                  <c:v>53.5632183908046</c:v>
                </c:pt>
                <c:pt idx="1632">
                  <c:v>34.6</c:v>
                </c:pt>
                <c:pt idx="1633">
                  <c:v>38.888888888888886</c:v>
                </c:pt>
                <c:pt idx="1634">
                  <c:v>94.736842105263165</c:v>
                </c:pt>
                <c:pt idx="1635">
                  <c:v>39.967058823529413</c:v>
                </c:pt>
                <c:pt idx="1636">
                  <c:v>97.5</c:v>
                </c:pt>
                <c:pt idx="1637">
                  <c:v>42.857142857142854</c:v>
                </c:pt>
                <c:pt idx="1638">
                  <c:v>168.51351351351352</c:v>
                </c:pt>
                <c:pt idx="1639">
                  <c:v>85.546875</c:v>
                </c:pt>
                <c:pt idx="1640">
                  <c:v>554</c:v>
                </c:pt>
                <c:pt idx="1641">
                  <c:v>26.554216867469879</c:v>
                </c:pt>
                <c:pt idx="1642">
                  <c:v>113.82608695652173</c:v>
                </c:pt>
                <c:pt idx="1643">
                  <c:v>32.011111111111113</c:v>
                </c:pt>
                <c:pt idx="1644">
                  <c:v>47.189259259259259</c:v>
                </c:pt>
                <c:pt idx="1645">
                  <c:v>88.46875</c:v>
                </c:pt>
                <c:pt idx="1646">
                  <c:v>100.75</c:v>
                </c:pt>
                <c:pt idx="1647">
                  <c:v>64.714285714285708</c:v>
                </c:pt>
                <c:pt idx="1648">
                  <c:v>51.854285714285716</c:v>
                </c:pt>
                <c:pt idx="1649">
                  <c:v>38.794117647058826</c:v>
                </c:pt>
                <c:pt idx="1650">
                  <c:v>44.645833333333336</c:v>
                </c:pt>
                <c:pt idx="1651">
                  <c:v>156.77333333333334</c:v>
                </c:pt>
                <c:pt idx="1652">
                  <c:v>118.70339366515837</c:v>
                </c:pt>
                <c:pt idx="1653">
                  <c:v>74.149532710280369</c:v>
                </c:pt>
                <c:pt idx="1654">
                  <c:v>12.533333333333333</c:v>
                </c:pt>
                <c:pt idx="1655">
                  <c:v>27.861111111111111</c:v>
                </c:pt>
                <c:pt idx="1656">
                  <c:v>80.178217821782184</c:v>
                </c:pt>
                <c:pt idx="1657">
                  <c:v>132.43548387096774</c:v>
                </c:pt>
                <c:pt idx="1658">
                  <c:v>33.75</c:v>
                </c:pt>
                <c:pt idx="1659">
                  <c:v>34.384494382022467</c:v>
                </c:pt>
                <c:pt idx="1660">
                  <c:v>44.956989247311824</c:v>
                </c:pt>
                <c:pt idx="1661">
                  <c:v>41.04081632653061</c:v>
                </c:pt>
                <c:pt idx="1662">
                  <c:v>52.597560975609753</c:v>
                </c:pt>
                <c:pt idx="1663">
                  <c:v>70.784482758620683</c:v>
                </c:pt>
                <c:pt idx="1664">
                  <c:v>53.75</c:v>
                </c:pt>
                <c:pt idx="1665">
                  <c:v>44.608695652173914</c:v>
                </c:pt>
                <c:pt idx="1666">
                  <c:v>26.148961038961041</c:v>
                </c:pt>
                <c:pt idx="1667">
                  <c:v>39.183673469387756</c:v>
                </c:pt>
                <c:pt idx="1668">
                  <c:v>45.593220338983052</c:v>
                </c:pt>
                <c:pt idx="1669">
                  <c:v>89.247787610619469</c:v>
                </c:pt>
                <c:pt idx="1670">
                  <c:v>40.416470588235299</c:v>
                </c:pt>
                <c:pt idx="1671">
                  <c:v>82.38095238095238</c:v>
                </c:pt>
                <c:pt idx="1672">
                  <c:v>159.52380952380952</c:v>
                </c:pt>
                <c:pt idx="1673">
                  <c:v>36.244897959183675</c:v>
                </c:pt>
                <c:pt idx="1674">
                  <c:v>62.5</c:v>
                </c:pt>
                <c:pt idx="1675">
                  <c:v>47</c:v>
                </c:pt>
                <c:pt idx="1676">
                  <c:v>74.575090497737563</c:v>
                </c:pt>
                <c:pt idx="1677">
                  <c:v>0</c:v>
                </c:pt>
                <c:pt idx="1678">
                  <c:v>76</c:v>
                </c:pt>
                <c:pt idx="1679">
                  <c:v>86.43564356435644</c:v>
                </c:pt>
                <c:pt idx="1680">
                  <c:v>24</c:v>
                </c:pt>
                <c:pt idx="1681">
                  <c:v>18</c:v>
                </c:pt>
                <c:pt idx="1682">
                  <c:v>80.128205128205124</c:v>
                </c:pt>
                <c:pt idx="1683">
                  <c:v>253.14285714285714</c:v>
                </c:pt>
                <c:pt idx="1684">
                  <c:v>171.42857142857142</c:v>
                </c:pt>
                <c:pt idx="1685">
                  <c:v>57.727272727272727</c:v>
                </c:pt>
                <c:pt idx="1686">
                  <c:v>264.26315789473682</c:v>
                </c:pt>
                <c:pt idx="1687">
                  <c:v>159.33333333333334</c:v>
                </c:pt>
                <c:pt idx="1688">
                  <c:v>35</c:v>
                </c:pt>
                <c:pt idx="1689">
                  <c:v>5</c:v>
                </c:pt>
                <c:pt idx="1690">
                  <c:v>61.086956521739133</c:v>
                </c:pt>
                <c:pt idx="1691">
                  <c:v>0</c:v>
                </c:pt>
                <c:pt idx="1692">
                  <c:v>114.81818181818181</c:v>
                </c:pt>
                <c:pt idx="1693">
                  <c:v>0</c:v>
                </c:pt>
                <c:pt idx="1694">
                  <c:v>54</c:v>
                </c:pt>
                <c:pt idx="1695">
                  <c:v>65.974683544303801</c:v>
                </c:pt>
                <c:pt idx="1696">
                  <c:v>5</c:v>
                </c:pt>
                <c:pt idx="1697">
                  <c:v>1</c:v>
                </c:pt>
                <c:pt idx="1698">
                  <c:v>25.5</c:v>
                </c:pt>
                <c:pt idx="1699">
                  <c:v>118.36363636363636</c:v>
                </c:pt>
                <c:pt idx="1700">
                  <c:v>0</c:v>
                </c:pt>
                <c:pt idx="1701">
                  <c:v>0</c:v>
                </c:pt>
                <c:pt idx="1702">
                  <c:v>54.111111111111114</c:v>
                </c:pt>
                <c:pt idx="1703">
                  <c:v>0</c:v>
                </c:pt>
                <c:pt idx="1704">
                  <c:v>21.25</c:v>
                </c:pt>
                <c:pt idx="1705">
                  <c:v>34</c:v>
                </c:pt>
                <c:pt idx="1706">
                  <c:v>525</c:v>
                </c:pt>
                <c:pt idx="1707">
                  <c:v>0</c:v>
                </c:pt>
                <c:pt idx="1708">
                  <c:v>50</c:v>
                </c:pt>
                <c:pt idx="1709">
                  <c:v>115.70588235294117</c:v>
                </c:pt>
                <c:pt idx="1710">
                  <c:v>5.5</c:v>
                </c:pt>
                <c:pt idx="1711">
                  <c:v>50</c:v>
                </c:pt>
                <c:pt idx="1712">
                  <c:v>34.024390243902438</c:v>
                </c:pt>
                <c:pt idx="1713">
                  <c:v>37.5</c:v>
                </c:pt>
                <c:pt idx="1714">
                  <c:v>11.666666666666666</c:v>
                </c:pt>
                <c:pt idx="1715">
                  <c:v>28.125</c:v>
                </c:pt>
                <c:pt idx="1716">
                  <c:v>0</c:v>
                </c:pt>
                <c:pt idx="1717">
                  <c:v>1</c:v>
                </c:pt>
                <c:pt idx="1718">
                  <c:v>216.66666666666666</c:v>
                </c:pt>
                <c:pt idx="1719">
                  <c:v>8.75</c:v>
                </c:pt>
                <c:pt idx="1720">
                  <c:v>62.222222222222221</c:v>
                </c:pt>
                <c:pt idx="1721">
                  <c:v>137.25</c:v>
                </c:pt>
                <c:pt idx="1722">
                  <c:v>1</c:v>
                </c:pt>
                <c:pt idx="1723">
                  <c:v>122.14285714285714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1</c:v>
                </c:pt>
                <c:pt idx="1730">
                  <c:v>55</c:v>
                </c:pt>
                <c:pt idx="1731">
                  <c:v>22</c:v>
                </c:pt>
                <c:pt idx="1732">
                  <c:v>56.666666666666664</c:v>
                </c:pt>
                <c:pt idx="1733">
                  <c:v>20</c:v>
                </c:pt>
                <c:pt idx="1734">
                  <c:v>1</c:v>
                </c:pt>
                <c:pt idx="1735">
                  <c:v>0</c:v>
                </c:pt>
                <c:pt idx="1736">
                  <c:v>25.576923076923077</c:v>
                </c:pt>
                <c:pt idx="1737">
                  <c:v>63.970588235294116</c:v>
                </c:pt>
                <c:pt idx="1738">
                  <c:v>89.925373134328353</c:v>
                </c:pt>
                <c:pt idx="1739">
                  <c:v>93.071428571428569</c:v>
                </c:pt>
                <c:pt idx="1740">
                  <c:v>89.674157303370791</c:v>
                </c:pt>
                <c:pt idx="1741">
                  <c:v>207.61682242990653</c:v>
                </c:pt>
                <c:pt idx="1742">
                  <c:v>59.408805031446541</c:v>
                </c:pt>
                <c:pt idx="1743">
                  <c:v>358.97237569060775</c:v>
                </c:pt>
                <c:pt idx="1744">
                  <c:v>94.736641221374043</c:v>
                </c:pt>
                <c:pt idx="1745">
                  <c:v>80.647999999999996</c:v>
                </c:pt>
                <c:pt idx="1746">
                  <c:v>168.68852459016392</c:v>
                </c:pt>
                <c:pt idx="1747">
                  <c:v>34.68888888888889</c:v>
                </c:pt>
                <c:pt idx="1748">
                  <c:v>462.85714285714283</c:v>
                </c:pt>
                <c:pt idx="1749">
                  <c:v>104.38888888888889</c:v>
                </c:pt>
                <c:pt idx="1750">
                  <c:v>7.5</c:v>
                </c:pt>
                <c:pt idx="1751">
                  <c:v>47.13</c:v>
                </c:pt>
                <c:pt idx="1752">
                  <c:v>414.28571428571428</c:v>
                </c:pt>
                <c:pt idx="1753">
                  <c:v>42.481481481481481</c:v>
                </c:pt>
                <c:pt idx="1754">
                  <c:v>108.77551020408163</c:v>
                </c:pt>
                <c:pt idx="1755">
                  <c:v>81.098039215686271</c:v>
                </c:pt>
                <c:pt idx="1756">
                  <c:v>51.666666666666664</c:v>
                </c:pt>
                <c:pt idx="1757">
                  <c:v>35.4</c:v>
                </c:pt>
                <c:pt idx="1758">
                  <c:v>103.63559322033899</c:v>
                </c:pt>
                <c:pt idx="1759">
                  <c:v>55.282051282051285</c:v>
                </c:pt>
                <c:pt idx="1760">
                  <c:v>72.16970873786407</c:v>
                </c:pt>
                <c:pt idx="1761">
                  <c:v>0</c:v>
                </c:pt>
                <c:pt idx="1762">
                  <c:v>58.615384615384613</c:v>
                </c:pt>
                <c:pt idx="1763">
                  <c:v>12.466666666666667</c:v>
                </c:pt>
                <c:pt idx="1764">
                  <c:v>49.136363636363633</c:v>
                </c:pt>
                <c:pt idx="1765">
                  <c:v>150.5</c:v>
                </c:pt>
                <c:pt idx="1766">
                  <c:v>35.799999999999997</c:v>
                </c:pt>
                <c:pt idx="1767">
                  <c:v>45.157894736842103</c:v>
                </c:pt>
                <c:pt idx="1768">
                  <c:v>98.78947368421052</c:v>
                </c:pt>
                <c:pt idx="1769">
                  <c:v>88.307692307692307</c:v>
                </c:pt>
                <c:pt idx="1770">
                  <c:v>170.62903225806451</c:v>
                </c:pt>
                <c:pt idx="1771">
                  <c:v>83.75</c:v>
                </c:pt>
                <c:pt idx="1772">
                  <c:v>65.099999999999994</c:v>
                </c:pt>
                <c:pt idx="1773">
                  <c:v>66.333333333333329</c:v>
                </c:pt>
                <c:pt idx="1774">
                  <c:v>104.89473684210526</c:v>
                </c:pt>
                <c:pt idx="1775">
                  <c:v>78.440789473684205</c:v>
                </c:pt>
                <c:pt idx="1776">
                  <c:v>59.041666666666664</c:v>
                </c:pt>
                <c:pt idx="1777">
                  <c:v>71.34210526315789</c:v>
                </c:pt>
                <c:pt idx="1778">
                  <c:v>51.227027027027027</c:v>
                </c:pt>
                <c:pt idx="1779">
                  <c:v>60.242424242424242</c:v>
                </c:pt>
                <c:pt idx="1780">
                  <c:v>44.935185185185183</c:v>
                </c:pt>
                <c:pt idx="1781">
                  <c:v>31.206896551724139</c:v>
                </c:pt>
                <c:pt idx="1782">
                  <c:v>63.875</c:v>
                </c:pt>
                <c:pt idx="1783">
                  <c:v>19</c:v>
                </c:pt>
                <c:pt idx="1784">
                  <c:v>10</c:v>
                </c:pt>
                <c:pt idx="1785">
                  <c:v>109.06666666666666</c:v>
                </c:pt>
                <c:pt idx="1786">
                  <c:v>26.75</c:v>
                </c:pt>
                <c:pt idx="1787">
                  <c:v>109.93525179856115</c:v>
                </c:pt>
                <c:pt idx="1788">
                  <c:v>20</c:v>
                </c:pt>
                <c:pt idx="1789">
                  <c:v>55.388888888888886</c:v>
                </c:pt>
                <c:pt idx="1790">
                  <c:v>133.90123456790124</c:v>
                </c:pt>
                <c:pt idx="1791">
                  <c:v>48.720930232558139</c:v>
                </c:pt>
                <c:pt idx="1792">
                  <c:v>48.25</c:v>
                </c:pt>
                <c:pt idx="1793">
                  <c:v>58.972972972972975</c:v>
                </c:pt>
                <c:pt idx="1794">
                  <c:v>11.638333333333334</c:v>
                </c:pt>
                <c:pt idx="1795">
                  <c:v>83.716814159292042</c:v>
                </c:pt>
                <c:pt idx="1796">
                  <c:v>63.648648648648646</c:v>
                </c:pt>
                <c:pt idx="1797">
                  <c:v>94.277777777777771</c:v>
                </c:pt>
                <c:pt idx="1798">
                  <c:v>71.86666666666666</c:v>
                </c:pt>
                <c:pt idx="1799">
                  <c:v>104.84615384615384</c:v>
                </c:pt>
                <c:pt idx="1800">
                  <c:v>67.139344262295083</c:v>
                </c:pt>
                <c:pt idx="1801">
                  <c:v>73.875</c:v>
                </c:pt>
                <c:pt idx="1802">
                  <c:v>69.125</c:v>
                </c:pt>
                <c:pt idx="1803">
                  <c:v>120.77083333333333</c:v>
                </c:pt>
                <c:pt idx="1804">
                  <c:v>42.222222222222221</c:v>
                </c:pt>
                <c:pt idx="1805">
                  <c:v>7.5</c:v>
                </c:pt>
                <c:pt idx="1806">
                  <c:v>1.5384615384615385</c:v>
                </c:pt>
                <c:pt idx="1807">
                  <c:v>37.608695652173914</c:v>
                </c:pt>
                <c:pt idx="1808">
                  <c:v>0</c:v>
                </c:pt>
                <c:pt idx="1809">
                  <c:v>42.157142857142858</c:v>
                </c:pt>
                <c:pt idx="1810">
                  <c:v>0</c:v>
                </c:pt>
                <c:pt idx="1811">
                  <c:v>84.833333333333329</c:v>
                </c:pt>
                <c:pt idx="1812">
                  <c:v>94.19</c:v>
                </c:pt>
                <c:pt idx="1813">
                  <c:v>0</c:v>
                </c:pt>
                <c:pt idx="1814">
                  <c:v>6.25</c:v>
                </c:pt>
                <c:pt idx="1815">
                  <c:v>213.375</c:v>
                </c:pt>
                <c:pt idx="1816">
                  <c:v>59.162280701754383</c:v>
                </c:pt>
                <c:pt idx="1817">
                  <c:v>27.272727272727273</c:v>
                </c:pt>
                <c:pt idx="1818">
                  <c:v>24.575757575757574</c:v>
                </c:pt>
                <c:pt idx="1819">
                  <c:v>75.05</c:v>
                </c:pt>
                <c:pt idx="1820">
                  <c:v>42.02</c:v>
                </c:pt>
                <c:pt idx="1821">
                  <c:v>53.157894736842103</c:v>
                </c:pt>
                <c:pt idx="1822">
                  <c:v>83.885416666666671</c:v>
                </c:pt>
                <c:pt idx="1823">
                  <c:v>417.33333333333331</c:v>
                </c:pt>
                <c:pt idx="1824">
                  <c:v>75.765151515151516</c:v>
                </c:pt>
                <c:pt idx="1825">
                  <c:v>67.389380530973455</c:v>
                </c:pt>
                <c:pt idx="1826">
                  <c:v>73.571428571428569</c:v>
                </c:pt>
                <c:pt idx="1827">
                  <c:v>25</c:v>
                </c:pt>
                <c:pt idx="1828">
                  <c:v>42</c:v>
                </c:pt>
                <c:pt idx="1829">
                  <c:v>131.16666666666666</c:v>
                </c:pt>
                <c:pt idx="1830">
                  <c:v>47.272727272727273</c:v>
                </c:pt>
                <c:pt idx="1831">
                  <c:v>182.12727272727273</c:v>
                </c:pt>
                <c:pt idx="1832">
                  <c:v>61.366666666666667</c:v>
                </c:pt>
                <c:pt idx="1833">
                  <c:v>35.767499999999998</c:v>
                </c:pt>
                <c:pt idx="1834">
                  <c:v>45.62222222222222</c:v>
                </c:pt>
                <c:pt idx="1835">
                  <c:v>75.384615384615387</c:v>
                </c:pt>
                <c:pt idx="1836">
                  <c:v>50.875</c:v>
                </c:pt>
                <c:pt idx="1837">
                  <c:v>119.28571428571429</c:v>
                </c:pt>
                <c:pt idx="1838">
                  <c:v>92.541865671641801</c:v>
                </c:pt>
                <c:pt idx="1839">
                  <c:v>76.05</c:v>
                </c:pt>
                <c:pt idx="1840">
                  <c:v>52.631578947368418</c:v>
                </c:pt>
                <c:pt idx="1841">
                  <c:v>98.990430622009569</c:v>
                </c:pt>
                <c:pt idx="1842">
                  <c:v>79.526315789473685</c:v>
                </c:pt>
                <c:pt idx="1843">
                  <c:v>134.20833333333334</c:v>
                </c:pt>
                <c:pt idx="1844">
                  <c:v>37.625</c:v>
                </c:pt>
                <c:pt idx="1845">
                  <c:v>51.044692737430168</c:v>
                </c:pt>
                <c:pt idx="1846">
                  <c:v>50.03846153846154</c:v>
                </c:pt>
                <c:pt idx="1847">
                  <c:v>133.93129770992365</c:v>
                </c:pt>
                <c:pt idx="1848">
                  <c:v>58.214285714285715</c:v>
                </c:pt>
                <c:pt idx="1849">
                  <c:v>88.037643678160919</c:v>
                </c:pt>
                <c:pt idx="1850">
                  <c:v>70.576753926701571</c:v>
                </c:pt>
                <c:pt idx="1851">
                  <c:v>53.289473684210527</c:v>
                </c:pt>
                <c:pt idx="1852">
                  <c:v>136.36363636363637</c:v>
                </c:pt>
                <c:pt idx="1853">
                  <c:v>40.547315436241611</c:v>
                </c:pt>
                <c:pt idx="1854">
                  <c:v>70.625</c:v>
                </c:pt>
                <c:pt idx="1855">
                  <c:v>52.684210526315788</c:v>
                </c:pt>
                <c:pt idx="1856">
                  <c:v>0</c:v>
                </c:pt>
                <c:pt idx="1857">
                  <c:v>90.9375</c:v>
                </c:pt>
                <c:pt idx="1858">
                  <c:v>5</c:v>
                </c:pt>
                <c:pt idx="1859">
                  <c:v>58.083333333333336</c:v>
                </c:pt>
                <c:pt idx="1860">
                  <c:v>2</c:v>
                </c:pt>
                <c:pt idx="1861">
                  <c:v>62.5</c:v>
                </c:pt>
                <c:pt idx="1862">
                  <c:v>10</c:v>
                </c:pt>
                <c:pt idx="1863">
                  <c:v>71.588235294117652</c:v>
                </c:pt>
                <c:pt idx="1864">
                  <c:v>0</c:v>
                </c:pt>
                <c:pt idx="1865">
                  <c:v>32.81818181818182</c:v>
                </c:pt>
                <c:pt idx="1866">
                  <c:v>49.11578947368421</c:v>
                </c:pt>
                <c:pt idx="1867">
                  <c:v>16.307692307692307</c:v>
                </c:pt>
                <c:pt idx="1868">
                  <c:v>18</c:v>
                </c:pt>
                <c:pt idx="1869">
                  <c:v>13</c:v>
                </c:pt>
                <c:pt idx="1870">
                  <c:v>17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3</c:v>
                </c:pt>
                <c:pt idx="1875">
                  <c:v>41.833333333333336</c:v>
                </c:pt>
                <c:pt idx="1876">
                  <c:v>49.338428571428572</c:v>
                </c:pt>
                <c:pt idx="1877">
                  <c:v>41.728395061728392</c:v>
                </c:pt>
                <c:pt idx="1878">
                  <c:v>32.71875</c:v>
                </c:pt>
                <c:pt idx="1879">
                  <c:v>51.96153846153846</c:v>
                </c:pt>
                <c:pt idx="1880">
                  <c:v>50.685714285714283</c:v>
                </c:pt>
                <c:pt idx="1881">
                  <c:v>42.241379310344826</c:v>
                </c:pt>
                <c:pt idx="1882">
                  <c:v>416.875</c:v>
                </c:pt>
                <c:pt idx="1883">
                  <c:v>46.651685393258425</c:v>
                </c:pt>
                <c:pt idx="1884">
                  <c:v>48.454545454545453</c:v>
                </c:pt>
                <c:pt idx="1885">
                  <c:v>70.5289837398374</c:v>
                </c:pt>
                <c:pt idx="1886">
                  <c:v>87.958333333333329</c:v>
                </c:pt>
                <c:pt idx="1887">
                  <c:v>26.26923076923077</c:v>
                </c:pt>
                <c:pt idx="1888">
                  <c:v>57.777777777777779</c:v>
                </c:pt>
                <c:pt idx="1889">
                  <c:v>57.25</c:v>
                </c:pt>
                <c:pt idx="1890">
                  <c:v>196.34042553191489</c:v>
                </c:pt>
                <c:pt idx="1891">
                  <c:v>43</c:v>
                </c:pt>
                <c:pt idx="1892">
                  <c:v>35.551912568306008</c:v>
                </c:pt>
                <c:pt idx="1893">
                  <c:v>68.80952380952381</c:v>
                </c:pt>
                <c:pt idx="1894">
                  <c:v>28.571428571428573</c:v>
                </c:pt>
                <c:pt idx="1895">
                  <c:v>50.631666666666668</c:v>
                </c:pt>
                <c:pt idx="1896">
                  <c:v>106.8</c:v>
                </c:pt>
                <c:pt idx="1897">
                  <c:v>4</c:v>
                </c:pt>
                <c:pt idx="1898">
                  <c:v>34.097560975609753</c:v>
                </c:pt>
                <c:pt idx="1899">
                  <c:v>25</c:v>
                </c:pt>
                <c:pt idx="1900">
                  <c:v>10.5</c:v>
                </c:pt>
                <c:pt idx="1901">
                  <c:v>215.95959595959596</c:v>
                </c:pt>
                <c:pt idx="1902">
                  <c:v>21.25</c:v>
                </c:pt>
                <c:pt idx="1903">
                  <c:v>108.25</c:v>
                </c:pt>
                <c:pt idx="1904">
                  <c:v>129.97368421052633</c:v>
                </c:pt>
                <c:pt idx="1905">
                  <c:v>117.49473684210527</c:v>
                </c:pt>
                <c:pt idx="1906">
                  <c:v>10</c:v>
                </c:pt>
                <c:pt idx="1907">
                  <c:v>70.595238095238102</c:v>
                </c:pt>
                <c:pt idx="1908">
                  <c:v>24.5</c:v>
                </c:pt>
                <c:pt idx="1909">
                  <c:v>30</c:v>
                </c:pt>
                <c:pt idx="1910">
                  <c:v>2</c:v>
                </c:pt>
                <c:pt idx="1911">
                  <c:v>17</c:v>
                </c:pt>
                <c:pt idx="1912">
                  <c:v>28.888888888888889</c:v>
                </c:pt>
                <c:pt idx="1913">
                  <c:v>29.625</c:v>
                </c:pt>
                <c:pt idx="1914">
                  <c:v>40.980952380952381</c:v>
                </c:pt>
                <c:pt idx="1915">
                  <c:v>54</c:v>
                </c:pt>
                <c:pt idx="1916">
                  <c:v>36.109375</c:v>
                </c:pt>
                <c:pt idx="1917">
                  <c:v>23.153846153846153</c:v>
                </c:pt>
                <c:pt idx="1918">
                  <c:v>104</c:v>
                </c:pt>
                <c:pt idx="1919">
                  <c:v>31.826923076923077</c:v>
                </c:pt>
                <c:pt idx="1920">
                  <c:v>27.3896261682243</c:v>
                </c:pt>
                <c:pt idx="1921">
                  <c:v>56.363636363636367</c:v>
                </c:pt>
                <c:pt idx="1922">
                  <c:v>77.352941176470594</c:v>
                </c:pt>
                <c:pt idx="1923">
                  <c:v>42.8</c:v>
                </c:pt>
                <c:pt idx="1924">
                  <c:v>48.846153846153847</c:v>
                </c:pt>
                <c:pt idx="1925">
                  <c:v>48.240400000000001</c:v>
                </c:pt>
                <c:pt idx="1926">
                  <c:v>70.212500000000006</c:v>
                </c:pt>
                <c:pt idx="1927">
                  <c:v>94.054545454545448</c:v>
                </c:pt>
                <c:pt idx="1928">
                  <c:v>80.272727272727266</c:v>
                </c:pt>
                <c:pt idx="1929">
                  <c:v>54.2</c:v>
                </c:pt>
                <c:pt idx="1930">
                  <c:v>60.26903448275862</c:v>
                </c:pt>
                <c:pt idx="1931">
                  <c:v>38.740344827586206</c:v>
                </c:pt>
                <c:pt idx="1932">
                  <c:v>152.54385964912279</c:v>
                </c:pt>
                <c:pt idx="1933">
                  <c:v>115.3125</c:v>
                </c:pt>
                <c:pt idx="1934">
                  <c:v>35.838709677419352</c:v>
                </c:pt>
                <c:pt idx="1935">
                  <c:v>64.570118779438872</c:v>
                </c:pt>
                <c:pt idx="1936">
                  <c:v>87.436000000000007</c:v>
                </c:pt>
                <c:pt idx="1937">
                  <c:v>68.815577078288939</c:v>
                </c:pt>
                <c:pt idx="1938">
                  <c:v>176.200223588597</c:v>
                </c:pt>
                <c:pt idx="1939">
                  <c:v>511.79117647058825</c:v>
                </c:pt>
                <c:pt idx="1940">
                  <c:v>160.44285714285715</c:v>
                </c:pt>
                <c:pt idx="1941">
                  <c:v>35.003043478260871</c:v>
                </c:pt>
                <c:pt idx="1942">
                  <c:v>188.50671378091872</c:v>
                </c:pt>
                <c:pt idx="1943">
                  <c:v>56.204984093319197</c:v>
                </c:pt>
                <c:pt idx="1944">
                  <c:v>51.3054157782516</c:v>
                </c:pt>
                <c:pt idx="1945">
                  <c:v>127.36450839328538</c:v>
                </c:pt>
                <c:pt idx="1946">
                  <c:v>101.85532258064516</c:v>
                </c:pt>
                <c:pt idx="1947">
                  <c:v>230.55782312925169</c:v>
                </c:pt>
                <c:pt idx="1948">
                  <c:v>842.10602409638557</c:v>
                </c:pt>
                <c:pt idx="1949">
                  <c:v>577.27593103448271</c:v>
                </c:pt>
                <c:pt idx="1950">
                  <c:v>483.34246575342468</c:v>
                </c:pt>
                <c:pt idx="1951">
                  <c:v>76.138500000000008</c:v>
                </c:pt>
                <c:pt idx="1952">
                  <c:v>74.107684365781708</c:v>
                </c:pt>
                <c:pt idx="1953">
                  <c:v>36.965660377358489</c:v>
                </c:pt>
                <c:pt idx="1954">
                  <c:v>67.690214329454989</c:v>
                </c:pt>
                <c:pt idx="1955">
                  <c:v>63.04738562091503</c:v>
                </c:pt>
                <c:pt idx="1956">
                  <c:v>117.6</c:v>
                </c:pt>
                <c:pt idx="1957">
                  <c:v>180.75185011709601</c:v>
                </c:pt>
                <c:pt idx="1958">
                  <c:v>127.32038834951456</c:v>
                </c:pt>
                <c:pt idx="1959">
                  <c:v>136.6444745538665</c:v>
                </c:pt>
                <c:pt idx="1960">
                  <c:v>182.78024691358024</c:v>
                </c:pt>
                <c:pt idx="1961">
                  <c:v>279.37843137254902</c:v>
                </c:pt>
                <c:pt idx="1962">
                  <c:v>61.375728669846318</c:v>
                </c:pt>
                <c:pt idx="1963">
                  <c:v>80.727532097004286</c:v>
                </c:pt>
                <c:pt idx="1964">
                  <c:v>272.35590732591254</c:v>
                </c:pt>
                <c:pt idx="1965">
                  <c:v>70.848739495798313</c:v>
                </c:pt>
                <c:pt idx="1966">
                  <c:v>247.94003412969283</c:v>
                </c:pt>
                <c:pt idx="1967">
                  <c:v>186.81393034825871</c:v>
                </c:pt>
                <c:pt idx="1968">
                  <c:v>131.98948616600788</c:v>
                </c:pt>
                <c:pt idx="1969">
                  <c:v>29.310782241014799</c:v>
                </c:pt>
                <c:pt idx="1970">
                  <c:v>245.02436053593178</c:v>
                </c:pt>
                <c:pt idx="1971">
                  <c:v>1323.2540463917526</c:v>
                </c:pt>
                <c:pt idx="1972">
                  <c:v>282.65966789667897</c:v>
                </c:pt>
                <c:pt idx="1973">
                  <c:v>91.214401028277635</c:v>
                </c:pt>
                <c:pt idx="1974">
                  <c:v>31.75</c:v>
                </c:pt>
                <c:pt idx="1975">
                  <c:v>0</c:v>
                </c:pt>
                <c:pt idx="1976">
                  <c:v>88.6875</c:v>
                </c:pt>
                <c:pt idx="1977">
                  <c:v>453.14285714285717</c:v>
                </c:pt>
                <c:pt idx="1978">
                  <c:v>12.75</c:v>
                </c:pt>
                <c:pt idx="1979">
                  <c:v>1</c:v>
                </c:pt>
                <c:pt idx="1980">
                  <c:v>83.428571428571431</c:v>
                </c:pt>
                <c:pt idx="1981">
                  <c:v>25</c:v>
                </c:pt>
                <c:pt idx="1982">
                  <c:v>50</c:v>
                </c:pt>
                <c:pt idx="1983">
                  <c:v>101.8</c:v>
                </c:pt>
                <c:pt idx="1984">
                  <c:v>46.666666666666664</c:v>
                </c:pt>
                <c:pt idx="1985">
                  <c:v>1</c:v>
                </c:pt>
                <c:pt idx="1986">
                  <c:v>0</c:v>
                </c:pt>
                <c:pt idx="1987">
                  <c:v>0</c:v>
                </c:pt>
                <c:pt idx="1988">
                  <c:v>26</c:v>
                </c:pt>
                <c:pt idx="1989">
                  <c:v>0</c:v>
                </c:pt>
                <c:pt idx="1990">
                  <c:v>0</c:v>
                </c:pt>
                <c:pt idx="1991">
                  <c:v>218.33333333333334</c:v>
                </c:pt>
                <c:pt idx="1992">
                  <c:v>33.714285714285715</c:v>
                </c:pt>
                <c:pt idx="1993">
                  <c:v>25</c:v>
                </c:pt>
                <c:pt idx="1994">
                  <c:v>128.38790470372632</c:v>
                </c:pt>
                <c:pt idx="1995">
                  <c:v>78.834261818181815</c:v>
                </c:pt>
                <c:pt idx="1996">
                  <c:v>91.764705882352942</c:v>
                </c:pt>
                <c:pt idx="1997">
                  <c:v>331.10237288135596</c:v>
                </c:pt>
                <c:pt idx="1998">
                  <c:v>194.26193717277485</c:v>
                </c:pt>
                <c:pt idx="1999">
                  <c:v>408.97689768976898</c:v>
                </c:pt>
                <c:pt idx="2000">
                  <c:v>84.459270072992695</c:v>
                </c:pt>
                <c:pt idx="2001">
                  <c:v>44.853658536585364</c:v>
                </c:pt>
                <c:pt idx="2002">
                  <c:v>383.3643216080402</c:v>
                </c:pt>
                <c:pt idx="2003">
                  <c:v>55.276856649395505</c:v>
                </c:pt>
                <c:pt idx="2004">
                  <c:v>422.02059732234807</c:v>
                </c:pt>
                <c:pt idx="2005">
                  <c:v>64.180327868852459</c:v>
                </c:pt>
                <c:pt idx="2006">
                  <c:v>173.57781674704077</c:v>
                </c:pt>
                <c:pt idx="2007">
                  <c:v>88.601680840609291</c:v>
                </c:pt>
                <c:pt idx="2008">
                  <c:v>50.222283950617282</c:v>
                </c:pt>
                <c:pt idx="2009">
                  <c:v>192.38876826722338</c:v>
                </c:pt>
                <c:pt idx="2010">
                  <c:v>73.416901408450698</c:v>
                </c:pt>
                <c:pt idx="2011">
                  <c:v>147.68495555555555</c:v>
                </c:pt>
                <c:pt idx="2012">
                  <c:v>108.96848314606741</c:v>
                </c:pt>
                <c:pt idx="2013">
                  <c:v>23.647540983606557</c:v>
                </c:pt>
                <c:pt idx="2014">
                  <c:v>147.94736842105263</c:v>
                </c:pt>
                <c:pt idx="2015">
                  <c:v>385.03692307692307</c:v>
                </c:pt>
                <c:pt idx="2016">
                  <c:v>457.39093484419266</c:v>
                </c:pt>
                <c:pt idx="2017">
                  <c:v>222.99047619047619</c:v>
                </c:pt>
                <c:pt idx="2018">
                  <c:v>220.74074074074073</c:v>
                </c:pt>
                <c:pt idx="2019">
                  <c:v>73.503898678414089</c:v>
                </c:pt>
                <c:pt idx="2020">
                  <c:v>223.09647495361781</c:v>
                </c:pt>
                <c:pt idx="2021">
                  <c:v>47.911392405063289</c:v>
                </c:pt>
                <c:pt idx="2022">
                  <c:v>96.063829787234042</c:v>
                </c:pt>
                <c:pt idx="2023">
                  <c:v>118.6144</c:v>
                </c:pt>
                <c:pt idx="2024">
                  <c:v>118.45472440944881</c:v>
                </c:pt>
                <c:pt idx="2025">
                  <c:v>143.21468926553672</c:v>
                </c:pt>
                <c:pt idx="2026">
                  <c:v>282.71518987341773</c:v>
                </c:pt>
                <c:pt idx="2027">
                  <c:v>593.93620078740162</c:v>
                </c:pt>
                <c:pt idx="2028">
                  <c:v>262.15704968944101</c:v>
                </c:pt>
                <c:pt idx="2029">
                  <c:v>46.580778301886795</c:v>
                </c:pt>
                <c:pt idx="2030">
                  <c:v>70.041118881118877</c:v>
                </c:pt>
                <c:pt idx="2031">
                  <c:v>164.90686274509804</c:v>
                </c:pt>
                <c:pt idx="2032">
                  <c:v>449.26385224274406</c:v>
                </c:pt>
                <c:pt idx="2033">
                  <c:v>27.472841328413285</c:v>
                </c:pt>
                <c:pt idx="2034">
                  <c:v>143.97499999999999</c:v>
                </c:pt>
                <c:pt idx="2035">
                  <c:v>88.23571428571428</c:v>
                </c:pt>
                <c:pt idx="2036">
                  <c:v>36.326424870466319</c:v>
                </c:pt>
                <c:pt idx="2037">
                  <c:v>90.177777777777777</c:v>
                </c:pt>
                <c:pt idx="2038">
                  <c:v>152.62361216730039</c:v>
                </c:pt>
                <c:pt idx="2039">
                  <c:v>55.806451612903224</c:v>
                </c:pt>
                <c:pt idx="2040">
                  <c:v>227.85327313769753</c:v>
                </c:pt>
                <c:pt idx="2041">
                  <c:v>91.82989803350327</c:v>
                </c:pt>
                <c:pt idx="2042">
                  <c:v>80.991037735849048</c:v>
                </c:pt>
                <c:pt idx="2043">
                  <c:v>278.39411764705881</c:v>
                </c:pt>
                <c:pt idx="2044">
                  <c:v>43.095041322314053</c:v>
                </c:pt>
                <c:pt idx="2045">
                  <c:v>326.29205175600737</c:v>
                </c:pt>
                <c:pt idx="2046">
                  <c:v>41.743801652892564</c:v>
                </c:pt>
                <c:pt idx="2047">
                  <c:v>64.020933977455712</c:v>
                </c:pt>
                <c:pt idx="2048">
                  <c:v>99.455445544554451</c:v>
                </c:pt>
                <c:pt idx="2049">
                  <c:v>138.49458483754512</c:v>
                </c:pt>
                <c:pt idx="2050">
                  <c:v>45.547792792792798</c:v>
                </c:pt>
                <c:pt idx="2051">
                  <c:v>10.507317073170732</c:v>
                </c:pt>
                <c:pt idx="2052">
                  <c:v>114.76533333333333</c:v>
                </c:pt>
                <c:pt idx="2053">
                  <c:v>35.997067448680355</c:v>
                </c:pt>
                <c:pt idx="2054">
                  <c:v>154.17142857142858</c:v>
                </c:pt>
                <c:pt idx="2055">
                  <c:v>566.38916256157631</c:v>
                </c:pt>
                <c:pt idx="2056">
                  <c:v>120.85714285714286</c:v>
                </c:pt>
                <c:pt idx="2057">
                  <c:v>86.163845492085343</c:v>
                </c:pt>
                <c:pt idx="2058">
                  <c:v>51.212114395886893</c:v>
                </c:pt>
                <c:pt idx="2059">
                  <c:v>67.261538461538464</c:v>
                </c:pt>
                <c:pt idx="2060">
                  <c:v>62.8</c:v>
                </c:pt>
                <c:pt idx="2061">
                  <c:v>346.13118421052633</c:v>
                </c:pt>
                <c:pt idx="2062">
                  <c:v>244.11912547528519</c:v>
                </c:pt>
                <c:pt idx="2063">
                  <c:v>259.25424836601309</c:v>
                </c:pt>
                <c:pt idx="2064">
                  <c:v>201.96402877697841</c:v>
                </c:pt>
                <c:pt idx="2065">
                  <c:v>226.20857142857142</c:v>
                </c:pt>
                <c:pt idx="2066">
                  <c:v>324.69</c:v>
                </c:pt>
                <c:pt idx="2067">
                  <c:v>205</c:v>
                </c:pt>
                <c:pt idx="2068">
                  <c:v>20.465926829268295</c:v>
                </c:pt>
                <c:pt idx="2069">
                  <c:v>116.35303146309367</c:v>
                </c:pt>
                <c:pt idx="2070">
                  <c:v>307.20212765957444</c:v>
                </c:pt>
                <c:pt idx="2071">
                  <c:v>546.6875</c:v>
                </c:pt>
                <c:pt idx="2072">
                  <c:v>47.474464579901152</c:v>
                </c:pt>
                <c:pt idx="2073">
                  <c:v>101.56</c:v>
                </c:pt>
                <c:pt idx="2074">
                  <c:v>72.909090909090907</c:v>
                </c:pt>
                <c:pt idx="2075">
                  <c:v>43.710526315789473</c:v>
                </c:pt>
                <c:pt idx="2076">
                  <c:v>34</c:v>
                </c:pt>
                <c:pt idx="2077">
                  <c:v>70.652173913043484</c:v>
                </c:pt>
                <c:pt idx="2078">
                  <c:v>89.301204819277103</c:v>
                </c:pt>
                <c:pt idx="2079">
                  <c:v>115.08571428571429</c:v>
                </c:pt>
                <c:pt idx="2080">
                  <c:v>62.12</c:v>
                </c:pt>
                <c:pt idx="2081">
                  <c:v>46.204266666666669</c:v>
                </c:pt>
                <c:pt idx="2082">
                  <c:v>48.54854838709678</c:v>
                </c:pt>
                <c:pt idx="2083">
                  <c:v>57.520187499999999</c:v>
                </c:pt>
                <c:pt idx="2084">
                  <c:v>88.147154471544724</c:v>
                </c:pt>
                <c:pt idx="2085">
                  <c:v>110.49090909090908</c:v>
                </c:pt>
                <c:pt idx="2086">
                  <c:v>66.826086956521735</c:v>
                </c:pt>
                <c:pt idx="2087">
                  <c:v>58.597222222222221</c:v>
                </c:pt>
                <c:pt idx="2088">
                  <c:v>113.63636363636364</c:v>
                </c:pt>
                <c:pt idx="2089">
                  <c:v>43.571428571428569</c:v>
                </c:pt>
                <c:pt idx="2090">
                  <c:v>78.94736842105263</c:v>
                </c:pt>
                <c:pt idx="2091">
                  <c:v>188.125</c:v>
                </c:pt>
                <c:pt idx="2092">
                  <c:v>63.031746031746032</c:v>
                </c:pt>
                <c:pt idx="2093">
                  <c:v>30.37037037037037</c:v>
                </c:pt>
                <c:pt idx="2094">
                  <c:v>51.477272727272727</c:v>
                </c:pt>
                <c:pt idx="2095">
                  <c:v>35.789473684210527</c:v>
                </c:pt>
                <c:pt idx="2096">
                  <c:v>98.817391304347822</c:v>
                </c:pt>
                <c:pt idx="2097">
                  <c:v>28</c:v>
                </c:pt>
                <c:pt idx="2098">
                  <c:v>51.313131313131315</c:v>
                </c:pt>
                <c:pt idx="2099">
                  <c:v>53.522727272727273</c:v>
                </c:pt>
                <c:pt idx="2100">
                  <c:v>37.149310344827583</c:v>
                </c:pt>
                <c:pt idx="2101">
                  <c:v>89.895287958115176</c:v>
                </c:pt>
                <c:pt idx="2102">
                  <c:v>106.52500000000001</c:v>
                </c:pt>
                <c:pt idx="2103">
                  <c:v>52.815789473684212</c:v>
                </c:pt>
                <c:pt idx="2104">
                  <c:v>54.615384615384613</c:v>
                </c:pt>
                <c:pt idx="2105">
                  <c:v>27.272727272727273</c:v>
                </c:pt>
                <c:pt idx="2106">
                  <c:v>68.598130841121488</c:v>
                </c:pt>
                <c:pt idx="2107">
                  <c:v>35.612244897959187</c:v>
                </c:pt>
                <c:pt idx="2108">
                  <c:v>94.027777777777771</c:v>
                </c:pt>
                <c:pt idx="2109">
                  <c:v>526.45652173913038</c:v>
                </c:pt>
                <c:pt idx="2110">
                  <c:v>50.657142857142858</c:v>
                </c:pt>
                <c:pt idx="2111">
                  <c:v>79.182941176470578</c:v>
                </c:pt>
                <c:pt idx="2112">
                  <c:v>91.590909090909093</c:v>
                </c:pt>
                <c:pt idx="2113">
                  <c:v>116.96275362318841</c:v>
                </c:pt>
                <c:pt idx="2114">
                  <c:v>28.4</c:v>
                </c:pt>
                <c:pt idx="2115">
                  <c:v>103.33333333333333</c:v>
                </c:pt>
                <c:pt idx="2116">
                  <c:v>10</c:v>
                </c:pt>
                <c:pt idx="2117">
                  <c:v>23</c:v>
                </c:pt>
                <c:pt idx="2118">
                  <c:v>31.555555555555557</c:v>
                </c:pt>
                <c:pt idx="2119">
                  <c:v>5</c:v>
                </c:pt>
                <c:pt idx="2120">
                  <c:v>34.220338983050844</c:v>
                </c:pt>
                <c:pt idx="2121">
                  <c:v>25</c:v>
                </c:pt>
                <c:pt idx="2122">
                  <c:v>19.666666666666668</c:v>
                </c:pt>
                <c:pt idx="2123">
                  <c:v>21.25</c:v>
                </c:pt>
                <c:pt idx="2124">
                  <c:v>8.3333333333333339</c:v>
                </c:pt>
                <c:pt idx="2125">
                  <c:v>21.34333333333333</c:v>
                </c:pt>
                <c:pt idx="2126">
                  <c:v>5.333333333333333</c:v>
                </c:pt>
                <c:pt idx="2127">
                  <c:v>34.666666666666664</c:v>
                </c:pt>
                <c:pt idx="2128">
                  <c:v>21.727272727272727</c:v>
                </c:pt>
                <c:pt idx="2129">
                  <c:v>11.922499999999999</c:v>
                </c:pt>
                <c:pt idx="2130">
                  <c:v>26.59737827715356</c:v>
                </c:pt>
                <c:pt idx="2131">
                  <c:v>10.666666666666666</c:v>
                </c:pt>
                <c:pt idx="2132">
                  <c:v>29.035714285714285</c:v>
                </c:pt>
                <c:pt idx="2133">
                  <c:v>50.909090909090907</c:v>
                </c:pt>
                <c:pt idx="2134">
                  <c:v>0</c:v>
                </c:pt>
                <c:pt idx="2135">
                  <c:v>50.083333333333336</c:v>
                </c:pt>
                <c:pt idx="2136">
                  <c:v>45</c:v>
                </c:pt>
                <c:pt idx="2137">
                  <c:v>25.291666666666668</c:v>
                </c:pt>
                <c:pt idx="2138">
                  <c:v>51.292134831460672</c:v>
                </c:pt>
                <c:pt idx="2139">
                  <c:v>1</c:v>
                </c:pt>
                <c:pt idx="2140">
                  <c:v>49.381818181818183</c:v>
                </c:pt>
                <c:pt idx="2141">
                  <c:v>1</c:v>
                </c:pt>
                <c:pt idx="2142">
                  <c:v>0</c:v>
                </c:pt>
                <c:pt idx="2143">
                  <c:v>101.25</c:v>
                </c:pt>
                <c:pt idx="2144">
                  <c:v>19.666666666666668</c:v>
                </c:pt>
                <c:pt idx="2145">
                  <c:v>12.5</c:v>
                </c:pt>
                <c:pt idx="2146">
                  <c:v>8.5</c:v>
                </c:pt>
                <c:pt idx="2147">
                  <c:v>1</c:v>
                </c:pt>
                <c:pt idx="2148">
                  <c:v>23</c:v>
                </c:pt>
                <c:pt idx="2149">
                  <c:v>17.987951807228917</c:v>
                </c:pt>
                <c:pt idx="2150">
                  <c:v>370.94736842105266</c:v>
                </c:pt>
                <c:pt idx="2151">
                  <c:v>63.569485530546629</c:v>
                </c:pt>
                <c:pt idx="2152">
                  <c:v>13</c:v>
                </c:pt>
                <c:pt idx="2153">
                  <c:v>5.3125</c:v>
                </c:pt>
                <c:pt idx="2154">
                  <c:v>35.615384615384613</c:v>
                </c:pt>
                <c:pt idx="2155">
                  <c:v>87.103448275862064</c:v>
                </c:pt>
                <c:pt idx="2156">
                  <c:v>75.11363636363636</c:v>
                </c:pt>
                <c:pt idx="2157">
                  <c:v>68.01204819277109</c:v>
                </c:pt>
                <c:pt idx="2158">
                  <c:v>29.623931623931625</c:v>
                </c:pt>
                <c:pt idx="2159">
                  <c:v>91.625</c:v>
                </c:pt>
                <c:pt idx="2160">
                  <c:v>22.5</c:v>
                </c:pt>
                <c:pt idx="2161">
                  <c:v>64.366735294117646</c:v>
                </c:pt>
                <c:pt idx="2162">
                  <c:v>21.857142857142858</c:v>
                </c:pt>
                <c:pt idx="2163">
                  <c:v>33.315789473684212</c:v>
                </c:pt>
                <c:pt idx="2164">
                  <c:v>90.276595744680847</c:v>
                </c:pt>
                <c:pt idx="2165">
                  <c:v>76.92307692307692</c:v>
                </c:pt>
                <c:pt idx="2166">
                  <c:v>59.233333333333334</c:v>
                </c:pt>
                <c:pt idx="2167">
                  <c:v>65.38095238095238</c:v>
                </c:pt>
                <c:pt idx="2168">
                  <c:v>67.307692307692307</c:v>
                </c:pt>
                <c:pt idx="2169">
                  <c:v>88.74647887323944</c:v>
                </c:pt>
                <c:pt idx="2170">
                  <c:v>65.868421052631575</c:v>
                </c:pt>
                <c:pt idx="2171">
                  <c:v>40.349243306169967</c:v>
                </c:pt>
                <c:pt idx="2172">
                  <c:v>76.857142857142861</c:v>
                </c:pt>
                <c:pt idx="2173">
                  <c:v>68.707820512820518</c:v>
                </c:pt>
                <c:pt idx="2174">
                  <c:v>57.773584905660378</c:v>
                </c:pt>
                <c:pt idx="2175">
                  <c:v>44.171348314606739</c:v>
                </c:pt>
                <c:pt idx="2176">
                  <c:v>31.566308243727597</c:v>
                </c:pt>
                <c:pt idx="2177">
                  <c:v>107.04511278195488</c:v>
                </c:pt>
                <c:pt idx="2178">
                  <c:v>149.03451043338683</c:v>
                </c:pt>
                <c:pt idx="2179">
                  <c:v>55.956632653061227</c:v>
                </c:pt>
                <c:pt idx="2180">
                  <c:v>56.970381807973048</c:v>
                </c:pt>
                <c:pt idx="2181">
                  <c:v>44.056420233463037</c:v>
                </c:pt>
                <c:pt idx="2182">
                  <c:v>68.625</c:v>
                </c:pt>
                <c:pt idx="2183">
                  <c:v>65.318435754189949</c:v>
                </c:pt>
                <c:pt idx="2184">
                  <c:v>35.92</c:v>
                </c:pt>
                <c:pt idx="2185">
                  <c:v>40.070667078443485</c:v>
                </c:pt>
                <c:pt idx="2186">
                  <c:v>75.647714604236342</c:v>
                </c:pt>
                <c:pt idx="2187">
                  <c:v>61.203872437357631</c:v>
                </c:pt>
                <c:pt idx="2188">
                  <c:v>48.130434782608695</c:v>
                </c:pt>
                <c:pt idx="2189">
                  <c:v>68.106837606837601</c:v>
                </c:pt>
                <c:pt idx="2190">
                  <c:v>65.891300230946882</c:v>
                </c:pt>
                <c:pt idx="2191">
                  <c:v>81.654377880184327</c:v>
                </c:pt>
                <c:pt idx="2192">
                  <c:v>52.701195219123505</c:v>
                </c:pt>
                <c:pt idx="2193">
                  <c:v>41.228136882129277</c:v>
                </c:pt>
                <c:pt idx="2194">
                  <c:v>15.035357142857142</c:v>
                </c:pt>
                <c:pt idx="2195">
                  <c:v>39.066920943134534</c:v>
                </c:pt>
                <c:pt idx="2196">
                  <c:v>43.82</c:v>
                </c:pt>
                <c:pt idx="2197">
                  <c:v>27.301369863013697</c:v>
                </c:pt>
                <c:pt idx="2198">
                  <c:v>42.222222222222221</c:v>
                </c:pt>
                <c:pt idx="2199">
                  <c:v>33.235294117647058</c:v>
                </c:pt>
                <c:pt idx="2200">
                  <c:v>285.71428571428572</c:v>
                </c:pt>
                <c:pt idx="2201">
                  <c:v>42.333333333333336</c:v>
                </c:pt>
                <c:pt idx="2202">
                  <c:v>50.266666666666666</c:v>
                </c:pt>
                <c:pt idx="2203">
                  <c:v>61.902777777777779</c:v>
                </c:pt>
                <c:pt idx="2204">
                  <c:v>40.75</c:v>
                </c:pt>
                <c:pt idx="2205">
                  <c:v>55.796747967479675</c:v>
                </c:pt>
                <c:pt idx="2206">
                  <c:v>10</c:v>
                </c:pt>
                <c:pt idx="2207">
                  <c:v>73.125416666666666</c:v>
                </c:pt>
                <c:pt idx="2208">
                  <c:v>26.060606060606062</c:v>
                </c:pt>
                <c:pt idx="2209">
                  <c:v>22.642857142857142</c:v>
                </c:pt>
                <c:pt idx="2210">
                  <c:v>47.222222222222221</c:v>
                </c:pt>
                <c:pt idx="2211">
                  <c:v>32.324473684210524</c:v>
                </c:pt>
                <c:pt idx="2212">
                  <c:v>53.421052631578945</c:v>
                </c:pt>
                <c:pt idx="2213">
                  <c:v>51.304347826086953</c:v>
                </c:pt>
                <c:pt idx="2214">
                  <c:v>37.197247706422019</c:v>
                </c:pt>
                <c:pt idx="2215">
                  <c:v>27.1</c:v>
                </c:pt>
                <c:pt idx="2216">
                  <c:v>206.31</c:v>
                </c:pt>
                <c:pt idx="2217">
                  <c:v>82.145270270270274</c:v>
                </c:pt>
                <c:pt idx="2218">
                  <c:v>164.79651993355483</c:v>
                </c:pt>
                <c:pt idx="2219">
                  <c:v>60.820280373831778</c:v>
                </c:pt>
                <c:pt idx="2220">
                  <c:v>67.970099667774093</c:v>
                </c:pt>
                <c:pt idx="2221">
                  <c:v>81.561805555555551</c:v>
                </c:pt>
                <c:pt idx="2222">
                  <c:v>25.42547309833024</c:v>
                </c:pt>
                <c:pt idx="2223">
                  <c:v>21.497991967871485</c:v>
                </c:pt>
                <c:pt idx="2224">
                  <c:v>27.226630727762803</c:v>
                </c:pt>
                <c:pt idx="2225">
                  <c:v>25.091093117408906</c:v>
                </c:pt>
                <c:pt idx="2226">
                  <c:v>21.230179028132991</c:v>
                </c:pt>
                <c:pt idx="2227">
                  <c:v>41.607142857142854</c:v>
                </c:pt>
                <c:pt idx="2228">
                  <c:v>135.58503401360545</c:v>
                </c:pt>
                <c:pt idx="2229">
                  <c:v>22.116176470588236</c:v>
                </c:pt>
                <c:pt idx="2230">
                  <c:v>64.625635808748726</c:v>
                </c:pt>
                <c:pt idx="2231">
                  <c:v>69.569620253164558</c:v>
                </c:pt>
                <c:pt idx="2232">
                  <c:v>75.133028169014082</c:v>
                </c:pt>
                <c:pt idx="2233">
                  <c:v>140.97916666666666</c:v>
                </c:pt>
                <c:pt idx="2234">
                  <c:v>49.472392638036808</c:v>
                </c:pt>
                <c:pt idx="2235">
                  <c:v>53.865251485148519</c:v>
                </c:pt>
                <c:pt idx="2236">
                  <c:v>65.00344827586207</c:v>
                </c:pt>
                <c:pt idx="2237">
                  <c:v>53.475252525252522</c:v>
                </c:pt>
                <c:pt idx="2238">
                  <c:v>43.912280701754383</c:v>
                </c:pt>
                <c:pt idx="2239">
                  <c:v>50.852631578947367</c:v>
                </c:pt>
                <c:pt idx="2240">
                  <c:v>58.6328125</c:v>
                </c:pt>
                <c:pt idx="2241">
                  <c:v>32.81666666666667</c:v>
                </c:pt>
                <c:pt idx="2242">
                  <c:v>426.93169877408059</c:v>
                </c:pt>
                <c:pt idx="2243">
                  <c:v>23.808729166666669</c:v>
                </c:pt>
                <c:pt idx="2244">
                  <c:v>98.413654618473899</c:v>
                </c:pt>
                <c:pt idx="2245">
                  <c:v>107.32142857142857</c:v>
                </c:pt>
                <c:pt idx="2246">
                  <c:v>11.67005076142132</c:v>
                </c:pt>
                <c:pt idx="2247">
                  <c:v>41.782287822878232</c:v>
                </c:pt>
                <c:pt idx="2248">
                  <c:v>21.38</c:v>
                </c:pt>
                <c:pt idx="2249">
                  <c:v>94.103550295857985</c:v>
                </c:pt>
                <c:pt idx="2250">
                  <c:v>15.721951219512196</c:v>
                </c:pt>
                <c:pt idx="2251">
                  <c:v>90.635922330097088</c:v>
                </c:pt>
                <c:pt idx="2252">
                  <c:v>97.297619047619051</c:v>
                </c:pt>
                <c:pt idx="2253">
                  <c:v>37.11904761904762</c:v>
                </c:pt>
                <c:pt idx="2254">
                  <c:v>28.104972375690608</c:v>
                </c:pt>
                <c:pt idx="2255">
                  <c:v>144.43333333333334</c:v>
                </c:pt>
                <c:pt idx="2256">
                  <c:v>24.274157303370785</c:v>
                </c:pt>
                <c:pt idx="2257">
                  <c:v>35.117647058823529</c:v>
                </c:pt>
                <c:pt idx="2258">
                  <c:v>24.762886597938145</c:v>
                </c:pt>
                <c:pt idx="2259">
                  <c:v>188.37871287128712</c:v>
                </c:pt>
                <c:pt idx="2260">
                  <c:v>148.08247422680412</c:v>
                </c:pt>
                <c:pt idx="2261">
                  <c:v>49.934589800443462</c:v>
                </c:pt>
                <c:pt idx="2262">
                  <c:v>107.82155688622754</c:v>
                </c:pt>
                <c:pt idx="2263">
                  <c:v>42.63403614457831</c:v>
                </c:pt>
                <c:pt idx="2264">
                  <c:v>14.370762711864407</c:v>
                </c:pt>
                <c:pt idx="2265">
                  <c:v>37.476190476190474</c:v>
                </c:pt>
                <c:pt idx="2266">
                  <c:v>30.202020202020201</c:v>
                </c:pt>
                <c:pt idx="2267">
                  <c:v>33.550632911392405</c:v>
                </c:pt>
                <c:pt idx="2268">
                  <c:v>64.74666666666667</c:v>
                </c:pt>
                <c:pt idx="2269">
                  <c:v>57.932367149758456</c:v>
                </c:pt>
                <c:pt idx="2270">
                  <c:v>53.078431372549019</c:v>
                </c:pt>
                <c:pt idx="2271">
                  <c:v>48.0625</c:v>
                </c:pt>
                <c:pt idx="2272">
                  <c:v>82.396874999999994</c:v>
                </c:pt>
                <c:pt idx="2273">
                  <c:v>50.454545454545453</c:v>
                </c:pt>
                <c:pt idx="2274">
                  <c:v>115.83333333333333</c:v>
                </c:pt>
                <c:pt idx="2275">
                  <c:v>63.03458333333333</c:v>
                </c:pt>
                <c:pt idx="2276">
                  <c:v>108.02152542372882</c:v>
                </c:pt>
                <c:pt idx="2277">
                  <c:v>46.088607594936711</c:v>
                </c:pt>
                <c:pt idx="2278">
                  <c:v>107.21428571428571</c:v>
                </c:pt>
                <c:pt idx="2279">
                  <c:v>50.9338679245283</c:v>
                </c:pt>
                <c:pt idx="2280">
                  <c:v>40.04</c:v>
                </c:pt>
                <c:pt idx="2281">
                  <c:v>64.44</c:v>
                </c:pt>
                <c:pt idx="2282">
                  <c:v>53.827586206896555</c:v>
                </c:pt>
                <c:pt idx="2283">
                  <c:v>100.46511627906976</c:v>
                </c:pt>
                <c:pt idx="2284">
                  <c:v>46.630652173913049</c:v>
                </c:pt>
                <c:pt idx="2285">
                  <c:v>34.074074074074076</c:v>
                </c:pt>
                <c:pt idx="2286">
                  <c:v>65.214642857142863</c:v>
                </c:pt>
                <c:pt idx="2287">
                  <c:v>44.205882352941174</c:v>
                </c:pt>
                <c:pt idx="2288">
                  <c:v>71.965517241379317</c:v>
                </c:pt>
                <c:pt idx="2289">
                  <c:v>52.94736842105263</c:v>
                </c:pt>
                <c:pt idx="2290">
                  <c:v>109.45138888888889</c:v>
                </c:pt>
                <c:pt idx="2291">
                  <c:v>75.035714285714292</c:v>
                </c:pt>
                <c:pt idx="2292">
                  <c:v>115.71428571428571</c:v>
                </c:pt>
                <c:pt idx="2293">
                  <c:v>31.659810426540286</c:v>
                </c:pt>
                <c:pt idx="2294">
                  <c:v>46.176470588235297</c:v>
                </c:pt>
                <c:pt idx="2295">
                  <c:v>68.481650485436887</c:v>
                </c:pt>
                <c:pt idx="2296">
                  <c:v>53.469203539823013</c:v>
                </c:pt>
                <c:pt idx="2297">
                  <c:v>109.10778443113773</c:v>
                </c:pt>
                <c:pt idx="2298">
                  <c:v>51.185616438356163</c:v>
                </c:pt>
                <c:pt idx="2299">
                  <c:v>27.936800000000002</c:v>
                </c:pt>
                <c:pt idx="2300">
                  <c:v>82.496921824104234</c:v>
                </c:pt>
                <c:pt idx="2301">
                  <c:v>59.817476635514019</c:v>
                </c:pt>
                <c:pt idx="2302">
                  <c:v>64.816470588235291</c:v>
                </c:pt>
                <c:pt idx="2303">
                  <c:v>90.09615384615384</c:v>
                </c:pt>
                <c:pt idx="2304">
                  <c:v>40.962025316455694</c:v>
                </c:pt>
                <c:pt idx="2305">
                  <c:v>56.000127388535034</c:v>
                </c:pt>
                <c:pt idx="2306">
                  <c:v>37.672800000000002</c:v>
                </c:pt>
                <c:pt idx="2307">
                  <c:v>40.078125</c:v>
                </c:pt>
                <c:pt idx="2308">
                  <c:v>78.031999999999996</c:v>
                </c:pt>
                <c:pt idx="2309">
                  <c:v>18.90909090909091</c:v>
                </c:pt>
                <c:pt idx="2310">
                  <c:v>37.134969325153371</c:v>
                </c:pt>
                <c:pt idx="2311">
                  <c:v>41.961038961038959</c:v>
                </c:pt>
                <c:pt idx="2312">
                  <c:v>61.044943820224717</c:v>
                </c:pt>
                <c:pt idx="2313">
                  <c:v>64.53125</c:v>
                </c:pt>
                <c:pt idx="2314">
                  <c:v>21.25</c:v>
                </c:pt>
                <c:pt idx="2315">
                  <c:v>30</c:v>
                </c:pt>
                <c:pt idx="2316">
                  <c:v>25.491803278688526</c:v>
                </c:pt>
                <c:pt idx="2317">
                  <c:v>11.428571428571429</c:v>
                </c:pt>
                <c:pt idx="2318">
                  <c:v>108</c:v>
                </c:pt>
                <c:pt idx="2319">
                  <c:v>54.883162444113267</c:v>
                </c:pt>
                <c:pt idx="2320">
                  <c:v>47.383612662942269</c:v>
                </c:pt>
                <c:pt idx="2321">
                  <c:v>211.84</c:v>
                </c:pt>
                <c:pt idx="2322">
                  <c:v>219.92638036809817</c:v>
                </c:pt>
                <c:pt idx="2323">
                  <c:v>40.795406360424032</c:v>
                </c:pt>
                <c:pt idx="2324">
                  <c:v>75.502840909090907</c:v>
                </c:pt>
                <c:pt idx="2325">
                  <c:v>13.542553191489361</c:v>
                </c:pt>
                <c:pt idx="2326">
                  <c:v>60.865671641791046</c:v>
                </c:pt>
                <c:pt idx="2327">
                  <c:v>115.69230769230769</c:v>
                </c:pt>
                <c:pt idx="2328">
                  <c:v>48.104623556581984</c:v>
                </c:pt>
                <c:pt idx="2329">
                  <c:v>74.184357541899445</c:v>
                </c:pt>
                <c:pt idx="2330">
                  <c:v>123.34552845528455</c:v>
                </c:pt>
                <c:pt idx="2331">
                  <c:v>66.623188405797094</c:v>
                </c:pt>
                <c:pt idx="2332">
                  <c:v>104.99007444168734</c:v>
                </c:pt>
                <c:pt idx="2333">
                  <c:v>0</c:v>
                </c:pt>
                <c:pt idx="2334">
                  <c:v>0</c:v>
                </c:pt>
                <c:pt idx="2335">
                  <c:v>300</c:v>
                </c:pt>
                <c:pt idx="2336">
                  <c:v>1</c:v>
                </c:pt>
                <c:pt idx="2337">
                  <c:v>0</c:v>
                </c:pt>
                <c:pt idx="2338">
                  <c:v>13</c:v>
                </c:pt>
                <c:pt idx="2339">
                  <c:v>15</c:v>
                </c:pt>
                <c:pt idx="2340">
                  <c:v>54</c:v>
                </c:pt>
                <c:pt idx="2341">
                  <c:v>0</c:v>
                </c:pt>
                <c:pt idx="2342">
                  <c:v>0</c:v>
                </c:pt>
                <c:pt idx="2343">
                  <c:v>15.428571428571429</c:v>
                </c:pt>
                <c:pt idx="2344">
                  <c:v>0</c:v>
                </c:pt>
                <c:pt idx="2345">
                  <c:v>0</c:v>
                </c:pt>
                <c:pt idx="2346">
                  <c:v>25</c:v>
                </c:pt>
                <c:pt idx="2347">
                  <c:v>27.5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367</c:v>
                </c:pt>
                <c:pt idx="2352">
                  <c:v>2</c:v>
                </c:pt>
                <c:pt idx="2353">
                  <c:v>0</c:v>
                </c:pt>
                <c:pt idx="2354">
                  <c:v>60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97.407407407407405</c:v>
                </c:pt>
                <c:pt idx="2359">
                  <c:v>47.857142857142854</c:v>
                </c:pt>
                <c:pt idx="2360">
                  <c:v>50</c:v>
                </c:pt>
                <c:pt idx="2361">
                  <c:v>0</c:v>
                </c:pt>
                <c:pt idx="2362">
                  <c:v>20.5</c:v>
                </c:pt>
                <c:pt idx="2363">
                  <c:v>0</c:v>
                </c:pt>
                <c:pt idx="2364">
                  <c:v>30</c:v>
                </c:pt>
                <c:pt idx="2365">
                  <c:v>50</c:v>
                </c:pt>
                <c:pt idx="2366">
                  <c:v>10</c:v>
                </c:pt>
                <c:pt idx="2367">
                  <c:v>0</c:v>
                </c:pt>
                <c:pt idx="2368">
                  <c:v>81.582499999999996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18.333333333333332</c:v>
                </c:pt>
                <c:pt idx="2373">
                  <c:v>224.42857142857142</c:v>
                </c:pt>
                <c:pt idx="2374">
                  <c:v>37.5</c:v>
                </c:pt>
                <c:pt idx="2375">
                  <c:v>145</c:v>
                </c:pt>
                <c:pt idx="2376">
                  <c:v>1</c:v>
                </c:pt>
                <c:pt idx="2377">
                  <c:v>112.57142857142857</c:v>
                </c:pt>
                <c:pt idx="2378">
                  <c:v>0</c:v>
                </c:pt>
                <c:pt idx="2379">
                  <c:v>342</c:v>
                </c:pt>
                <c:pt idx="2380">
                  <c:v>57.875</c:v>
                </c:pt>
                <c:pt idx="2381">
                  <c:v>30</c:v>
                </c:pt>
                <c:pt idx="2382">
                  <c:v>0</c:v>
                </c:pt>
                <c:pt idx="2383">
                  <c:v>25</c:v>
                </c:pt>
                <c:pt idx="2384">
                  <c:v>0</c:v>
                </c:pt>
                <c:pt idx="2385">
                  <c:v>50</c:v>
                </c:pt>
                <c:pt idx="2386">
                  <c:v>1.5</c:v>
                </c:pt>
                <c:pt idx="2387">
                  <c:v>0</c:v>
                </c:pt>
                <c:pt idx="2388">
                  <c:v>10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22.333333333333332</c:v>
                </c:pt>
                <c:pt idx="2394">
                  <c:v>52</c:v>
                </c:pt>
                <c:pt idx="2395">
                  <c:v>16.833333333333332</c:v>
                </c:pt>
                <c:pt idx="2396">
                  <c:v>0</c:v>
                </c:pt>
                <c:pt idx="2397">
                  <c:v>56.3</c:v>
                </c:pt>
                <c:pt idx="2398">
                  <c:v>84.0625</c:v>
                </c:pt>
                <c:pt idx="2399">
                  <c:v>168.39393939393941</c:v>
                </c:pt>
                <c:pt idx="2400">
                  <c:v>15</c:v>
                </c:pt>
                <c:pt idx="2401">
                  <c:v>76.666666666666671</c:v>
                </c:pt>
                <c:pt idx="2402">
                  <c:v>0</c:v>
                </c:pt>
                <c:pt idx="2403">
                  <c:v>50.333333333333336</c:v>
                </c:pt>
                <c:pt idx="2404">
                  <c:v>0</c:v>
                </c:pt>
                <c:pt idx="2405">
                  <c:v>8.3333333333333339</c:v>
                </c:pt>
                <c:pt idx="2406">
                  <c:v>35.384615384615387</c:v>
                </c:pt>
                <c:pt idx="2407">
                  <c:v>55.833333333333336</c:v>
                </c:pt>
                <c:pt idx="2408">
                  <c:v>5</c:v>
                </c:pt>
                <c:pt idx="2409">
                  <c:v>0</c:v>
                </c:pt>
                <c:pt idx="2410">
                  <c:v>1</c:v>
                </c:pt>
                <c:pt idx="2411">
                  <c:v>0</c:v>
                </c:pt>
                <c:pt idx="2412">
                  <c:v>69.472222222222229</c:v>
                </c:pt>
                <c:pt idx="2413">
                  <c:v>1</c:v>
                </c:pt>
                <c:pt idx="2414">
                  <c:v>1</c:v>
                </c:pt>
                <c:pt idx="2415">
                  <c:v>8</c:v>
                </c:pt>
                <c:pt idx="2416">
                  <c:v>34.444444444444443</c:v>
                </c:pt>
                <c:pt idx="2417">
                  <c:v>1</c:v>
                </c:pt>
                <c:pt idx="2418">
                  <c:v>0</c:v>
                </c:pt>
                <c:pt idx="2419">
                  <c:v>1</c:v>
                </c:pt>
                <c:pt idx="2420">
                  <c:v>1</c:v>
                </c:pt>
                <c:pt idx="2421">
                  <c:v>501.25</c:v>
                </c:pt>
                <c:pt idx="2422">
                  <c:v>10.5</c:v>
                </c:pt>
                <c:pt idx="2423">
                  <c:v>1</c:v>
                </c:pt>
                <c:pt idx="2424">
                  <c:v>1</c:v>
                </c:pt>
                <c:pt idx="2425">
                  <c:v>0</c:v>
                </c:pt>
                <c:pt idx="2426">
                  <c:v>13</c:v>
                </c:pt>
                <c:pt idx="2427">
                  <c:v>306</c:v>
                </c:pt>
                <c:pt idx="2428">
                  <c:v>22.5</c:v>
                </c:pt>
                <c:pt idx="2429">
                  <c:v>0</c:v>
                </c:pt>
                <c:pt idx="2430">
                  <c:v>50</c:v>
                </c:pt>
                <c:pt idx="2431">
                  <c:v>0</c:v>
                </c:pt>
                <c:pt idx="2432">
                  <c:v>5</c:v>
                </c:pt>
                <c:pt idx="2433">
                  <c:v>74.22935779816514</c:v>
                </c:pt>
                <c:pt idx="2434">
                  <c:v>81.252688172043008</c:v>
                </c:pt>
                <c:pt idx="2435">
                  <c:v>130.23469453376205</c:v>
                </c:pt>
                <c:pt idx="2436">
                  <c:v>53.409836065573771</c:v>
                </c:pt>
                <c:pt idx="2437">
                  <c:v>75.130434782608702</c:v>
                </c:pt>
                <c:pt idx="2438">
                  <c:v>75.666666666666671</c:v>
                </c:pt>
                <c:pt idx="2439">
                  <c:v>31.691394658753708</c:v>
                </c:pt>
                <c:pt idx="2440">
                  <c:v>47.777777777777779</c:v>
                </c:pt>
                <c:pt idx="2441">
                  <c:v>90</c:v>
                </c:pt>
                <c:pt idx="2442">
                  <c:v>149.31401960784314</c:v>
                </c:pt>
                <c:pt idx="2443">
                  <c:v>62.06989247311828</c:v>
                </c:pt>
                <c:pt idx="2444">
                  <c:v>53.4</c:v>
                </c:pt>
                <c:pt idx="2445">
                  <c:v>69.268656716417908</c:v>
                </c:pt>
                <c:pt idx="2446">
                  <c:v>271.50769230769231</c:v>
                </c:pt>
                <c:pt idx="2447">
                  <c:v>34.125</c:v>
                </c:pt>
                <c:pt idx="2448">
                  <c:v>40.492537313432834</c:v>
                </c:pt>
                <c:pt idx="2449">
                  <c:v>189.75806451612902</c:v>
                </c:pt>
                <c:pt idx="2450">
                  <c:v>68.862499999999997</c:v>
                </c:pt>
                <c:pt idx="2451">
                  <c:v>108.77659574468085</c:v>
                </c:pt>
                <c:pt idx="2452">
                  <c:v>125.98529411764706</c:v>
                </c:pt>
                <c:pt idx="2453">
                  <c:v>90.523255813953483</c:v>
                </c:pt>
                <c:pt idx="2454">
                  <c:v>28.880434782608695</c:v>
                </c:pt>
                <c:pt idx="2455">
                  <c:v>31</c:v>
                </c:pt>
                <c:pt idx="2456">
                  <c:v>51.674418604651166</c:v>
                </c:pt>
                <c:pt idx="2457">
                  <c:v>26.270833333333332</c:v>
                </c:pt>
                <c:pt idx="2458">
                  <c:v>48.07692307692308</c:v>
                </c:pt>
                <c:pt idx="2459">
                  <c:v>27.558139534883722</c:v>
                </c:pt>
                <c:pt idx="2460">
                  <c:v>36.97137931034483</c:v>
                </c:pt>
                <c:pt idx="2461">
                  <c:v>29.021276595744681</c:v>
                </c:pt>
                <c:pt idx="2462">
                  <c:v>28.65666666666667</c:v>
                </c:pt>
                <c:pt idx="2463">
                  <c:v>37.647058823529413</c:v>
                </c:pt>
                <c:pt idx="2464">
                  <c:v>97.904038461538462</c:v>
                </c:pt>
                <c:pt idx="2465">
                  <c:v>42.553191489361701</c:v>
                </c:pt>
                <c:pt idx="2466">
                  <c:v>131.58368421052631</c:v>
                </c:pt>
                <c:pt idx="2467">
                  <c:v>32.320987654320987</c:v>
                </c:pt>
                <c:pt idx="2468">
                  <c:v>61.103999999999999</c:v>
                </c:pt>
                <c:pt idx="2469">
                  <c:v>31.341463414634145</c:v>
                </c:pt>
                <c:pt idx="2470">
                  <c:v>129.1139240506329</c:v>
                </c:pt>
                <c:pt idx="2471">
                  <c:v>25.020624999999999</c:v>
                </c:pt>
                <c:pt idx="2472">
                  <c:v>250</c:v>
                </c:pt>
                <c:pt idx="2473">
                  <c:v>47.541473684210523</c:v>
                </c:pt>
                <c:pt idx="2474">
                  <c:v>40.04</c:v>
                </c:pt>
                <c:pt idx="2475">
                  <c:v>65.84210526315789</c:v>
                </c:pt>
                <c:pt idx="2476">
                  <c:v>46.401222222222216</c:v>
                </c:pt>
                <c:pt idx="2477">
                  <c:v>50.365853658536587</c:v>
                </c:pt>
                <c:pt idx="2478">
                  <c:v>26.566666666666666</c:v>
                </c:pt>
                <c:pt idx="2479">
                  <c:v>39.493684210526318</c:v>
                </c:pt>
                <c:pt idx="2480">
                  <c:v>49.246153846153845</c:v>
                </c:pt>
                <c:pt idx="2481">
                  <c:v>62.38</c:v>
                </c:pt>
                <c:pt idx="2482">
                  <c:v>37.9375</c:v>
                </c:pt>
                <c:pt idx="2483">
                  <c:v>51.6</c:v>
                </c:pt>
                <c:pt idx="2484">
                  <c:v>27.777777777777779</c:v>
                </c:pt>
                <c:pt idx="2485">
                  <c:v>99.382239382239376</c:v>
                </c:pt>
                <c:pt idx="2486">
                  <c:v>38.848205128205123</c:v>
                </c:pt>
                <c:pt idx="2487">
                  <c:v>45.548809523809524</c:v>
                </c:pt>
                <c:pt idx="2488">
                  <c:v>600</c:v>
                </c:pt>
                <c:pt idx="2489">
                  <c:v>80.551071428571419</c:v>
                </c:pt>
                <c:pt idx="2490">
                  <c:v>52.8</c:v>
                </c:pt>
                <c:pt idx="2491">
                  <c:v>47.676470588235297</c:v>
                </c:pt>
                <c:pt idx="2492">
                  <c:v>23.448275862068964</c:v>
                </c:pt>
                <c:pt idx="2493">
                  <c:v>40.142857142857146</c:v>
                </c:pt>
                <c:pt idx="2494">
                  <c:v>17.2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15</c:v>
                </c:pt>
                <c:pt idx="2499">
                  <c:v>0</c:v>
                </c:pt>
                <c:pt idx="2500">
                  <c:v>0</c:v>
                </c:pt>
                <c:pt idx="2501">
                  <c:v>35.714285714285715</c:v>
                </c:pt>
                <c:pt idx="2502">
                  <c:v>37.5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52.5</c:v>
                </c:pt>
                <c:pt idx="2507">
                  <c:v>77.5</c:v>
                </c:pt>
                <c:pt idx="2508">
                  <c:v>0</c:v>
                </c:pt>
                <c:pt idx="2509">
                  <c:v>53.545454545454547</c:v>
                </c:pt>
                <c:pt idx="2510">
                  <c:v>0</c:v>
                </c:pt>
                <c:pt idx="2511">
                  <c:v>16.25</c:v>
                </c:pt>
                <c:pt idx="2512">
                  <c:v>0</c:v>
                </c:pt>
                <c:pt idx="2513">
                  <c:v>103.68174242424243</c:v>
                </c:pt>
                <c:pt idx="2514">
                  <c:v>185.18518518518519</c:v>
                </c:pt>
                <c:pt idx="2515">
                  <c:v>54.153846153846153</c:v>
                </c:pt>
                <c:pt idx="2516">
                  <c:v>177.2093023255814</c:v>
                </c:pt>
                <c:pt idx="2517">
                  <c:v>100.325</c:v>
                </c:pt>
                <c:pt idx="2518">
                  <c:v>136.90909090909091</c:v>
                </c:pt>
                <c:pt idx="2519">
                  <c:v>57.535211267605632</c:v>
                </c:pt>
                <c:pt idx="2520">
                  <c:v>52.962839506172834</c:v>
                </c:pt>
                <c:pt idx="2521">
                  <c:v>82.328947368421055</c:v>
                </c:pt>
                <c:pt idx="2522">
                  <c:v>135.41666666666666</c:v>
                </c:pt>
                <c:pt idx="2523">
                  <c:v>74.06557377049181</c:v>
                </c:pt>
                <c:pt idx="2524">
                  <c:v>84.083333333333329</c:v>
                </c:pt>
                <c:pt idx="2525">
                  <c:v>61.029411764705884</c:v>
                </c:pt>
                <c:pt idx="2526">
                  <c:v>150</c:v>
                </c:pt>
                <c:pt idx="2527">
                  <c:v>266.08974358974359</c:v>
                </c:pt>
                <c:pt idx="2528">
                  <c:v>7.25</c:v>
                </c:pt>
                <c:pt idx="2529">
                  <c:v>100</c:v>
                </c:pt>
                <c:pt idx="2530">
                  <c:v>109.96308108108107</c:v>
                </c:pt>
                <c:pt idx="2531">
                  <c:v>169.91525423728814</c:v>
                </c:pt>
                <c:pt idx="2532">
                  <c:v>95.740740740740748</c:v>
                </c:pt>
                <c:pt idx="2533">
                  <c:v>59.460317460317462</c:v>
                </c:pt>
                <c:pt idx="2534">
                  <c:v>55.769230769230766</c:v>
                </c:pt>
                <c:pt idx="2535">
                  <c:v>30.076923076923077</c:v>
                </c:pt>
                <c:pt idx="2536">
                  <c:v>88.438596491228068</c:v>
                </c:pt>
                <c:pt idx="2537">
                  <c:v>64.032786885245898</c:v>
                </c:pt>
                <c:pt idx="2538">
                  <c:v>60.153846153846153</c:v>
                </c:pt>
                <c:pt idx="2539">
                  <c:v>49.194029850746269</c:v>
                </c:pt>
                <c:pt idx="2540">
                  <c:v>165.16216216216216</c:v>
                </c:pt>
                <c:pt idx="2541">
                  <c:v>43.621621621621621</c:v>
                </c:pt>
                <c:pt idx="2542">
                  <c:v>43.7</c:v>
                </c:pt>
                <c:pt idx="2543">
                  <c:v>67.419642857142861</c:v>
                </c:pt>
                <c:pt idx="2544">
                  <c:v>177.5</c:v>
                </c:pt>
                <c:pt idx="2545">
                  <c:v>38.883333333333333</c:v>
                </c:pt>
                <c:pt idx="2546">
                  <c:v>54.985074626865675</c:v>
                </c:pt>
                <c:pt idx="2547">
                  <c:v>61.342857142857142</c:v>
                </c:pt>
                <c:pt idx="2548">
                  <c:v>23.117647058823529</c:v>
                </c:pt>
                <c:pt idx="2549">
                  <c:v>29.611111111111111</c:v>
                </c:pt>
                <c:pt idx="2550">
                  <c:v>75.611111111111114</c:v>
                </c:pt>
                <c:pt idx="2551">
                  <c:v>35.6</c:v>
                </c:pt>
                <c:pt idx="2552">
                  <c:v>143</c:v>
                </c:pt>
                <c:pt idx="2553">
                  <c:v>0</c:v>
                </c:pt>
                <c:pt idx="2554">
                  <c:v>25</c:v>
                </c:pt>
                <c:pt idx="2555">
                  <c:v>0</c:v>
                </c:pt>
                <c:pt idx="2556">
                  <c:v>0</c:v>
                </c:pt>
                <c:pt idx="2557">
                  <c:v>100</c:v>
                </c:pt>
                <c:pt idx="2558">
                  <c:v>0</c:v>
                </c:pt>
                <c:pt idx="2559">
                  <c:v>60</c:v>
                </c:pt>
                <c:pt idx="2560">
                  <c:v>50</c:v>
                </c:pt>
                <c:pt idx="2561">
                  <c:v>72.5</c:v>
                </c:pt>
                <c:pt idx="2562">
                  <c:v>29.5</c:v>
                </c:pt>
                <c:pt idx="2563">
                  <c:v>62.5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23.083333333333332</c:v>
                </c:pt>
                <c:pt idx="2572">
                  <c:v>25.5</c:v>
                </c:pt>
                <c:pt idx="2573">
                  <c:v>48.18181818181818</c:v>
                </c:pt>
                <c:pt idx="2574">
                  <c:v>1</c:v>
                </c:pt>
                <c:pt idx="2575">
                  <c:v>1</c:v>
                </c:pt>
                <c:pt idx="2576">
                  <c:v>0</c:v>
                </c:pt>
                <c:pt idx="2577">
                  <c:v>50</c:v>
                </c:pt>
                <c:pt idx="2578">
                  <c:v>5</c:v>
                </c:pt>
                <c:pt idx="2579">
                  <c:v>202.83333333333334</c:v>
                </c:pt>
                <c:pt idx="2580">
                  <c:v>29.125</c:v>
                </c:pt>
                <c:pt idx="2581">
                  <c:v>5</c:v>
                </c:pt>
                <c:pt idx="2582">
                  <c:v>0</c:v>
                </c:pt>
                <c:pt idx="2583">
                  <c:v>13</c:v>
                </c:pt>
                <c:pt idx="2584">
                  <c:v>50</c:v>
                </c:pt>
                <c:pt idx="2585">
                  <c:v>0</c:v>
                </c:pt>
                <c:pt idx="2586">
                  <c:v>1</c:v>
                </c:pt>
                <c:pt idx="2587">
                  <c:v>96.05263157894737</c:v>
                </c:pt>
                <c:pt idx="2588">
                  <c:v>305.77777777777777</c:v>
                </c:pt>
                <c:pt idx="2589">
                  <c:v>12.142857142857142</c:v>
                </c:pt>
                <c:pt idx="2590">
                  <c:v>83.571428571428569</c:v>
                </c:pt>
                <c:pt idx="2591">
                  <c:v>18</c:v>
                </c:pt>
                <c:pt idx="2592">
                  <c:v>115.53333333333333</c:v>
                </c:pt>
                <c:pt idx="2593">
                  <c:v>21.900662251655628</c:v>
                </c:pt>
                <c:pt idx="2594">
                  <c:v>80.022494887525568</c:v>
                </c:pt>
                <c:pt idx="2595">
                  <c:v>35.520000000000003</c:v>
                </c:pt>
                <c:pt idx="2596">
                  <c:v>64.933333333333323</c:v>
                </c:pt>
                <c:pt idx="2597">
                  <c:v>60.965703745743475</c:v>
                </c:pt>
                <c:pt idx="2598">
                  <c:v>31.444155844155844</c:v>
                </c:pt>
                <c:pt idx="2599">
                  <c:v>81.949748743718587</c:v>
                </c:pt>
                <c:pt idx="2600">
                  <c:v>58.92763157894737</c:v>
                </c:pt>
                <c:pt idx="2601">
                  <c:v>157.29347633136095</c:v>
                </c:pt>
                <c:pt idx="2602">
                  <c:v>55.758509532062391</c:v>
                </c:pt>
                <c:pt idx="2603">
                  <c:v>83.802893802893806</c:v>
                </c:pt>
                <c:pt idx="2604">
                  <c:v>58.422210884353746</c:v>
                </c:pt>
                <c:pt idx="2605">
                  <c:v>270.57142857142856</c:v>
                </c:pt>
                <c:pt idx="2606">
                  <c:v>107.1</c:v>
                </c:pt>
                <c:pt idx="2607">
                  <c:v>47.180555555555557</c:v>
                </c:pt>
                <c:pt idx="2608">
                  <c:v>120.30882352941177</c:v>
                </c:pt>
                <c:pt idx="2609">
                  <c:v>27.59748427672956</c:v>
                </c:pt>
                <c:pt idx="2610">
                  <c:v>205.2987012987013</c:v>
                </c:pt>
                <c:pt idx="2611">
                  <c:v>35.547169811320757</c:v>
                </c:pt>
                <c:pt idx="2612">
                  <c:v>74.639488409272587</c:v>
                </c:pt>
                <c:pt idx="2613">
                  <c:v>47.058064516129029</c:v>
                </c:pt>
                <c:pt idx="2614">
                  <c:v>26.591351351351353</c:v>
                </c:pt>
                <c:pt idx="2615">
                  <c:v>36.774193548387096</c:v>
                </c:pt>
                <c:pt idx="2616">
                  <c:v>31.820544982698959</c:v>
                </c:pt>
                <c:pt idx="2617">
                  <c:v>27.576923076923077</c:v>
                </c:pt>
                <c:pt idx="2618">
                  <c:v>56</c:v>
                </c:pt>
                <c:pt idx="2619">
                  <c:v>21.555555555555557</c:v>
                </c:pt>
                <c:pt idx="2620">
                  <c:v>44.095238095238095</c:v>
                </c:pt>
                <c:pt idx="2621">
                  <c:v>63.87</c:v>
                </c:pt>
                <c:pt idx="2622">
                  <c:v>38.987654320987652</c:v>
                </c:pt>
                <c:pt idx="2623">
                  <c:v>80.185489510489504</c:v>
                </c:pt>
                <c:pt idx="2624">
                  <c:v>34.904761904761905</c:v>
                </c:pt>
                <c:pt idx="2625">
                  <c:v>89.100502512562812</c:v>
                </c:pt>
                <c:pt idx="2626">
                  <c:v>39.44</c:v>
                </c:pt>
                <c:pt idx="2627">
                  <c:v>136.9047619047619</c:v>
                </c:pt>
                <c:pt idx="2628">
                  <c:v>37.46</c:v>
                </c:pt>
                <c:pt idx="2629">
                  <c:v>31.96153846153846</c:v>
                </c:pt>
                <c:pt idx="2630">
                  <c:v>25.214285714285715</c:v>
                </c:pt>
                <c:pt idx="2631">
                  <c:v>10.040816326530612</c:v>
                </c:pt>
                <c:pt idx="2632">
                  <c:v>45.94202898550725</c:v>
                </c:pt>
                <c:pt idx="2633">
                  <c:v>15</c:v>
                </c:pt>
                <c:pt idx="2634">
                  <c:v>0</c:v>
                </c:pt>
                <c:pt idx="2635">
                  <c:v>223.58248500999335</c:v>
                </c:pt>
                <c:pt idx="2636">
                  <c:v>39.480769230769234</c:v>
                </c:pt>
                <c:pt idx="2637">
                  <c:v>91.304347826086953</c:v>
                </c:pt>
                <c:pt idx="2638">
                  <c:v>78.666205607476627</c:v>
                </c:pt>
                <c:pt idx="2639">
                  <c:v>12</c:v>
                </c:pt>
                <c:pt idx="2640">
                  <c:v>17.666666666666668</c:v>
                </c:pt>
                <c:pt idx="2641">
                  <c:v>41.333333333333336</c:v>
                </c:pt>
                <c:pt idx="2642">
                  <c:v>71.599999999999994</c:v>
                </c:pt>
                <c:pt idx="2643">
                  <c:v>307.8235294117647</c:v>
                </c:pt>
                <c:pt idx="2644">
                  <c:v>80.454545454545453</c:v>
                </c:pt>
                <c:pt idx="2645">
                  <c:v>83.942857142857136</c:v>
                </c:pt>
                <c:pt idx="2646">
                  <c:v>8.5</c:v>
                </c:pt>
                <c:pt idx="2647">
                  <c:v>73.372093023255815</c:v>
                </c:pt>
                <c:pt idx="2648">
                  <c:v>112.86184210526316</c:v>
                </c:pt>
                <c:pt idx="2649">
                  <c:v>95.277627118644077</c:v>
                </c:pt>
                <c:pt idx="2650">
                  <c:v>22.75</c:v>
                </c:pt>
                <c:pt idx="2651">
                  <c:v>133.30000000000001</c:v>
                </c:pt>
                <c:pt idx="2652">
                  <c:v>3.8</c:v>
                </c:pt>
                <c:pt idx="2653">
                  <c:v>85.75</c:v>
                </c:pt>
                <c:pt idx="2654">
                  <c:v>267</c:v>
                </c:pt>
                <c:pt idx="2655">
                  <c:v>373.55803571428572</c:v>
                </c:pt>
                <c:pt idx="2656">
                  <c:v>174.03846153846155</c:v>
                </c:pt>
                <c:pt idx="2657">
                  <c:v>93.695652173913047</c:v>
                </c:pt>
                <c:pt idx="2658">
                  <c:v>77.327718446601949</c:v>
                </c:pt>
                <c:pt idx="2659">
                  <c:v>92.222222222222229</c:v>
                </c:pt>
                <c:pt idx="2660">
                  <c:v>60.964285714285715</c:v>
                </c:pt>
                <c:pt idx="2661">
                  <c:v>91</c:v>
                </c:pt>
                <c:pt idx="2662">
                  <c:v>41.583333333333336</c:v>
                </c:pt>
                <c:pt idx="2663">
                  <c:v>33.761904761904759</c:v>
                </c:pt>
                <c:pt idx="2664">
                  <c:v>70.61702127659575</c:v>
                </c:pt>
                <c:pt idx="2665">
                  <c:v>167.15151515151516</c:v>
                </c:pt>
                <c:pt idx="2666">
                  <c:v>128.61988304093566</c:v>
                </c:pt>
                <c:pt idx="2667">
                  <c:v>65.41379310344827</c:v>
                </c:pt>
                <c:pt idx="2668">
                  <c:v>117.55555555555556</c:v>
                </c:pt>
                <c:pt idx="2669">
                  <c:v>126.48148148148148</c:v>
                </c:pt>
                <c:pt idx="2670">
                  <c:v>550</c:v>
                </c:pt>
                <c:pt idx="2671">
                  <c:v>44</c:v>
                </c:pt>
                <c:pt idx="2672">
                  <c:v>69</c:v>
                </c:pt>
                <c:pt idx="2673">
                  <c:v>27.5</c:v>
                </c:pt>
                <c:pt idx="2674">
                  <c:v>84.9</c:v>
                </c:pt>
                <c:pt idx="2675">
                  <c:v>12</c:v>
                </c:pt>
                <c:pt idx="2676">
                  <c:v>200</c:v>
                </c:pt>
                <c:pt idx="2677">
                  <c:v>10</c:v>
                </c:pt>
                <c:pt idx="2678">
                  <c:v>0</c:v>
                </c:pt>
                <c:pt idx="2679">
                  <c:v>0</c:v>
                </c:pt>
                <c:pt idx="2680">
                  <c:v>5.2857142857142856</c:v>
                </c:pt>
                <c:pt idx="2681">
                  <c:v>1</c:v>
                </c:pt>
                <c:pt idx="2682">
                  <c:v>72.762711864406782</c:v>
                </c:pt>
                <c:pt idx="2683">
                  <c:v>17.5</c:v>
                </c:pt>
                <c:pt idx="2684">
                  <c:v>25</c:v>
                </c:pt>
                <c:pt idx="2685">
                  <c:v>13.333333333333334</c:v>
                </c:pt>
                <c:pt idx="2686">
                  <c:v>1</c:v>
                </c:pt>
                <c:pt idx="2687">
                  <c:v>23.666666666666668</c:v>
                </c:pt>
                <c:pt idx="2688">
                  <c:v>89.21052631578948</c:v>
                </c:pt>
                <c:pt idx="2689">
                  <c:v>116.55769230769231</c:v>
                </c:pt>
                <c:pt idx="2690">
                  <c:v>13.005000000000001</c:v>
                </c:pt>
                <c:pt idx="2691">
                  <c:v>0</c:v>
                </c:pt>
                <c:pt idx="2692">
                  <c:v>17.5</c:v>
                </c:pt>
                <c:pt idx="2693">
                  <c:v>34.130434782608695</c:v>
                </c:pt>
                <c:pt idx="2694">
                  <c:v>132.34615384615384</c:v>
                </c:pt>
                <c:pt idx="2695">
                  <c:v>922.22222222222217</c:v>
                </c:pt>
                <c:pt idx="2696">
                  <c:v>163.57142857142858</c:v>
                </c:pt>
                <c:pt idx="2697">
                  <c:v>217.375</c:v>
                </c:pt>
                <c:pt idx="2698">
                  <c:v>149.44486692015209</c:v>
                </c:pt>
                <c:pt idx="2699">
                  <c:v>71.237487309644663</c:v>
                </c:pt>
                <c:pt idx="2700">
                  <c:v>44.464318398474738</c:v>
                </c:pt>
                <c:pt idx="2701">
                  <c:v>164.94480519480518</c:v>
                </c:pt>
                <c:pt idx="2702">
                  <c:v>84.871516544117654</c:v>
                </c:pt>
                <c:pt idx="2703">
                  <c:v>53.945205479452056</c:v>
                </c:pt>
                <c:pt idx="2704">
                  <c:v>50.531468531468533</c:v>
                </c:pt>
                <c:pt idx="2705">
                  <c:v>108.00140845070422</c:v>
                </c:pt>
                <c:pt idx="2706">
                  <c:v>95.373770491803285</c:v>
                </c:pt>
                <c:pt idx="2707">
                  <c:v>57.631016333938291</c:v>
                </c:pt>
                <c:pt idx="2708">
                  <c:v>64.160481283422456</c:v>
                </c:pt>
                <c:pt idx="2709">
                  <c:v>92.387692307692305</c:v>
                </c:pt>
                <c:pt idx="2710">
                  <c:v>125.97972972972973</c:v>
                </c:pt>
                <c:pt idx="2711">
                  <c:v>94.637681159420296</c:v>
                </c:pt>
                <c:pt idx="2712">
                  <c:v>170.69942196531792</c:v>
                </c:pt>
                <c:pt idx="2713">
                  <c:v>40.762081784386616</c:v>
                </c:pt>
                <c:pt idx="2714">
                  <c:v>68.254054054054052</c:v>
                </c:pt>
                <c:pt idx="2715">
                  <c:v>95.48863636363636</c:v>
                </c:pt>
                <c:pt idx="2716">
                  <c:v>7.1902649656526005</c:v>
                </c:pt>
                <c:pt idx="2717">
                  <c:v>511.65486725663715</c:v>
                </c:pt>
                <c:pt idx="2718">
                  <c:v>261.74504950495049</c:v>
                </c:pt>
                <c:pt idx="2719">
                  <c:v>69.760961810466767</c:v>
                </c:pt>
                <c:pt idx="2720">
                  <c:v>77.229591836734699</c:v>
                </c:pt>
                <c:pt idx="2721">
                  <c:v>340.56521739130437</c:v>
                </c:pt>
                <c:pt idx="2722">
                  <c:v>67.417903225806455</c:v>
                </c:pt>
                <c:pt idx="2723">
                  <c:v>845.70270270270271</c:v>
                </c:pt>
                <c:pt idx="2724">
                  <c:v>97.191780821917803</c:v>
                </c:pt>
                <c:pt idx="2725">
                  <c:v>451.84033613445376</c:v>
                </c:pt>
                <c:pt idx="2726">
                  <c:v>21.640147492625371</c:v>
                </c:pt>
                <c:pt idx="2727">
                  <c:v>169.51724137931035</c:v>
                </c:pt>
                <c:pt idx="2728">
                  <c:v>161.88210526315791</c:v>
                </c:pt>
                <c:pt idx="2729">
                  <c:v>493.13333333333333</c:v>
                </c:pt>
                <c:pt idx="2730">
                  <c:v>22.120418848167539</c:v>
                </c:pt>
                <c:pt idx="2731">
                  <c:v>18.235294117647058</c:v>
                </c:pt>
                <c:pt idx="2732">
                  <c:v>8.75</c:v>
                </c:pt>
                <c:pt idx="2733">
                  <c:v>40.611111111111114</c:v>
                </c:pt>
                <c:pt idx="2734">
                  <c:v>0</c:v>
                </c:pt>
                <c:pt idx="2735">
                  <c:v>37.954545454545453</c:v>
                </c:pt>
                <c:pt idx="2736">
                  <c:v>35.734693877551024</c:v>
                </c:pt>
                <c:pt idx="2737">
                  <c:v>42.157894736842103</c:v>
                </c:pt>
                <c:pt idx="2738">
                  <c:v>35</c:v>
                </c:pt>
                <c:pt idx="2739">
                  <c:v>13.25</c:v>
                </c:pt>
                <c:pt idx="2740">
                  <c:v>55</c:v>
                </c:pt>
                <c:pt idx="2741">
                  <c:v>0</c:v>
                </c:pt>
                <c:pt idx="2742">
                  <c:v>0</c:v>
                </c:pt>
                <c:pt idx="2743">
                  <c:v>39.285714285714285</c:v>
                </c:pt>
                <c:pt idx="2744">
                  <c:v>47.5</c:v>
                </c:pt>
                <c:pt idx="2745">
                  <c:v>0</c:v>
                </c:pt>
                <c:pt idx="2746">
                  <c:v>17.333333333333332</c:v>
                </c:pt>
                <c:pt idx="2747">
                  <c:v>31.757575757575758</c:v>
                </c:pt>
                <c:pt idx="2748">
                  <c:v>5</c:v>
                </c:pt>
                <c:pt idx="2749">
                  <c:v>39</c:v>
                </c:pt>
                <c:pt idx="2750">
                  <c:v>52.5</c:v>
                </c:pt>
                <c:pt idx="2751">
                  <c:v>0</c:v>
                </c:pt>
                <c:pt idx="2752">
                  <c:v>9</c:v>
                </c:pt>
                <c:pt idx="2753">
                  <c:v>25</c:v>
                </c:pt>
                <c:pt idx="2754">
                  <c:v>30</c:v>
                </c:pt>
                <c:pt idx="2755">
                  <c:v>11.25</c:v>
                </c:pt>
                <c:pt idx="2756">
                  <c:v>0</c:v>
                </c:pt>
                <c:pt idx="2757">
                  <c:v>25</c:v>
                </c:pt>
                <c:pt idx="2758">
                  <c:v>11.333333333333334</c:v>
                </c:pt>
                <c:pt idx="2759">
                  <c:v>29.470588235294116</c:v>
                </c:pt>
                <c:pt idx="2760">
                  <c:v>1</c:v>
                </c:pt>
                <c:pt idx="2761">
                  <c:v>63.098484848484851</c:v>
                </c:pt>
                <c:pt idx="2762">
                  <c:v>0</c:v>
                </c:pt>
                <c:pt idx="2763">
                  <c:v>0</c:v>
                </c:pt>
                <c:pt idx="2764">
                  <c:v>1</c:v>
                </c:pt>
                <c:pt idx="2765">
                  <c:v>43.846153846153847</c:v>
                </c:pt>
                <c:pt idx="2766">
                  <c:v>75</c:v>
                </c:pt>
                <c:pt idx="2767">
                  <c:v>45.972222222222221</c:v>
                </c:pt>
                <c:pt idx="2768">
                  <c:v>10</c:v>
                </c:pt>
                <c:pt idx="2769">
                  <c:v>93.666666666666671</c:v>
                </c:pt>
                <c:pt idx="2770">
                  <c:v>53</c:v>
                </c:pt>
                <c:pt idx="2771">
                  <c:v>0</c:v>
                </c:pt>
                <c:pt idx="2772">
                  <c:v>47</c:v>
                </c:pt>
                <c:pt idx="2773">
                  <c:v>66.666666666666671</c:v>
                </c:pt>
                <c:pt idx="2774">
                  <c:v>18.770491803278688</c:v>
                </c:pt>
                <c:pt idx="2775">
                  <c:v>66.111111111111114</c:v>
                </c:pt>
                <c:pt idx="2776">
                  <c:v>36.859154929577464</c:v>
                </c:pt>
                <c:pt idx="2777">
                  <c:v>39.810810810810814</c:v>
                </c:pt>
                <c:pt idx="2778">
                  <c:v>31.5</c:v>
                </c:pt>
                <c:pt idx="2779">
                  <c:v>102.5</c:v>
                </c:pt>
                <c:pt idx="2780">
                  <c:v>126.45833333333333</c:v>
                </c:pt>
                <c:pt idx="2781">
                  <c:v>47.878787878787875</c:v>
                </c:pt>
                <c:pt idx="2782">
                  <c:v>73.214285714285708</c:v>
                </c:pt>
                <c:pt idx="2783">
                  <c:v>89.666666666666671</c:v>
                </c:pt>
                <c:pt idx="2784">
                  <c:v>151.4623287671233</c:v>
                </c:pt>
                <c:pt idx="2785">
                  <c:v>25</c:v>
                </c:pt>
                <c:pt idx="2786">
                  <c:v>36.5</c:v>
                </c:pt>
                <c:pt idx="2787">
                  <c:v>44</c:v>
                </c:pt>
                <c:pt idx="2788">
                  <c:v>87.357553191489373</c:v>
                </c:pt>
                <c:pt idx="2789">
                  <c:v>36.474820143884891</c:v>
                </c:pt>
                <c:pt idx="2790">
                  <c:v>44.859538461538463</c:v>
                </c:pt>
                <c:pt idx="2791">
                  <c:v>42.903225806451616</c:v>
                </c:pt>
                <c:pt idx="2792">
                  <c:v>51.230769230769234</c:v>
                </c:pt>
                <c:pt idx="2793">
                  <c:v>33.944444444444443</c:v>
                </c:pt>
                <c:pt idx="2794">
                  <c:v>90.744680851063833</c:v>
                </c:pt>
                <c:pt idx="2795">
                  <c:v>50</c:v>
                </c:pt>
                <c:pt idx="2796">
                  <c:v>24.444444444444443</c:v>
                </c:pt>
                <c:pt idx="2797">
                  <c:v>44.25</c:v>
                </c:pt>
                <c:pt idx="2798">
                  <c:v>67.741935483870961</c:v>
                </c:pt>
                <c:pt idx="2799">
                  <c:v>65.376811594202906</c:v>
                </c:pt>
                <c:pt idx="2800">
                  <c:v>121.9047619047619</c:v>
                </c:pt>
                <c:pt idx="2801">
                  <c:v>47.456140350877192</c:v>
                </c:pt>
                <c:pt idx="2802">
                  <c:v>92.842592592592595</c:v>
                </c:pt>
                <c:pt idx="2803">
                  <c:v>68.253012048192772</c:v>
                </c:pt>
                <c:pt idx="2804">
                  <c:v>37.209583333333335</c:v>
                </c:pt>
                <c:pt idx="2805">
                  <c:v>25.25</c:v>
                </c:pt>
                <c:pt idx="2806">
                  <c:v>43.214285714285715</c:v>
                </c:pt>
                <c:pt idx="2807">
                  <c:v>25.130177514792898</c:v>
                </c:pt>
                <c:pt idx="2808">
                  <c:v>23.636363636363637</c:v>
                </c:pt>
                <c:pt idx="2809">
                  <c:v>103.95098039215686</c:v>
                </c:pt>
                <c:pt idx="2810">
                  <c:v>50.384615384615387</c:v>
                </c:pt>
                <c:pt idx="2811">
                  <c:v>13.6</c:v>
                </c:pt>
                <c:pt idx="2812">
                  <c:v>28.571428571428573</c:v>
                </c:pt>
                <c:pt idx="2813">
                  <c:v>63.829787234042556</c:v>
                </c:pt>
                <c:pt idx="2814">
                  <c:v>8.8571428571428577</c:v>
                </c:pt>
                <c:pt idx="2815">
                  <c:v>50.666666666666664</c:v>
                </c:pt>
                <c:pt idx="2816">
                  <c:v>60.784313725490193</c:v>
                </c:pt>
                <c:pt idx="2817">
                  <c:v>113.42105263157895</c:v>
                </c:pt>
                <c:pt idx="2818">
                  <c:v>104.56521739130434</c:v>
                </c:pt>
                <c:pt idx="2819">
                  <c:v>98.30927835051547</c:v>
                </c:pt>
                <c:pt idx="2820">
                  <c:v>35.039473684210527</c:v>
                </c:pt>
                <c:pt idx="2821">
                  <c:v>272.72727272727275</c:v>
                </c:pt>
                <c:pt idx="2822">
                  <c:v>63.846153846153847</c:v>
                </c:pt>
                <c:pt idx="2823">
                  <c:v>30.189368421052631</c:v>
                </c:pt>
                <c:pt idx="2824">
                  <c:v>83.51428571428572</c:v>
                </c:pt>
                <c:pt idx="2825">
                  <c:v>64.761904761904759</c:v>
                </c:pt>
                <c:pt idx="2826">
                  <c:v>20.118172043010752</c:v>
                </c:pt>
                <c:pt idx="2827">
                  <c:v>44.090909090909093</c:v>
                </c:pt>
                <c:pt idx="2828">
                  <c:v>40.476190476190474</c:v>
                </c:pt>
                <c:pt idx="2829">
                  <c:v>44.537037037037038</c:v>
                </c:pt>
                <c:pt idx="2830">
                  <c:v>125.80645161290323</c:v>
                </c:pt>
                <c:pt idx="2831">
                  <c:v>19.696969696969695</c:v>
                </c:pt>
                <c:pt idx="2832">
                  <c:v>10</c:v>
                </c:pt>
                <c:pt idx="2833">
                  <c:v>0</c:v>
                </c:pt>
                <c:pt idx="2834">
                  <c:v>0</c:v>
                </c:pt>
                <c:pt idx="2835">
                  <c:v>30</c:v>
                </c:pt>
                <c:pt idx="2836">
                  <c:v>60.666666666666664</c:v>
                </c:pt>
                <c:pt idx="2837">
                  <c:v>0</c:v>
                </c:pt>
                <c:pt idx="2838">
                  <c:v>0</c:v>
                </c:pt>
                <c:pt idx="2839">
                  <c:v>23.333333333333332</c:v>
                </c:pt>
                <c:pt idx="2840">
                  <c:v>5</c:v>
                </c:pt>
                <c:pt idx="2841">
                  <c:v>23.923076923076923</c:v>
                </c:pt>
                <c:pt idx="2842">
                  <c:v>0</c:v>
                </c:pt>
                <c:pt idx="2843">
                  <c:v>15.833333333333334</c:v>
                </c:pt>
                <c:pt idx="2844">
                  <c:v>0</c:v>
                </c:pt>
                <c:pt idx="2845">
                  <c:v>29.785714285714285</c:v>
                </c:pt>
                <c:pt idx="2846">
                  <c:v>60</c:v>
                </c:pt>
                <c:pt idx="2847">
                  <c:v>24.333333333333332</c:v>
                </c:pt>
                <c:pt idx="2848">
                  <c:v>500</c:v>
                </c:pt>
                <c:pt idx="2849">
                  <c:v>0</c:v>
                </c:pt>
                <c:pt idx="2850">
                  <c:v>35</c:v>
                </c:pt>
                <c:pt idx="2851">
                  <c:v>29.555555555555557</c:v>
                </c:pt>
                <c:pt idx="2852">
                  <c:v>26.666666666666668</c:v>
                </c:pt>
                <c:pt idx="2853">
                  <c:v>18.333333333333332</c:v>
                </c:pt>
                <c:pt idx="2854">
                  <c:v>20</c:v>
                </c:pt>
                <c:pt idx="2855">
                  <c:v>13.333333333333334</c:v>
                </c:pt>
                <c:pt idx="2856">
                  <c:v>0</c:v>
                </c:pt>
                <c:pt idx="2857">
                  <c:v>22.5</c:v>
                </c:pt>
                <c:pt idx="2858">
                  <c:v>50.4</c:v>
                </c:pt>
                <c:pt idx="2859">
                  <c:v>105.02933333333334</c:v>
                </c:pt>
                <c:pt idx="2860">
                  <c:v>35.4</c:v>
                </c:pt>
                <c:pt idx="2861">
                  <c:v>83.333333333333329</c:v>
                </c:pt>
                <c:pt idx="2862">
                  <c:v>35.92307692307692</c:v>
                </c:pt>
                <c:pt idx="2863">
                  <c:v>0</c:v>
                </c:pt>
                <c:pt idx="2864">
                  <c:v>119.125</c:v>
                </c:pt>
                <c:pt idx="2865">
                  <c:v>90.333333333333329</c:v>
                </c:pt>
                <c:pt idx="2866">
                  <c:v>2.3333333333333335</c:v>
                </c:pt>
                <c:pt idx="2867">
                  <c:v>0</c:v>
                </c:pt>
                <c:pt idx="2868">
                  <c:v>108.33333333333333</c:v>
                </c:pt>
                <c:pt idx="2869">
                  <c:v>15.75</c:v>
                </c:pt>
                <c:pt idx="2870">
                  <c:v>29</c:v>
                </c:pt>
                <c:pt idx="2871">
                  <c:v>96.551724137931032</c:v>
                </c:pt>
                <c:pt idx="2872">
                  <c:v>0</c:v>
                </c:pt>
                <c:pt idx="2873">
                  <c:v>63</c:v>
                </c:pt>
                <c:pt idx="2874">
                  <c:v>381.6</c:v>
                </c:pt>
                <c:pt idx="2875">
                  <c:v>46.25</c:v>
                </c:pt>
                <c:pt idx="2876">
                  <c:v>26</c:v>
                </c:pt>
                <c:pt idx="2877">
                  <c:v>10</c:v>
                </c:pt>
                <c:pt idx="2878">
                  <c:v>5</c:v>
                </c:pt>
                <c:pt idx="2879">
                  <c:v>0</c:v>
                </c:pt>
                <c:pt idx="2880">
                  <c:v>81.571428571428569</c:v>
                </c:pt>
                <c:pt idx="2881">
                  <c:v>7</c:v>
                </c:pt>
                <c:pt idx="2882">
                  <c:v>27.3</c:v>
                </c:pt>
                <c:pt idx="2883">
                  <c:v>29.411764705882351</c:v>
                </c:pt>
                <c:pt idx="2884">
                  <c:v>12.5</c:v>
                </c:pt>
                <c:pt idx="2885">
                  <c:v>0</c:v>
                </c:pt>
                <c:pt idx="2886">
                  <c:v>5.75</c:v>
                </c:pt>
                <c:pt idx="2887">
                  <c:v>52.083333333333336</c:v>
                </c:pt>
                <c:pt idx="2888">
                  <c:v>183.33333333333334</c:v>
                </c:pt>
                <c:pt idx="2889">
                  <c:v>26.333333333333332</c:v>
                </c:pt>
                <c:pt idx="2890">
                  <c:v>0</c:v>
                </c:pt>
                <c:pt idx="2891">
                  <c:v>486.42857142857144</c:v>
                </c:pt>
                <c:pt idx="2892">
                  <c:v>3</c:v>
                </c:pt>
                <c:pt idx="2893">
                  <c:v>25</c:v>
                </c:pt>
                <c:pt idx="2894">
                  <c:v>9.75</c:v>
                </c:pt>
                <c:pt idx="2895">
                  <c:v>18.75</c:v>
                </c:pt>
                <c:pt idx="2896">
                  <c:v>36.588235294117645</c:v>
                </c:pt>
                <c:pt idx="2897">
                  <c:v>80.714285714285708</c:v>
                </c:pt>
                <c:pt idx="2898">
                  <c:v>1</c:v>
                </c:pt>
                <c:pt idx="2899">
                  <c:v>52.8</c:v>
                </c:pt>
                <c:pt idx="2900">
                  <c:v>20</c:v>
                </c:pt>
                <c:pt idx="2901">
                  <c:v>1</c:v>
                </c:pt>
                <c:pt idx="2902">
                  <c:v>46.928571428571431</c:v>
                </c:pt>
                <c:pt idx="2903">
                  <c:v>78.07692307692308</c:v>
                </c:pt>
                <c:pt idx="2904">
                  <c:v>1</c:v>
                </c:pt>
                <c:pt idx="2905">
                  <c:v>1</c:v>
                </c:pt>
                <c:pt idx="2906">
                  <c:v>203.66666666666666</c:v>
                </c:pt>
                <c:pt idx="2907">
                  <c:v>20.714285714285715</c:v>
                </c:pt>
                <c:pt idx="2908">
                  <c:v>48.555555555555557</c:v>
                </c:pt>
                <c:pt idx="2909">
                  <c:v>68.099999999999994</c:v>
                </c:pt>
                <c:pt idx="2910">
                  <c:v>8.5</c:v>
                </c:pt>
                <c:pt idx="2911">
                  <c:v>51.615384615384613</c:v>
                </c:pt>
                <c:pt idx="2912">
                  <c:v>43</c:v>
                </c:pt>
                <c:pt idx="2913">
                  <c:v>83.333333333333329</c:v>
                </c:pt>
                <c:pt idx="2914">
                  <c:v>30</c:v>
                </c:pt>
                <c:pt idx="2915">
                  <c:v>175.51020408163265</c:v>
                </c:pt>
                <c:pt idx="2916">
                  <c:v>231.66175879396985</c:v>
                </c:pt>
                <c:pt idx="2917">
                  <c:v>75</c:v>
                </c:pt>
                <c:pt idx="2918">
                  <c:v>112.14285714285714</c:v>
                </c:pt>
                <c:pt idx="2919">
                  <c:v>41.666666666666664</c:v>
                </c:pt>
                <c:pt idx="2920">
                  <c:v>255.17343750000001</c:v>
                </c:pt>
                <c:pt idx="2921">
                  <c:v>162.7741935483871</c:v>
                </c:pt>
                <c:pt idx="2922">
                  <c:v>88.333333333333329</c:v>
                </c:pt>
                <c:pt idx="2923">
                  <c:v>85.736842105263165</c:v>
                </c:pt>
                <c:pt idx="2924">
                  <c:v>47.574074074074076</c:v>
                </c:pt>
                <c:pt idx="2925">
                  <c:v>72.972972972972968</c:v>
                </c:pt>
                <c:pt idx="2926">
                  <c:v>90.538461538461533</c:v>
                </c:pt>
                <c:pt idx="2927">
                  <c:v>37.647058823529413</c:v>
                </c:pt>
                <c:pt idx="2928">
                  <c:v>36.363636363636367</c:v>
                </c:pt>
                <c:pt idx="2929">
                  <c:v>126.71875</c:v>
                </c:pt>
                <c:pt idx="2930">
                  <c:v>329.2</c:v>
                </c:pt>
                <c:pt idx="2931">
                  <c:v>81.242424242424249</c:v>
                </c:pt>
                <c:pt idx="2932">
                  <c:v>1</c:v>
                </c:pt>
                <c:pt idx="2933">
                  <c:v>202.22772277227722</c:v>
                </c:pt>
                <c:pt idx="2934">
                  <c:v>0</c:v>
                </c:pt>
                <c:pt idx="2935">
                  <c:v>100</c:v>
                </c:pt>
                <c:pt idx="2936">
                  <c:v>0</c:v>
                </c:pt>
                <c:pt idx="2937">
                  <c:v>1</c:v>
                </c:pt>
                <c:pt idx="2938">
                  <c:v>82.461538461538467</c:v>
                </c:pt>
                <c:pt idx="2939">
                  <c:v>2.6666666666666665</c:v>
                </c:pt>
                <c:pt idx="2940">
                  <c:v>12.5</c:v>
                </c:pt>
                <c:pt idx="2941">
                  <c:v>0</c:v>
                </c:pt>
                <c:pt idx="2942">
                  <c:v>18.896551724137932</c:v>
                </c:pt>
                <c:pt idx="2943">
                  <c:v>200.625</c:v>
                </c:pt>
                <c:pt idx="2944">
                  <c:v>201.66666666666666</c:v>
                </c:pt>
                <c:pt idx="2945">
                  <c:v>0</c:v>
                </c:pt>
                <c:pt idx="2946">
                  <c:v>65</c:v>
                </c:pt>
                <c:pt idx="2947">
                  <c:v>66.099999999999994</c:v>
                </c:pt>
                <c:pt idx="2948">
                  <c:v>93.333333333333329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50.75</c:v>
                </c:pt>
                <c:pt idx="2953">
                  <c:v>60.9</c:v>
                </c:pt>
                <c:pt idx="2954">
                  <c:v>109.03061224489795</c:v>
                </c:pt>
                <c:pt idx="2955">
                  <c:v>25.692295918367346</c:v>
                </c:pt>
                <c:pt idx="2956">
                  <c:v>41.92307692307692</c:v>
                </c:pt>
                <c:pt idx="2957">
                  <c:v>88.7734375</c:v>
                </c:pt>
                <c:pt idx="2958">
                  <c:v>80.225352112676063</c:v>
                </c:pt>
                <c:pt idx="2959">
                  <c:v>78.936170212765958</c:v>
                </c:pt>
                <c:pt idx="2960">
                  <c:v>95.588235294117652</c:v>
                </c:pt>
                <c:pt idx="2961">
                  <c:v>69.890109890109883</c:v>
                </c:pt>
                <c:pt idx="2962">
                  <c:v>74.534883720930239</c:v>
                </c:pt>
                <c:pt idx="2963">
                  <c:v>123.94117647058823</c:v>
                </c:pt>
                <c:pt idx="2964">
                  <c:v>264.84848484848487</c:v>
                </c:pt>
                <c:pt idx="2965">
                  <c:v>58.620689655172413</c:v>
                </c:pt>
                <c:pt idx="2966">
                  <c:v>70.884955752212392</c:v>
                </c:pt>
                <c:pt idx="2967">
                  <c:v>8.5714285714285712</c:v>
                </c:pt>
                <c:pt idx="2968">
                  <c:v>113.56666666666666</c:v>
                </c:pt>
                <c:pt idx="2969">
                  <c:v>60.6875</c:v>
                </c:pt>
                <c:pt idx="2970">
                  <c:v>110.21739130434783</c:v>
                </c:pt>
                <c:pt idx="2971">
                  <c:v>136.45833333333334</c:v>
                </c:pt>
                <c:pt idx="2972">
                  <c:v>53.164948453608247</c:v>
                </c:pt>
                <c:pt idx="2973">
                  <c:v>86.491525423728817</c:v>
                </c:pt>
                <c:pt idx="2974">
                  <c:v>155.23827397260274</c:v>
                </c:pt>
                <c:pt idx="2975">
                  <c:v>115.08256880733946</c:v>
                </c:pt>
                <c:pt idx="2976">
                  <c:v>109.5945945945946</c:v>
                </c:pt>
                <c:pt idx="2977">
                  <c:v>45.214285714285715</c:v>
                </c:pt>
                <c:pt idx="2978">
                  <c:v>104.15169811320754</c:v>
                </c:pt>
                <c:pt idx="2979">
                  <c:v>35.714285714285715</c:v>
                </c:pt>
                <c:pt idx="2980">
                  <c:v>96.997252747252745</c:v>
                </c:pt>
                <c:pt idx="2981">
                  <c:v>370.37037037037038</c:v>
                </c:pt>
                <c:pt idx="2982">
                  <c:v>94.408602150537632</c:v>
                </c:pt>
                <c:pt idx="2983">
                  <c:v>48.984375</c:v>
                </c:pt>
                <c:pt idx="2984">
                  <c:v>45.590909090909093</c:v>
                </c:pt>
                <c:pt idx="2985">
                  <c:v>23.275254237288134</c:v>
                </c:pt>
                <c:pt idx="2986">
                  <c:v>63.2289156626506</c:v>
                </c:pt>
                <c:pt idx="2987">
                  <c:v>153.5204081632653</c:v>
                </c:pt>
                <c:pt idx="2988">
                  <c:v>90.2</c:v>
                </c:pt>
                <c:pt idx="2989">
                  <c:v>118.97113163972287</c:v>
                </c:pt>
                <c:pt idx="2990">
                  <c:v>80.25</c:v>
                </c:pt>
                <c:pt idx="2991">
                  <c:v>62.5</c:v>
                </c:pt>
                <c:pt idx="2992">
                  <c:v>131.37719999999999</c:v>
                </c:pt>
                <c:pt idx="2993">
                  <c:v>73.032980769230775</c:v>
                </c:pt>
                <c:pt idx="2994">
                  <c:v>178.52941176470588</c:v>
                </c:pt>
                <c:pt idx="2995">
                  <c:v>162.90974729241879</c:v>
                </c:pt>
                <c:pt idx="2996">
                  <c:v>108.24237288135593</c:v>
                </c:pt>
                <c:pt idx="2997">
                  <c:v>88.865979381443296</c:v>
                </c:pt>
                <c:pt idx="2998">
                  <c:v>54</c:v>
                </c:pt>
                <c:pt idx="2999">
                  <c:v>116.73076923076923</c:v>
                </c:pt>
                <c:pt idx="3000">
                  <c:v>233.8984375</c:v>
                </c:pt>
                <c:pt idx="3001">
                  <c:v>158</c:v>
                </c:pt>
                <c:pt idx="3002">
                  <c:v>14.84</c:v>
                </c:pt>
                <c:pt idx="3003">
                  <c:v>85.181818181818187</c:v>
                </c:pt>
                <c:pt idx="3004">
                  <c:v>146.69158878504672</c:v>
                </c:pt>
                <c:pt idx="3005">
                  <c:v>50.764811490125673</c:v>
                </c:pt>
                <c:pt idx="3006">
                  <c:v>87.7</c:v>
                </c:pt>
                <c:pt idx="3007">
                  <c:v>242.27777777777777</c:v>
                </c:pt>
                <c:pt idx="3008">
                  <c:v>146.44654088050314</c:v>
                </c:pt>
                <c:pt idx="3009">
                  <c:v>103.17073170731707</c:v>
                </c:pt>
                <c:pt idx="3010">
                  <c:v>80.464601769911511</c:v>
                </c:pt>
                <c:pt idx="3011">
                  <c:v>234.66666666666666</c:v>
                </c:pt>
                <c:pt idx="3012">
                  <c:v>50.689320388349515</c:v>
                </c:pt>
                <c:pt idx="3013">
                  <c:v>162.70967741935485</c:v>
                </c:pt>
                <c:pt idx="3014">
                  <c:v>120.16666666666667</c:v>
                </c:pt>
                <c:pt idx="3015">
                  <c:v>67.697802197802204</c:v>
                </c:pt>
                <c:pt idx="3016">
                  <c:v>52.103448275862071</c:v>
                </c:pt>
                <c:pt idx="3017">
                  <c:v>51.6</c:v>
                </c:pt>
                <c:pt idx="3018">
                  <c:v>164.3</c:v>
                </c:pt>
                <c:pt idx="3019">
                  <c:v>84.858585858585855</c:v>
                </c:pt>
                <c:pt idx="3020">
                  <c:v>94.548850574712645</c:v>
                </c:pt>
                <c:pt idx="3021">
                  <c:v>45.536585365853661</c:v>
                </c:pt>
                <c:pt idx="3022">
                  <c:v>51.724137931034484</c:v>
                </c:pt>
                <c:pt idx="3023">
                  <c:v>50.88</c:v>
                </c:pt>
                <c:pt idx="3024">
                  <c:v>191.13043478260869</c:v>
                </c:pt>
                <c:pt idx="3025">
                  <c:v>89.314285714285717</c:v>
                </c:pt>
                <c:pt idx="3026">
                  <c:v>88.588631921824103</c:v>
                </c:pt>
                <c:pt idx="3027">
                  <c:v>96.300911854103347</c:v>
                </c:pt>
                <c:pt idx="3028">
                  <c:v>33.3125</c:v>
                </c:pt>
                <c:pt idx="3029">
                  <c:v>37.222222222222221</c:v>
                </c:pt>
                <c:pt idx="3030">
                  <c:v>92.130423728813554</c:v>
                </c:pt>
                <c:pt idx="3031">
                  <c:v>76.785714285714292</c:v>
                </c:pt>
                <c:pt idx="3032">
                  <c:v>96.526315789473685</c:v>
                </c:pt>
                <c:pt idx="3033">
                  <c:v>51.891891891891895</c:v>
                </c:pt>
                <c:pt idx="3034">
                  <c:v>128.9140625</c:v>
                </c:pt>
                <c:pt idx="3035">
                  <c:v>84.108974358974365</c:v>
                </c:pt>
                <c:pt idx="3036">
                  <c:v>82.941562500000003</c:v>
                </c:pt>
                <c:pt idx="3037">
                  <c:v>259.94827586206895</c:v>
                </c:pt>
                <c:pt idx="3038">
                  <c:v>37.25</c:v>
                </c:pt>
                <c:pt idx="3039">
                  <c:v>177.02127659574469</c:v>
                </c:pt>
                <c:pt idx="3040">
                  <c:v>74.074074074074076</c:v>
                </c:pt>
                <c:pt idx="3041">
                  <c:v>70.666666666666671</c:v>
                </c:pt>
                <c:pt idx="3042">
                  <c:v>23.62857142857143</c:v>
                </c:pt>
                <c:pt idx="3043">
                  <c:v>37.5</c:v>
                </c:pt>
                <c:pt idx="3044">
                  <c:v>13.333333333333334</c:v>
                </c:pt>
                <c:pt idx="3045">
                  <c:v>0</c:v>
                </c:pt>
                <c:pt idx="3046">
                  <c:v>1</c:v>
                </c:pt>
                <c:pt idx="3047">
                  <c:v>0</c:v>
                </c:pt>
                <c:pt idx="3048">
                  <c:v>0</c:v>
                </c:pt>
                <c:pt idx="3049">
                  <c:v>1</c:v>
                </c:pt>
                <c:pt idx="3050">
                  <c:v>41</c:v>
                </c:pt>
                <c:pt idx="3051">
                  <c:v>55.833333333333336</c:v>
                </c:pt>
                <c:pt idx="3052">
                  <c:v>0</c:v>
                </c:pt>
                <c:pt idx="3053">
                  <c:v>99.761194029850742</c:v>
                </c:pt>
                <c:pt idx="3054">
                  <c:v>25.521739130434781</c:v>
                </c:pt>
                <c:pt idx="3055">
                  <c:v>117.65277777777777</c:v>
                </c:pt>
                <c:pt idx="3056">
                  <c:v>5</c:v>
                </c:pt>
                <c:pt idx="3057">
                  <c:v>200</c:v>
                </c:pt>
                <c:pt idx="3058">
                  <c:v>87.5</c:v>
                </c:pt>
                <c:pt idx="3059">
                  <c:v>20.142857142857142</c:v>
                </c:pt>
                <c:pt idx="3060">
                  <c:v>20.875</c:v>
                </c:pt>
                <c:pt idx="3061">
                  <c:v>61.307692307692307</c:v>
                </c:pt>
                <c:pt idx="3062">
                  <c:v>1</c:v>
                </c:pt>
                <c:pt idx="3063">
                  <c:v>92.142857142857139</c:v>
                </c:pt>
                <c:pt idx="3064">
                  <c:v>7.333333333333333</c:v>
                </c:pt>
                <c:pt idx="3065">
                  <c:v>64.8</c:v>
                </c:pt>
                <c:pt idx="3066">
                  <c:v>30.12</c:v>
                </c:pt>
                <c:pt idx="3067">
                  <c:v>52.5</c:v>
                </c:pt>
                <c:pt idx="3068">
                  <c:v>23.666666666666668</c:v>
                </c:pt>
                <c:pt idx="3069">
                  <c:v>415.77777777777777</c:v>
                </c:pt>
                <c:pt idx="3070">
                  <c:v>53.714285714285715</c:v>
                </c:pt>
                <c:pt idx="3071">
                  <c:v>420.6</c:v>
                </c:pt>
                <c:pt idx="3072">
                  <c:v>0</c:v>
                </c:pt>
                <c:pt idx="3073">
                  <c:v>18.666666666666668</c:v>
                </c:pt>
                <c:pt idx="3074">
                  <c:v>78.333333333333329</c:v>
                </c:pt>
                <c:pt idx="3075">
                  <c:v>67.777777777777771</c:v>
                </c:pt>
                <c:pt idx="3076">
                  <c:v>16.666666666666668</c:v>
                </c:pt>
                <c:pt idx="3077">
                  <c:v>62.5</c:v>
                </c:pt>
                <c:pt idx="3078">
                  <c:v>42</c:v>
                </c:pt>
                <c:pt idx="3079">
                  <c:v>130.0888888888889</c:v>
                </c:pt>
                <c:pt idx="3080">
                  <c:v>1270.2222222222222</c:v>
                </c:pt>
                <c:pt idx="3081">
                  <c:v>88.444444444444443</c:v>
                </c:pt>
                <c:pt idx="3082">
                  <c:v>56.342380952380957</c:v>
                </c:pt>
                <c:pt idx="3083">
                  <c:v>53.529411764705884</c:v>
                </c:pt>
                <c:pt idx="3084">
                  <c:v>25</c:v>
                </c:pt>
                <c:pt idx="3085">
                  <c:v>50</c:v>
                </c:pt>
                <c:pt idx="3086">
                  <c:v>56.785714285714285</c:v>
                </c:pt>
                <c:pt idx="3087">
                  <c:v>40.833333333333336</c:v>
                </c:pt>
                <c:pt idx="3088">
                  <c:v>65.111111111111114</c:v>
                </c:pt>
                <c:pt idx="3089">
                  <c:v>55.6</c:v>
                </c:pt>
                <c:pt idx="3090">
                  <c:v>140.53846153846155</c:v>
                </c:pt>
                <c:pt idx="3091">
                  <c:v>25</c:v>
                </c:pt>
                <c:pt idx="3092">
                  <c:v>69.533333333333331</c:v>
                </c:pt>
                <c:pt idx="3093">
                  <c:v>5.5</c:v>
                </c:pt>
                <c:pt idx="3094">
                  <c:v>237</c:v>
                </c:pt>
                <c:pt idx="3095">
                  <c:v>79.870967741935488</c:v>
                </c:pt>
                <c:pt idx="3096">
                  <c:v>10.25</c:v>
                </c:pt>
                <c:pt idx="3097">
                  <c:v>272.58620689655174</c:v>
                </c:pt>
                <c:pt idx="3098">
                  <c:v>13</c:v>
                </c:pt>
                <c:pt idx="3099">
                  <c:v>58.184210526315788</c:v>
                </c:pt>
                <c:pt idx="3100">
                  <c:v>10</c:v>
                </c:pt>
                <c:pt idx="3101">
                  <c:v>70.10526315789474</c:v>
                </c:pt>
                <c:pt idx="3102">
                  <c:v>57.888888888888886</c:v>
                </c:pt>
                <c:pt idx="3103">
                  <c:v>125.27027027027027</c:v>
                </c:pt>
                <c:pt idx="3104">
                  <c:v>0</c:v>
                </c:pt>
                <c:pt idx="3105">
                  <c:v>300</c:v>
                </c:pt>
                <c:pt idx="3106">
                  <c:v>43</c:v>
                </c:pt>
                <c:pt idx="3107">
                  <c:v>1</c:v>
                </c:pt>
                <c:pt idx="3108">
                  <c:v>775</c:v>
                </c:pt>
                <c:pt idx="3109">
                  <c:v>5</c:v>
                </c:pt>
                <c:pt idx="3110">
                  <c:v>12.8</c:v>
                </c:pt>
                <c:pt idx="3111">
                  <c:v>10</c:v>
                </c:pt>
                <c:pt idx="3112">
                  <c:v>58</c:v>
                </c:pt>
                <c:pt idx="3113">
                  <c:v>244.80459770114942</c:v>
                </c:pt>
                <c:pt idx="3114">
                  <c:v>6.5</c:v>
                </c:pt>
                <c:pt idx="3115">
                  <c:v>0</c:v>
                </c:pt>
                <c:pt idx="3116">
                  <c:v>61.176470588235297</c:v>
                </c:pt>
                <c:pt idx="3117">
                  <c:v>0</c:v>
                </c:pt>
                <c:pt idx="3118">
                  <c:v>139.23931623931625</c:v>
                </c:pt>
                <c:pt idx="3119">
                  <c:v>10</c:v>
                </c:pt>
                <c:pt idx="3120">
                  <c:v>93.75</c:v>
                </c:pt>
                <c:pt idx="3121">
                  <c:v>53.75</c:v>
                </c:pt>
                <c:pt idx="3122">
                  <c:v>10</c:v>
                </c:pt>
                <c:pt idx="3123">
                  <c:v>33.75</c:v>
                </c:pt>
                <c:pt idx="3124">
                  <c:v>18.75</c:v>
                </c:pt>
                <c:pt idx="3125">
                  <c:v>23.142857142857142</c:v>
                </c:pt>
                <c:pt idx="3126">
                  <c:v>29.045454545454547</c:v>
                </c:pt>
                <c:pt idx="3127">
                  <c:v>50</c:v>
                </c:pt>
                <c:pt idx="3128">
                  <c:v>0</c:v>
                </c:pt>
                <c:pt idx="3129">
                  <c:v>450</c:v>
                </c:pt>
                <c:pt idx="3130">
                  <c:v>24</c:v>
                </c:pt>
                <c:pt idx="3131">
                  <c:v>32.25</c:v>
                </c:pt>
                <c:pt idx="3132">
                  <c:v>15</c:v>
                </c:pt>
                <c:pt idx="3133">
                  <c:v>0</c:v>
                </c:pt>
                <c:pt idx="3134">
                  <c:v>251.33333333333334</c:v>
                </c:pt>
                <c:pt idx="3135">
                  <c:v>0</c:v>
                </c:pt>
                <c:pt idx="3136">
                  <c:v>437.5</c:v>
                </c:pt>
                <c:pt idx="3137">
                  <c:v>110.35211267605634</c:v>
                </c:pt>
                <c:pt idx="3138">
                  <c:v>41.421052631578945</c:v>
                </c:pt>
                <c:pt idx="3139">
                  <c:v>52</c:v>
                </c:pt>
                <c:pt idx="3140">
                  <c:v>33.990384615384613</c:v>
                </c:pt>
                <c:pt idx="3141">
                  <c:v>103.35294117647059</c:v>
                </c:pt>
                <c:pt idx="3142">
                  <c:v>34.791044776119406</c:v>
                </c:pt>
                <c:pt idx="3143">
                  <c:v>41.773858921161825</c:v>
                </c:pt>
                <c:pt idx="3144">
                  <c:v>64.268292682926827</c:v>
                </c:pt>
                <c:pt idx="3145">
                  <c:v>31.209370860927152</c:v>
                </c:pt>
                <c:pt idx="3146">
                  <c:v>62.921348314606739</c:v>
                </c:pt>
                <c:pt idx="3147">
                  <c:v>98.536585365853654</c:v>
                </c:pt>
                <c:pt idx="3148">
                  <c:v>82.608695652173907</c:v>
                </c:pt>
                <c:pt idx="3149">
                  <c:v>38.504230769230773</c:v>
                </c:pt>
                <c:pt idx="3150">
                  <c:v>80.15789473684211</c:v>
                </c:pt>
                <c:pt idx="3151">
                  <c:v>28.405405405405407</c:v>
                </c:pt>
                <c:pt idx="3152">
                  <c:v>80.730158730158735</c:v>
                </c:pt>
                <c:pt idx="3153">
                  <c:v>200.69444444444446</c:v>
                </c:pt>
                <c:pt idx="3154">
                  <c:v>37.591549295774648</c:v>
                </c:pt>
                <c:pt idx="3155">
                  <c:v>58.095238095238095</c:v>
                </c:pt>
                <c:pt idx="3156">
                  <c:v>60.300892473118282</c:v>
                </c:pt>
                <c:pt idx="3157">
                  <c:v>63.363636363636367</c:v>
                </c:pt>
                <c:pt idx="3158">
                  <c:v>50.901639344262293</c:v>
                </c:pt>
                <c:pt idx="3159">
                  <c:v>100.5</c:v>
                </c:pt>
                <c:pt idx="3160">
                  <c:v>31.619718309859156</c:v>
                </c:pt>
                <c:pt idx="3161">
                  <c:v>65.102564102564102</c:v>
                </c:pt>
                <c:pt idx="3162">
                  <c:v>79.310344827586206</c:v>
                </c:pt>
                <c:pt idx="3163">
                  <c:v>139.18918918918919</c:v>
                </c:pt>
                <c:pt idx="3164">
                  <c:v>131.91304347826087</c:v>
                </c:pt>
                <c:pt idx="3165">
                  <c:v>91.3</c:v>
                </c:pt>
                <c:pt idx="3166">
                  <c:v>39.672727272727272</c:v>
                </c:pt>
                <c:pt idx="3167">
                  <c:v>57.549019607843135</c:v>
                </c:pt>
                <c:pt idx="3168">
                  <c:v>33.025641025641029</c:v>
                </c:pt>
                <c:pt idx="3169">
                  <c:v>77.335806451612896</c:v>
                </c:pt>
                <c:pt idx="3170">
                  <c:v>31.933333333333334</c:v>
                </c:pt>
                <c:pt idx="3171">
                  <c:v>36.333333333333336</c:v>
                </c:pt>
                <c:pt idx="3172">
                  <c:v>46.768211920529801</c:v>
                </c:pt>
                <c:pt idx="3173">
                  <c:v>40.073529411764703</c:v>
                </c:pt>
                <c:pt idx="3174">
                  <c:v>100.21739130434783</c:v>
                </c:pt>
                <c:pt idx="3175">
                  <c:v>41.666666666666664</c:v>
                </c:pt>
                <c:pt idx="3176">
                  <c:v>46.714285714285715</c:v>
                </c:pt>
                <c:pt idx="3177">
                  <c:v>71.491803278688522</c:v>
                </c:pt>
                <c:pt idx="3178">
                  <c:v>14.444444444444445</c:v>
                </c:pt>
                <c:pt idx="3179">
                  <c:v>356.84210526315792</c:v>
                </c:pt>
                <c:pt idx="3180">
                  <c:v>0</c:v>
                </c:pt>
                <c:pt idx="3181">
                  <c:v>37.75</c:v>
                </c:pt>
                <c:pt idx="3182">
                  <c:v>12.75</c:v>
                </c:pt>
                <c:pt idx="3183">
                  <c:v>24.458333333333332</c:v>
                </c:pt>
                <c:pt idx="3184">
                  <c:v>0</c:v>
                </c:pt>
                <c:pt idx="3185">
                  <c:v>53.07692307692308</c:v>
                </c:pt>
                <c:pt idx="3186">
                  <c:v>300</c:v>
                </c:pt>
                <c:pt idx="3187">
                  <c:v>286.25</c:v>
                </c:pt>
                <c:pt idx="3188">
                  <c:v>36.666666666666664</c:v>
                </c:pt>
                <c:pt idx="3189">
                  <c:v>49.20754716981132</c:v>
                </c:pt>
                <c:pt idx="3190">
                  <c:v>1</c:v>
                </c:pt>
                <c:pt idx="3191">
                  <c:v>12.5</c:v>
                </c:pt>
                <c:pt idx="3192">
                  <c:v>109.04</c:v>
                </c:pt>
                <c:pt idx="3193">
                  <c:v>41.666666666666664</c:v>
                </c:pt>
                <c:pt idx="3194">
                  <c:v>0</c:v>
                </c:pt>
                <c:pt idx="3195">
                  <c:v>22.75</c:v>
                </c:pt>
                <c:pt idx="3196">
                  <c:v>0</c:v>
                </c:pt>
                <c:pt idx="3197">
                  <c:v>70.833333333333329</c:v>
                </c:pt>
                <c:pt idx="3198">
                  <c:v>63.109756097560975</c:v>
                </c:pt>
                <c:pt idx="3199">
                  <c:v>50.157964601769912</c:v>
                </c:pt>
                <c:pt idx="3200">
                  <c:v>62.883333333333333</c:v>
                </c:pt>
                <c:pt idx="3201">
                  <c:v>85.531055900621112</c:v>
                </c:pt>
                <c:pt idx="3202">
                  <c:v>53.723404255319146</c:v>
                </c:pt>
                <c:pt idx="3203">
                  <c:v>127.80851063829788</c:v>
                </c:pt>
                <c:pt idx="3204">
                  <c:v>106.57391304347826</c:v>
                </c:pt>
                <c:pt idx="3205">
                  <c:v>262.11194029850748</c:v>
                </c:pt>
                <c:pt idx="3206">
                  <c:v>57.171428571428571</c:v>
                </c:pt>
                <c:pt idx="3207">
                  <c:v>50.20192307692308</c:v>
                </c:pt>
                <c:pt idx="3208">
                  <c:v>66.586956521739125</c:v>
                </c:pt>
                <c:pt idx="3209">
                  <c:v>168.25210084033614</c:v>
                </c:pt>
                <c:pt idx="3210">
                  <c:v>256.37288135593218</c:v>
                </c:pt>
                <c:pt idx="3211">
                  <c:v>36.610619469026545</c:v>
                </c:pt>
                <c:pt idx="3212">
                  <c:v>37.142857142857146</c:v>
                </c:pt>
                <c:pt idx="3213">
                  <c:v>45.878378378378379</c:v>
                </c:pt>
                <c:pt idx="3214">
                  <c:v>141.71296296296296</c:v>
                </c:pt>
                <c:pt idx="3215">
                  <c:v>52.487179487179489</c:v>
                </c:pt>
                <c:pt idx="3216">
                  <c:v>59.523809523809526</c:v>
                </c:pt>
                <c:pt idx="3217">
                  <c:v>50</c:v>
                </c:pt>
                <c:pt idx="3218">
                  <c:v>193.62162162162161</c:v>
                </c:pt>
                <c:pt idx="3219">
                  <c:v>106.79702970297029</c:v>
                </c:pt>
                <c:pt idx="3220">
                  <c:v>77.21621621621621</c:v>
                </c:pt>
                <c:pt idx="3221">
                  <c:v>57.5</c:v>
                </c:pt>
                <c:pt idx="3222">
                  <c:v>50.46153846153846</c:v>
                </c:pt>
                <c:pt idx="3223">
                  <c:v>97.377049180327873</c:v>
                </c:pt>
                <c:pt idx="3224">
                  <c:v>34.91921739130435</c:v>
                </c:pt>
                <c:pt idx="3225">
                  <c:v>85.530386740331494</c:v>
                </c:pt>
                <c:pt idx="3226">
                  <c:v>182.90909090909091</c:v>
                </c:pt>
                <c:pt idx="3227">
                  <c:v>131.13620817843866</c:v>
                </c:pt>
                <c:pt idx="3228">
                  <c:v>39.810126582278478</c:v>
                </c:pt>
                <c:pt idx="3229">
                  <c:v>59.701730769230764</c:v>
                </c:pt>
                <c:pt idx="3230">
                  <c:v>88.735294117647058</c:v>
                </c:pt>
                <c:pt idx="3231">
                  <c:v>58.688622754491021</c:v>
                </c:pt>
                <c:pt idx="3232">
                  <c:v>69.56513661202186</c:v>
                </c:pt>
                <c:pt idx="3233">
                  <c:v>115.87323943661971</c:v>
                </c:pt>
                <c:pt idx="3234">
                  <c:v>23.869565217391305</c:v>
                </c:pt>
                <c:pt idx="3235">
                  <c:v>81.125925925925927</c:v>
                </c:pt>
                <c:pt idx="3236">
                  <c:v>57.626943005181346</c:v>
                </c:pt>
                <c:pt idx="3237">
                  <c:v>46.429824561403507</c:v>
                </c:pt>
                <c:pt idx="3238">
                  <c:v>60.475000000000001</c:v>
                </c:pt>
                <c:pt idx="3239">
                  <c:v>65.579545454545453</c:v>
                </c:pt>
                <c:pt idx="3240">
                  <c:v>119.1924882629108</c:v>
                </c:pt>
                <c:pt idx="3241">
                  <c:v>83.05</c:v>
                </c:pt>
                <c:pt idx="3242">
                  <c:v>57.52</c:v>
                </c:pt>
                <c:pt idx="3243">
                  <c:v>177.08695652173913</c:v>
                </c:pt>
                <c:pt idx="3244">
                  <c:v>70.771505376344081</c:v>
                </c:pt>
                <c:pt idx="3245">
                  <c:v>29.166666666666668</c:v>
                </c:pt>
                <c:pt idx="3246">
                  <c:v>72.76136363636364</c:v>
                </c:pt>
                <c:pt idx="3247">
                  <c:v>51.853414634146333</c:v>
                </c:pt>
                <c:pt idx="3248">
                  <c:v>98.2</c:v>
                </c:pt>
                <c:pt idx="3249">
                  <c:v>251.7381443298969</c:v>
                </c:pt>
                <c:pt idx="3250">
                  <c:v>74.821917808219183</c:v>
                </c:pt>
                <c:pt idx="3251">
                  <c:v>67.65306122448979</c:v>
                </c:pt>
                <c:pt idx="3252">
                  <c:v>93.81343283582089</c:v>
                </c:pt>
                <c:pt idx="3253">
                  <c:v>41.237647058823526</c:v>
                </c:pt>
                <c:pt idx="3254">
                  <c:v>52.551020408163268</c:v>
                </c:pt>
                <c:pt idx="3255">
                  <c:v>70.285714285714292</c:v>
                </c:pt>
                <c:pt idx="3256">
                  <c:v>48.325153374233132</c:v>
                </c:pt>
                <c:pt idx="3257">
                  <c:v>53.177083333333336</c:v>
                </c:pt>
                <c:pt idx="3258">
                  <c:v>60.952380952380949</c:v>
                </c:pt>
                <c:pt idx="3259">
                  <c:v>116</c:v>
                </c:pt>
                <c:pt idx="3260">
                  <c:v>61</c:v>
                </c:pt>
                <c:pt idx="3261">
                  <c:v>38.235294117647058</c:v>
                </c:pt>
                <c:pt idx="3262">
                  <c:v>106.50344827586207</c:v>
                </c:pt>
                <c:pt idx="3263">
                  <c:v>204.57142857142858</c:v>
                </c:pt>
                <c:pt idx="3264">
                  <c:v>54.912587412587413</c:v>
                </c:pt>
                <c:pt idx="3265">
                  <c:v>150.41666666666666</c:v>
                </c:pt>
                <c:pt idx="3266">
                  <c:v>52.58</c:v>
                </c:pt>
                <c:pt idx="3267">
                  <c:v>54.3</c:v>
                </c:pt>
                <c:pt idx="3268">
                  <c:v>76.029411764705884</c:v>
                </c:pt>
                <c:pt idx="3269">
                  <c:v>105.2063492063492</c:v>
                </c:pt>
                <c:pt idx="3270">
                  <c:v>68.666666666666671</c:v>
                </c:pt>
                <c:pt idx="3271">
                  <c:v>129.36170212765958</c:v>
                </c:pt>
                <c:pt idx="3272">
                  <c:v>134.26371308016877</c:v>
                </c:pt>
                <c:pt idx="3273">
                  <c:v>17.829787234042552</c:v>
                </c:pt>
                <c:pt idx="3274">
                  <c:v>203.2</c:v>
                </c:pt>
                <c:pt idx="3275">
                  <c:v>69.18518518518519</c:v>
                </c:pt>
                <c:pt idx="3276">
                  <c:v>125.12295081967213</c:v>
                </c:pt>
                <c:pt idx="3277">
                  <c:v>73.529411764705884</c:v>
                </c:pt>
                <c:pt idx="3278">
                  <c:v>48.437149758454105</c:v>
                </c:pt>
                <c:pt idx="3279">
                  <c:v>26.608400000000003</c:v>
                </c:pt>
                <c:pt idx="3280">
                  <c:v>33.666666666666664</c:v>
                </c:pt>
                <c:pt idx="3281">
                  <c:v>40.714285714285715</c:v>
                </c:pt>
                <c:pt idx="3282">
                  <c:v>19.266666666666666</c:v>
                </c:pt>
                <c:pt idx="3283">
                  <c:v>84.285714285714292</c:v>
                </c:pt>
                <c:pt idx="3284">
                  <c:v>29.583333333333332</c:v>
                </c:pt>
                <c:pt idx="3285">
                  <c:v>26.667037037037037</c:v>
                </c:pt>
                <c:pt idx="3286">
                  <c:v>45.978723404255319</c:v>
                </c:pt>
                <c:pt idx="3287">
                  <c:v>125.09090909090909</c:v>
                </c:pt>
                <c:pt idx="3288">
                  <c:v>141.29166666666666</c:v>
                </c:pt>
                <c:pt idx="3289">
                  <c:v>55.333333333333336</c:v>
                </c:pt>
                <c:pt idx="3290">
                  <c:v>46.420454545454547</c:v>
                </c:pt>
                <c:pt idx="3291">
                  <c:v>57.2</c:v>
                </c:pt>
                <c:pt idx="3292">
                  <c:v>173.7</c:v>
                </c:pt>
                <c:pt idx="3293">
                  <c:v>59.6</c:v>
                </c:pt>
                <c:pt idx="3294">
                  <c:v>89.585714285714289</c:v>
                </c:pt>
                <c:pt idx="3295">
                  <c:v>204.05</c:v>
                </c:pt>
                <c:pt idx="3296">
                  <c:v>48.703703703703702</c:v>
                </c:pt>
                <c:pt idx="3297">
                  <c:v>53.339999999999996</c:v>
                </c:pt>
                <c:pt idx="3298">
                  <c:v>75.087719298245617</c:v>
                </c:pt>
                <c:pt idx="3299">
                  <c:v>18</c:v>
                </c:pt>
                <c:pt idx="3300">
                  <c:v>209.83870967741936</c:v>
                </c:pt>
                <c:pt idx="3301">
                  <c:v>61.022222222222226</c:v>
                </c:pt>
                <c:pt idx="3302">
                  <c:v>61</c:v>
                </c:pt>
                <c:pt idx="3303">
                  <c:v>80.034482758620683</c:v>
                </c:pt>
                <c:pt idx="3304">
                  <c:v>29.068965517241381</c:v>
                </c:pt>
                <c:pt idx="3305">
                  <c:v>49.438202247191015</c:v>
                </c:pt>
                <c:pt idx="3306">
                  <c:v>93.977440000000001</c:v>
                </c:pt>
                <c:pt idx="3307">
                  <c:v>61.944444444444443</c:v>
                </c:pt>
                <c:pt idx="3308">
                  <c:v>78.5</c:v>
                </c:pt>
                <c:pt idx="3309">
                  <c:v>33.75</c:v>
                </c:pt>
                <c:pt idx="3310">
                  <c:v>66.44736842105263</c:v>
                </c:pt>
                <c:pt idx="3311">
                  <c:v>35.799999999999997</c:v>
                </c:pt>
                <c:pt idx="3312">
                  <c:v>145.65217391304347</c:v>
                </c:pt>
                <c:pt idx="3313">
                  <c:v>25.693877551020407</c:v>
                </c:pt>
                <c:pt idx="3314">
                  <c:v>152.5</c:v>
                </c:pt>
                <c:pt idx="3315">
                  <c:v>30</c:v>
                </c:pt>
                <c:pt idx="3316">
                  <c:v>142.28070175438597</c:v>
                </c:pt>
                <c:pt idx="3317">
                  <c:v>24.545454545454547</c:v>
                </c:pt>
                <c:pt idx="3318">
                  <c:v>292.77777777777777</c:v>
                </c:pt>
                <c:pt idx="3319">
                  <c:v>44.92307692307692</c:v>
                </c:pt>
                <c:pt idx="3320">
                  <c:v>23.10144927536232</c:v>
                </c:pt>
                <c:pt idx="3321">
                  <c:v>80.400000000000006</c:v>
                </c:pt>
                <c:pt idx="3322">
                  <c:v>72.289156626506028</c:v>
                </c:pt>
                <c:pt idx="3323">
                  <c:v>32.972972972972975</c:v>
                </c:pt>
                <c:pt idx="3324">
                  <c:v>116.65217391304348</c:v>
                </c:pt>
                <c:pt idx="3325">
                  <c:v>79.61904761904762</c:v>
                </c:pt>
                <c:pt idx="3326">
                  <c:v>27.777777777777779</c:v>
                </c:pt>
                <c:pt idx="3327">
                  <c:v>81.029411764705884</c:v>
                </c:pt>
                <c:pt idx="3328">
                  <c:v>136.84821428571428</c:v>
                </c:pt>
                <c:pt idx="3329">
                  <c:v>177.61702127659575</c:v>
                </c:pt>
                <c:pt idx="3330">
                  <c:v>109.07894736842105</c:v>
                </c:pt>
                <c:pt idx="3331">
                  <c:v>119.64285714285714</c:v>
                </c:pt>
                <c:pt idx="3332">
                  <c:v>78.205128205128204</c:v>
                </c:pt>
                <c:pt idx="3333">
                  <c:v>52.173913043478258</c:v>
                </c:pt>
                <c:pt idx="3334">
                  <c:v>114.125</c:v>
                </c:pt>
                <c:pt idx="3335">
                  <c:v>50</c:v>
                </c:pt>
                <c:pt idx="3336">
                  <c:v>91.666666666666671</c:v>
                </c:pt>
                <c:pt idx="3337">
                  <c:v>108.59090909090909</c:v>
                </c:pt>
                <c:pt idx="3338">
                  <c:v>69.822784810126578</c:v>
                </c:pt>
                <c:pt idx="3339">
                  <c:v>109.57142857142857</c:v>
                </c:pt>
                <c:pt idx="3340">
                  <c:v>71.666666666666671</c:v>
                </c:pt>
                <c:pt idx="3341">
                  <c:v>93.611111111111114</c:v>
                </c:pt>
                <c:pt idx="3342">
                  <c:v>76.8</c:v>
                </c:pt>
                <c:pt idx="3343">
                  <c:v>35.795454545454547</c:v>
                </c:pt>
                <c:pt idx="3344">
                  <c:v>55.6</c:v>
                </c:pt>
                <c:pt idx="3345">
                  <c:v>147.33333333333334</c:v>
                </c:pt>
                <c:pt idx="3346">
                  <c:v>56.333333333333336</c:v>
                </c:pt>
                <c:pt idx="3347">
                  <c:v>96.19047619047619</c:v>
                </c:pt>
                <c:pt idx="3348">
                  <c:v>63.574074074074076</c:v>
                </c:pt>
                <c:pt idx="3349">
                  <c:v>184.78260869565219</c:v>
                </c:pt>
                <c:pt idx="3350">
                  <c:v>126.72222222222223</c:v>
                </c:pt>
                <c:pt idx="3351">
                  <c:v>83.42647058823529</c:v>
                </c:pt>
                <c:pt idx="3352">
                  <c:v>54.5</c:v>
                </c:pt>
                <c:pt idx="3353">
                  <c:v>302.30769230769232</c:v>
                </c:pt>
                <c:pt idx="3354">
                  <c:v>44.138888888888886</c:v>
                </c:pt>
                <c:pt idx="3355">
                  <c:v>866.66666666666663</c:v>
                </c:pt>
                <c:pt idx="3356">
                  <c:v>61.388888888888886</c:v>
                </c:pt>
                <c:pt idx="3357">
                  <c:v>29.666666666666668</c:v>
                </c:pt>
                <c:pt idx="3358">
                  <c:v>45.478260869565219</c:v>
                </c:pt>
                <c:pt idx="3359">
                  <c:v>96.203703703703709</c:v>
                </c:pt>
                <c:pt idx="3360">
                  <c:v>67.92307692307692</c:v>
                </c:pt>
                <c:pt idx="3361">
                  <c:v>30.777777777777779</c:v>
                </c:pt>
                <c:pt idx="3362">
                  <c:v>38.333333333333336</c:v>
                </c:pt>
                <c:pt idx="3363">
                  <c:v>66.833333333333329</c:v>
                </c:pt>
                <c:pt idx="3364">
                  <c:v>71.730769230769226</c:v>
                </c:pt>
                <c:pt idx="3365">
                  <c:v>176.47058823529412</c:v>
                </c:pt>
                <c:pt idx="3366">
                  <c:v>421.10526315789474</c:v>
                </c:pt>
                <c:pt idx="3367">
                  <c:v>104.98701298701299</c:v>
                </c:pt>
                <c:pt idx="3368">
                  <c:v>28.19047619047619</c:v>
                </c:pt>
                <c:pt idx="3369">
                  <c:v>54.55263157894737</c:v>
                </c:pt>
                <c:pt idx="3370">
                  <c:v>111.89285714285714</c:v>
                </c:pt>
                <c:pt idx="3371">
                  <c:v>85.208333333333329</c:v>
                </c:pt>
                <c:pt idx="3372">
                  <c:v>76.652173913043484</c:v>
                </c:pt>
                <c:pt idx="3373">
                  <c:v>65.166666666666671</c:v>
                </c:pt>
                <c:pt idx="3374">
                  <c:v>93.760312499999998</c:v>
                </c:pt>
                <c:pt idx="3375">
                  <c:v>133.33333333333334</c:v>
                </c:pt>
                <c:pt idx="3376">
                  <c:v>51.219512195121951</c:v>
                </c:pt>
                <c:pt idx="3377">
                  <c:v>100.17142857142858</c:v>
                </c:pt>
                <c:pt idx="3378">
                  <c:v>34.6</c:v>
                </c:pt>
                <c:pt idx="3379">
                  <c:v>184.67741935483872</c:v>
                </c:pt>
                <c:pt idx="3380">
                  <c:v>69.818181818181813</c:v>
                </c:pt>
                <c:pt idx="3381">
                  <c:v>61.944444444444443</c:v>
                </c:pt>
                <c:pt idx="3382">
                  <c:v>41.666666666666664</c:v>
                </c:pt>
                <c:pt idx="3383">
                  <c:v>36.06818181818182</c:v>
                </c:pt>
                <c:pt idx="3384">
                  <c:v>29</c:v>
                </c:pt>
                <c:pt idx="3385">
                  <c:v>24.210526315789473</c:v>
                </c:pt>
                <c:pt idx="3386">
                  <c:v>55.892857142857146</c:v>
                </c:pt>
                <c:pt idx="3387">
                  <c:v>11.666666666666666</c:v>
                </c:pt>
                <c:pt idx="3388">
                  <c:v>68.353846153846149</c:v>
                </c:pt>
                <c:pt idx="3389">
                  <c:v>27.065217391304348</c:v>
                </c:pt>
                <c:pt idx="3390">
                  <c:v>118.12941176470588</c:v>
                </c:pt>
                <c:pt idx="3391">
                  <c:v>44.757575757575758</c:v>
                </c:pt>
                <c:pt idx="3392">
                  <c:v>99.787878787878782</c:v>
                </c:pt>
                <c:pt idx="3393">
                  <c:v>117.64705882352941</c:v>
                </c:pt>
                <c:pt idx="3394">
                  <c:v>203.33333333333334</c:v>
                </c:pt>
                <c:pt idx="3395">
                  <c:v>28.323529411764707</c:v>
                </c:pt>
                <c:pt idx="3396">
                  <c:v>110.23076923076923</c:v>
                </c:pt>
                <c:pt idx="3397">
                  <c:v>31.970149253731343</c:v>
                </c:pt>
                <c:pt idx="3398">
                  <c:v>58.611111111111114</c:v>
                </c:pt>
                <c:pt idx="3399">
                  <c:v>29.428571428571427</c:v>
                </c:pt>
                <c:pt idx="3400">
                  <c:v>81.375</c:v>
                </c:pt>
                <c:pt idx="3401">
                  <c:v>199.16666666666666</c:v>
                </c:pt>
                <c:pt idx="3402">
                  <c:v>115.38461538461539</c:v>
                </c:pt>
                <c:pt idx="3403">
                  <c:v>46.428571428571431</c:v>
                </c:pt>
                <c:pt idx="3404">
                  <c:v>70.568181818181813</c:v>
                </c:pt>
                <c:pt idx="3405">
                  <c:v>22.222222222222221</c:v>
                </c:pt>
                <c:pt idx="3406">
                  <c:v>159.46666666666667</c:v>
                </c:pt>
                <c:pt idx="3407">
                  <c:v>37.777999999999999</c:v>
                </c:pt>
                <c:pt idx="3408">
                  <c:v>72.053571428571431</c:v>
                </c:pt>
                <c:pt idx="3409">
                  <c:v>63.695652173913047</c:v>
                </c:pt>
                <c:pt idx="3410">
                  <c:v>28.411764705882351</c:v>
                </c:pt>
                <c:pt idx="3411">
                  <c:v>103.21428571428571</c:v>
                </c:pt>
                <c:pt idx="3412">
                  <c:v>71.152173913043484</c:v>
                </c:pt>
                <c:pt idx="3413">
                  <c:v>35</c:v>
                </c:pt>
                <c:pt idx="3414">
                  <c:v>81.776315789473685</c:v>
                </c:pt>
                <c:pt idx="3415">
                  <c:v>297.02980769230766</c:v>
                </c:pt>
                <c:pt idx="3416">
                  <c:v>46.609195402298852</c:v>
                </c:pt>
                <c:pt idx="3417">
                  <c:v>51.724137931034484</c:v>
                </c:pt>
                <c:pt idx="3418">
                  <c:v>40.294117647058826</c:v>
                </c:pt>
                <c:pt idx="3419">
                  <c:v>16.25</c:v>
                </c:pt>
                <c:pt idx="3420">
                  <c:v>30.152638888888887</c:v>
                </c:pt>
                <c:pt idx="3421">
                  <c:v>95.238095238095241</c:v>
                </c:pt>
                <c:pt idx="3422">
                  <c:v>52.214285714285715</c:v>
                </c:pt>
                <c:pt idx="3423">
                  <c:v>134.1549295774648</c:v>
                </c:pt>
                <c:pt idx="3424">
                  <c:v>62.827380952380949</c:v>
                </c:pt>
                <c:pt idx="3425">
                  <c:v>58.94736842105263</c:v>
                </c:pt>
                <c:pt idx="3426">
                  <c:v>143.1081081081081</c:v>
                </c:pt>
                <c:pt idx="3427">
                  <c:v>84.166666666666671</c:v>
                </c:pt>
                <c:pt idx="3428">
                  <c:v>186.07142857142858</c:v>
                </c:pt>
                <c:pt idx="3429">
                  <c:v>89.785555555555561</c:v>
                </c:pt>
                <c:pt idx="3430">
                  <c:v>64.157560975609755</c:v>
                </c:pt>
                <c:pt idx="3431">
                  <c:v>59.651162790697676</c:v>
                </c:pt>
                <c:pt idx="3432">
                  <c:v>31.25</c:v>
                </c:pt>
                <c:pt idx="3433">
                  <c:v>41.222222222222221</c:v>
                </c:pt>
                <c:pt idx="3434">
                  <c:v>43.35</c:v>
                </c:pt>
                <c:pt idx="3435">
                  <c:v>64.516129032258064</c:v>
                </c:pt>
                <c:pt idx="3436">
                  <c:v>43.28</c:v>
                </c:pt>
                <c:pt idx="3437">
                  <c:v>77</c:v>
                </c:pt>
                <c:pt idx="3438">
                  <c:v>51.222222222222221</c:v>
                </c:pt>
                <c:pt idx="3439">
                  <c:v>68.25</c:v>
                </c:pt>
                <c:pt idx="3440">
                  <c:v>19.487179487179485</c:v>
                </c:pt>
                <c:pt idx="3441">
                  <c:v>41.125</c:v>
                </c:pt>
                <c:pt idx="3442">
                  <c:v>41.405405405405403</c:v>
                </c:pt>
                <c:pt idx="3443">
                  <c:v>27.5</c:v>
                </c:pt>
                <c:pt idx="3444">
                  <c:v>33.571428571428569</c:v>
                </c:pt>
                <c:pt idx="3445">
                  <c:v>145.86956521739131</c:v>
                </c:pt>
                <c:pt idx="3446">
                  <c:v>358.6875</c:v>
                </c:pt>
                <c:pt idx="3447">
                  <c:v>50.981818181818184</c:v>
                </c:pt>
                <c:pt idx="3448">
                  <c:v>45.037037037037038</c:v>
                </c:pt>
                <c:pt idx="3449">
                  <c:v>17.527777777777779</c:v>
                </c:pt>
                <c:pt idx="3450">
                  <c:v>50</c:v>
                </c:pt>
                <c:pt idx="3451">
                  <c:v>57.916666666666664</c:v>
                </c:pt>
                <c:pt idx="3452">
                  <c:v>29.705882352941178</c:v>
                </c:pt>
                <c:pt idx="3453">
                  <c:v>90.684210526315795</c:v>
                </c:pt>
                <c:pt idx="3454">
                  <c:v>55.012688172043013</c:v>
                </c:pt>
                <c:pt idx="3455">
                  <c:v>57.222222222222221</c:v>
                </c:pt>
                <c:pt idx="3456">
                  <c:v>72.950819672131146</c:v>
                </c:pt>
                <c:pt idx="3457">
                  <c:v>64.468085106382972</c:v>
                </c:pt>
                <c:pt idx="3458">
                  <c:v>716.35294117647061</c:v>
                </c:pt>
                <c:pt idx="3459">
                  <c:v>50.396825396825399</c:v>
                </c:pt>
                <c:pt idx="3460">
                  <c:v>41.666666666666664</c:v>
                </c:pt>
                <c:pt idx="3461">
                  <c:v>35.766666666666666</c:v>
                </c:pt>
                <c:pt idx="3462">
                  <c:v>88.739130434782609</c:v>
                </c:pt>
                <c:pt idx="3463">
                  <c:v>148.4848484848485</c:v>
                </c:pt>
                <c:pt idx="3464">
                  <c:v>51.794871794871796</c:v>
                </c:pt>
                <c:pt idx="3465">
                  <c:v>20</c:v>
                </c:pt>
                <c:pt idx="3466">
                  <c:v>52</c:v>
                </c:pt>
                <c:pt idx="3467">
                  <c:v>53.230769230769234</c:v>
                </c:pt>
                <c:pt idx="3468">
                  <c:v>39.596491228070178</c:v>
                </c:pt>
                <c:pt idx="3469">
                  <c:v>34.25</c:v>
                </c:pt>
                <c:pt idx="3470">
                  <c:v>164.61538461538461</c:v>
                </c:pt>
                <c:pt idx="3471">
                  <c:v>125.05263157894737</c:v>
                </c:pt>
                <c:pt idx="3472">
                  <c:v>51.875</c:v>
                </c:pt>
                <c:pt idx="3473">
                  <c:v>40.285714285714285</c:v>
                </c:pt>
                <c:pt idx="3474">
                  <c:v>64.909090909090907</c:v>
                </c:pt>
                <c:pt idx="3475">
                  <c:v>55.333333333333336</c:v>
                </c:pt>
                <c:pt idx="3476">
                  <c:v>83.142857142857139</c:v>
                </c:pt>
                <c:pt idx="3477">
                  <c:v>38.712121212121211</c:v>
                </c:pt>
                <c:pt idx="3478">
                  <c:v>125.37931034482759</c:v>
                </c:pt>
                <c:pt idx="3479">
                  <c:v>78.263888888888886</c:v>
                </c:pt>
                <c:pt idx="3480">
                  <c:v>47.222222222222221</c:v>
                </c:pt>
                <c:pt idx="3481">
                  <c:v>79.099999999999994</c:v>
                </c:pt>
                <c:pt idx="3482">
                  <c:v>114.29199999999999</c:v>
                </c:pt>
                <c:pt idx="3483">
                  <c:v>51.724137931034484</c:v>
                </c:pt>
                <c:pt idx="3484">
                  <c:v>30.76923076923077</c:v>
                </c:pt>
                <c:pt idx="3485">
                  <c:v>74.208333333333329</c:v>
                </c:pt>
                <c:pt idx="3486">
                  <c:v>47.846153846153847</c:v>
                </c:pt>
                <c:pt idx="3487">
                  <c:v>34.408163265306122</c:v>
                </c:pt>
                <c:pt idx="3488">
                  <c:v>40.238095238095241</c:v>
                </c:pt>
                <c:pt idx="3489">
                  <c:v>60.285714285714285</c:v>
                </c:pt>
                <c:pt idx="3490">
                  <c:v>25.30952380952381</c:v>
                </c:pt>
                <c:pt idx="3491">
                  <c:v>35.952380952380949</c:v>
                </c:pt>
                <c:pt idx="3492">
                  <c:v>136</c:v>
                </c:pt>
                <c:pt idx="3493">
                  <c:v>70.763157894736835</c:v>
                </c:pt>
                <c:pt idx="3494">
                  <c:v>125</c:v>
                </c:pt>
                <c:pt idx="3495">
                  <c:v>66.512820512820511</c:v>
                </c:pt>
                <c:pt idx="3496">
                  <c:v>105</c:v>
                </c:pt>
                <c:pt idx="3497">
                  <c:v>145</c:v>
                </c:pt>
                <c:pt idx="3498">
                  <c:v>12</c:v>
                </c:pt>
                <c:pt idx="3499">
                  <c:v>96.666666666666671</c:v>
                </c:pt>
                <c:pt idx="3500">
                  <c:v>60.333333333333336</c:v>
                </c:pt>
                <c:pt idx="3501">
                  <c:v>79.89473684210526</c:v>
                </c:pt>
                <c:pt idx="3502">
                  <c:v>58.823529411764703</c:v>
                </c:pt>
                <c:pt idx="3503">
                  <c:v>75.340909090909093</c:v>
                </c:pt>
                <c:pt idx="3504">
                  <c:v>55</c:v>
                </c:pt>
                <c:pt idx="3505">
                  <c:v>66.956521739130437</c:v>
                </c:pt>
                <c:pt idx="3506">
                  <c:v>227.27272727272728</c:v>
                </c:pt>
                <c:pt idx="3507">
                  <c:v>307.69230769230768</c:v>
                </c:pt>
                <c:pt idx="3508">
                  <c:v>50.020909090909093</c:v>
                </c:pt>
                <c:pt idx="3509">
                  <c:v>72.392857142857139</c:v>
                </c:pt>
                <c:pt idx="3510">
                  <c:v>95.952380952380949</c:v>
                </c:pt>
                <c:pt idx="3511">
                  <c:v>45.615384615384613</c:v>
                </c:pt>
                <c:pt idx="3512">
                  <c:v>41.029411764705884</c:v>
                </c:pt>
                <c:pt idx="3513">
                  <c:v>56.825000000000003</c:v>
                </c:pt>
                <c:pt idx="3514">
                  <c:v>137.24324324324326</c:v>
                </c:pt>
                <c:pt idx="3515">
                  <c:v>75.714285714285708</c:v>
                </c:pt>
                <c:pt idx="3516">
                  <c:v>99</c:v>
                </c:pt>
                <c:pt idx="3517">
                  <c:v>81.569767441860463</c:v>
                </c:pt>
                <c:pt idx="3518">
                  <c:v>45.108108108108105</c:v>
                </c:pt>
                <c:pt idx="3519">
                  <c:v>36.666666666666664</c:v>
                </c:pt>
                <c:pt idx="3520">
                  <c:v>125</c:v>
                </c:pt>
                <c:pt idx="3521">
                  <c:v>49.230769230769234</c:v>
                </c:pt>
                <c:pt idx="3522">
                  <c:v>42.296296296296298</c:v>
                </c:pt>
                <c:pt idx="3523">
                  <c:v>78.875</c:v>
                </c:pt>
                <c:pt idx="3524">
                  <c:v>38.284313725490193</c:v>
                </c:pt>
                <c:pt idx="3525">
                  <c:v>44.847826086956523</c:v>
                </c:pt>
                <c:pt idx="3526">
                  <c:v>13.529411764705882</c:v>
                </c:pt>
                <c:pt idx="3527">
                  <c:v>43.5</c:v>
                </c:pt>
                <c:pt idx="3528">
                  <c:v>30.951807228915662</c:v>
                </c:pt>
                <c:pt idx="3529">
                  <c:v>55.230769230769234</c:v>
                </c:pt>
                <c:pt idx="3530">
                  <c:v>46.125</c:v>
                </c:pt>
                <c:pt idx="3531">
                  <c:v>39.375</c:v>
                </c:pt>
                <c:pt idx="3532">
                  <c:v>66.152941176470591</c:v>
                </c:pt>
                <c:pt idx="3533">
                  <c:v>54.137931034482762</c:v>
                </c:pt>
                <c:pt idx="3534">
                  <c:v>104.16666666666667</c:v>
                </c:pt>
                <c:pt idx="3535">
                  <c:v>31.375</c:v>
                </c:pt>
                <c:pt idx="3536">
                  <c:v>59.210526315789473</c:v>
                </c:pt>
                <c:pt idx="3537">
                  <c:v>119.17633928571429</c:v>
                </c:pt>
                <c:pt idx="3538">
                  <c:v>164.61538461538461</c:v>
                </c:pt>
                <c:pt idx="3539">
                  <c:v>24.285714285714285</c:v>
                </c:pt>
                <c:pt idx="3540">
                  <c:v>40.9375</c:v>
                </c:pt>
                <c:pt idx="3541">
                  <c:v>61.1</c:v>
                </c:pt>
                <c:pt idx="3542">
                  <c:v>38.65</c:v>
                </c:pt>
                <c:pt idx="3543">
                  <c:v>56.20192307692308</c:v>
                </c:pt>
                <c:pt idx="3544">
                  <c:v>107.00207547169811</c:v>
                </c:pt>
                <c:pt idx="3545">
                  <c:v>171.42857142857142</c:v>
                </c:pt>
                <c:pt idx="3546">
                  <c:v>110.5</c:v>
                </c:pt>
                <c:pt idx="3547">
                  <c:v>179.27598566308242</c:v>
                </c:pt>
                <c:pt idx="3548">
                  <c:v>22.90909090909091</c:v>
                </c:pt>
                <c:pt idx="3549">
                  <c:v>43.125</c:v>
                </c:pt>
                <c:pt idx="3550">
                  <c:v>46.891891891891895</c:v>
                </c:pt>
                <c:pt idx="3551">
                  <c:v>47.407407407407405</c:v>
                </c:pt>
                <c:pt idx="3552">
                  <c:v>15.129032258064516</c:v>
                </c:pt>
                <c:pt idx="3553">
                  <c:v>21.098000000000003</c:v>
                </c:pt>
                <c:pt idx="3554">
                  <c:v>59.117647058823529</c:v>
                </c:pt>
                <c:pt idx="3555">
                  <c:v>97.916666666666671</c:v>
                </c:pt>
                <c:pt idx="3556">
                  <c:v>55.131578947368418</c:v>
                </c:pt>
                <c:pt idx="3557">
                  <c:v>26.536585365853657</c:v>
                </c:pt>
                <c:pt idx="3558">
                  <c:v>58.421052631578945</c:v>
                </c:pt>
                <c:pt idx="3559">
                  <c:v>122.53658536585365</c:v>
                </c:pt>
                <c:pt idx="3560">
                  <c:v>87.961538461538467</c:v>
                </c:pt>
                <c:pt idx="3561">
                  <c:v>73.239999999999995</c:v>
                </c:pt>
                <c:pt idx="3562">
                  <c:v>55.555555555555557</c:v>
                </c:pt>
                <c:pt idx="3563">
                  <c:v>39.53846153846154</c:v>
                </c:pt>
                <c:pt idx="3564">
                  <c:v>136.77777777777777</c:v>
                </c:pt>
                <c:pt idx="3565">
                  <c:v>99.343137254901961</c:v>
                </c:pt>
                <c:pt idx="3566">
                  <c:v>20</c:v>
                </c:pt>
                <c:pt idx="3567">
                  <c:v>28.888888888888889</c:v>
                </c:pt>
                <c:pt idx="3568">
                  <c:v>40.545945945945945</c:v>
                </c:pt>
                <c:pt idx="3569">
                  <c:v>35.714285714285715</c:v>
                </c:pt>
                <c:pt idx="3570">
                  <c:v>37.962962962962962</c:v>
                </c:pt>
                <c:pt idx="3571">
                  <c:v>33.333333333333336</c:v>
                </c:pt>
                <c:pt idx="3572">
                  <c:v>58.571428571428569</c:v>
                </c:pt>
                <c:pt idx="3573">
                  <c:v>135.625</c:v>
                </c:pt>
                <c:pt idx="3574">
                  <c:v>30.9375</c:v>
                </c:pt>
                <c:pt idx="3575">
                  <c:v>176.08695652173913</c:v>
                </c:pt>
                <c:pt idx="3576">
                  <c:v>151.9814814814815</c:v>
                </c:pt>
                <c:pt idx="3577">
                  <c:v>22.607142857142858</c:v>
                </c:pt>
                <c:pt idx="3578">
                  <c:v>18.272727272727273</c:v>
                </c:pt>
                <c:pt idx="3579">
                  <c:v>82.258064516129039</c:v>
                </c:pt>
                <c:pt idx="3580">
                  <c:v>68.534246575342465</c:v>
                </c:pt>
                <c:pt idx="3581">
                  <c:v>68.055555555555557</c:v>
                </c:pt>
                <c:pt idx="3582">
                  <c:v>72.714285714285708</c:v>
                </c:pt>
                <c:pt idx="3583">
                  <c:v>77.186046511627907</c:v>
                </c:pt>
                <c:pt idx="3584">
                  <c:v>55.972222222222221</c:v>
                </c:pt>
                <c:pt idx="3585">
                  <c:v>49.693548387096776</c:v>
                </c:pt>
                <c:pt idx="3586">
                  <c:v>79</c:v>
                </c:pt>
                <c:pt idx="3587">
                  <c:v>77.727272727272734</c:v>
                </c:pt>
                <c:pt idx="3588">
                  <c:v>40.777777777777779</c:v>
                </c:pt>
                <c:pt idx="3589">
                  <c:v>59.411764705882355</c:v>
                </c:pt>
                <c:pt idx="3590">
                  <c:v>3.25</c:v>
                </c:pt>
                <c:pt idx="3591">
                  <c:v>39.377358490566039</c:v>
                </c:pt>
                <c:pt idx="3592">
                  <c:v>81.673469387755105</c:v>
                </c:pt>
                <c:pt idx="3593">
                  <c:v>44.912280701754383</c:v>
                </c:pt>
                <c:pt idx="3594">
                  <c:v>49.05797101449275</c:v>
                </c:pt>
                <c:pt idx="3595">
                  <c:v>30.666666666666668</c:v>
                </c:pt>
                <c:pt idx="3596">
                  <c:v>61.0625</c:v>
                </c:pt>
                <c:pt idx="3597">
                  <c:v>29</c:v>
                </c:pt>
                <c:pt idx="3598">
                  <c:v>29.62962962962963</c:v>
                </c:pt>
                <c:pt idx="3599">
                  <c:v>143.0952380952381</c:v>
                </c:pt>
                <c:pt idx="3600">
                  <c:v>52.354838709677416</c:v>
                </c:pt>
                <c:pt idx="3601">
                  <c:v>66.666666666666671</c:v>
                </c:pt>
                <c:pt idx="3602">
                  <c:v>126.66666666666667</c:v>
                </c:pt>
                <c:pt idx="3603">
                  <c:v>62.5</c:v>
                </c:pt>
                <c:pt idx="3604">
                  <c:v>35.492957746478872</c:v>
                </c:pt>
                <c:pt idx="3605">
                  <c:v>37.083333333333336</c:v>
                </c:pt>
                <c:pt idx="3606">
                  <c:v>69.333333333333329</c:v>
                </c:pt>
                <c:pt idx="3607">
                  <c:v>17.254901960784313</c:v>
                </c:pt>
                <c:pt idx="3608">
                  <c:v>36.071428571428569</c:v>
                </c:pt>
                <c:pt idx="3609">
                  <c:v>66.470588235294116</c:v>
                </c:pt>
                <c:pt idx="3610">
                  <c:v>56.065989847715734</c:v>
                </c:pt>
                <c:pt idx="3611">
                  <c:v>47.028571428571432</c:v>
                </c:pt>
                <c:pt idx="3612">
                  <c:v>47.666190476190479</c:v>
                </c:pt>
                <c:pt idx="3613">
                  <c:v>88.235294117647058</c:v>
                </c:pt>
                <c:pt idx="3614">
                  <c:v>80.717948717948715</c:v>
                </c:pt>
                <c:pt idx="3615">
                  <c:v>39.487179487179489</c:v>
                </c:pt>
                <c:pt idx="3616">
                  <c:v>84.854166666666671</c:v>
                </c:pt>
                <c:pt idx="3617">
                  <c:v>68.965517241379317</c:v>
                </c:pt>
                <c:pt idx="3618">
                  <c:v>0</c:v>
                </c:pt>
                <c:pt idx="3619">
                  <c:v>1</c:v>
                </c:pt>
                <c:pt idx="3620">
                  <c:v>1</c:v>
                </c:pt>
                <c:pt idx="3621">
                  <c:v>147.88135593220338</c:v>
                </c:pt>
                <c:pt idx="3622">
                  <c:v>100</c:v>
                </c:pt>
                <c:pt idx="3623">
                  <c:v>56.838709677419352</c:v>
                </c:pt>
                <c:pt idx="3624">
                  <c:v>176.94444444444446</c:v>
                </c:pt>
                <c:pt idx="3625">
                  <c:v>127.6</c:v>
                </c:pt>
                <c:pt idx="3626">
                  <c:v>0</c:v>
                </c:pt>
                <c:pt idx="3627">
                  <c:v>66.142857142857139</c:v>
                </c:pt>
                <c:pt idx="3628">
                  <c:v>108</c:v>
                </c:pt>
                <c:pt idx="3629">
                  <c:v>1</c:v>
                </c:pt>
                <c:pt idx="3630">
                  <c:v>18.333333333333332</c:v>
                </c:pt>
                <c:pt idx="3631">
                  <c:v>0</c:v>
                </c:pt>
                <c:pt idx="3632">
                  <c:v>7.5</c:v>
                </c:pt>
                <c:pt idx="3633">
                  <c:v>0</c:v>
                </c:pt>
                <c:pt idx="3634">
                  <c:v>68.416666666666671</c:v>
                </c:pt>
                <c:pt idx="3635">
                  <c:v>1</c:v>
                </c:pt>
                <c:pt idx="3636">
                  <c:v>60.125</c:v>
                </c:pt>
                <c:pt idx="3637">
                  <c:v>15</c:v>
                </c:pt>
                <c:pt idx="3638">
                  <c:v>550.04109589041093</c:v>
                </c:pt>
                <c:pt idx="3639">
                  <c:v>97.5</c:v>
                </c:pt>
                <c:pt idx="3640">
                  <c:v>29.411764705882351</c:v>
                </c:pt>
                <c:pt idx="3641">
                  <c:v>57.777777777777779</c:v>
                </c:pt>
                <c:pt idx="3642">
                  <c:v>44.235294117647058</c:v>
                </c:pt>
                <c:pt idx="3643">
                  <c:v>60.909090909090907</c:v>
                </c:pt>
                <c:pt idx="3644">
                  <c:v>68.84210526315789</c:v>
                </c:pt>
                <c:pt idx="3645">
                  <c:v>73.582278481012665</c:v>
                </c:pt>
                <c:pt idx="3646">
                  <c:v>115.02173913043478</c:v>
                </c:pt>
                <c:pt idx="3647">
                  <c:v>110.75</c:v>
                </c:pt>
                <c:pt idx="3648">
                  <c:v>75.5</c:v>
                </c:pt>
                <c:pt idx="3649">
                  <c:v>235.46153846153845</c:v>
                </c:pt>
                <c:pt idx="3650">
                  <c:v>11.363636363636363</c:v>
                </c:pt>
                <c:pt idx="3651">
                  <c:v>92.5</c:v>
                </c:pt>
                <c:pt idx="3652">
                  <c:v>202.85</c:v>
                </c:pt>
                <c:pt idx="3653">
                  <c:v>26</c:v>
                </c:pt>
                <c:pt idx="3654">
                  <c:v>46.05263157894737</c:v>
                </c:pt>
                <c:pt idx="3655">
                  <c:v>51</c:v>
                </c:pt>
                <c:pt idx="3656">
                  <c:v>31.578947368421051</c:v>
                </c:pt>
                <c:pt idx="3657">
                  <c:v>53.363965517241382</c:v>
                </c:pt>
                <c:pt idx="3658">
                  <c:v>36.964285714285715</c:v>
                </c:pt>
                <c:pt idx="3659">
                  <c:v>81.294117647058826</c:v>
                </c:pt>
                <c:pt idx="3660">
                  <c:v>20.083333333333332</c:v>
                </c:pt>
                <c:pt idx="3661">
                  <c:v>88.25</c:v>
                </c:pt>
                <c:pt idx="3662">
                  <c:v>53.438596491228068</c:v>
                </c:pt>
                <c:pt idx="3663">
                  <c:v>39.868421052631582</c:v>
                </c:pt>
                <c:pt idx="3664">
                  <c:v>145.16129032258064</c:v>
                </c:pt>
                <c:pt idx="3665">
                  <c:v>23.333333333333332</c:v>
                </c:pt>
                <c:pt idx="3666">
                  <c:v>64.375</c:v>
                </c:pt>
                <c:pt idx="3667">
                  <c:v>62.052763819095475</c:v>
                </c:pt>
                <c:pt idx="3668">
                  <c:v>66.129032258064512</c:v>
                </c:pt>
                <c:pt idx="3669">
                  <c:v>73.400000000000006</c:v>
                </c:pt>
                <c:pt idx="3670">
                  <c:v>99.5</c:v>
                </c:pt>
                <c:pt idx="3671">
                  <c:v>62.166666666666664</c:v>
                </c:pt>
                <c:pt idx="3672">
                  <c:v>62.328358208955223</c:v>
                </c:pt>
                <c:pt idx="3673">
                  <c:v>58.787878787878789</c:v>
                </c:pt>
                <c:pt idx="3674">
                  <c:v>45.347826086956523</c:v>
                </c:pt>
                <c:pt idx="3675">
                  <c:v>41.944444444444443</c:v>
                </c:pt>
                <c:pt idx="3676">
                  <c:v>59.166666666666664</c:v>
                </c:pt>
                <c:pt idx="3677">
                  <c:v>200.49</c:v>
                </c:pt>
                <c:pt idx="3678">
                  <c:v>83.974358974358978</c:v>
                </c:pt>
                <c:pt idx="3679">
                  <c:v>57.258064516129032</c:v>
                </c:pt>
                <c:pt idx="3680">
                  <c:v>58.064516129032256</c:v>
                </c:pt>
                <c:pt idx="3681">
                  <c:v>186.80291970802921</c:v>
                </c:pt>
                <c:pt idx="3682">
                  <c:v>74.117647058823536</c:v>
                </c:pt>
                <c:pt idx="3683">
                  <c:v>30.714285714285715</c:v>
                </c:pt>
                <c:pt idx="3684">
                  <c:v>62.666666666666664</c:v>
                </c:pt>
                <c:pt idx="3685">
                  <c:v>121.36363636363636</c:v>
                </c:pt>
                <c:pt idx="3686">
                  <c:v>39.743589743589745</c:v>
                </c:pt>
                <c:pt idx="3687">
                  <c:v>72</c:v>
                </c:pt>
                <c:pt idx="3688">
                  <c:v>40.632352941176471</c:v>
                </c:pt>
                <c:pt idx="3689">
                  <c:v>63</c:v>
                </c:pt>
                <c:pt idx="3690">
                  <c:v>33.666666666666664</c:v>
                </c:pt>
                <c:pt idx="3691">
                  <c:v>38.589743589743591</c:v>
                </c:pt>
                <c:pt idx="3692">
                  <c:v>155.95238095238096</c:v>
                </c:pt>
                <c:pt idx="3693">
                  <c:v>43.2</c:v>
                </c:pt>
                <c:pt idx="3694">
                  <c:v>15.148518518518518</c:v>
                </c:pt>
                <c:pt idx="3695">
                  <c:v>83.571428571428569</c:v>
                </c:pt>
                <c:pt idx="3696">
                  <c:v>140</c:v>
                </c:pt>
                <c:pt idx="3697">
                  <c:v>80.869565217391298</c:v>
                </c:pt>
                <c:pt idx="3698">
                  <c:v>53.846153846153847</c:v>
                </c:pt>
                <c:pt idx="3699">
                  <c:v>30.928571428571427</c:v>
                </c:pt>
                <c:pt idx="3700">
                  <c:v>67.962962962962962</c:v>
                </c:pt>
                <c:pt idx="3701">
                  <c:v>27.142857142857142</c:v>
                </c:pt>
                <c:pt idx="3702">
                  <c:v>110.86538461538461</c:v>
                </c:pt>
                <c:pt idx="3703">
                  <c:v>106.84210526315789</c:v>
                </c:pt>
                <c:pt idx="3704">
                  <c:v>105.51546391752578</c:v>
                </c:pt>
                <c:pt idx="3705">
                  <c:v>132.96296296296296</c:v>
                </c:pt>
                <c:pt idx="3706">
                  <c:v>51.916666666666664</c:v>
                </c:pt>
                <c:pt idx="3707">
                  <c:v>310</c:v>
                </c:pt>
                <c:pt idx="3708">
                  <c:v>26.021739130434781</c:v>
                </c:pt>
                <c:pt idx="3709">
                  <c:v>105</c:v>
                </c:pt>
                <c:pt idx="3710">
                  <c:v>86.224999999999994</c:v>
                </c:pt>
                <c:pt idx="3711">
                  <c:v>114.54545454545455</c:v>
                </c:pt>
                <c:pt idx="3712">
                  <c:v>47.657142857142858</c:v>
                </c:pt>
                <c:pt idx="3713">
                  <c:v>72.888888888888886</c:v>
                </c:pt>
                <c:pt idx="3714">
                  <c:v>49.545505617977533</c:v>
                </c:pt>
                <c:pt idx="3715">
                  <c:v>25.4</c:v>
                </c:pt>
                <c:pt idx="3716">
                  <c:v>62.586956521739133</c:v>
                </c:pt>
                <c:pt idx="3717">
                  <c:v>61.060606060606062</c:v>
                </c:pt>
                <c:pt idx="3718">
                  <c:v>60.064516129032256</c:v>
                </c:pt>
                <c:pt idx="3719">
                  <c:v>72.400000000000006</c:v>
                </c:pt>
                <c:pt idx="3720">
                  <c:v>100</c:v>
                </c:pt>
                <c:pt idx="3721">
                  <c:v>51.666666666666664</c:v>
                </c:pt>
                <c:pt idx="3722">
                  <c:v>32.75</c:v>
                </c:pt>
                <c:pt idx="3723">
                  <c:v>0</c:v>
                </c:pt>
                <c:pt idx="3724">
                  <c:v>61</c:v>
                </c:pt>
                <c:pt idx="3725">
                  <c:v>10</c:v>
                </c:pt>
                <c:pt idx="3726">
                  <c:v>10</c:v>
                </c:pt>
                <c:pt idx="3727">
                  <c:v>37.5</c:v>
                </c:pt>
                <c:pt idx="3728">
                  <c:v>45</c:v>
                </c:pt>
                <c:pt idx="3729">
                  <c:v>100.625</c:v>
                </c:pt>
                <c:pt idx="3730">
                  <c:v>25.571428571428573</c:v>
                </c:pt>
                <c:pt idx="3731">
                  <c:v>0</c:v>
                </c:pt>
                <c:pt idx="3732">
                  <c:v>25</c:v>
                </c:pt>
                <c:pt idx="3733">
                  <c:v>0</c:v>
                </c:pt>
                <c:pt idx="3734">
                  <c:v>0</c:v>
                </c:pt>
                <c:pt idx="3735">
                  <c:v>10</c:v>
                </c:pt>
                <c:pt idx="3736">
                  <c:v>202</c:v>
                </c:pt>
                <c:pt idx="3737">
                  <c:v>25</c:v>
                </c:pt>
                <c:pt idx="3738">
                  <c:v>99.538461538461533</c:v>
                </c:pt>
                <c:pt idx="3739">
                  <c:v>75</c:v>
                </c:pt>
                <c:pt idx="3740">
                  <c:v>215.25</c:v>
                </c:pt>
                <c:pt idx="3741">
                  <c:v>120.54545454545455</c:v>
                </c:pt>
                <c:pt idx="3742">
                  <c:v>37.666666666666664</c:v>
                </c:pt>
                <c:pt idx="3743">
                  <c:v>172.23333333333332</c:v>
                </c:pt>
                <c:pt idx="3744">
                  <c:v>111.11111111111111</c:v>
                </c:pt>
                <c:pt idx="3745">
                  <c:v>25.464285714285715</c:v>
                </c:pt>
                <c:pt idx="3746">
                  <c:v>267.64705882352939</c:v>
                </c:pt>
                <c:pt idx="3747">
                  <c:v>75.959999999999994</c:v>
                </c:pt>
                <c:pt idx="3748">
                  <c:v>59.03846153846154</c:v>
                </c:pt>
                <c:pt idx="3749">
                  <c:v>50.111022727272733</c:v>
                </c:pt>
                <c:pt idx="3750">
                  <c:v>55.502967032967035</c:v>
                </c:pt>
                <c:pt idx="3751">
                  <c:v>166.66666666666666</c:v>
                </c:pt>
                <c:pt idx="3752">
                  <c:v>47.428571428571431</c:v>
                </c:pt>
                <c:pt idx="3753">
                  <c:v>64.935064935064929</c:v>
                </c:pt>
                <c:pt idx="3754">
                  <c:v>55.555555555555557</c:v>
                </c:pt>
                <c:pt idx="3755">
                  <c:v>74.224299065420567</c:v>
                </c:pt>
                <c:pt idx="3756">
                  <c:v>106.9271875</c:v>
                </c:pt>
                <c:pt idx="3757">
                  <c:v>41.696428571428569</c:v>
                </c:pt>
                <c:pt idx="3758">
                  <c:v>74.243275862068955</c:v>
                </c:pt>
                <c:pt idx="3759">
                  <c:v>73.333333333333329</c:v>
                </c:pt>
                <c:pt idx="3760">
                  <c:v>100</c:v>
                </c:pt>
                <c:pt idx="3761">
                  <c:v>38.421052631578945</c:v>
                </c:pt>
                <c:pt idx="3762">
                  <c:v>166.96969696969697</c:v>
                </c:pt>
                <c:pt idx="3763">
                  <c:v>94.912280701754383</c:v>
                </c:pt>
                <c:pt idx="3764">
                  <c:v>100</c:v>
                </c:pt>
                <c:pt idx="3765">
                  <c:v>143.21428571428572</c:v>
                </c:pt>
                <c:pt idx="3766">
                  <c:v>90.819148936170208</c:v>
                </c:pt>
                <c:pt idx="3767">
                  <c:v>48.542372881355931</c:v>
                </c:pt>
                <c:pt idx="3768">
                  <c:v>70.027777777777771</c:v>
                </c:pt>
                <c:pt idx="3769">
                  <c:v>135.62608695652173</c:v>
                </c:pt>
                <c:pt idx="3770">
                  <c:v>100</c:v>
                </c:pt>
                <c:pt idx="3771">
                  <c:v>94.90384615384616</c:v>
                </c:pt>
                <c:pt idx="3772">
                  <c:v>75.370370370370367</c:v>
                </c:pt>
                <c:pt idx="3773">
                  <c:v>64.458333333333329</c:v>
                </c:pt>
                <c:pt idx="3774">
                  <c:v>115</c:v>
                </c:pt>
                <c:pt idx="3775">
                  <c:v>100.5</c:v>
                </c:pt>
                <c:pt idx="3776">
                  <c:v>93.774647887323937</c:v>
                </c:pt>
                <c:pt idx="3777">
                  <c:v>35.1</c:v>
                </c:pt>
                <c:pt idx="3778">
                  <c:v>500</c:v>
                </c:pt>
                <c:pt idx="3779">
                  <c:v>29</c:v>
                </c:pt>
                <c:pt idx="3780">
                  <c:v>0</c:v>
                </c:pt>
                <c:pt idx="3781">
                  <c:v>0</c:v>
                </c:pt>
                <c:pt idx="3782">
                  <c:v>17.5</c:v>
                </c:pt>
                <c:pt idx="3783">
                  <c:v>174</c:v>
                </c:pt>
                <c:pt idx="3784">
                  <c:v>50</c:v>
                </c:pt>
                <c:pt idx="3785">
                  <c:v>5</c:v>
                </c:pt>
                <c:pt idx="3786">
                  <c:v>1</c:v>
                </c:pt>
                <c:pt idx="3787">
                  <c:v>145.40540540540542</c:v>
                </c:pt>
                <c:pt idx="3788">
                  <c:v>205</c:v>
                </c:pt>
                <c:pt idx="3789">
                  <c:v>100.5</c:v>
                </c:pt>
                <c:pt idx="3790">
                  <c:v>55.0625</c:v>
                </c:pt>
                <c:pt idx="3791">
                  <c:v>47.333333333333336</c:v>
                </c:pt>
                <c:pt idx="3792">
                  <c:v>0</c:v>
                </c:pt>
                <c:pt idx="3793">
                  <c:v>58.95</c:v>
                </c:pt>
                <c:pt idx="3794">
                  <c:v>0</c:v>
                </c:pt>
                <c:pt idx="3795">
                  <c:v>1.5</c:v>
                </c:pt>
                <c:pt idx="3796">
                  <c:v>5</c:v>
                </c:pt>
                <c:pt idx="3797">
                  <c:v>50.555555555555557</c:v>
                </c:pt>
                <c:pt idx="3798">
                  <c:v>41.666666666666664</c:v>
                </c:pt>
                <c:pt idx="3799">
                  <c:v>53.289473684210527</c:v>
                </c:pt>
                <c:pt idx="3800">
                  <c:v>70.230769230769226</c:v>
                </c:pt>
                <c:pt idx="3801">
                  <c:v>43.421052631578945</c:v>
                </c:pt>
                <c:pt idx="3802">
                  <c:v>199.18181818181819</c:v>
                </c:pt>
                <c:pt idx="3803">
                  <c:v>78.518148148148143</c:v>
                </c:pt>
                <c:pt idx="3804">
                  <c:v>61.823529411764703</c:v>
                </c:pt>
                <c:pt idx="3805">
                  <c:v>50.000500000000002</c:v>
                </c:pt>
                <c:pt idx="3806">
                  <c:v>48.339729729729726</c:v>
                </c:pt>
                <c:pt idx="3807">
                  <c:v>107.25</c:v>
                </c:pt>
                <c:pt idx="3808">
                  <c:v>57</c:v>
                </c:pt>
                <c:pt idx="3809">
                  <c:v>40.92307692307692</c:v>
                </c:pt>
                <c:pt idx="3810">
                  <c:v>21.5</c:v>
                </c:pt>
                <c:pt idx="3811">
                  <c:v>79.543478260869563</c:v>
                </c:pt>
                <c:pt idx="3812">
                  <c:v>72.381578947368425</c:v>
                </c:pt>
                <c:pt idx="3813">
                  <c:v>64.634146341463421</c:v>
                </c:pt>
                <c:pt idx="3814">
                  <c:v>38.571428571428569</c:v>
                </c:pt>
                <c:pt idx="3815">
                  <c:v>107.57142857142857</c:v>
                </c:pt>
                <c:pt idx="3816">
                  <c:v>27.5</c:v>
                </c:pt>
                <c:pt idx="3817">
                  <c:v>70.461538461538467</c:v>
                </c:pt>
                <c:pt idx="3818">
                  <c:v>178.57142857142858</c:v>
                </c:pt>
                <c:pt idx="3819">
                  <c:v>62.625</c:v>
                </c:pt>
                <c:pt idx="3820">
                  <c:v>75</c:v>
                </c:pt>
                <c:pt idx="3821">
                  <c:v>58.901111111111113</c:v>
                </c:pt>
                <c:pt idx="3822">
                  <c:v>139.55555555555554</c:v>
                </c:pt>
                <c:pt idx="3823">
                  <c:v>70</c:v>
                </c:pt>
                <c:pt idx="3824">
                  <c:v>57.385964912280699</c:v>
                </c:pt>
                <c:pt idx="3825">
                  <c:v>40</c:v>
                </c:pt>
                <c:pt idx="3826">
                  <c:v>64.285714285714292</c:v>
                </c:pt>
                <c:pt idx="3827">
                  <c:v>120.11764705882354</c:v>
                </c:pt>
                <c:pt idx="3828">
                  <c:v>1008.24</c:v>
                </c:pt>
                <c:pt idx="3829">
                  <c:v>63.28125</c:v>
                </c:pt>
                <c:pt idx="3830">
                  <c:v>21.666666666666668</c:v>
                </c:pt>
                <c:pt idx="3831">
                  <c:v>25.647058823529413</c:v>
                </c:pt>
                <c:pt idx="3832">
                  <c:v>47.695652173913047</c:v>
                </c:pt>
                <c:pt idx="3833">
                  <c:v>56.05263157894737</c:v>
                </c:pt>
                <c:pt idx="3834">
                  <c:v>81.319999999999993</c:v>
                </c:pt>
                <c:pt idx="3835">
                  <c:v>70.166666666666671</c:v>
                </c:pt>
                <c:pt idx="3836">
                  <c:v>23.625</c:v>
                </c:pt>
                <c:pt idx="3837">
                  <c:v>188.55555555555554</c:v>
                </c:pt>
                <c:pt idx="3838">
                  <c:v>49.511627906976742</c:v>
                </c:pt>
                <c:pt idx="3839">
                  <c:v>75.464285714285708</c:v>
                </c:pt>
                <c:pt idx="3840">
                  <c:v>9.5</c:v>
                </c:pt>
                <c:pt idx="3841">
                  <c:v>35.5</c:v>
                </c:pt>
                <c:pt idx="3842">
                  <c:v>10</c:v>
                </c:pt>
                <c:pt idx="3843">
                  <c:v>13</c:v>
                </c:pt>
                <c:pt idx="3844">
                  <c:v>89.4</c:v>
                </c:pt>
                <c:pt idx="3845">
                  <c:v>25</c:v>
                </c:pt>
                <c:pt idx="3846">
                  <c:v>1</c:v>
                </c:pt>
                <c:pt idx="3847">
                  <c:v>65</c:v>
                </c:pt>
                <c:pt idx="3848">
                  <c:v>10</c:v>
                </c:pt>
                <c:pt idx="3849">
                  <c:v>1</c:v>
                </c:pt>
                <c:pt idx="3850">
                  <c:v>81.538461538461533</c:v>
                </c:pt>
                <c:pt idx="3851">
                  <c:v>100</c:v>
                </c:pt>
                <c:pt idx="3852">
                  <c:v>1</c:v>
                </c:pt>
                <c:pt idx="3853">
                  <c:v>0</c:v>
                </c:pt>
                <c:pt idx="3854">
                  <c:v>20</c:v>
                </c:pt>
                <c:pt idx="3855">
                  <c:v>46.428571428571431</c:v>
                </c:pt>
                <c:pt idx="3856">
                  <c:v>5.5</c:v>
                </c:pt>
                <c:pt idx="3857">
                  <c:v>50.2</c:v>
                </c:pt>
                <c:pt idx="3858">
                  <c:v>10</c:v>
                </c:pt>
                <c:pt idx="3859">
                  <c:v>30.133333333333333</c:v>
                </c:pt>
                <c:pt idx="3860">
                  <c:v>150</c:v>
                </c:pt>
                <c:pt idx="3861">
                  <c:v>13.333333333333334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44.760869565217391</c:v>
                </c:pt>
                <c:pt idx="3867">
                  <c:v>88.642857142857139</c:v>
                </c:pt>
                <c:pt idx="3868">
                  <c:v>10</c:v>
                </c:pt>
                <c:pt idx="3869">
                  <c:v>0</c:v>
                </c:pt>
                <c:pt idx="3870">
                  <c:v>57.647058823529413</c:v>
                </c:pt>
                <c:pt idx="3871">
                  <c:v>25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17.5</c:v>
                </c:pt>
                <c:pt idx="3878">
                  <c:v>38.714285714285715</c:v>
                </c:pt>
                <c:pt idx="3879">
                  <c:v>13.111111111111111</c:v>
                </c:pt>
                <c:pt idx="3880">
                  <c:v>315.5</c:v>
                </c:pt>
                <c:pt idx="3881">
                  <c:v>37.142857142857146</c:v>
                </c:pt>
                <c:pt idx="3882">
                  <c:v>0</c:v>
                </c:pt>
                <c:pt idx="3883">
                  <c:v>128.27380952380952</c:v>
                </c:pt>
                <c:pt idx="3884">
                  <c:v>47.272727272727273</c:v>
                </c:pt>
                <c:pt idx="3885">
                  <c:v>50</c:v>
                </c:pt>
                <c:pt idx="3886">
                  <c:v>42.5</c:v>
                </c:pt>
                <c:pt idx="3887">
                  <c:v>44</c:v>
                </c:pt>
                <c:pt idx="3888">
                  <c:v>50.875</c:v>
                </c:pt>
                <c:pt idx="3889">
                  <c:v>62.5</c:v>
                </c:pt>
                <c:pt idx="3890">
                  <c:v>27</c:v>
                </c:pt>
                <c:pt idx="3891">
                  <c:v>25</c:v>
                </c:pt>
                <c:pt idx="3892">
                  <c:v>47.258064516129032</c:v>
                </c:pt>
                <c:pt idx="3893">
                  <c:v>0</c:v>
                </c:pt>
                <c:pt idx="3894">
                  <c:v>1.5</c:v>
                </c:pt>
                <c:pt idx="3895">
                  <c:v>24.714285714285715</c:v>
                </c:pt>
                <c:pt idx="3896">
                  <c:v>63.125</c:v>
                </c:pt>
                <c:pt idx="3897">
                  <c:v>38.25</c:v>
                </c:pt>
                <c:pt idx="3898">
                  <c:v>16.25</c:v>
                </c:pt>
                <c:pt idx="3899">
                  <c:v>33.75</c:v>
                </c:pt>
                <c:pt idx="3900">
                  <c:v>61.666666666666664</c:v>
                </c:pt>
                <c:pt idx="3901">
                  <c:v>83.138888888888886</c:v>
                </c:pt>
                <c:pt idx="3902">
                  <c:v>1</c:v>
                </c:pt>
                <c:pt idx="3903">
                  <c:v>142.85714285714286</c:v>
                </c:pt>
                <c:pt idx="3904">
                  <c:v>33.666666666666664</c:v>
                </c:pt>
                <c:pt idx="3905">
                  <c:v>5</c:v>
                </c:pt>
                <c:pt idx="3906">
                  <c:v>0</c:v>
                </c:pt>
                <c:pt idx="3907">
                  <c:v>10</c:v>
                </c:pt>
                <c:pt idx="3908">
                  <c:v>40</c:v>
                </c:pt>
                <c:pt idx="3909">
                  <c:v>30</c:v>
                </c:pt>
                <c:pt idx="3910">
                  <c:v>45</c:v>
                </c:pt>
                <c:pt idx="3911">
                  <c:v>0</c:v>
                </c:pt>
                <c:pt idx="3912">
                  <c:v>10.166666666666666</c:v>
                </c:pt>
                <c:pt idx="3913">
                  <c:v>81.411764705882348</c:v>
                </c:pt>
                <c:pt idx="3914">
                  <c:v>57.25</c:v>
                </c:pt>
                <c:pt idx="3915">
                  <c:v>5</c:v>
                </c:pt>
                <c:pt idx="3916">
                  <c:v>15</c:v>
                </c:pt>
                <c:pt idx="3917">
                  <c:v>12.5</c:v>
                </c:pt>
                <c:pt idx="3918">
                  <c:v>93</c:v>
                </c:pt>
                <c:pt idx="3919">
                  <c:v>32.357142857142854</c:v>
                </c:pt>
                <c:pt idx="3920">
                  <c:v>0</c:v>
                </c:pt>
                <c:pt idx="3921">
                  <c:v>0</c:v>
                </c:pt>
                <c:pt idx="3922">
                  <c:v>1</c:v>
                </c:pt>
                <c:pt idx="3923">
                  <c:v>91.833333333333329</c:v>
                </c:pt>
                <c:pt idx="3924">
                  <c:v>45.833333333333336</c:v>
                </c:pt>
                <c:pt idx="3925">
                  <c:v>57.173913043478258</c:v>
                </c:pt>
                <c:pt idx="3926">
                  <c:v>0</c:v>
                </c:pt>
                <c:pt idx="3927">
                  <c:v>248.5</c:v>
                </c:pt>
                <c:pt idx="3928">
                  <c:v>79.400000000000006</c:v>
                </c:pt>
                <c:pt idx="3929">
                  <c:v>5</c:v>
                </c:pt>
                <c:pt idx="3930">
                  <c:v>5.5</c:v>
                </c:pt>
                <c:pt idx="3931">
                  <c:v>25</c:v>
                </c:pt>
                <c:pt idx="3932">
                  <c:v>0</c:v>
                </c:pt>
                <c:pt idx="3933">
                  <c:v>137.07692307692307</c:v>
                </c:pt>
                <c:pt idx="3934">
                  <c:v>0</c:v>
                </c:pt>
                <c:pt idx="3935">
                  <c:v>5</c:v>
                </c:pt>
                <c:pt idx="3936">
                  <c:v>39</c:v>
                </c:pt>
                <c:pt idx="3937">
                  <c:v>50.5</c:v>
                </c:pt>
                <c:pt idx="3938">
                  <c:v>0</c:v>
                </c:pt>
                <c:pt idx="3939">
                  <c:v>49.28125</c:v>
                </c:pt>
                <c:pt idx="3940">
                  <c:v>25</c:v>
                </c:pt>
                <c:pt idx="3941">
                  <c:v>1</c:v>
                </c:pt>
                <c:pt idx="3942">
                  <c:v>25</c:v>
                </c:pt>
                <c:pt idx="3943">
                  <c:v>0</c:v>
                </c:pt>
                <c:pt idx="3944">
                  <c:v>0</c:v>
                </c:pt>
                <c:pt idx="3945">
                  <c:v>53.125</c:v>
                </c:pt>
                <c:pt idx="3946">
                  <c:v>0</c:v>
                </c:pt>
                <c:pt idx="3947">
                  <c:v>7</c:v>
                </c:pt>
                <c:pt idx="3948">
                  <c:v>40.0625</c:v>
                </c:pt>
                <c:pt idx="3949">
                  <c:v>24.333333333333332</c:v>
                </c:pt>
                <c:pt idx="3950">
                  <c:v>11.25</c:v>
                </c:pt>
                <c:pt idx="3951">
                  <c:v>10.5</c:v>
                </c:pt>
                <c:pt idx="3952">
                  <c:v>15</c:v>
                </c:pt>
                <c:pt idx="3953">
                  <c:v>0</c:v>
                </c:pt>
                <c:pt idx="3954">
                  <c:v>42</c:v>
                </c:pt>
                <c:pt idx="3955">
                  <c:v>71.25</c:v>
                </c:pt>
                <c:pt idx="3956">
                  <c:v>22.5</c:v>
                </c:pt>
                <c:pt idx="3957">
                  <c:v>41</c:v>
                </c:pt>
                <c:pt idx="3958">
                  <c:v>47.909090909090907</c:v>
                </c:pt>
                <c:pt idx="3959">
                  <c:v>35.166666666666664</c:v>
                </c:pt>
                <c:pt idx="3960">
                  <c:v>5.5</c:v>
                </c:pt>
                <c:pt idx="3961">
                  <c:v>22.666666666666668</c:v>
                </c:pt>
                <c:pt idx="3962">
                  <c:v>26.375</c:v>
                </c:pt>
                <c:pt idx="3963">
                  <c:v>105.54054054054055</c:v>
                </c:pt>
                <c:pt idx="3964">
                  <c:v>29.09090909090909</c:v>
                </c:pt>
                <c:pt idx="3965">
                  <c:v>0</c:v>
                </c:pt>
                <c:pt idx="3966">
                  <c:v>62</c:v>
                </c:pt>
                <c:pt idx="3967">
                  <c:v>217.5</c:v>
                </c:pt>
                <c:pt idx="3968">
                  <c:v>26.75</c:v>
                </c:pt>
                <c:pt idx="3969">
                  <c:v>18.333333333333332</c:v>
                </c:pt>
                <c:pt idx="3970">
                  <c:v>64.285714285714292</c:v>
                </c:pt>
                <c:pt idx="3971">
                  <c:v>175</c:v>
                </c:pt>
                <c:pt idx="3972">
                  <c:v>34</c:v>
                </c:pt>
                <c:pt idx="3973">
                  <c:v>84.282608695652172</c:v>
                </c:pt>
                <c:pt idx="3974">
                  <c:v>9.5</c:v>
                </c:pt>
                <c:pt idx="3975">
                  <c:v>33.736842105263158</c:v>
                </c:pt>
                <c:pt idx="3976">
                  <c:v>37.53846153846154</c:v>
                </c:pt>
                <c:pt idx="3977">
                  <c:v>11.615384615384615</c:v>
                </c:pt>
                <c:pt idx="3978">
                  <c:v>8</c:v>
                </c:pt>
                <c:pt idx="3979">
                  <c:v>0</c:v>
                </c:pt>
                <c:pt idx="3980">
                  <c:v>23</c:v>
                </c:pt>
                <c:pt idx="3981">
                  <c:v>100</c:v>
                </c:pt>
                <c:pt idx="3982">
                  <c:v>60.111111111111114</c:v>
                </c:pt>
                <c:pt idx="3983">
                  <c:v>3</c:v>
                </c:pt>
                <c:pt idx="3984">
                  <c:v>5</c:v>
                </c:pt>
                <c:pt idx="3985">
                  <c:v>17.5</c:v>
                </c:pt>
                <c:pt idx="3986">
                  <c:v>29.235294117647058</c:v>
                </c:pt>
                <c:pt idx="3987">
                  <c:v>0</c:v>
                </c:pt>
                <c:pt idx="3988">
                  <c:v>59.583333333333336</c:v>
                </c:pt>
                <c:pt idx="3989">
                  <c:v>82.571428571428569</c:v>
                </c:pt>
                <c:pt idx="3990">
                  <c:v>10</c:v>
                </c:pt>
                <c:pt idx="3991">
                  <c:v>32.357142857142854</c:v>
                </c:pt>
                <c:pt idx="3992">
                  <c:v>5.75</c:v>
                </c:pt>
                <c:pt idx="3993">
                  <c:v>100.5</c:v>
                </c:pt>
                <c:pt idx="3994">
                  <c:v>1</c:v>
                </c:pt>
                <c:pt idx="3995">
                  <c:v>20</c:v>
                </c:pt>
                <c:pt idx="3996">
                  <c:v>2</c:v>
                </c:pt>
                <c:pt idx="3997">
                  <c:v>5</c:v>
                </c:pt>
                <c:pt idx="3998">
                  <c:v>15</c:v>
                </c:pt>
                <c:pt idx="3999">
                  <c:v>25</c:v>
                </c:pt>
                <c:pt idx="4000">
                  <c:v>45.842105263157897</c:v>
                </c:pt>
                <c:pt idx="4001">
                  <c:v>4.75</c:v>
                </c:pt>
                <c:pt idx="4002">
                  <c:v>0</c:v>
                </c:pt>
                <c:pt idx="4003">
                  <c:v>13</c:v>
                </c:pt>
                <c:pt idx="4004">
                  <c:v>0</c:v>
                </c:pt>
                <c:pt idx="4005">
                  <c:v>1</c:v>
                </c:pt>
                <c:pt idx="4006">
                  <c:v>10</c:v>
                </c:pt>
                <c:pt idx="4007">
                  <c:v>52.5</c:v>
                </c:pt>
                <c:pt idx="4008">
                  <c:v>32.5</c:v>
                </c:pt>
                <c:pt idx="4009">
                  <c:v>7.25</c:v>
                </c:pt>
                <c:pt idx="4010">
                  <c:v>33.333333333333336</c:v>
                </c:pt>
                <c:pt idx="4011">
                  <c:v>62.5</c:v>
                </c:pt>
                <c:pt idx="4012">
                  <c:v>63.558375634517766</c:v>
                </c:pt>
                <c:pt idx="4013">
                  <c:v>0</c:v>
                </c:pt>
                <c:pt idx="4014">
                  <c:v>10</c:v>
                </c:pt>
                <c:pt idx="4015">
                  <c:v>62.5</c:v>
                </c:pt>
                <c:pt idx="4016">
                  <c:v>0</c:v>
                </c:pt>
                <c:pt idx="4017">
                  <c:v>30.714285714285715</c:v>
                </c:pt>
                <c:pt idx="4018">
                  <c:v>51</c:v>
                </c:pt>
                <c:pt idx="4019">
                  <c:v>0</c:v>
                </c:pt>
                <c:pt idx="4020">
                  <c:v>66.666666666666671</c:v>
                </c:pt>
                <c:pt idx="4021">
                  <c:v>0</c:v>
                </c:pt>
                <c:pt idx="4022">
                  <c:v>59</c:v>
                </c:pt>
                <c:pt idx="4023">
                  <c:v>65.340319148936175</c:v>
                </c:pt>
                <c:pt idx="4024">
                  <c:v>100</c:v>
                </c:pt>
                <c:pt idx="4025">
                  <c:v>147.4</c:v>
                </c:pt>
                <c:pt idx="4026">
                  <c:v>166.05882352941177</c:v>
                </c:pt>
                <c:pt idx="4027">
                  <c:v>40</c:v>
                </c:pt>
                <c:pt idx="4028">
                  <c:v>75.25</c:v>
                </c:pt>
                <c:pt idx="4029">
                  <c:v>60</c:v>
                </c:pt>
                <c:pt idx="4030">
                  <c:v>1250</c:v>
                </c:pt>
                <c:pt idx="4031">
                  <c:v>10.5</c:v>
                </c:pt>
                <c:pt idx="4032">
                  <c:v>7</c:v>
                </c:pt>
                <c:pt idx="4033">
                  <c:v>0</c:v>
                </c:pt>
                <c:pt idx="4034">
                  <c:v>56.25</c:v>
                </c:pt>
                <c:pt idx="4035">
                  <c:v>1</c:v>
                </c:pt>
                <c:pt idx="4036">
                  <c:v>38.333333333333336</c:v>
                </c:pt>
                <c:pt idx="4037">
                  <c:v>27.5</c:v>
                </c:pt>
                <c:pt idx="4038">
                  <c:v>32.978021978021978</c:v>
                </c:pt>
                <c:pt idx="4039">
                  <c:v>16</c:v>
                </c:pt>
                <c:pt idx="4040">
                  <c:v>1</c:v>
                </c:pt>
                <c:pt idx="4041">
                  <c:v>0</c:v>
                </c:pt>
                <c:pt idx="4042">
                  <c:v>86.615384615384613</c:v>
                </c:pt>
                <c:pt idx="4043">
                  <c:v>55</c:v>
                </c:pt>
                <c:pt idx="4044">
                  <c:v>0</c:v>
                </c:pt>
                <c:pt idx="4045">
                  <c:v>41.952380952380949</c:v>
                </c:pt>
                <c:pt idx="4046">
                  <c:v>88.333333333333329</c:v>
                </c:pt>
                <c:pt idx="4047">
                  <c:v>129.16666666666666</c:v>
                </c:pt>
                <c:pt idx="4048">
                  <c:v>23.75</c:v>
                </c:pt>
                <c:pt idx="4049">
                  <c:v>35.714285714285715</c:v>
                </c:pt>
                <c:pt idx="4050">
                  <c:v>57</c:v>
                </c:pt>
                <c:pt idx="4051">
                  <c:v>0</c:v>
                </c:pt>
                <c:pt idx="4052">
                  <c:v>163.33333333333334</c:v>
                </c:pt>
                <c:pt idx="4053">
                  <c:v>15</c:v>
                </c:pt>
                <c:pt idx="4054">
                  <c:v>64.166666666666671</c:v>
                </c:pt>
                <c:pt idx="4055">
                  <c:v>6.75</c:v>
                </c:pt>
                <c:pt idx="4056">
                  <c:v>25</c:v>
                </c:pt>
                <c:pt idx="4057">
                  <c:v>179.11764705882354</c:v>
                </c:pt>
                <c:pt idx="4058">
                  <c:v>34.950000000000003</c:v>
                </c:pt>
                <c:pt idx="4059">
                  <c:v>33.07692307692308</c:v>
                </c:pt>
                <c:pt idx="4060">
                  <c:v>27.5</c:v>
                </c:pt>
                <c:pt idx="4061">
                  <c:v>0</c:v>
                </c:pt>
                <c:pt idx="4062">
                  <c:v>2</c:v>
                </c:pt>
                <c:pt idx="4063">
                  <c:v>18.5</c:v>
                </c:pt>
                <c:pt idx="4064">
                  <c:v>35</c:v>
                </c:pt>
                <c:pt idx="4065">
                  <c:v>44.307692307692307</c:v>
                </c:pt>
                <c:pt idx="4066">
                  <c:v>0</c:v>
                </c:pt>
                <c:pt idx="4067">
                  <c:v>222.5</c:v>
                </c:pt>
                <c:pt idx="4068">
                  <c:v>0</c:v>
                </c:pt>
                <c:pt idx="4069">
                  <c:v>5</c:v>
                </c:pt>
                <c:pt idx="4070">
                  <c:v>0</c:v>
                </c:pt>
                <c:pt idx="4071">
                  <c:v>29.166666666666668</c:v>
                </c:pt>
                <c:pt idx="4072">
                  <c:v>1.5</c:v>
                </c:pt>
                <c:pt idx="4073">
                  <c:v>126.5</c:v>
                </c:pt>
                <c:pt idx="4074">
                  <c:v>10</c:v>
                </c:pt>
                <c:pt idx="4075">
                  <c:v>10</c:v>
                </c:pt>
                <c:pt idx="4076">
                  <c:v>9.4</c:v>
                </c:pt>
                <c:pt idx="4077">
                  <c:v>0</c:v>
                </c:pt>
                <c:pt idx="4078">
                  <c:v>72</c:v>
                </c:pt>
                <c:pt idx="4079">
                  <c:v>30</c:v>
                </c:pt>
                <c:pt idx="4080">
                  <c:v>10.666666666666666</c:v>
                </c:pt>
                <c:pt idx="4081">
                  <c:v>25.5</c:v>
                </c:pt>
                <c:pt idx="4082">
                  <c:v>20</c:v>
                </c:pt>
                <c:pt idx="4083">
                  <c:v>15</c:v>
                </c:pt>
                <c:pt idx="4084">
                  <c:v>91.25</c:v>
                </c:pt>
                <c:pt idx="4085">
                  <c:v>800</c:v>
                </c:pt>
                <c:pt idx="4086">
                  <c:v>80</c:v>
                </c:pt>
                <c:pt idx="4087">
                  <c:v>0</c:v>
                </c:pt>
                <c:pt idx="4088">
                  <c:v>0</c:v>
                </c:pt>
                <c:pt idx="4089">
                  <c:v>50</c:v>
                </c:pt>
                <c:pt idx="4090">
                  <c:v>0</c:v>
                </c:pt>
                <c:pt idx="4091">
                  <c:v>0</c:v>
                </c:pt>
                <c:pt idx="4092">
                  <c:v>22.833333333333332</c:v>
                </c:pt>
                <c:pt idx="4093">
                  <c:v>16.666666666666668</c:v>
                </c:pt>
                <c:pt idx="4094">
                  <c:v>45.785714285714285</c:v>
                </c:pt>
                <c:pt idx="4095">
                  <c:v>383.33333333333331</c:v>
                </c:pt>
                <c:pt idx="4096">
                  <c:v>106.96969696969697</c:v>
                </c:pt>
                <c:pt idx="4097">
                  <c:v>10.25</c:v>
                </c:pt>
                <c:pt idx="4098">
                  <c:v>59</c:v>
                </c:pt>
                <c:pt idx="4099">
                  <c:v>0</c:v>
                </c:pt>
                <c:pt idx="4100">
                  <c:v>14.333333333333334</c:v>
                </c:pt>
                <c:pt idx="4101">
                  <c:v>15.666666666666666</c:v>
                </c:pt>
                <c:pt idx="4102">
                  <c:v>1</c:v>
                </c:pt>
                <c:pt idx="4103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155-47C4-B37B-DA13E4BC3A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1046736"/>
        <c:axId val="831051216"/>
      </c:scatterChart>
      <c:valAx>
        <c:axId val="8310467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1051216"/>
        <c:crosses val="autoZero"/>
        <c:crossBetween val="midCat"/>
      </c:valAx>
      <c:valAx>
        <c:axId val="831051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10467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 Donation of Backers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'Original Data'!$P$1</c:f>
              <c:strCache>
                <c:ptCount val="1"/>
                <c:pt idx="0">
                  <c:v>Average Donation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'Original Data'!$L$2:$L$4122</c:f>
              <c:numCache>
                <c:formatCode>General</c:formatCode>
                <c:ptCount val="4111"/>
                <c:pt idx="0">
                  <c:v>182</c:v>
                </c:pt>
                <c:pt idx="1">
                  <c:v>79</c:v>
                </c:pt>
                <c:pt idx="2">
                  <c:v>35</c:v>
                </c:pt>
                <c:pt idx="3">
                  <c:v>150</c:v>
                </c:pt>
                <c:pt idx="4">
                  <c:v>284</c:v>
                </c:pt>
                <c:pt idx="5">
                  <c:v>47</c:v>
                </c:pt>
                <c:pt idx="6">
                  <c:v>58</c:v>
                </c:pt>
                <c:pt idx="7">
                  <c:v>57</c:v>
                </c:pt>
                <c:pt idx="8">
                  <c:v>12</c:v>
                </c:pt>
                <c:pt idx="9">
                  <c:v>20</c:v>
                </c:pt>
                <c:pt idx="10">
                  <c:v>19</c:v>
                </c:pt>
                <c:pt idx="11">
                  <c:v>75</c:v>
                </c:pt>
                <c:pt idx="12">
                  <c:v>827</c:v>
                </c:pt>
                <c:pt idx="13">
                  <c:v>51</c:v>
                </c:pt>
                <c:pt idx="14">
                  <c:v>41</c:v>
                </c:pt>
                <c:pt idx="15">
                  <c:v>98</c:v>
                </c:pt>
                <c:pt idx="16">
                  <c:v>70</c:v>
                </c:pt>
                <c:pt idx="17">
                  <c:v>36</c:v>
                </c:pt>
                <c:pt idx="18">
                  <c:v>342</c:v>
                </c:pt>
                <c:pt idx="19">
                  <c:v>22</c:v>
                </c:pt>
                <c:pt idx="20">
                  <c:v>25</c:v>
                </c:pt>
                <c:pt idx="21">
                  <c:v>101</c:v>
                </c:pt>
                <c:pt idx="22">
                  <c:v>8</c:v>
                </c:pt>
                <c:pt idx="23">
                  <c:v>23</c:v>
                </c:pt>
                <c:pt idx="24">
                  <c:v>574</c:v>
                </c:pt>
                <c:pt idx="25">
                  <c:v>14</c:v>
                </c:pt>
                <c:pt idx="26">
                  <c:v>19</c:v>
                </c:pt>
                <c:pt idx="27">
                  <c:v>150</c:v>
                </c:pt>
                <c:pt idx="28">
                  <c:v>71</c:v>
                </c:pt>
                <c:pt idx="29">
                  <c:v>117</c:v>
                </c:pt>
                <c:pt idx="30">
                  <c:v>53</c:v>
                </c:pt>
                <c:pt idx="31">
                  <c:v>1</c:v>
                </c:pt>
                <c:pt idx="32">
                  <c:v>89</c:v>
                </c:pt>
                <c:pt idx="33">
                  <c:v>64</c:v>
                </c:pt>
                <c:pt idx="34">
                  <c:v>68</c:v>
                </c:pt>
                <c:pt idx="35">
                  <c:v>28</c:v>
                </c:pt>
                <c:pt idx="36">
                  <c:v>44</c:v>
                </c:pt>
                <c:pt idx="37">
                  <c:v>253</c:v>
                </c:pt>
                <c:pt idx="38">
                  <c:v>66</c:v>
                </c:pt>
                <c:pt idx="39">
                  <c:v>217</c:v>
                </c:pt>
                <c:pt idx="40">
                  <c:v>16</c:v>
                </c:pt>
                <c:pt idx="41">
                  <c:v>19</c:v>
                </c:pt>
                <c:pt idx="42">
                  <c:v>169</c:v>
                </c:pt>
                <c:pt idx="43">
                  <c:v>263</c:v>
                </c:pt>
                <c:pt idx="44">
                  <c:v>15</c:v>
                </c:pt>
                <c:pt idx="45">
                  <c:v>61</c:v>
                </c:pt>
                <c:pt idx="46">
                  <c:v>45</c:v>
                </c:pt>
                <c:pt idx="47">
                  <c:v>70</c:v>
                </c:pt>
                <c:pt idx="48">
                  <c:v>38</c:v>
                </c:pt>
                <c:pt idx="49">
                  <c:v>87</c:v>
                </c:pt>
                <c:pt idx="50">
                  <c:v>22</c:v>
                </c:pt>
                <c:pt idx="51">
                  <c:v>119</c:v>
                </c:pt>
                <c:pt idx="52">
                  <c:v>52</c:v>
                </c:pt>
                <c:pt idx="53">
                  <c:v>117</c:v>
                </c:pt>
                <c:pt idx="54">
                  <c:v>52</c:v>
                </c:pt>
                <c:pt idx="55">
                  <c:v>86</c:v>
                </c:pt>
                <c:pt idx="56">
                  <c:v>174</c:v>
                </c:pt>
                <c:pt idx="57">
                  <c:v>69</c:v>
                </c:pt>
                <c:pt idx="58">
                  <c:v>75</c:v>
                </c:pt>
                <c:pt idx="59">
                  <c:v>33</c:v>
                </c:pt>
                <c:pt idx="60">
                  <c:v>108</c:v>
                </c:pt>
                <c:pt idx="61">
                  <c:v>23</c:v>
                </c:pt>
                <c:pt idx="62">
                  <c:v>48</c:v>
                </c:pt>
                <c:pt idx="63">
                  <c:v>64</c:v>
                </c:pt>
                <c:pt idx="64">
                  <c:v>24</c:v>
                </c:pt>
                <c:pt idx="65">
                  <c:v>57</c:v>
                </c:pt>
                <c:pt idx="66">
                  <c:v>26</c:v>
                </c:pt>
                <c:pt idx="67">
                  <c:v>20</c:v>
                </c:pt>
                <c:pt idx="68">
                  <c:v>36</c:v>
                </c:pt>
                <c:pt idx="69">
                  <c:v>178</c:v>
                </c:pt>
                <c:pt idx="70">
                  <c:v>17</c:v>
                </c:pt>
                <c:pt idx="71">
                  <c:v>32</c:v>
                </c:pt>
                <c:pt idx="72">
                  <c:v>41</c:v>
                </c:pt>
                <c:pt idx="73">
                  <c:v>18</c:v>
                </c:pt>
                <c:pt idx="74">
                  <c:v>29</c:v>
                </c:pt>
                <c:pt idx="75">
                  <c:v>47</c:v>
                </c:pt>
                <c:pt idx="76">
                  <c:v>15</c:v>
                </c:pt>
                <c:pt idx="77">
                  <c:v>26</c:v>
                </c:pt>
                <c:pt idx="78">
                  <c:v>35</c:v>
                </c:pt>
                <c:pt idx="79">
                  <c:v>41</c:v>
                </c:pt>
                <c:pt idx="80">
                  <c:v>47</c:v>
                </c:pt>
                <c:pt idx="81">
                  <c:v>28</c:v>
                </c:pt>
                <c:pt idx="82">
                  <c:v>100</c:v>
                </c:pt>
                <c:pt idx="83">
                  <c:v>13</c:v>
                </c:pt>
                <c:pt idx="84">
                  <c:v>7</c:v>
                </c:pt>
                <c:pt idx="85">
                  <c:v>21</c:v>
                </c:pt>
                <c:pt idx="86">
                  <c:v>17</c:v>
                </c:pt>
                <c:pt idx="87">
                  <c:v>25</c:v>
                </c:pt>
                <c:pt idx="88">
                  <c:v>60</c:v>
                </c:pt>
                <c:pt idx="89">
                  <c:v>56</c:v>
                </c:pt>
                <c:pt idx="90">
                  <c:v>16</c:v>
                </c:pt>
                <c:pt idx="91">
                  <c:v>46</c:v>
                </c:pt>
                <c:pt idx="92">
                  <c:v>43</c:v>
                </c:pt>
                <c:pt idx="93">
                  <c:v>15</c:v>
                </c:pt>
                <c:pt idx="94">
                  <c:v>12</c:v>
                </c:pt>
                <c:pt idx="95">
                  <c:v>21</c:v>
                </c:pt>
                <c:pt idx="96">
                  <c:v>34</c:v>
                </c:pt>
                <c:pt idx="97">
                  <c:v>8</c:v>
                </c:pt>
                <c:pt idx="98">
                  <c:v>60</c:v>
                </c:pt>
                <c:pt idx="99">
                  <c:v>39</c:v>
                </c:pt>
                <c:pt idx="100">
                  <c:v>26</c:v>
                </c:pt>
                <c:pt idx="101">
                  <c:v>35</c:v>
                </c:pt>
                <c:pt idx="102">
                  <c:v>65</c:v>
                </c:pt>
                <c:pt idx="103">
                  <c:v>49</c:v>
                </c:pt>
                <c:pt idx="104">
                  <c:v>10</c:v>
                </c:pt>
                <c:pt idx="105">
                  <c:v>60</c:v>
                </c:pt>
                <c:pt idx="106">
                  <c:v>27</c:v>
                </c:pt>
                <c:pt idx="107">
                  <c:v>69</c:v>
                </c:pt>
                <c:pt idx="108">
                  <c:v>47</c:v>
                </c:pt>
                <c:pt idx="109">
                  <c:v>47</c:v>
                </c:pt>
                <c:pt idx="110">
                  <c:v>26</c:v>
                </c:pt>
                <c:pt idx="111">
                  <c:v>53</c:v>
                </c:pt>
                <c:pt idx="112">
                  <c:v>81</c:v>
                </c:pt>
                <c:pt idx="113">
                  <c:v>78</c:v>
                </c:pt>
                <c:pt idx="114">
                  <c:v>35</c:v>
                </c:pt>
                <c:pt idx="115">
                  <c:v>22</c:v>
                </c:pt>
                <c:pt idx="116">
                  <c:v>57</c:v>
                </c:pt>
                <c:pt idx="117">
                  <c:v>27</c:v>
                </c:pt>
                <c:pt idx="118">
                  <c:v>39</c:v>
                </c:pt>
                <c:pt idx="119">
                  <c:v>37</c:v>
                </c:pt>
                <c:pt idx="120">
                  <c:v>1</c:v>
                </c:pt>
                <c:pt idx="121">
                  <c:v>1</c:v>
                </c:pt>
                <c:pt idx="122">
                  <c:v>0</c:v>
                </c:pt>
                <c:pt idx="123">
                  <c:v>6</c:v>
                </c:pt>
                <c:pt idx="124">
                  <c:v>0</c:v>
                </c:pt>
                <c:pt idx="125">
                  <c:v>6</c:v>
                </c:pt>
                <c:pt idx="126">
                  <c:v>13</c:v>
                </c:pt>
                <c:pt idx="127">
                  <c:v>4</c:v>
                </c:pt>
                <c:pt idx="128">
                  <c:v>6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81</c:v>
                </c:pt>
                <c:pt idx="133">
                  <c:v>0</c:v>
                </c:pt>
                <c:pt idx="134">
                  <c:v>0</c:v>
                </c:pt>
                <c:pt idx="135">
                  <c:v>5</c:v>
                </c:pt>
                <c:pt idx="136">
                  <c:v>0</c:v>
                </c:pt>
                <c:pt idx="137">
                  <c:v>0</c:v>
                </c:pt>
                <c:pt idx="138">
                  <c:v>58</c:v>
                </c:pt>
                <c:pt idx="139">
                  <c:v>1</c:v>
                </c:pt>
                <c:pt idx="140">
                  <c:v>0</c:v>
                </c:pt>
                <c:pt idx="141">
                  <c:v>28</c:v>
                </c:pt>
                <c:pt idx="142">
                  <c:v>1</c:v>
                </c:pt>
                <c:pt idx="143">
                  <c:v>0</c:v>
                </c:pt>
                <c:pt idx="144">
                  <c:v>37</c:v>
                </c:pt>
                <c:pt idx="145">
                  <c:v>9</c:v>
                </c:pt>
                <c:pt idx="146">
                  <c:v>3</c:v>
                </c:pt>
                <c:pt idx="147">
                  <c:v>0</c:v>
                </c:pt>
                <c:pt idx="148">
                  <c:v>2</c:v>
                </c:pt>
                <c:pt idx="149">
                  <c:v>6</c:v>
                </c:pt>
                <c:pt idx="150">
                  <c:v>67</c:v>
                </c:pt>
                <c:pt idx="151">
                  <c:v>5</c:v>
                </c:pt>
                <c:pt idx="152">
                  <c:v>2</c:v>
                </c:pt>
                <c:pt idx="153">
                  <c:v>10</c:v>
                </c:pt>
                <c:pt idx="154">
                  <c:v>3</c:v>
                </c:pt>
                <c:pt idx="155">
                  <c:v>4</c:v>
                </c:pt>
                <c:pt idx="156">
                  <c:v>15</c:v>
                </c:pt>
                <c:pt idx="157">
                  <c:v>2</c:v>
                </c:pt>
                <c:pt idx="158">
                  <c:v>0</c:v>
                </c:pt>
                <c:pt idx="159">
                  <c:v>1</c:v>
                </c:pt>
                <c:pt idx="160">
                  <c:v>0</c:v>
                </c:pt>
                <c:pt idx="161">
                  <c:v>1</c:v>
                </c:pt>
                <c:pt idx="162">
                  <c:v>10</c:v>
                </c:pt>
                <c:pt idx="163">
                  <c:v>0</c:v>
                </c:pt>
                <c:pt idx="164">
                  <c:v>7</c:v>
                </c:pt>
                <c:pt idx="165">
                  <c:v>0</c:v>
                </c:pt>
                <c:pt idx="166">
                  <c:v>2</c:v>
                </c:pt>
                <c:pt idx="167">
                  <c:v>3</c:v>
                </c:pt>
                <c:pt idx="168">
                  <c:v>10</c:v>
                </c:pt>
                <c:pt idx="169">
                  <c:v>10</c:v>
                </c:pt>
                <c:pt idx="170">
                  <c:v>1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26</c:v>
                </c:pt>
                <c:pt idx="175">
                  <c:v>0</c:v>
                </c:pt>
                <c:pt idx="176">
                  <c:v>7</c:v>
                </c:pt>
                <c:pt idx="177">
                  <c:v>0</c:v>
                </c:pt>
                <c:pt idx="178">
                  <c:v>2</c:v>
                </c:pt>
                <c:pt idx="179">
                  <c:v>13</c:v>
                </c:pt>
                <c:pt idx="180">
                  <c:v>4</c:v>
                </c:pt>
                <c:pt idx="181">
                  <c:v>0</c:v>
                </c:pt>
                <c:pt idx="182">
                  <c:v>12</c:v>
                </c:pt>
                <c:pt idx="183">
                  <c:v>2</c:v>
                </c:pt>
                <c:pt idx="184">
                  <c:v>10</c:v>
                </c:pt>
                <c:pt idx="185">
                  <c:v>0</c:v>
                </c:pt>
                <c:pt idx="186">
                  <c:v>5</c:v>
                </c:pt>
                <c:pt idx="187">
                  <c:v>0</c:v>
                </c:pt>
                <c:pt idx="188">
                  <c:v>5</c:v>
                </c:pt>
                <c:pt idx="189">
                  <c:v>1</c:v>
                </c:pt>
                <c:pt idx="190">
                  <c:v>3</c:v>
                </c:pt>
                <c:pt idx="191">
                  <c:v>3</c:v>
                </c:pt>
                <c:pt idx="192">
                  <c:v>0</c:v>
                </c:pt>
                <c:pt idx="193">
                  <c:v>3</c:v>
                </c:pt>
                <c:pt idx="194">
                  <c:v>0</c:v>
                </c:pt>
                <c:pt idx="195">
                  <c:v>19</c:v>
                </c:pt>
                <c:pt idx="196">
                  <c:v>8</c:v>
                </c:pt>
                <c:pt idx="197">
                  <c:v>6</c:v>
                </c:pt>
                <c:pt idx="198">
                  <c:v>0</c:v>
                </c:pt>
                <c:pt idx="199">
                  <c:v>18</c:v>
                </c:pt>
                <c:pt idx="200">
                  <c:v>7</c:v>
                </c:pt>
                <c:pt idx="201">
                  <c:v>0</c:v>
                </c:pt>
                <c:pt idx="202">
                  <c:v>8</c:v>
                </c:pt>
                <c:pt idx="203">
                  <c:v>1293</c:v>
                </c:pt>
                <c:pt idx="204">
                  <c:v>17</c:v>
                </c:pt>
                <c:pt idx="205">
                  <c:v>0</c:v>
                </c:pt>
                <c:pt idx="206">
                  <c:v>13</c:v>
                </c:pt>
                <c:pt idx="207">
                  <c:v>0</c:v>
                </c:pt>
                <c:pt idx="208">
                  <c:v>0</c:v>
                </c:pt>
                <c:pt idx="209">
                  <c:v>33</c:v>
                </c:pt>
                <c:pt idx="210">
                  <c:v>12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84</c:v>
                </c:pt>
                <c:pt idx="216">
                  <c:v>38</c:v>
                </c:pt>
                <c:pt idx="217">
                  <c:v>1</c:v>
                </c:pt>
                <c:pt idx="218">
                  <c:v>76</c:v>
                </c:pt>
                <c:pt idx="219">
                  <c:v>3</c:v>
                </c:pt>
                <c:pt idx="220">
                  <c:v>0</c:v>
                </c:pt>
                <c:pt idx="221">
                  <c:v>2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2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2</c:v>
                </c:pt>
                <c:pt idx="230">
                  <c:v>0</c:v>
                </c:pt>
                <c:pt idx="231">
                  <c:v>7</c:v>
                </c:pt>
                <c:pt idx="232">
                  <c:v>0</c:v>
                </c:pt>
                <c:pt idx="233">
                  <c:v>5</c:v>
                </c:pt>
                <c:pt idx="234">
                  <c:v>0</c:v>
                </c:pt>
                <c:pt idx="235">
                  <c:v>0</c:v>
                </c:pt>
                <c:pt idx="236">
                  <c:v>1</c:v>
                </c:pt>
                <c:pt idx="237">
                  <c:v>0</c:v>
                </c:pt>
                <c:pt idx="238">
                  <c:v>5</c:v>
                </c:pt>
                <c:pt idx="239">
                  <c:v>137</c:v>
                </c:pt>
                <c:pt idx="240">
                  <c:v>376</c:v>
                </c:pt>
                <c:pt idx="241">
                  <c:v>202</c:v>
                </c:pt>
                <c:pt idx="242">
                  <c:v>328</c:v>
                </c:pt>
                <c:pt idx="243">
                  <c:v>84</c:v>
                </c:pt>
                <c:pt idx="244">
                  <c:v>96</c:v>
                </c:pt>
                <c:pt idx="245">
                  <c:v>223</c:v>
                </c:pt>
                <c:pt idx="246">
                  <c:v>62</c:v>
                </c:pt>
                <c:pt idx="247">
                  <c:v>146</c:v>
                </c:pt>
                <c:pt idx="248">
                  <c:v>235</c:v>
                </c:pt>
                <c:pt idx="249">
                  <c:v>437</c:v>
                </c:pt>
                <c:pt idx="250">
                  <c:v>77</c:v>
                </c:pt>
                <c:pt idx="251">
                  <c:v>108</c:v>
                </c:pt>
                <c:pt idx="252">
                  <c:v>7</c:v>
                </c:pt>
                <c:pt idx="253">
                  <c:v>314</c:v>
                </c:pt>
                <c:pt idx="254">
                  <c:v>188</c:v>
                </c:pt>
                <c:pt idx="255">
                  <c:v>275</c:v>
                </c:pt>
                <c:pt idx="256">
                  <c:v>560</c:v>
                </c:pt>
                <c:pt idx="257">
                  <c:v>688</c:v>
                </c:pt>
                <c:pt idx="258">
                  <c:v>942</c:v>
                </c:pt>
                <c:pt idx="259">
                  <c:v>88</c:v>
                </c:pt>
                <c:pt idx="260">
                  <c:v>220</c:v>
                </c:pt>
                <c:pt idx="261">
                  <c:v>145</c:v>
                </c:pt>
                <c:pt idx="262">
                  <c:v>963</c:v>
                </c:pt>
                <c:pt idx="263">
                  <c:v>91</c:v>
                </c:pt>
                <c:pt idx="264">
                  <c:v>58</c:v>
                </c:pt>
                <c:pt idx="265">
                  <c:v>36</c:v>
                </c:pt>
                <c:pt idx="266">
                  <c:v>165</c:v>
                </c:pt>
                <c:pt idx="267">
                  <c:v>111</c:v>
                </c:pt>
                <c:pt idx="268">
                  <c:v>1596</c:v>
                </c:pt>
                <c:pt idx="269">
                  <c:v>61</c:v>
                </c:pt>
                <c:pt idx="270">
                  <c:v>287</c:v>
                </c:pt>
                <c:pt idx="271">
                  <c:v>65</c:v>
                </c:pt>
                <c:pt idx="272">
                  <c:v>118</c:v>
                </c:pt>
                <c:pt idx="273">
                  <c:v>113</c:v>
                </c:pt>
                <c:pt idx="274">
                  <c:v>332</c:v>
                </c:pt>
                <c:pt idx="275">
                  <c:v>62</c:v>
                </c:pt>
                <c:pt idx="276">
                  <c:v>951</c:v>
                </c:pt>
                <c:pt idx="277">
                  <c:v>415</c:v>
                </c:pt>
                <c:pt idx="278">
                  <c:v>305</c:v>
                </c:pt>
                <c:pt idx="279">
                  <c:v>2139</c:v>
                </c:pt>
                <c:pt idx="280">
                  <c:v>79</c:v>
                </c:pt>
                <c:pt idx="281">
                  <c:v>179</c:v>
                </c:pt>
                <c:pt idx="282">
                  <c:v>202</c:v>
                </c:pt>
                <c:pt idx="283">
                  <c:v>760</c:v>
                </c:pt>
                <c:pt idx="284">
                  <c:v>563</c:v>
                </c:pt>
                <c:pt idx="285">
                  <c:v>135</c:v>
                </c:pt>
                <c:pt idx="286">
                  <c:v>290</c:v>
                </c:pt>
                <c:pt idx="287">
                  <c:v>447</c:v>
                </c:pt>
                <c:pt idx="288">
                  <c:v>232</c:v>
                </c:pt>
                <c:pt idx="289">
                  <c:v>168</c:v>
                </c:pt>
                <c:pt idx="290">
                  <c:v>128</c:v>
                </c:pt>
                <c:pt idx="291">
                  <c:v>493</c:v>
                </c:pt>
                <c:pt idx="292">
                  <c:v>131</c:v>
                </c:pt>
                <c:pt idx="293">
                  <c:v>50</c:v>
                </c:pt>
                <c:pt idx="294">
                  <c:v>665</c:v>
                </c:pt>
                <c:pt idx="295">
                  <c:v>129</c:v>
                </c:pt>
                <c:pt idx="296">
                  <c:v>142</c:v>
                </c:pt>
                <c:pt idx="297">
                  <c:v>2436</c:v>
                </c:pt>
                <c:pt idx="298">
                  <c:v>244</c:v>
                </c:pt>
                <c:pt idx="299">
                  <c:v>298</c:v>
                </c:pt>
                <c:pt idx="300">
                  <c:v>251</c:v>
                </c:pt>
                <c:pt idx="301">
                  <c:v>108</c:v>
                </c:pt>
                <c:pt idx="302">
                  <c:v>82</c:v>
                </c:pt>
                <c:pt idx="303">
                  <c:v>74</c:v>
                </c:pt>
                <c:pt idx="304">
                  <c:v>189</c:v>
                </c:pt>
                <c:pt idx="305">
                  <c:v>80</c:v>
                </c:pt>
                <c:pt idx="306">
                  <c:v>576</c:v>
                </c:pt>
                <c:pt idx="307">
                  <c:v>202</c:v>
                </c:pt>
                <c:pt idx="308">
                  <c:v>238</c:v>
                </c:pt>
                <c:pt idx="309">
                  <c:v>36</c:v>
                </c:pt>
                <c:pt idx="310">
                  <c:v>150</c:v>
                </c:pt>
                <c:pt idx="311">
                  <c:v>146</c:v>
                </c:pt>
                <c:pt idx="312">
                  <c:v>222</c:v>
                </c:pt>
                <c:pt idx="313">
                  <c:v>120</c:v>
                </c:pt>
                <c:pt idx="314">
                  <c:v>126</c:v>
                </c:pt>
                <c:pt idx="315">
                  <c:v>158</c:v>
                </c:pt>
                <c:pt idx="316">
                  <c:v>316</c:v>
                </c:pt>
                <c:pt idx="317">
                  <c:v>284</c:v>
                </c:pt>
                <c:pt idx="318">
                  <c:v>51</c:v>
                </c:pt>
                <c:pt idx="319">
                  <c:v>158</c:v>
                </c:pt>
                <c:pt idx="320">
                  <c:v>337</c:v>
                </c:pt>
                <c:pt idx="321">
                  <c:v>186</c:v>
                </c:pt>
                <c:pt idx="322">
                  <c:v>58</c:v>
                </c:pt>
                <c:pt idx="323">
                  <c:v>82</c:v>
                </c:pt>
                <c:pt idx="324">
                  <c:v>736</c:v>
                </c:pt>
                <c:pt idx="325">
                  <c:v>1151</c:v>
                </c:pt>
                <c:pt idx="326">
                  <c:v>34</c:v>
                </c:pt>
                <c:pt idx="327">
                  <c:v>498</c:v>
                </c:pt>
                <c:pt idx="328">
                  <c:v>167</c:v>
                </c:pt>
                <c:pt idx="329">
                  <c:v>340</c:v>
                </c:pt>
                <c:pt idx="330">
                  <c:v>438</c:v>
                </c:pt>
                <c:pt idx="331">
                  <c:v>555</c:v>
                </c:pt>
                <c:pt idx="332">
                  <c:v>266</c:v>
                </c:pt>
                <c:pt idx="333">
                  <c:v>69</c:v>
                </c:pt>
                <c:pt idx="334">
                  <c:v>80</c:v>
                </c:pt>
                <c:pt idx="335">
                  <c:v>493</c:v>
                </c:pt>
                <c:pt idx="336">
                  <c:v>31</c:v>
                </c:pt>
                <c:pt idx="337">
                  <c:v>236</c:v>
                </c:pt>
                <c:pt idx="338">
                  <c:v>89</c:v>
                </c:pt>
                <c:pt idx="339">
                  <c:v>299</c:v>
                </c:pt>
                <c:pt idx="340">
                  <c:v>55</c:v>
                </c:pt>
                <c:pt idx="341">
                  <c:v>325</c:v>
                </c:pt>
                <c:pt idx="342">
                  <c:v>524</c:v>
                </c:pt>
                <c:pt idx="343">
                  <c:v>285</c:v>
                </c:pt>
                <c:pt idx="344">
                  <c:v>179</c:v>
                </c:pt>
                <c:pt idx="345">
                  <c:v>188</c:v>
                </c:pt>
                <c:pt idx="346">
                  <c:v>379</c:v>
                </c:pt>
                <c:pt idx="347">
                  <c:v>119</c:v>
                </c:pt>
                <c:pt idx="348">
                  <c:v>167</c:v>
                </c:pt>
                <c:pt idx="349">
                  <c:v>221</c:v>
                </c:pt>
                <c:pt idx="350">
                  <c:v>964</c:v>
                </c:pt>
                <c:pt idx="351">
                  <c:v>286</c:v>
                </c:pt>
                <c:pt idx="352">
                  <c:v>613</c:v>
                </c:pt>
                <c:pt idx="353">
                  <c:v>29</c:v>
                </c:pt>
                <c:pt idx="354">
                  <c:v>165</c:v>
                </c:pt>
                <c:pt idx="355">
                  <c:v>97</c:v>
                </c:pt>
                <c:pt idx="356">
                  <c:v>303</c:v>
                </c:pt>
                <c:pt idx="357">
                  <c:v>267</c:v>
                </c:pt>
                <c:pt idx="358">
                  <c:v>302</c:v>
                </c:pt>
                <c:pt idx="359">
                  <c:v>87</c:v>
                </c:pt>
                <c:pt idx="360">
                  <c:v>354</c:v>
                </c:pt>
                <c:pt idx="361">
                  <c:v>86</c:v>
                </c:pt>
                <c:pt idx="362">
                  <c:v>26</c:v>
                </c:pt>
                <c:pt idx="363">
                  <c:v>113</c:v>
                </c:pt>
                <c:pt idx="364">
                  <c:v>65</c:v>
                </c:pt>
                <c:pt idx="365">
                  <c:v>134</c:v>
                </c:pt>
                <c:pt idx="366">
                  <c:v>119</c:v>
                </c:pt>
                <c:pt idx="367">
                  <c:v>159</c:v>
                </c:pt>
                <c:pt idx="368">
                  <c:v>167</c:v>
                </c:pt>
                <c:pt idx="369">
                  <c:v>43</c:v>
                </c:pt>
                <c:pt idx="370">
                  <c:v>1062</c:v>
                </c:pt>
                <c:pt idx="371">
                  <c:v>9</c:v>
                </c:pt>
                <c:pt idx="372">
                  <c:v>89</c:v>
                </c:pt>
                <c:pt idx="373">
                  <c:v>174</c:v>
                </c:pt>
                <c:pt idx="374">
                  <c:v>14</c:v>
                </c:pt>
                <c:pt idx="375">
                  <c:v>48</c:v>
                </c:pt>
                <c:pt idx="376">
                  <c:v>133</c:v>
                </c:pt>
                <c:pt idx="377">
                  <c:v>83</c:v>
                </c:pt>
                <c:pt idx="378">
                  <c:v>149</c:v>
                </c:pt>
                <c:pt idx="379">
                  <c:v>49</c:v>
                </c:pt>
                <c:pt idx="380">
                  <c:v>251</c:v>
                </c:pt>
                <c:pt idx="381">
                  <c:v>22</c:v>
                </c:pt>
                <c:pt idx="382">
                  <c:v>48</c:v>
                </c:pt>
                <c:pt idx="383">
                  <c:v>383</c:v>
                </c:pt>
                <c:pt idx="384">
                  <c:v>237</c:v>
                </c:pt>
                <c:pt idx="385">
                  <c:v>13</c:v>
                </c:pt>
                <c:pt idx="386">
                  <c:v>562</c:v>
                </c:pt>
                <c:pt idx="387">
                  <c:v>71</c:v>
                </c:pt>
                <c:pt idx="388">
                  <c:v>1510</c:v>
                </c:pt>
                <c:pt idx="389">
                  <c:v>14</c:v>
                </c:pt>
                <c:pt idx="390">
                  <c:v>193</c:v>
                </c:pt>
                <c:pt idx="391">
                  <c:v>206</c:v>
                </c:pt>
                <c:pt idx="392">
                  <c:v>351</c:v>
                </c:pt>
                <c:pt idx="393">
                  <c:v>50</c:v>
                </c:pt>
                <c:pt idx="394">
                  <c:v>184</c:v>
                </c:pt>
                <c:pt idx="395">
                  <c:v>196</c:v>
                </c:pt>
                <c:pt idx="396">
                  <c:v>229</c:v>
                </c:pt>
                <c:pt idx="397">
                  <c:v>67</c:v>
                </c:pt>
                <c:pt idx="398">
                  <c:v>95</c:v>
                </c:pt>
                <c:pt idx="399">
                  <c:v>62</c:v>
                </c:pt>
                <c:pt idx="400">
                  <c:v>73</c:v>
                </c:pt>
                <c:pt idx="401">
                  <c:v>43</c:v>
                </c:pt>
                <c:pt idx="402">
                  <c:v>70</c:v>
                </c:pt>
                <c:pt idx="403">
                  <c:v>271</c:v>
                </c:pt>
                <c:pt idx="404">
                  <c:v>55</c:v>
                </c:pt>
                <c:pt idx="405">
                  <c:v>35</c:v>
                </c:pt>
                <c:pt idx="406">
                  <c:v>22</c:v>
                </c:pt>
                <c:pt idx="407">
                  <c:v>38</c:v>
                </c:pt>
                <c:pt idx="408">
                  <c:v>15</c:v>
                </c:pt>
                <c:pt idx="409">
                  <c:v>7</c:v>
                </c:pt>
                <c:pt idx="410">
                  <c:v>241</c:v>
                </c:pt>
                <c:pt idx="411">
                  <c:v>55</c:v>
                </c:pt>
                <c:pt idx="412">
                  <c:v>171</c:v>
                </c:pt>
                <c:pt idx="413">
                  <c:v>208</c:v>
                </c:pt>
                <c:pt idx="414">
                  <c:v>21</c:v>
                </c:pt>
                <c:pt idx="415">
                  <c:v>25</c:v>
                </c:pt>
                <c:pt idx="416">
                  <c:v>52</c:v>
                </c:pt>
                <c:pt idx="417">
                  <c:v>104</c:v>
                </c:pt>
                <c:pt idx="418">
                  <c:v>73</c:v>
                </c:pt>
                <c:pt idx="419">
                  <c:v>3</c:v>
                </c:pt>
                <c:pt idx="420">
                  <c:v>6</c:v>
                </c:pt>
                <c:pt idx="421">
                  <c:v>12</c:v>
                </c:pt>
                <c:pt idx="422">
                  <c:v>13</c:v>
                </c:pt>
                <c:pt idx="423">
                  <c:v>5</c:v>
                </c:pt>
                <c:pt idx="424">
                  <c:v>2</c:v>
                </c:pt>
                <c:pt idx="425">
                  <c:v>8</c:v>
                </c:pt>
                <c:pt idx="426">
                  <c:v>0</c:v>
                </c:pt>
                <c:pt idx="427">
                  <c:v>13</c:v>
                </c:pt>
                <c:pt idx="428">
                  <c:v>0</c:v>
                </c:pt>
                <c:pt idx="429">
                  <c:v>5</c:v>
                </c:pt>
                <c:pt idx="430">
                  <c:v>8</c:v>
                </c:pt>
                <c:pt idx="431">
                  <c:v>8</c:v>
                </c:pt>
                <c:pt idx="432">
                  <c:v>0</c:v>
                </c:pt>
                <c:pt idx="433">
                  <c:v>2</c:v>
                </c:pt>
                <c:pt idx="434">
                  <c:v>3</c:v>
                </c:pt>
                <c:pt idx="435">
                  <c:v>0</c:v>
                </c:pt>
                <c:pt idx="436">
                  <c:v>0</c:v>
                </c:pt>
                <c:pt idx="437">
                  <c:v>11</c:v>
                </c:pt>
                <c:pt idx="438">
                  <c:v>0</c:v>
                </c:pt>
                <c:pt idx="439">
                  <c:v>1</c:v>
                </c:pt>
                <c:pt idx="440">
                  <c:v>0</c:v>
                </c:pt>
                <c:pt idx="441">
                  <c:v>17</c:v>
                </c:pt>
                <c:pt idx="442">
                  <c:v>2</c:v>
                </c:pt>
                <c:pt idx="443">
                  <c:v>1</c:v>
                </c:pt>
                <c:pt idx="444">
                  <c:v>2</c:v>
                </c:pt>
                <c:pt idx="445">
                  <c:v>16</c:v>
                </c:pt>
                <c:pt idx="446">
                  <c:v>1</c:v>
                </c:pt>
                <c:pt idx="447">
                  <c:v>4</c:v>
                </c:pt>
                <c:pt idx="448">
                  <c:v>5</c:v>
                </c:pt>
                <c:pt idx="449">
                  <c:v>7</c:v>
                </c:pt>
                <c:pt idx="450">
                  <c:v>0</c:v>
                </c:pt>
                <c:pt idx="451">
                  <c:v>12</c:v>
                </c:pt>
                <c:pt idx="452">
                  <c:v>2</c:v>
                </c:pt>
                <c:pt idx="453">
                  <c:v>5</c:v>
                </c:pt>
                <c:pt idx="454">
                  <c:v>2</c:v>
                </c:pt>
                <c:pt idx="455">
                  <c:v>3</c:v>
                </c:pt>
                <c:pt idx="456">
                  <c:v>0</c:v>
                </c:pt>
                <c:pt idx="457">
                  <c:v>49</c:v>
                </c:pt>
                <c:pt idx="458">
                  <c:v>1</c:v>
                </c:pt>
                <c:pt idx="459">
                  <c:v>2</c:v>
                </c:pt>
                <c:pt idx="460">
                  <c:v>0</c:v>
                </c:pt>
                <c:pt idx="461">
                  <c:v>0</c:v>
                </c:pt>
                <c:pt idx="462">
                  <c:v>11</c:v>
                </c:pt>
                <c:pt idx="463">
                  <c:v>1</c:v>
                </c:pt>
                <c:pt idx="464">
                  <c:v>8</c:v>
                </c:pt>
                <c:pt idx="465">
                  <c:v>5</c:v>
                </c:pt>
                <c:pt idx="466">
                  <c:v>39</c:v>
                </c:pt>
                <c:pt idx="467">
                  <c:v>0</c:v>
                </c:pt>
                <c:pt idx="468">
                  <c:v>0</c:v>
                </c:pt>
                <c:pt idx="469">
                  <c:v>2</c:v>
                </c:pt>
                <c:pt idx="470">
                  <c:v>170</c:v>
                </c:pt>
                <c:pt idx="471">
                  <c:v>5</c:v>
                </c:pt>
                <c:pt idx="472">
                  <c:v>14</c:v>
                </c:pt>
                <c:pt idx="473">
                  <c:v>1</c:v>
                </c:pt>
                <c:pt idx="474">
                  <c:v>0</c:v>
                </c:pt>
                <c:pt idx="475">
                  <c:v>124</c:v>
                </c:pt>
                <c:pt idx="476">
                  <c:v>0</c:v>
                </c:pt>
                <c:pt idx="477">
                  <c:v>0</c:v>
                </c:pt>
                <c:pt idx="478">
                  <c:v>55</c:v>
                </c:pt>
                <c:pt idx="479">
                  <c:v>140</c:v>
                </c:pt>
                <c:pt idx="480">
                  <c:v>21</c:v>
                </c:pt>
                <c:pt idx="481">
                  <c:v>1</c:v>
                </c:pt>
                <c:pt idx="482">
                  <c:v>147</c:v>
                </c:pt>
                <c:pt idx="483">
                  <c:v>11</c:v>
                </c:pt>
                <c:pt idx="484">
                  <c:v>125</c:v>
                </c:pt>
                <c:pt idx="485">
                  <c:v>1</c:v>
                </c:pt>
                <c:pt idx="486">
                  <c:v>0</c:v>
                </c:pt>
                <c:pt idx="487">
                  <c:v>0</c:v>
                </c:pt>
                <c:pt idx="488">
                  <c:v>3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3</c:v>
                </c:pt>
                <c:pt idx="494">
                  <c:v>0</c:v>
                </c:pt>
                <c:pt idx="495">
                  <c:v>1</c:v>
                </c:pt>
                <c:pt idx="496">
                  <c:v>3</c:v>
                </c:pt>
                <c:pt idx="497">
                  <c:v>22</c:v>
                </c:pt>
                <c:pt idx="498">
                  <c:v>26</c:v>
                </c:pt>
                <c:pt idx="499">
                  <c:v>4</c:v>
                </c:pt>
                <c:pt idx="500">
                  <c:v>0</c:v>
                </c:pt>
                <c:pt idx="501">
                  <c:v>4</c:v>
                </c:pt>
                <c:pt idx="502">
                  <c:v>9</c:v>
                </c:pt>
                <c:pt idx="503">
                  <c:v>5</c:v>
                </c:pt>
                <c:pt idx="504">
                  <c:v>14</c:v>
                </c:pt>
                <c:pt idx="505">
                  <c:v>1</c:v>
                </c:pt>
                <c:pt idx="506">
                  <c:v>10</c:v>
                </c:pt>
                <c:pt idx="507">
                  <c:v>3</c:v>
                </c:pt>
                <c:pt idx="508">
                  <c:v>1</c:v>
                </c:pt>
                <c:pt idx="509">
                  <c:v>0</c:v>
                </c:pt>
                <c:pt idx="510">
                  <c:v>5</c:v>
                </c:pt>
                <c:pt idx="511">
                  <c:v>2</c:v>
                </c:pt>
                <c:pt idx="512">
                  <c:v>68</c:v>
                </c:pt>
                <c:pt idx="513">
                  <c:v>3</c:v>
                </c:pt>
                <c:pt idx="514">
                  <c:v>34</c:v>
                </c:pt>
                <c:pt idx="515">
                  <c:v>0</c:v>
                </c:pt>
                <c:pt idx="516">
                  <c:v>3</c:v>
                </c:pt>
                <c:pt idx="517">
                  <c:v>0</c:v>
                </c:pt>
                <c:pt idx="518">
                  <c:v>70</c:v>
                </c:pt>
                <c:pt idx="519">
                  <c:v>34</c:v>
                </c:pt>
                <c:pt idx="520">
                  <c:v>56</c:v>
                </c:pt>
                <c:pt idx="521">
                  <c:v>31</c:v>
                </c:pt>
                <c:pt idx="522">
                  <c:v>84</c:v>
                </c:pt>
                <c:pt idx="523">
                  <c:v>130</c:v>
                </c:pt>
                <c:pt idx="524">
                  <c:v>12</c:v>
                </c:pt>
                <c:pt idx="525">
                  <c:v>23</c:v>
                </c:pt>
                <c:pt idx="526">
                  <c:v>158</c:v>
                </c:pt>
                <c:pt idx="527">
                  <c:v>30</c:v>
                </c:pt>
                <c:pt idx="528">
                  <c:v>18</c:v>
                </c:pt>
                <c:pt idx="529">
                  <c:v>29</c:v>
                </c:pt>
                <c:pt idx="530">
                  <c:v>31</c:v>
                </c:pt>
                <c:pt idx="531">
                  <c:v>173</c:v>
                </c:pt>
                <c:pt idx="532">
                  <c:v>17</c:v>
                </c:pt>
                <c:pt idx="533">
                  <c:v>48</c:v>
                </c:pt>
                <c:pt idx="534">
                  <c:v>59</c:v>
                </c:pt>
                <c:pt idx="535">
                  <c:v>39</c:v>
                </c:pt>
                <c:pt idx="536">
                  <c:v>59</c:v>
                </c:pt>
                <c:pt idx="537">
                  <c:v>60</c:v>
                </c:pt>
                <c:pt idx="538">
                  <c:v>20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2</c:v>
                </c:pt>
                <c:pt idx="543">
                  <c:v>2</c:v>
                </c:pt>
                <c:pt idx="544">
                  <c:v>34</c:v>
                </c:pt>
                <c:pt idx="545">
                  <c:v>2</c:v>
                </c:pt>
                <c:pt idx="546">
                  <c:v>0</c:v>
                </c:pt>
                <c:pt idx="547">
                  <c:v>1</c:v>
                </c:pt>
                <c:pt idx="548">
                  <c:v>8</c:v>
                </c:pt>
                <c:pt idx="549">
                  <c:v>4</c:v>
                </c:pt>
                <c:pt idx="550">
                  <c:v>28</c:v>
                </c:pt>
                <c:pt idx="551">
                  <c:v>0</c:v>
                </c:pt>
                <c:pt idx="552">
                  <c:v>6</c:v>
                </c:pt>
                <c:pt idx="553">
                  <c:v>22</c:v>
                </c:pt>
                <c:pt idx="554">
                  <c:v>0</c:v>
                </c:pt>
                <c:pt idx="555">
                  <c:v>1</c:v>
                </c:pt>
                <c:pt idx="556">
                  <c:v>20</c:v>
                </c:pt>
                <c:pt idx="557">
                  <c:v>0</c:v>
                </c:pt>
                <c:pt idx="558">
                  <c:v>1</c:v>
                </c:pt>
                <c:pt idx="559">
                  <c:v>3</c:v>
                </c:pt>
                <c:pt idx="560">
                  <c:v>2</c:v>
                </c:pt>
                <c:pt idx="561">
                  <c:v>0</c:v>
                </c:pt>
                <c:pt idx="562">
                  <c:v>2</c:v>
                </c:pt>
                <c:pt idx="563">
                  <c:v>1</c:v>
                </c:pt>
                <c:pt idx="564">
                  <c:v>0</c:v>
                </c:pt>
                <c:pt idx="565">
                  <c:v>1</c:v>
                </c:pt>
                <c:pt idx="566">
                  <c:v>0</c:v>
                </c:pt>
                <c:pt idx="567">
                  <c:v>5</c:v>
                </c:pt>
                <c:pt idx="568">
                  <c:v>1</c:v>
                </c:pt>
                <c:pt idx="569">
                  <c:v>1</c:v>
                </c:pt>
                <c:pt idx="570">
                  <c:v>2</c:v>
                </c:pt>
                <c:pt idx="571">
                  <c:v>0</c:v>
                </c:pt>
                <c:pt idx="572">
                  <c:v>9</c:v>
                </c:pt>
                <c:pt idx="573">
                  <c:v>4</c:v>
                </c:pt>
                <c:pt idx="574">
                  <c:v>4</c:v>
                </c:pt>
                <c:pt idx="575">
                  <c:v>1</c:v>
                </c:pt>
                <c:pt idx="576">
                  <c:v>1</c:v>
                </c:pt>
                <c:pt idx="577">
                  <c:v>7</c:v>
                </c:pt>
                <c:pt idx="578">
                  <c:v>5</c:v>
                </c:pt>
                <c:pt idx="579">
                  <c:v>1</c:v>
                </c:pt>
                <c:pt idx="580">
                  <c:v>0</c:v>
                </c:pt>
                <c:pt idx="581">
                  <c:v>0</c:v>
                </c:pt>
                <c:pt idx="582">
                  <c:v>1</c:v>
                </c:pt>
                <c:pt idx="583">
                  <c:v>2</c:v>
                </c:pt>
                <c:pt idx="584">
                  <c:v>0</c:v>
                </c:pt>
                <c:pt idx="585">
                  <c:v>4</c:v>
                </c:pt>
                <c:pt idx="586">
                  <c:v>7</c:v>
                </c:pt>
                <c:pt idx="587">
                  <c:v>2</c:v>
                </c:pt>
                <c:pt idx="588">
                  <c:v>1</c:v>
                </c:pt>
                <c:pt idx="589">
                  <c:v>9</c:v>
                </c:pt>
                <c:pt idx="590">
                  <c:v>2</c:v>
                </c:pt>
                <c:pt idx="591">
                  <c:v>1</c:v>
                </c:pt>
                <c:pt idx="592">
                  <c:v>7</c:v>
                </c:pt>
                <c:pt idx="593">
                  <c:v>2</c:v>
                </c:pt>
                <c:pt idx="594">
                  <c:v>8</c:v>
                </c:pt>
                <c:pt idx="595">
                  <c:v>2</c:v>
                </c:pt>
                <c:pt idx="596">
                  <c:v>2</c:v>
                </c:pt>
                <c:pt idx="597">
                  <c:v>7</c:v>
                </c:pt>
                <c:pt idx="598">
                  <c:v>2</c:v>
                </c:pt>
                <c:pt idx="599">
                  <c:v>1</c:v>
                </c:pt>
                <c:pt idx="600">
                  <c:v>6</c:v>
                </c:pt>
                <c:pt idx="601">
                  <c:v>0</c:v>
                </c:pt>
                <c:pt idx="602">
                  <c:v>13</c:v>
                </c:pt>
                <c:pt idx="603">
                  <c:v>0</c:v>
                </c:pt>
                <c:pt idx="604">
                  <c:v>8</c:v>
                </c:pt>
                <c:pt idx="605">
                  <c:v>1</c:v>
                </c:pt>
                <c:pt idx="606">
                  <c:v>0</c:v>
                </c:pt>
                <c:pt idx="607">
                  <c:v>5</c:v>
                </c:pt>
                <c:pt idx="608">
                  <c:v>1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121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3</c:v>
                </c:pt>
                <c:pt idx="617">
                  <c:v>0</c:v>
                </c:pt>
                <c:pt idx="618">
                  <c:v>1</c:v>
                </c:pt>
                <c:pt idx="619">
                  <c:v>1</c:v>
                </c:pt>
                <c:pt idx="620">
                  <c:v>3</c:v>
                </c:pt>
                <c:pt idx="621">
                  <c:v>9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39</c:v>
                </c:pt>
                <c:pt idx="626">
                  <c:v>1</c:v>
                </c:pt>
                <c:pt idx="627">
                  <c:v>0</c:v>
                </c:pt>
                <c:pt idx="628">
                  <c:v>3</c:v>
                </c:pt>
                <c:pt idx="629">
                  <c:v>1</c:v>
                </c:pt>
                <c:pt idx="630">
                  <c:v>9</c:v>
                </c:pt>
                <c:pt idx="631">
                  <c:v>0</c:v>
                </c:pt>
                <c:pt idx="632">
                  <c:v>25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0</c:v>
                </c:pt>
                <c:pt idx="637">
                  <c:v>6</c:v>
                </c:pt>
                <c:pt idx="638">
                  <c:v>1</c:v>
                </c:pt>
                <c:pt idx="639">
                  <c:v>2</c:v>
                </c:pt>
                <c:pt idx="640">
                  <c:v>315</c:v>
                </c:pt>
                <c:pt idx="641">
                  <c:v>2174</c:v>
                </c:pt>
                <c:pt idx="642">
                  <c:v>152</c:v>
                </c:pt>
                <c:pt idx="643">
                  <c:v>1021</c:v>
                </c:pt>
                <c:pt idx="644">
                  <c:v>237</c:v>
                </c:pt>
                <c:pt idx="645">
                  <c:v>27</c:v>
                </c:pt>
                <c:pt idx="646">
                  <c:v>17</c:v>
                </c:pt>
                <c:pt idx="647">
                  <c:v>82</c:v>
                </c:pt>
                <c:pt idx="648">
                  <c:v>48</c:v>
                </c:pt>
                <c:pt idx="649">
                  <c:v>105</c:v>
                </c:pt>
                <c:pt idx="650">
                  <c:v>28</c:v>
                </c:pt>
                <c:pt idx="651">
                  <c:v>1107</c:v>
                </c:pt>
                <c:pt idx="652">
                  <c:v>1013</c:v>
                </c:pt>
                <c:pt idx="653">
                  <c:v>274</c:v>
                </c:pt>
                <c:pt idx="654">
                  <c:v>87</c:v>
                </c:pt>
                <c:pt idx="655">
                  <c:v>99</c:v>
                </c:pt>
                <c:pt idx="656">
                  <c:v>276</c:v>
                </c:pt>
                <c:pt idx="657">
                  <c:v>21</c:v>
                </c:pt>
                <c:pt idx="658">
                  <c:v>18</c:v>
                </c:pt>
                <c:pt idx="659">
                  <c:v>9</c:v>
                </c:pt>
                <c:pt idx="660">
                  <c:v>4</c:v>
                </c:pt>
                <c:pt idx="661">
                  <c:v>7</c:v>
                </c:pt>
                <c:pt idx="662">
                  <c:v>29</c:v>
                </c:pt>
                <c:pt idx="663">
                  <c:v>12</c:v>
                </c:pt>
                <c:pt idx="664">
                  <c:v>4</c:v>
                </c:pt>
                <c:pt idx="665">
                  <c:v>28</c:v>
                </c:pt>
                <c:pt idx="666">
                  <c:v>25</c:v>
                </c:pt>
                <c:pt idx="667">
                  <c:v>28</c:v>
                </c:pt>
                <c:pt idx="668">
                  <c:v>310</c:v>
                </c:pt>
                <c:pt idx="669">
                  <c:v>15</c:v>
                </c:pt>
                <c:pt idx="670">
                  <c:v>215</c:v>
                </c:pt>
                <c:pt idx="671">
                  <c:v>3</c:v>
                </c:pt>
                <c:pt idx="672">
                  <c:v>2</c:v>
                </c:pt>
                <c:pt idx="673">
                  <c:v>26</c:v>
                </c:pt>
                <c:pt idx="674">
                  <c:v>24</c:v>
                </c:pt>
                <c:pt idx="675">
                  <c:v>96</c:v>
                </c:pt>
                <c:pt idx="676">
                  <c:v>17</c:v>
                </c:pt>
                <c:pt idx="677">
                  <c:v>94</c:v>
                </c:pt>
                <c:pt idx="678">
                  <c:v>129</c:v>
                </c:pt>
                <c:pt idx="679">
                  <c:v>1</c:v>
                </c:pt>
                <c:pt idx="680">
                  <c:v>4</c:v>
                </c:pt>
                <c:pt idx="681">
                  <c:v>3</c:v>
                </c:pt>
                <c:pt idx="682">
                  <c:v>135</c:v>
                </c:pt>
                <c:pt idx="683">
                  <c:v>10</c:v>
                </c:pt>
                <c:pt idx="684">
                  <c:v>0</c:v>
                </c:pt>
                <c:pt idx="685">
                  <c:v>6</c:v>
                </c:pt>
                <c:pt idx="686">
                  <c:v>36</c:v>
                </c:pt>
                <c:pt idx="687">
                  <c:v>336</c:v>
                </c:pt>
                <c:pt idx="688">
                  <c:v>34</c:v>
                </c:pt>
                <c:pt idx="689">
                  <c:v>10</c:v>
                </c:pt>
                <c:pt idx="690">
                  <c:v>201</c:v>
                </c:pt>
                <c:pt idx="691">
                  <c:v>296</c:v>
                </c:pt>
                <c:pt idx="692">
                  <c:v>7</c:v>
                </c:pt>
                <c:pt idx="693">
                  <c:v>7</c:v>
                </c:pt>
                <c:pt idx="694">
                  <c:v>1</c:v>
                </c:pt>
                <c:pt idx="695">
                  <c:v>114</c:v>
                </c:pt>
                <c:pt idx="696">
                  <c:v>29</c:v>
                </c:pt>
                <c:pt idx="697">
                  <c:v>890</c:v>
                </c:pt>
                <c:pt idx="698">
                  <c:v>31</c:v>
                </c:pt>
                <c:pt idx="699">
                  <c:v>21</c:v>
                </c:pt>
                <c:pt idx="700">
                  <c:v>37</c:v>
                </c:pt>
                <c:pt idx="701">
                  <c:v>7</c:v>
                </c:pt>
                <c:pt idx="702">
                  <c:v>4</c:v>
                </c:pt>
                <c:pt idx="703">
                  <c:v>5</c:v>
                </c:pt>
                <c:pt idx="704">
                  <c:v>0</c:v>
                </c:pt>
                <c:pt idx="705">
                  <c:v>456</c:v>
                </c:pt>
                <c:pt idx="706">
                  <c:v>369</c:v>
                </c:pt>
                <c:pt idx="707">
                  <c:v>2</c:v>
                </c:pt>
                <c:pt idx="708">
                  <c:v>0</c:v>
                </c:pt>
                <c:pt idx="709">
                  <c:v>338</c:v>
                </c:pt>
                <c:pt idx="710">
                  <c:v>4</c:v>
                </c:pt>
                <c:pt idx="711">
                  <c:v>1</c:v>
                </c:pt>
                <c:pt idx="712">
                  <c:v>28</c:v>
                </c:pt>
                <c:pt idx="713">
                  <c:v>12</c:v>
                </c:pt>
                <c:pt idx="714">
                  <c:v>16</c:v>
                </c:pt>
                <c:pt idx="715">
                  <c:v>4</c:v>
                </c:pt>
                <c:pt idx="716">
                  <c:v>4</c:v>
                </c:pt>
                <c:pt idx="717">
                  <c:v>10</c:v>
                </c:pt>
                <c:pt idx="718">
                  <c:v>41</c:v>
                </c:pt>
                <c:pt idx="719">
                  <c:v>119</c:v>
                </c:pt>
                <c:pt idx="720">
                  <c:v>153</c:v>
                </c:pt>
                <c:pt idx="721">
                  <c:v>100</c:v>
                </c:pt>
                <c:pt idx="722">
                  <c:v>143</c:v>
                </c:pt>
                <c:pt idx="723">
                  <c:v>140</c:v>
                </c:pt>
                <c:pt idx="724">
                  <c:v>35</c:v>
                </c:pt>
                <c:pt idx="725">
                  <c:v>149</c:v>
                </c:pt>
                <c:pt idx="726">
                  <c:v>130</c:v>
                </c:pt>
                <c:pt idx="727">
                  <c:v>120</c:v>
                </c:pt>
                <c:pt idx="728">
                  <c:v>265</c:v>
                </c:pt>
                <c:pt idx="729">
                  <c:v>71</c:v>
                </c:pt>
                <c:pt idx="730">
                  <c:v>13</c:v>
                </c:pt>
                <c:pt idx="731">
                  <c:v>169</c:v>
                </c:pt>
                <c:pt idx="732">
                  <c:v>57</c:v>
                </c:pt>
                <c:pt idx="733">
                  <c:v>229</c:v>
                </c:pt>
                <c:pt idx="734">
                  <c:v>108</c:v>
                </c:pt>
                <c:pt idx="735">
                  <c:v>108</c:v>
                </c:pt>
                <c:pt idx="736">
                  <c:v>41</c:v>
                </c:pt>
                <c:pt idx="737">
                  <c:v>139</c:v>
                </c:pt>
                <c:pt idx="738">
                  <c:v>19</c:v>
                </c:pt>
                <c:pt idx="739">
                  <c:v>94</c:v>
                </c:pt>
                <c:pt idx="740">
                  <c:v>23</c:v>
                </c:pt>
                <c:pt idx="741">
                  <c:v>15</c:v>
                </c:pt>
                <c:pt idx="742">
                  <c:v>62</c:v>
                </c:pt>
                <c:pt idx="743">
                  <c:v>74</c:v>
                </c:pt>
                <c:pt idx="744">
                  <c:v>97</c:v>
                </c:pt>
                <c:pt idx="745">
                  <c:v>55</c:v>
                </c:pt>
                <c:pt idx="746">
                  <c:v>44</c:v>
                </c:pt>
                <c:pt idx="747">
                  <c:v>110</c:v>
                </c:pt>
                <c:pt idx="748">
                  <c:v>59</c:v>
                </c:pt>
                <c:pt idx="749">
                  <c:v>62</c:v>
                </c:pt>
                <c:pt idx="750">
                  <c:v>105</c:v>
                </c:pt>
                <c:pt idx="751">
                  <c:v>26</c:v>
                </c:pt>
                <c:pt idx="752">
                  <c:v>49</c:v>
                </c:pt>
                <c:pt idx="753">
                  <c:v>68</c:v>
                </c:pt>
                <c:pt idx="754">
                  <c:v>22</c:v>
                </c:pt>
                <c:pt idx="755">
                  <c:v>18</c:v>
                </c:pt>
                <c:pt idx="756">
                  <c:v>19</c:v>
                </c:pt>
                <c:pt idx="757">
                  <c:v>99</c:v>
                </c:pt>
                <c:pt idx="758">
                  <c:v>0</c:v>
                </c:pt>
                <c:pt idx="759">
                  <c:v>6</c:v>
                </c:pt>
                <c:pt idx="760">
                  <c:v>0</c:v>
                </c:pt>
                <c:pt idx="761">
                  <c:v>1</c:v>
                </c:pt>
                <c:pt idx="762">
                  <c:v>0</c:v>
                </c:pt>
                <c:pt idx="763">
                  <c:v>44</c:v>
                </c:pt>
                <c:pt idx="764">
                  <c:v>0</c:v>
                </c:pt>
                <c:pt idx="765">
                  <c:v>3</c:v>
                </c:pt>
                <c:pt idx="766">
                  <c:v>0</c:v>
                </c:pt>
                <c:pt idx="767">
                  <c:v>52</c:v>
                </c:pt>
                <c:pt idx="768">
                  <c:v>0</c:v>
                </c:pt>
                <c:pt idx="769">
                  <c:v>1</c:v>
                </c:pt>
                <c:pt idx="770">
                  <c:v>1</c:v>
                </c:pt>
                <c:pt idx="771">
                  <c:v>2</c:v>
                </c:pt>
                <c:pt idx="772">
                  <c:v>9</c:v>
                </c:pt>
                <c:pt idx="773">
                  <c:v>5</c:v>
                </c:pt>
                <c:pt idx="774">
                  <c:v>57</c:v>
                </c:pt>
                <c:pt idx="775">
                  <c:v>3</c:v>
                </c:pt>
                <c:pt idx="776">
                  <c:v>1</c:v>
                </c:pt>
                <c:pt idx="777">
                  <c:v>6</c:v>
                </c:pt>
                <c:pt idx="778">
                  <c:v>27</c:v>
                </c:pt>
                <c:pt idx="779">
                  <c:v>25</c:v>
                </c:pt>
                <c:pt idx="780">
                  <c:v>14</c:v>
                </c:pt>
                <c:pt idx="781">
                  <c:v>35</c:v>
                </c:pt>
                <c:pt idx="782">
                  <c:v>10</c:v>
                </c:pt>
                <c:pt idx="783">
                  <c:v>29</c:v>
                </c:pt>
                <c:pt idx="784">
                  <c:v>44</c:v>
                </c:pt>
                <c:pt idx="785">
                  <c:v>17</c:v>
                </c:pt>
                <c:pt idx="786">
                  <c:v>34</c:v>
                </c:pt>
                <c:pt idx="787">
                  <c:v>14</c:v>
                </c:pt>
                <c:pt idx="788">
                  <c:v>156</c:v>
                </c:pt>
                <c:pt idx="789">
                  <c:v>128</c:v>
                </c:pt>
                <c:pt idx="790">
                  <c:v>60</c:v>
                </c:pt>
                <c:pt idx="791">
                  <c:v>32</c:v>
                </c:pt>
                <c:pt idx="792">
                  <c:v>53</c:v>
                </c:pt>
                <c:pt idx="793">
                  <c:v>184</c:v>
                </c:pt>
                <c:pt idx="794">
                  <c:v>90</c:v>
                </c:pt>
                <c:pt idx="795">
                  <c:v>71</c:v>
                </c:pt>
                <c:pt idx="796">
                  <c:v>87</c:v>
                </c:pt>
                <c:pt idx="797">
                  <c:v>28</c:v>
                </c:pt>
                <c:pt idx="798">
                  <c:v>56</c:v>
                </c:pt>
                <c:pt idx="799">
                  <c:v>51</c:v>
                </c:pt>
                <c:pt idx="800">
                  <c:v>75</c:v>
                </c:pt>
                <c:pt idx="801">
                  <c:v>38</c:v>
                </c:pt>
                <c:pt idx="802">
                  <c:v>18</c:v>
                </c:pt>
                <c:pt idx="803">
                  <c:v>54</c:v>
                </c:pt>
                <c:pt idx="804">
                  <c:v>71</c:v>
                </c:pt>
                <c:pt idx="805">
                  <c:v>57</c:v>
                </c:pt>
                <c:pt idx="806">
                  <c:v>43</c:v>
                </c:pt>
                <c:pt idx="807">
                  <c:v>52</c:v>
                </c:pt>
                <c:pt idx="808">
                  <c:v>27</c:v>
                </c:pt>
                <c:pt idx="809">
                  <c:v>12</c:v>
                </c:pt>
                <c:pt idx="810">
                  <c:v>33</c:v>
                </c:pt>
                <c:pt idx="811">
                  <c:v>96</c:v>
                </c:pt>
                <c:pt idx="812">
                  <c:v>28</c:v>
                </c:pt>
                <c:pt idx="813">
                  <c:v>43</c:v>
                </c:pt>
                <c:pt idx="814">
                  <c:v>205</c:v>
                </c:pt>
                <c:pt idx="815">
                  <c:v>23</c:v>
                </c:pt>
                <c:pt idx="816">
                  <c:v>19</c:v>
                </c:pt>
                <c:pt idx="817">
                  <c:v>14</c:v>
                </c:pt>
                <c:pt idx="818">
                  <c:v>38</c:v>
                </c:pt>
                <c:pt idx="819">
                  <c:v>78</c:v>
                </c:pt>
                <c:pt idx="820">
                  <c:v>69</c:v>
                </c:pt>
                <c:pt idx="821">
                  <c:v>33</c:v>
                </c:pt>
                <c:pt idx="822">
                  <c:v>54</c:v>
                </c:pt>
                <c:pt idx="823">
                  <c:v>99</c:v>
                </c:pt>
                <c:pt idx="824">
                  <c:v>49</c:v>
                </c:pt>
                <c:pt idx="825">
                  <c:v>11</c:v>
                </c:pt>
                <c:pt idx="826">
                  <c:v>38</c:v>
                </c:pt>
                <c:pt idx="827">
                  <c:v>16</c:v>
                </c:pt>
                <c:pt idx="828">
                  <c:v>32</c:v>
                </c:pt>
                <c:pt idx="829">
                  <c:v>20</c:v>
                </c:pt>
                <c:pt idx="830">
                  <c:v>154</c:v>
                </c:pt>
                <c:pt idx="831">
                  <c:v>41</c:v>
                </c:pt>
                <c:pt idx="832">
                  <c:v>75</c:v>
                </c:pt>
                <c:pt idx="833">
                  <c:v>40</c:v>
                </c:pt>
                <c:pt idx="834">
                  <c:v>46</c:v>
                </c:pt>
                <c:pt idx="835">
                  <c:v>62</c:v>
                </c:pt>
                <c:pt idx="836">
                  <c:v>61</c:v>
                </c:pt>
                <c:pt idx="837">
                  <c:v>96</c:v>
                </c:pt>
                <c:pt idx="838">
                  <c:v>190</c:v>
                </c:pt>
                <c:pt idx="839">
                  <c:v>94</c:v>
                </c:pt>
                <c:pt idx="840">
                  <c:v>39</c:v>
                </c:pt>
                <c:pt idx="841">
                  <c:v>127</c:v>
                </c:pt>
                <c:pt idx="842">
                  <c:v>159</c:v>
                </c:pt>
                <c:pt idx="843">
                  <c:v>177</c:v>
                </c:pt>
                <c:pt idx="844">
                  <c:v>47</c:v>
                </c:pt>
                <c:pt idx="845">
                  <c:v>1</c:v>
                </c:pt>
                <c:pt idx="846">
                  <c:v>16</c:v>
                </c:pt>
                <c:pt idx="847">
                  <c:v>115</c:v>
                </c:pt>
                <c:pt idx="848">
                  <c:v>133</c:v>
                </c:pt>
                <c:pt idx="849">
                  <c:v>70</c:v>
                </c:pt>
                <c:pt idx="850">
                  <c:v>62</c:v>
                </c:pt>
                <c:pt idx="851">
                  <c:v>10</c:v>
                </c:pt>
                <c:pt idx="852">
                  <c:v>499</c:v>
                </c:pt>
                <c:pt idx="853">
                  <c:v>47</c:v>
                </c:pt>
                <c:pt idx="854">
                  <c:v>28</c:v>
                </c:pt>
                <c:pt idx="855">
                  <c:v>24</c:v>
                </c:pt>
                <c:pt idx="856">
                  <c:v>76</c:v>
                </c:pt>
                <c:pt idx="857">
                  <c:v>98</c:v>
                </c:pt>
                <c:pt idx="858">
                  <c:v>48</c:v>
                </c:pt>
                <c:pt idx="859">
                  <c:v>2</c:v>
                </c:pt>
                <c:pt idx="860">
                  <c:v>4</c:v>
                </c:pt>
                <c:pt idx="861">
                  <c:v>5</c:v>
                </c:pt>
                <c:pt idx="862">
                  <c:v>79</c:v>
                </c:pt>
                <c:pt idx="863">
                  <c:v>2</c:v>
                </c:pt>
                <c:pt idx="864">
                  <c:v>11</c:v>
                </c:pt>
                <c:pt idx="865">
                  <c:v>11</c:v>
                </c:pt>
                <c:pt idx="866">
                  <c:v>1</c:v>
                </c:pt>
                <c:pt idx="867">
                  <c:v>3</c:v>
                </c:pt>
                <c:pt idx="868">
                  <c:v>5</c:v>
                </c:pt>
                <c:pt idx="869">
                  <c:v>12</c:v>
                </c:pt>
                <c:pt idx="870">
                  <c:v>2</c:v>
                </c:pt>
                <c:pt idx="871">
                  <c:v>5</c:v>
                </c:pt>
                <c:pt idx="872">
                  <c:v>21</c:v>
                </c:pt>
                <c:pt idx="873">
                  <c:v>0</c:v>
                </c:pt>
                <c:pt idx="874">
                  <c:v>45</c:v>
                </c:pt>
                <c:pt idx="875">
                  <c:v>29</c:v>
                </c:pt>
                <c:pt idx="876">
                  <c:v>2</c:v>
                </c:pt>
                <c:pt idx="877">
                  <c:v>30</c:v>
                </c:pt>
                <c:pt idx="878">
                  <c:v>8</c:v>
                </c:pt>
                <c:pt idx="879">
                  <c:v>1</c:v>
                </c:pt>
                <c:pt idx="880">
                  <c:v>14</c:v>
                </c:pt>
                <c:pt idx="881">
                  <c:v>24</c:v>
                </c:pt>
                <c:pt idx="882">
                  <c:v>2</c:v>
                </c:pt>
                <c:pt idx="883">
                  <c:v>21</c:v>
                </c:pt>
                <c:pt idx="884">
                  <c:v>7</c:v>
                </c:pt>
                <c:pt idx="885">
                  <c:v>0</c:v>
                </c:pt>
                <c:pt idx="886">
                  <c:v>4</c:v>
                </c:pt>
                <c:pt idx="887">
                  <c:v>32</c:v>
                </c:pt>
                <c:pt idx="888">
                  <c:v>4</c:v>
                </c:pt>
                <c:pt idx="889">
                  <c:v>9</c:v>
                </c:pt>
                <c:pt idx="890">
                  <c:v>17</c:v>
                </c:pt>
                <c:pt idx="891">
                  <c:v>5</c:v>
                </c:pt>
                <c:pt idx="892">
                  <c:v>53</c:v>
                </c:pt>
                <c:pt idx="893">
                  <c:v>7</c:v>
                </c:pt>
                <c:pt idx="894">
                  <c:v>72</c:v>
                </c:pt>
                <c:pt idx="895">
                  <c:v>0</c:v>
                </c:pt>
                <c:pt idx="896">
                  <c:v>2</c:v>
                </c:pt>
                <c:pt idx="897">
                  <c:v>8</c:v>
                </c:pt>
                <c:pt idx="898">
                  <c:v>2</c:v>
                </c:pt>
                <c:pt idx="899">
                  <c:v>0</c:v>
                </c:pt>
                <c:pt idx="900">
                  <c:v>3</c:v>
                </c:pt>
                <c:pt idx="901">
                  <c:v>4</c:v>
                </c:pt>
                <c:pt idx="902">
                  <c:v>3</c:v>
                </c:pt>
                <c:pt idx="903">
                  <c:v>6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8</c:v>
                </c:pt>
                <c:pt idx="908">
                  <c:v>5</c:v>
                </c:pt>
                <c:pt idx="909">
                  <c:v>0</c:v>
                </c:pt>
                <c:pt idx="910">
                  <c:v>2</c:v>
                </c:pt>
                <c:pt idx="911">
                  <c:v>24</c:v>
                </c:pt>
                <c:pt idx="912">
                  <c:v>0</c:v>
                </c:pt>
                <c:pt idx="913">
                  <c:v>9</c:v>
                </c:pt>
                <c:pt idx="914">
                  <c:v>0</c:v>
                </c:pt>
                <c:pt idx="915">
                  <c:v>1</c:v>
                </c:pt>
                <c:pt idx="916">
                  <c:v>10</c:v>
                </c:pt>
                <c:pt idx="917">
                  <c:v>1</c:v>
                </c:pt>
                <c:pt idx="918">
                  <c:v>0</c:v>
                </c:pt>
                <c:pt idx="919">
                  <c:v>20</c:v>
                </c:pt>
                <c:pt idx="920">
                  <c:v>30</c:v>
                </c:pt>
                <c:pt idx="921">
                  <c:v>6</c:v>
                </c:pt>
                <c:pt idx="922">
                  <c:v>15</c:v>
                </c:pt>
                <c:pt idx="923">
                  <c:v>5</c:v>
                </c:pt>
                <c:pt idx="924">
                  <c:v>0</c:v>
                </c:pt>
                <c:pt idx="925">
                  <c:v>0</c:v>
                </c:pt>
                <c:pt idx="926">
                  <c:v>28</c:v>
                </c:pt>
                <c:pt idx="927">
                  <c:v>0</c:v>
                </c:pt>
                <c:pt idx="928">
                  <c:v>5</c:v>
                </c:pt>
                <c:pt idx="929">
                  <c:v>7</c:v>
                </c:pt>
                <c:pt idx="930">
                  <c:v>30</c:v>
                </c:pt>
                <c:pt idx="931">
                  <c:v>2</c:v>
                </c:pt>
                <c:pt idx="932">
                  <c:v>30</c:v>
                </c:pt>
                <c:pt idx="933">
                  <c:v>2</c:v>
                </c:pt>
                <c:pt idx="934">
                  <c:v>0</c:v>
                </c:pt>
                <c:pt idx="935">
                  <c:v>2</c:v>
                </c:pt>
                <c:pt idx="936">
                  <c:v>1</c:v>
                </c:pt>
                <c:pt idx="937">
                  <c:v>2</c:v>
                </c:pt>
                <c:pt idx="938">
                  <c:v>14</c:v>
                </c:pt>
                <c:pt idx="939">
                  <c:v>31</c:v>
                </c:pt>
                <c:pt idx="940">
                  <c:v>16</c:v>
                </c:pt>
                <c:pt idx="941">
                  <c:v>12</c:v>
                </c:pt>
                <c:pt idx="942">
                  <c:v>96</c:v>
                </c:pt>
                <c:pt idx="943">
                  <c:v>16</c:v>
                </c:pt>
                <c:pt idx="944">
                  <c:v>5</c:v>
                </c:pt>
                <c:pt idx="945">
                  <c:v>0</c:v>
                </c:pt>
                <c:pt idx="946">
                  <c:v>8</c:v>
                </c:pt>
                <c:pt idx="947">
                  <c:v>7</c:v>
                </c:pt>
                <c:pt idx="948">
                  <c:v>24</c:v>
                </c:pt>
                <c:pt idx="949">
                  <c:v>121</c:v>
                </c:pt>
                <c:pt idx="950">
                  <c:v>196</c:v>
                </c:pt>
                <c:pt idx="951">
                  <c:v>5</c:v>
                </c:pt>
                <c:pt idx="952">
                  <c:v>73</c:v>
                </c:pt>
                <c:pt idx="953">
                  <c:v>93</c:v>
                </c:pt>
                <c:pt idx="954">
                  <c:v>17</c:v>
                </c:pt>
                <c:pt idx="955">
                  <c:v>7</c:v>
                </c:pt>
                <c:pt idx="956">
                  <c:v>17</c:v>
                </c:pt>
                <c:pt idx="957">
                  <c:v>171</c:v>
                </c:pt>
                <c:pt idx="958">
                  <c:v>188</c:v>
                </c:pt>
                <c:pt idx="959">
                  <c:v>110</c:v>
                </c:pt>
                <c:pt idx="960">
                  <c:v>37</c:v>
                </c:pt>
                <c:pt idx="961">
                  <c:v>9</c:v>
                </c:pt>
                <c:pt idx="962">
                  <c:v>29</c:v>
                </c:pt>
                <c:pt idx="963">
                  <c:v>6</c:v>
                </c:pt>
                <c:pt idx="964">
                  <c:v>30</c:v>
                </c:pt>
                <c:pt idx="965">
                  <c:v>81</c:v>
                </c:pt>
                <c:pt idx="966">
                  <c:v>4</c:v>
                </c:pt>
                <c:pt idx="967">
                  <c:v>11</c:v>
                </c:pt>
                <c:pt idx="968">
                  <c:v>14</c:v>
                </c:pt>
                <c:pt idx="969">
                  <c:v>5</c:v>
                </c:pt>
                <c:pt idx="970">
                  <c:v>45</c:v>
                </c:pt>
                <c:pt idx="971">
                  <c:v>8</c:v>
                </c:pt>
                <c:pt idx="972">
                  <c:v>3</c:v>
                </c:pt>
                <c:pt idx="973">
                  <c:v>24</c:v>
                </c:pt>
                <c:pt idx="974">
                  <c:v>18</c:v>
                </c:pt>
                <c:pt idx="975">
                  <c:v>12</c:v>
                </c:pt>
                <c:pt idx="976">
                  <c:v>123</c:v>
                </c:pt>
                <c:pt idx="977">
                  <c:v>96</c:v>
                </c:pt>
                <c:pt idx="978">
                  <c:v>31</c:v>
                </c:pt>
                <c:pt idx="979">
                  <c:v>4</c:v>
                </c:pt>
                <c:pt idx="980">
                  <c:v>3</c:v>
                </c:pt>
                <c:pt idx="981">
                  <c:v>179</c:v>
                </c:pt>
                <c:pt idx="982">
                  <c:v>3</c:v>
                </c:pt>
                <c:pt idx="983">
                  <c:v>23</c:v>
                </c:pt>
                <c:pt idx="984">
                  <c:v>23</c:v>
                </c:pt>
                <c:pt idx="985">
                  <c:v>41</c:v>
                </c:pt>
                <c:pt idx="986">
                  <c:v>0</c:v>
                </c:pt>
                <c:pt idx="987">
                  <c:v>32</c:v>
                </c:pt>
                <c:pt idx="988">
                  <c:v>2</c:v>
                </c:pt>
                <c:pt idx="989">
                  <c:v>7</c:v>
                </c:pt>
                <c:pt idx="990">
                  <c:v>4</c:v>
                </c:pt>
                <c:pt idx="991">
                  <c:v>196</c:v>
                </c:pt>
                <c:pt idx="992">
                  <c:v>11</c:v>
                </c:pt>
                <c:pt idx="993">
                  <c:v>9</c:v>
                </c:pt>
                <c:pt idx="994">
                  <c:v>5</c:v>
                </c:pt>
                <c:pt idx="995">
                  <c:v>8</c:v>
                </c:pt>
                <c:pt idx="996">
                  <c:v>229</c:v>
                </c:pt>
                <c:pt idx="997">
                  <c:v>40</c:v>
                </c:pt>
                <c:pt idx="998">
                  <c:v>4</c:v>
                </c:pt>
                <c:pt idx="999">
                  <c:v>22</c:v>
                </c:pt>
                <c:pt idx="1000">
                  <c:v>15</c:v>
                </c:pt>
                <c:pt idx="1001">
                  <c:v>95</c:v>
                </c:pt>
                <c:pt idx="1002">
                  <c:v>161</c:v>
                </c:pt>
                <c:pt idx="1003">
                  <c:v>8</c:v>
                </c:pt>
                <c:pt idx="1004">
                  <c:v>76</c:v>
                </c:pt>
                <c:pt idx="1005">
                  <c:v>1</c:v>
                </c:pt>
                <c:pt idx="1006">
                  <c:v>101</c:v>
                </c:pt>
                <c:pt idx="1007">
                  <c:v>4</c:v>
                </c:pt>
                <c:pt idx="1008">
                  <c:v>1</c:v>
                </c:pt>
                <c:pt idx="1009">
                  <c:v>90</c:v>
                </c:pt>
                <c:pt idx="1010">
                  <c:v>16</c:v>
                </c:pt>
                <c:pt idx="1011">
                  <c:v>6</c:v>
                </c:pt>
                <c:pt idx="1012">
                  <c:v>38</c:v>
                </c:pt>
                <c:pt idx="1013">
                  <c:v>355</c:v>
                </c:pt>
                <c:pt idx="1014">
                  <c:v>7</c:v>
                </c:pt>
                <c:pt idx="1015">
                  <c:v>400</c:v>
                </c:pt>
                <c:pt idx="1016">
                  <c:v>30</c:v>
                </c:pt>
                <c:pt idx="1017">
                  <c:v>478</c:v>
                </c:pt>
                <c:pt idx="1018">
                  <c:v>74</c:v>
                </c:pt>
                <c:pt idx="1019">
                  <c:v>131</c:v>
                </c:pt>
                <c:pt idx="1020">
                  <c:v>61</c:v>
                </c:pt>
                <c:pt idx="1021">
                  <c:v>1071</c:v>
                </c:pt>
                <c:pt idx="1022">
                  <c:v>122</c:v>
                </c:pt>
                <c:pt idx="1023">
                  <c:v>111</c:v>
                </c:pt>
                <c:pt idx="1024">
                  <c:v>255</c:v>
                </c:pt>
                <c:pt idx="1025">
                  <c:v>141</c:v>
                </c:pt>
                <c:pt idx="1026">
                  <c:v>159</c:v>
                </c:pt>
                <c:pt idx="1027">
                  <c:v>99</c:v>
                </c:pt>
                <c:pt idx="1028">
                  <c:v>96</c:v>
                </c:pt>
                <c:pt idx="1029">
                  <c:v>27</c:v>
                </c:pt>
                <c:pt idx="1030">
                  <c:v>166</c:v>
                </c:pt>
                <c:pt idx="1031">
                  <c:v>76</c:v>
                </c:pt>
                <c:pt idx="1032">
                  <c:v>211</c:v>
                </c:pt>
                <c:pt idx="1033">
                  <c:v>21</c:v>
                </c:pt>
                <c:pt idx="1034">
                  <c:v>61</c:v>
                </c:pt>
                <c:pt idx="1035">
                  <c:v>30</c:v>
                </c:pt>
                <c:pt idx="1036">
                  <c:v>1</c:v>
                </c:pt>
                <c:pt idx="1037">
                  <c:v>0</c:v>
                </c:pt>
                <c:pt idx="1038">
                  <c:v>1</c:v>
                </c:pt>
                <c:pt idx="1039">
                  <c:v>292</c:v>
                </c:pt>
                <c:pt idx="1040">
                  <c:v>2</c:v>
                </c:pt>
                <c:pt idx="1041">
                  <c:v>8</c:v>
                </c:pt>
                <c:pt idx="1042">
                  <c:v>0</c:v>
                </c:pt>
                <c:pt idx="1043">
                  <c:v>1</c:v>
                </c:pt>
                <c:pt idx="1044">
                  <c:v>4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1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1</c:v>
                </c:pt>
                <c:pt idx="1057">
                  <c:v>0</c:v>
                </c:pt>
                <c:pt idx="1058">
                  <c:v>4</c:v>
                </c:pt>
                <c:pt idx="1059">
                  <c:v>0</c:v>
                </c:pt>
                <c:pt idx="1060">
                  <c:v>123</c:v>
                </c:pt>
                <c:pt idx="1061">
                  <c:v>5</c:v>
                </c:pt>
                <c:pt idx="1062">
                  <c:v>148</c:v>
                </c:pt>
                <c:pt idx="1063">
                  <c:v>10</c:v>
                </c:pt>
                <c:pt idx="1064">
                  <c:v>4</c:v>
                </c:pt>
                <c:pt idx="1065">
                  <c:v>21</c:v>
                </c:pt>
                <c:pt idx="1066">
                  <c:v>2</c:v>
                </c:pt>
                <c:pt idx="1067">
                  <c:v>0</c:v>
                </c:pt>
                <c:pt idx="1068">
                  <c:v>4</c:v>
                </c:pt>
                <c:pt idx="1069">
                  <c:v>1</c:v>
                </c:pt>
                <c:pt idx="1070">
                  <c:v>30</c:v>
                </c:pt>
                <c:pt idx="1071">
                  <c:v>3</c:v>
                </c:pt>
                <c:pt idx="1072">
                  <c:v>975</c:v>
                </c:pt>
                <c:pt idx="1073">
                  <c:v>167</c:v>
                </c:pt>
                <c:pt idx="1074">
                  <c:v>5</c:v>
                </c:pt>
                <c:pt idx="1075">
                  <c:v>18</c:v>
                </c:pt>
                <c:pt idx="1076">
                  <c:v>98</c:v>
                </c:pt>
                <c:pt idx="1077">
                  <c:v>4</c:v>
                </c:pt>
                <c:pt idx="1078">
                  <c:v>3</c:v>
                </c:pt>
                <c:pt idx="1079">
                  <c:v>1</c:v>
                </c:pt>
                <c:pt idx="1080">
                  <c:v>0</c:v>
                </c:pt>
                <c:pt idx="1081">
                  <c:v>9</c:v>
                </c:pt>
                <c:pt idx="1082">
                  <c:v>2</c:v>
                </c:pt>
                <c:pt idx="1083">
                  <c:v>0</c:v>
                </c:pt>
                <c:pt idx="1084">
                  <c:v>147</c:v>
                </c:pt>
                <c:pt idx="1085">
                  <c:v>49</c:v>
                </c:pt>
                <c:pt idx="1086">
                  <c:v>1</c:v>
                </c:pt>
                <c:pt idx="1087">
                  <c:v>2</c:v>
                </c:pt>
                <c:pt idx="1088">
                  <c:v>7</c:v>
                </c:pt>
                <c:pt idx="1089">
                  <c:v>4</c:v>
                </c:pt>
                <c:pt idx="1090">
                  <c:v>27</c:v>
                </c:pt>
                <c:pt idx="1091">
                  <c:v>94</c:v>
                </c:pt>
                <c:pt idx="1092">
                  <c:v>29</c:v>
                </c:pt>
                <c:pt idx="1093">
                  <c:v>7</c:v>
                </c:pt>
                <c:pt idx="1094">
                  <c:v>22</c:v>
                </c:pt>
                <c:pt idx="1095">
                  <c:v>1</c:v>
                </c:pt>
                <c:pt idx="1096">
                  <c:v>10</c:v>
                </c:pt>
                <c:pt idx="1097">
                  <c:v>6</c:v>
                </c:pt>
                <c:pt idx="1098">
                  <c:v>24</c:v>
                </c:pt>
                <c:pt idx="1099">
                  <c:v>15</c:v>
                </c:pt>
                <c:pt idx="1100">
                  <c:v>37</c:v>
                </c:pt>
                <c:pt idx="1101">
                  <c:v>20</c:v>
                </c:pt>
                <c:pt idx="1102">
                  <c:v>7</c:v>
                </c:pt>
                <c:pt idx="1103">
                  <c:v>0</c:v>
                </c:pt>
                <c:pt idx="1104">
                  <c:v>21</c:v>
                </c:pt>
                <c:pt idx="1105">
                  <c:v>3</c:v>
                </c:pt>
                <c:pt idx="1106">
                  <c:v>11</c:v>
                </c:pt>
                <c:pt idx="1107">
                  <c:v>1</c:v>
                </c:pt>
                <c:pt idx="1108">
                  <c:v>312</c:v>
                </c:pt>
                <c:pt idx="1109">
                  <c:v>1</c:v>
                </c:pt>
                <c:pt idx="1110">
                  <c:v>3</c:v>
                </c:pt>
                <c:pt idx="1111">
                  <c:v>4</c:v>
                </c:pt>
                <c:pt idx="1112">
                  <c:v>10</c:v>
                </c:pt>
                <c:pt idx="1113">
                  <c:v>8</c:v>
                </c:pt>
                <c:pt idx="1114">
                  <c:v>3</c:v>
                </c:pt>
                <c:pt idx="1115">
                  <c:v>1</c:v>
                </c:pt>
                <c:pt idx="1116">
                  <c:v>0</c:v>
                </c:pt>
                <c:pt idx="1117">
                  <c:v>5</c:v>
                </c:pt>
                <c:pt idx="1118">
                  <c:v>0</c:v>
                </c:pt>
                <c:pt idx="1119">
                  <c:v>3</c:v>
                </c:pt>
                <c:pt idx="1120">
                  <c:v>7</c:v>
                </c:pt>
                <c:pt idx="1121">
                  <c:v>0</c:v>
                </c:pt>
                <c:pt idx="1122">
                  <c:v>2</c:v>
                </c:pt>
                <c:pt idx="1123">
                  <c:v>23</c:v>
                </c:pt>
                <c:pt idx="1124">
                  <c:v>1</c:v>
                </c:pt>
                <c:pt idx="1125">
                  <c:v>2</c:v>
                </c:pt>
                <c:pt idx="1126">
                  <c:v>3</c:v>
                </c:pt>
                <c:pt idx="1127">
                  <c:v>0</c:v>
                </c:pt>
                <c:pt idx="1128">
                  <c:v>13</c:v>
                </c:pt>
                <c:pt idx="1129">
                  <c:v>1</c:v>
                </c:pt>
                <c:pt idx="1130">
                  <c:v>1</c:v>
                </c:pt>
                <c:pt idx="1131">
                  <c:v>1</c:v>
                </c:pt>
                <c:pt idx="1132">
                  <c:v>6</c:v>
                </c:pt>
                <c:pt idx="1133">
                  <c:v>39</c:v>
                </c:pt>
                <c:pt idx="1134">
                  <c:v>4</c:v>
                </c:pt>
                <c:pt idx="1135">
                  <c:v>1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8</c:v>
                </c:pt>
                <c:pt idx="1140">
                  <c:v>0</c:v>
                </c:pt>
                <c:pt idx="1141">
                  <c:v>1</c:v>
                </c:pt>
                <c:pt idx="1142">
                  <c:v>12</c:v>
                </c:pt>
                <c:pt idx="1143">
                  <c:v>0</c:v>
                </c:pt>
                <c:pt idx="1144">
                  <c:v>3</c:v>
                </c:pt>
                <c:pt idx="1145">
                  <c:v>2</c:v>
                </c:pt>
                <c:pt idx="1146">
                  <c:v>6</c:v>
                </c:pt>
                <c:pt idx="1147">
                  <c:v>0</c:v>
                </c:pt>
                <c:pt idx="1148">
                  <c:v>15</c:v>
                </c:pt>
                <c:pt idx="1149">
                  <c:v>1</c:v>
                </c:pt>
                <c:pt idx="1150">
                  <c:v>3</c:v>
                </c:pt>
                <c:pt idx="1151">
                  <c:v>8</c:v>
                </c:pt>
                <c:pt idx="1152">
                  <c:v>0</c:v>
                </c:pt>
                <c:pt idx="1153">
                  <c:v>3</c:v>
                </c:pt>
                <c:pt idx="1154">
                  <c:v>3</c:v>
                </c:pt>
                <c:pt idx="1155">
                  <c:v>0</c:v>
                </c:pt>
                <c:pt idx="1156">
                  <c:v>19</c:v>
                </c:pt>
                <c:pt idx="1157">
                  <c:v>0</c:v>
                </c:pt>
                <c:pt idx="1158">
                  <c:v>2</c:v>
                </c:pt>
                <c:pt idx="1159">
                  <c:v>0</c:v>
                </c:pt>
                <c:pt idx="1160">
                  <c:v>0</c:v>
                </c:pt>
                <c:pt idx="1161">
                  <c:v>25</c:v>
                </c:pt>
                <c:pt idx="1162">
                  <c:v>8</c:v>
                </c:pt>
                <c:pt idx="1163">
                  <c:v>16</c:v>
                </c:pt>
                <c:pt idx="1164">
                  <c:v>3</c:v>
                </c:pt>
                <c:pt idx="1165">
                  <c:v>3</c:v>
                </c:pt>
                <c:pt idx="1166">
                  <c:v>2</c:v>
                </c:pt>
                <c:pt idx="1167">
                  <c:v>1</c:v>
                </c:pt>
                <c:pt idx="1168">
                  <c:v>0</c:v>
                </c:pt>
                <c:pt idx="1169">
                  <c:v>1</c:v>
                </c:pt>
                <c:pt idx="1170">
                  <c:v>19</c:v>
                </c:pt>
                <c:pt idx="1171">
                  <c:v>9</c:v>
                </c:pt>
                <c:pt idx="1172">
                  <c:v>1</c:v>
                </c:pt>
                <c:pt idx="1173">
                  <c:v>0</c:v>
                </c:pt>
                <c:pt idx="1174">
                  <c:v>1</c:v>
                </c:pt>
                <c:pt idx="1175">
                  <c:v>5</c:v>
                </c:pt>
                <c:pt idx="1176">
                  <c:v>85</c:v>
                </c:pt>
                <c:pt idx="1177">
                  <c:v>3</c:v>
                </c:pt>
                <c:pt idx="1178">
                  <c:v>4</c:v>
                </c:pt>
                <c:pt idx="1179">
                  <c:v>3</c:v>
                </c:pt>
                <c:pt idx="1180">
                  <c:v>375</c:v>
                </c:pt>
                <c:pt idx="1181">
                  <c:v>111</c:v>
                </c:pt>
                <c:pt idx="1182">
                  <c:v>123</c:v>
                </c:pt>
                <c:pt idx="1183">
                  <c:v>70</c:v>
                </c:pt>
                <c:pt idx="1184">
                  <c:v>85</c:v>
                </c:pt>
                <c:pt idx="1185">
                  <c:v>86</c:v>
                </c:pt>
                <c:pt idx="1186">
                  <c:v>13</c:v>
                </c:pt>
                <c:pt idx="1187">
                  <c:v>33</c:v>
                </c:pt>
                <c:pt idx="1188">
                  <c:v>15</c:v>
                </c:pt>
                <c:pt idx="1189">
                  <c:v>273</c:v>
                </c:pt>
                <c:pt idx="1190">
                  <c:v>714</c:v>
                </c:pt>
                <c:pt idx="1191">
                  <c:v>170</c:v>
                </c:pt>
                <c:pt idx="1192">
                  <c:v>512</c:v>
                </c:pt>
                <c:pt idx="1193">
                  <c:v>314</c:v>
                </c:pt>
                <c:pt idx="1194">
                  <c:v>167</c:v>
                </c:pt>
                <c:pt idx="1195">
                  <c:v>9</c:v>
                </c:pt>
                <c:pt idx="1196">
                  <c:v>103</c:v>
                </c:pt>
                <c:pt idx="1197">
                  <c:v>111</c:v>
                </c:pt>
                <c:pt idx="1198">
                  <c:v>271</c:v>
                </c:pt>
                <c:pt idx="1199">
                  <c:v>101</c:v>
                </c:pt>
                <c:pt idx="1200">
                  <c:v>57</c:v>
                </c:pt>
                <c:pt idx="1201">
                  <c:v>62</c:v>
                </c:pt>
                <c:pt idx="1202">
                  <c:v>32</c:v>
                </c:pt>
                <c:pt idx="1203">
                  <c:v>141</c:v>
                </c:pt>
                <c:pt idx="1204">
                  <c:v>75</c:v>
                </c:pt>
                <c:pt idx="1205">
                  <c:v>46</c:v>
                </c:pt>
                <c:pt idx="1206">
                  <c:v>103</c:v>
                </c:pt>
                <c:pt idx="1207">
                  <c:v>6</c:v>
                </c:pt>
                <c:pt idx="1208">
                  <c:v>83</c:v>
                </c:pt>
                <c:pt idx="1209">
                  <c:v>108</c:v>
                </c:pt>
                <c:pt idx="1210">
                  <c:v>25</c:v>
                </c:pt>
                <c:pt idx="1211">
                  <c:v>549</c:v>
                </c:pt>
                <c:pt idx="1212">
                  <c:v>222</c:v>
                </c:pt>
                <c:pt idx="1213">
                  <c:v>183</c:v>
                </c:pt>
                <c:pt idx="1214">
                  <c:v>89</c:v>
                </c:pt>
                <c:pt idx="1215">
                  <c:v>253</c:v>
                </c:pt>
                <c:pt idx="1216">
                  <c:v>140</c:v>
                </c:pt>
                <c:pt idx="1217">
                  <c:v>103</c:v>
                </c:pt>
                <c:pt idx="1218">
                  <c:v>138</c:v>
                </c:pt>
                <c:pt idx="1219">
                  <c:v>191</c:v>
                </c:pt>
                <c:pt idx="1220">
                  <c:v>18</c:v>
                </c:pt>
                <c:pt idx="1221">
                  <c:v>3</c:v>
                </c:pt>
                <c:pt idx="1222">
                  <c:v>40</c:v>
                </c:pt>
                <c:pt idx="1223">
                  <c:v>0</c:v>
                </c:pt>
                <c:pt idx="1224">
                  <c:v>24</c:v>
                </c:pt>
                <c:pt idx="1225">
                  <c:v>1</c:v>
                </c:pt>
                <c:pt idx="1226">
                  <c:v>0</c:v>
                </c:pt>
                <c:pt idx="1227">
                  <c:v>0</c:v>
                </c:pt>
                <c:pt idx="1228">
                  <c:v>1</c:v>
                </c:pt>
                <c:pt idx="1229">
                  <c:v>6</c:v>
                </c:pt>
                <c:pt idx="1230">
                  <c:v>0</c:v>
                </c:pt>
                <c:pt idx="1231">
                  <c:v>6</c:v>
                </c:pt>
                <c:pt idx="1232">
                  <c:v>0</c:v>
                </c:pt>
                <c:pt idx="1233">
                  <c:v>0</c:v>
                </c:pt>
                <c:pt idx="1234">
                  <c:v>3</c:v>
                </c:pt>
                <c:pt idx="1235">
                  <c:v>0</c:v>
                </c:pt>
                <c:pt idx="1236">
                  <c:v>8</c:v>
                </c:pt>
                <c:pt idx="1237">
                  <c:v>34</c:v>
                </c:pt>
                <c:pt idx="1238">
                  <c:v>1</c:v>
                </c:pt>
                <c:pt idx="1239">
                  <c:v>38</c:v>
                </c:pt>
                <c:pt idx="1240">
                  <c:v>45</c:v>
                </c:pt>
                <c:pt idx="1241">
                  <c:v>17</c:v>
                </c:pt>
                <c:pt idx="1242">
                  <c:v>31</c:v>
                </c:pt>
                <c:pt idx="1243">
                  <c:v>50</c:v>
                </c:pt>
                <c:pt idx="1244">
                  <c:v>59</c:v>
                </c:pt>
                <c:pt idx="1245">
                  <c:v>81</c:v>
                </c:pt>
                <c:pt idx="1246">
                  <c:v>508</c:v>
                </c:pt>
                <c:pt idx="1247">
                  <c:v>74</c:v>
                </c:pt>
                <c:pt idx="1248">
                  <c:v>141</c:v>
                </c:pt>
                <c:pt idx="1249">
                  <c:v>141</c:v>
                </c:pt>
                <c:pt idx="1250">
                  <c:v>109</c:v>
                </c:pt>
                <c:pt idx="1251">
                  <c:v>361</c:v>
                </c:pt>
                <c:pt idx="1252">
                  <c:v>176</c:v>
                </c:pt>
                <c:pt idx="1253">
                  <c:v>670</c:v>
                </c:pt>
                <c:pt idx="1254">
                  <c:v>96</c:v>
                </c:pt>
                <c:pt idx="1255">
                  <c:v>74</c:v>
                </c:pt>
                <c:pt idx="1256">
                  <c:v>52</c:v>
                </c:pt>
                <c:pt idx="1257">
                  <c:v>105</c:v>
                </c:pt>
                <c:pt idx="1258">
                  <c:v>41</c:v>
                </c:pt>
                <c:pt idx="1259">
                  <c:v>34</c:v>
                </c:pt>
                <c:pt idx="1260">
                  <c:v>66</c:v>
                </c:pt>
                <c:pt idx="1261">
                  <c:v>50</c:v>
                </c:pt>
                <c:pt idx="1262">
                  <c:v>159</c:v>
                </c:pt>
                <c:pt idx="1263">
                  <c:v>182</c:v>
                </c:pt>
                <c:pt idx="1264">
                  <c:v>206</c:v>
                </c:pt>
                <c:pt idx="1265">
                  <c:v>169</c:v>
                </c:pt>
                <c:pt idx="1266">
                  <c:v>31</c:v>
                </c:pt>
                <c:pt idx="1267">
                  <c:v>28</c:v>
                </c:pt>
                <c:pt idx="1268">
                  <c:v>54</c:v>
                </c:pt>
                <c:pt idx="1269">
                  <c:v>467</c:v>
                </c:pt>
                <c:pt idx="1270">
                  <c:v>389</c:v>
                </c:pt>
                <c:pt idx="1271">
                  <c:v>68</c:v>
                </c:pt>
                <c:pt idx="1272">
                  <c:v>413</c:v>
                </c:pt>
                <c:pt idx="1273">
                  <c:v>190</c:v>
                </c:pt>
                <c:pt idx="1274">
                  <c:v>189</c:v>
                </c:pt>
                <c:pt idx="1275">
                  <c:v>130</c:v>
                </c:pt>
                <c:pt idx="1276">
                  <c:v>74</c:v>
                </c:pt>
                <c:pt idx="1277">
                  <c:v>274</c:v>
                </c:pt>
                <c:pt idx="1278">
                  <c:v>22</c:v>
                </c:pt>
                <c:pt idx="1279">
                  <c:v>31</c:v>
                </c:pt>
                <c:pt idx="1280">
                  <c:v>63</c:v>
                </c:pt>
                <c:pt idx="1281">
                  <c:v>20</c:v>
                </c:pt>
                <c:pt idx="1282">
                  <c:v>25</c:v>
                </c:pt>
                <c:pt idx="1283">
                  <c:v>61</c:v>
                </c:pt>
                <c:pt idx="1284">
                  <c:v>52</c:v>
                </c:pt>
                <c:pt idx="1285">
                  <c:v>86</c:v>
                </c:pt>
                <c:pt idx="1286">
                  <c:v>42</c:v>
                </c:pt>
                <c:pt idx="1287">
                  <c:v>52</c:v>
                </c:pt>
                <c:pt idx="1288">
                  <c:v>120</c:v>
                </c:pt>
                <c:pt idx="1289">
                  <c:v>22</c:v>
                </c:pt>
                <c:pt idx="1290">
                  <c:v>64</c:v>
                </c:pt>
                <c:pt idx="1291">
                  <c:v>23</c:v>
                </c:pt>
                <c:pt idx="1292">
                  <c:v>238</c:v>
                </c:pt>
                <c:pt idx="1293">
                  <c:v>33</c:v>
                </c:pt>
                <c:pt idx="1294">
                  <c:v>32</c:v>
                </c:pt>
                <c:pt idx="1295">
                  <c:v>24</c:v>
                </c:pt>
                <c:pt idx="1296">
                  <c:v>29</c:v>
                </c:pt>
                <c:pt idx="1297">
                  <c:v>50</c:v>
                </c:pt>
                <c:pt idx="1298">
                  <c:v>108</c:v>
                </c:pt>
                <c:pt idx="1299">
                  <c:v>104</c:v>
                </c:pt>
                <c:pt idx="1300">
                  <c:v>86</c:v>
                </c:pt>
                <c:pt idx="1301">
                  <c:v>356</c:v>
                </c:pt>
                <c:pt idx="1302">
                  <c:v>45</c:v>
                </c:pt>
                <c:pt idx="1303">
                  <c:v>38</c:v>
                </c:pt>
                <c:pt idx="1304">
                  <c:v>35</c:v>
                </c:pt>
                <c:pt idx="1305">
                  <c:v>24</c:v>
                </c:pt>
                <c:pt idx="1306">
                  <c:v>100</c:v>
                </c:pt>
                <c:pt idx="1307">
                  <c:v>1</c:v>
                </c:pt>
                <c:pt idx="1308">
                  <c:v>122</c:v>
                </c:pt>
                <c:pt idx="1309">
                  <c:v>11</c:v>
                </c:pt>
                <c:pt idx="1310">
                  <c:v>248</c:v>
                </c:pt>
                <c:pt idx="1311">
                  <c:v>1</c:v>
                </c:pt>
                <c:pt idx="1312">
                  <c:v>19</c:v>
                </c:pt>
                <c:pt idx="1313">
                  <c:v>135</c:v>
                </c:pt>
                <c:pt idx="1314">
                  <c:v>9</c:v>
                </c:pt>
                <c:pt idx="1315">
                  <c:v>3</c:v>
                </c:pt>
                <c:pt idx="1316">
                  <c:v>7</c:v>
                </c:pt>
                <c:pt idx="1317">
                  <c:v>4</c:v>
                </c:pt>
                <c:pt idx="1318">
                  <c:v>44</c:v>
                </c:pt>
                <c:pt idx="1319">
                  <c:v>90</c:v>
                </c:pt>
                <c:pt idx="1320">
                  <c:v>8</c:v>
                </c:pt>
                <c:pt idx="1321">
                  <c:v>11</c:v>
                </c:pt>
                <c:pt idx="1322">
                  <c:v>41</c:v>
                </c:pt>
                <c:pt idx="1323">
                  <c:v>15</c:v>
                </c:pt>
                <c:pt idx="1324">
                  <c:v>9</c:v>
                </c:pt>
                <c:pt idx="1325">
                  <c:v>50</c:v>
                </c:pt>
                <c:pt idx="1326">
                  <c:v>34</c:v>
                </c:pt>
                <c:pt idx="1327">
                  <c:v>0</c:v>
                </c:pt>
                <c:pt idx="1328">
                  <c:v>0</c:v>
                </c:pt>
                <c:pt idx="1329">
                  <c:v>276</c:v>
                </c:pt>
                <c:pt idx="1330">
                  <c:v>16</c:v>
                </c:pt>
                <c:pt idx="1331">
                  <c:v>224</c:v>
                </c:pt>
                <c:pt idx="1332">
                  <c:v>140</c:v>
                </c:pt>
                <c:pt idx="1333">
                  <c:v>15</c:v>
                </c:pt>
                <c:pt idx="1334">
                  <c:v>37</c:v>
                </c:pt>
                <c:pt idx="1335">
                  <c:v>0</c:v>
                </c:pt>
                <c:pt idx="1336">
                  <c:v>46</c:v>
                </c:pt>
                <c:pt idx="1337">
                  <c:v>1</c:v>
                </c:pt>
                <c:pt idx="1338">
                  <c:v>323</c:v>
                </c:pt>
                <c:pt idx="1339">
                  <c:v>139</c:v>
                </c:pt>
                <c:pt idx="1340">
                  <c:v>7</c:v>
                </c:pt>
                <c:pt idx="1341">
                  <c:v>149</c:v>
                </c:pt>
                <c:pt idx="1342">
                  <c:v>31</c:v>
                </c:pt>
                <c:pt idx="1343">
                  <c:v>26</c:v>
                </c:pt>
                <c:pt idx="1344">
                  <c:v>172</c:v>
                </c:pt>
                <c:pt idx="1345">
                  <c:v>78</c:v>
                </c:pt>
                <c:pt idx="1346">
                  <c:v>120</c:v>
                </c:pt>
                <c:pt idx="1347">
                  <c:v>227</c:v>
                </c:pt>
                <c:pt idx="1348">
                  <c:v>42</c:v>
                </c:pt>
                <c:pt idx="1349">
                  <c:v>64</c:v>
                </c:pt>
                <c:pt idx="1350">
                  <c:v>121</c:v>
                </c:pt>
                <c:pt idx="1351">
                  <c:v>87</c:v>
                </c:pt>
                <c:pt idx="1352">
                  <c:v>65</c:v>
                </c:pt>
                <c:pt idx="1353">
                  <c:v>49</c:v>
                </c:pt>
                <c:pt idx="1354">
                  <c:v>19</c:v>
                </c:pt>
                <c:pt idx="1355">
                  <c:v>81</c:v>
                </c:pt>
                <c:pt idx="1356">
                  <c:v>264</c:v>
                </c:pt>
                <c:pt idx="1357">
                  <c:v>25</c:v>
                </c:pt>
                <c:pt idx="1358">
                  <c:v>5</c:v>
                </c:pt>
                <c:pt idx="1359">
                  <c:v>144</c:v>
                </c:pt>
                <c:pt idx="1360">
                  <c:v>92</c:v>
                </c:pt>
                <c:pt idx="1361">
                  <c:v>147</c:v>
                </c:pt>
                <c:pt idx="1362">
                  <c:v>90</c:v>
                </c:pt>
                <c:pt idx="1363">
                  <c:v>87</c:v>
                </c:pt>
                <c:pt idx="1364">
                  <c:v>406</c:v>
                </c:pt>
                <c:pt idx="1365">
                  <c:v>20</c:v>
                </c:pt>
                <c:pt idx="1366">
                  <c:v>70</c:v>
                </c:pt>
                <c:pt idx="1367">
                  <c:v>16</c:v>
                </c:pt>
                <c:pt idx="1368">
                  <c:v>52</c:v>
                </c:pt>
                <c:pt idx="1369">
                  <c:v>66</c:v>
                </c:pt>
                <c:pt idx="1370">
                  <c:v>109</c:v>
                </c:pt>
                <c:pt idx="1371">
                  <c:v>168</c:v>
                </c:pt>
                <c:pt idx="1372">
                  <c:v>31</c:v>
                </c:pt>
                <c:pt idx="1373">
                  <c:v>133</c:v>
                </c:pt>
                <c:pt idx="1374">
                  <c:v>151</c:v>
                </c:pt>
                <c:pt idx="1375">
                  <c:v>5</c:v>
                </c:pt>
                <c:pt idx="1376">
                  <c:v>73</c:v>
                </c:pt>
                <c:pt idx="1377">
                  <c:v>148</c:v>
                </c:pt>
                <c:pt idx="1378">
                  <c:v>93</c:v>
                </c:pt>
                <c:pt idx="1379">
                  <c:v>63</c:v>
                </c:pt>
                <c:pt idx="1380">
                  <c:v>134</c:v>
                </c:pt>
                <c:pt idx="1381">
                  <c:v>14</c:v>
                </c:pt>
                <c:pt idx="1382">
                  <c:v>78</c:v>
                </c:pt>
                <c:pt idx="1383">
                  <c:v>112</c:v>
                </c:pt>
                <c:pt idx="1384">
                  <c:v>34</c:v>
                </c:pt>
                <c:pt idx="1385">
                  <c:v>19</c:v>
                </c:pt>
                <c:pt idx="1386">
                  <c:v>13</c:v>
                </c:pt>
                <c:pt idx="1387">
                  <c:v>104</c:v>
                </c:pt>
                <c:pt idx="1388">
                  <c:v>52</c:v>
                </c:pt>
                <c:pt idx="1389">
                  <c:v>17</c:v>
                </c:pt>
                <c:pt idx="1390">
                  <c:v>82</c:v>
                </c:pt>
                <c:pt idx="1391">
                  <c:v>73</c:v>
                </c:pt>
                <c:pt idx="1392">
                  <c:v>158</c:v>
                </c:pt>
                <c:pt idx="1393">
                  <c:v>65</c:v>
                </c:pt>
                <c:pt idx="1394">
                  <c:v>184</c:v>
                </c:pt>
                <c:pt idx="1395">
                  <c:v>34</c:v>
                </c:pt>
                <c:pt idx="1396">
                  <c:v>240</c:v>
                </c:pt>
                <c:pt idx="1397">
                  <c:v>113</c:v>
                </c:pt>
                <c:pt idx="1398">
                  <c:v>66</c:v>
                </c:pt>
                <c:pt idx="1399">
                  <c:v>5</c:v>
                </c:pt>
                <c:pt idx="1400">
                  <c:v>17</c:v>
                </c:pt>
                <c:pt idx="1401">
                  <c:v>3</c:v>
                </c:pt>
                <c:pt idx="1402">
                  <c:v>2</c:v>
                </c:pt>
                <c:pt idx="1403">
                  <c:v>6</c:v>
                </c:pt>
                <c:pt idx="1404">
                  <c:v>0</c:v>
                </c:pt>
                <c:pt idx="1405">
                  <c:v>1</c:v>
                </c:pt>
                <c:pt idx="1406">
                  <c:v>3</c:v>
                </c:pt>
                <c:pt idx="1407">
                  <c:v>13</c:v>
                </c:pt>
                <c:pt idx="1408">
                  <c:v>1</c:v>
                </c:pt>
                <c:pt idx="1409">
                  <c:v>1</c:v>
                </c:pt>
                <c:pt idx="1410">
                  <c:v>9</c:v>
                </c:pt>
                <c:pt idx="1411">
                  <c:v>0</c:v>
                </c:pt>
                <c:pt idx="1412">
                  <c:v>2</c:v>
                </c:pt>
                <c:pt idx="1413">
                  <c:v>1</c:v>
                </c:pt>
                <c:pt idx="1414">
                  <c:v>10</c:v>
                </c:pt>
                <c:pt idx="1415">
                  <c:v>3</c:v>
                </c:pt>
                <c:pt idx="1416">
                  <c:v>2</c:v>
                </c:pt>
                <c:pt idx="1417">
                  <c:v>2</c:v>
                </c:pt>
                <c:pt idx="1418">
                  <c:v>1</c:v>
                </c:pt>
                <c:pt idx="1419">
                  <c:v>14</c:v>
                </c:pt>
                <c:pt idx="1420">
                  <c:v>0</c:v>
                </c:pt>
                <c:pt idx="1421">
                  <c:v>0</c:v>
                </c:pt>
                <c:pt idx="1422">
                  <c:v>4</c:v>
                </c:pt>
                <c:pt idx="1423">
                  <c:v>3</c:v>
                </c:pt>
                <c:pt idx="1424">
                  <c:v>0</c:v>
                </c:pt>
                <c:pt idx="1425">
                  <c:v>5</c:v>
                </c:pt>
                <c:pt idx="1426">
                  <c:v>47</c:v>
                </c:pt>
                <c:pt idx="1427">
                  <c:v>0</c:v>
                </c:pt>
                <c:pt idx="1428">
                  <c:v>10</c:v>
                </c:pt>
                <c:pt idx="1429">
                  <c:v>11</c:v>
                </c:pt>
                <c:pt idx="1430">
                  <c:v>2</c:v>
                </c:pt>
                <c:pt idx="1431">
                  <c:v>2</c:v>
                </c:pt>
                <c:pt idx="1432">
                  <c:v>22</c:v>
                </c:pt>
                <c:pt idx="1433">
                  <c:v>8</c:v>
                </c:pt>
                <c:pt idx="1434">
                  <c:v>6</c:v>
                </c:pt>
                <c:pt idx="1435">
                  <c:v>1</c:v>
                </c:pt>
                <c:pt idx="1436">
                  <c:v>3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3</c:v>
                </c:pt>
                <c:pt idx="1443">
                  <c:v>0</c:v>
                </c:pt>
                <c:pt idx="1444">
                  <c:v>0</c:v>
                </c:pt>
                <c:pt idx="1445">
                  <c:v>1</c:v>
                </c:pt>
                <c:pt idx="1446">
                  <c:v>2</c:v>
                </c:pt>
                <c:pt idx="1447">
                  <c:v>0</c:v>
                </c:pt>
                <c:pt idx="1448">
                  <c:v>0</c:v>
                </c:pt>
                <c:pt idx="1449">
                  <c:v>1</c:v>
                </c:pt>
                <c:pt idx="1450">
                  <c:v>7</c:v>
                </c:pt>
                <c:pt idx="1451">
                  <c:v>3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340</c:v>
                </c:pt>
                <c:pt idx="1457">
                  <c:v>150</c:v>
                </c:pt>
                <c:pt idx="1458">
                  <c:v>25</c:v>
                </c:pt>
                <c:pt idx="1459">
                  <c:v>234</c:v>
                </c:pt>
                <c:pt idx="1460">
                  <c:v>2602</c:v>
                </c:pt>
                <c:pt idx="1461">
                  <c:v>248</c:v>
                </c:pt>
                <c:pt idx="1462">
                  <c:v>600</c:v>
                </c:pt>
                <c:pt idx="1463">
                  <c:v>293</c:v>
                </c:pt>
                <c:pt idx="1464">
                  <c:v>321</c:v>
                </c:pt>
                <c:pt idx="1465">
                  <c:v>81</c:v>
                </c:pt>
                <c:pt idx="1466">
                  <c:v>343</c:v>
                </c:pt>
                <c:pt idx="1467">
                  <c:v>336</c:v>
                </c:pt>
                <c:pt idx="1468">
                  <c:v>47</c:v>
                </c:pt>
                <c:pt idx="1469">
                  <c:v>76</c:v>
                </c:pt>
                <c:pt idx="1470">
                  <c:v>441</c:v>
                </c:pt>
                <c:pt idx="1471">
                  <c:v>916</c:v>
                </c:pt>
                <c:pt idx="1472">
                  <c:v>369</c:v>
                </c:pt>
                <c:pt idx="1473">
                  <c:v>20242</c:v>
                </c:pt>
                <c:pt idx="1474">
                  <c:v>71</c:v>
                </c:pt>
                <c:pt idx="1475">
                  <c:v>635</c:v>
                </c:pt>
                <c:pt idx="1476">
                  <c:v>6</c:v>
                </c:pt>
                <c:pt idx="1477">
                  <c:v>1</c:v>
                </c:pt>
                <c:pt idx="1478">
                  <c:v>2</c:v>
                </c:pt>
                <c:pt idx="1479">
                  <c:v>0</c:v>
                </c:pt>
                <c:pt idx="1480">
                  <c:v>3</c:v>
                </c:pt>
                <c:pt idx="1481">
                  <c:v>3</c:v>
                </c:pt>
                <c:pt idx="1482">
                  <c:v>0</c:v>
                </c:pt>
                <c:pt idx="1483">
                  <c:v>6</c:v>
                </c:pt>
                <c:pt idx="1484">
                  <c:v>0</c:v>
                </c:pt>
                <c:pt idx="1485">
                  <c:v>19</c:v>
                </c:pt>
                <c:pt idx="1486">
                  <c:v>1</c:v>
                </c:pt>
                <c:pt idx="1487">
                  <c:v>2</c:v>
                </c:pt>
                <c:pt idx="1488">
                  <c:v>0</c:v>
                </c:pt>
                <c:pt idx="1489">
                  <c:v>11</c:v>
                </c:pt>
                <c:pt idx="1490">
                  <c:v>0</c:v>
                </c:pt>
                <c:pt idx="1491">
                  <c:v>0</c:v>
                </c:pt>
                <c:pt idx="1492">
                  <c:v>1</c:v>
                </c:pt>
                <c:pt idx="1493">
                  <c:v>3</c:v>
                </c:pt>
                <c:pt idx="1494">
                  <c:v>1</c:v>
                </c:pt>
                <c:pt idx="1495">
                  <c:v>15</c:v>
                </c:pt>
                <c:pt idx="1496">
                  <c:v>885</c:v>
                </c:pt>
                <c:pt idx="1497">
                  <c:v>329</c:v>
                </c:pt>
                <c:pt idx="1498">
                  <c:v>71</c:v>
                </c:pt>
                <c:pt idx="1499">
                  <c:v>269</c:v>
                </c:pt>
                <c:pt idx="1500">
                  <c:v>345</c:v>
                </c:pt>
                <c:pt idx="1501">
                  <c:v>43</c:v>
                </c:pt>
                <c:pt idx="1502">
                  <c:v>33</c:v>
                </c:pt>
                <c:pt idx="1503">
                  <c:v>211</c:v>
                </c:pt>
                <c:pt idx="1504">
                  <c:v>196</c:v>
                </c:pt>
                <c:pt idx="1505">
                  <c:v>405</c:v>
                </c:pt>
                <c:pt idx="1506">
                  <c:v>206</c:v>
                </c:pt>
                <c:pt idx="1507">
                  <c:v>335</c:v>
                </c:pt>
                <c:pt idx="1508">
                  <c:v>215</c:v>
                </c:pt>
                <c:pt idx="1509">
                  <c:v>176</c:v>
                </c:pt>
                <c:pt idx="1510">
                  <c:v>555</c:v>
                </c:pt>
                <c:pt idx="1511">
                  <c:v>116</c:v>
                </c:pt>
                <c:pt idx="1512">
                  <c:v>615</c:v>
                </c:pt>
                <c:pt idx="1513">
                  <c:v>236</c:v>
                </c:pt>
                <c:pt idx="1514">
                  <c:v>145</c:v>
                </c:pt>
                <c:pt idx="1515">
                  <c:v>167</c:v>
                </c:pt>
                <c:pt idx="1516">
                  <c:v>235</c:v>
                </c:pt>
                <c:pt idx="1517">
                  <c:v>452</c:v>
                </c:pt>
                <c:pt idx="1518">
                  <c:v>241</c:v>
                </c:pt>
                <c:pt idx="1519">
                  <c:v>28</c:v>
                </c:pt>
                <c:pt idx="1520">
                  <c:v>140</c:v>
                </c:pt>
                <c:pt idx="1521">
                  <c:v>280</c:v>
                </c:pt>
                <c:pt idx="1522">
                  <c:v>70</c:v>
                </c:pt>
                <c:pt idx="1523">
                  <c:v>160</c:v>
                </c:pt>
                <c:pt idx="1524">
                  <c:v>141</c:v>
                </c:pt>
                <c:pt idx="1525">
                  <c:v>874</c:v>
                </c:pt>
                <c:pt idx="1526">
                  <c:v>73</c:v>
                </c:pt>
                <c:pt idx="1527">
                  <c:v>294</c:v>
                </c:pt>
                <c:pt idx="1528">
                  <c:v>740</c:v>
                </c:pt>
                <c:pt idx="1529">
                  <c:v>369</c:v>
                </c:pt>
                <c:pt idx="1530">
                  <c:v>110</c:v>
                </c:pt>
                <c:pt idx="1531">
                  <c:v>455</c:v>
                </c:pt>
                <c:pt idx="1532">
                  <c:v>224</c:v>
                </c:pt>
                <c:pt idx="1533">
                  <c:v>46</c:v>
                </c:pt>
                <c:pt idx="1534">
                  <c:v>284</c:v>
                </c:pt>
                <c:pt idx="1535">
                  <c:v>98</c:v>
                </c:pt>
                <c:pt idx="1536">
                  <c:v>2</c:v>
                </c:pt>
                <c:pt idx="1537">
                  <c:v>1</c:v>
                </c:pt>
                <c:pt idx="1538">
                  <c:v>1</c:v>
                </c:pt>
                <c:pt idx="1539">
                  <c:v>0</c:v>
                </c:pt>
                <c:pt idx="1540">
                  <c:v>1</c:v>
                </c:pt>
                <c:pt idx="1541">
                  <c:v>11</c:v>
                </c:pt>
                <c:pt idx="1542">
                  <c:v>0</c:v>
                </c:pt>
                <c:pt idx="1543">
                  <c:v>1</c:v>
                </c:pt>
                <c:pt idx="1544">
                  <c:v>6</c:v>
                </c:pt>
                <c:pt idx="1545">
                  <c:v>7</c:v>
                </c:pt>
                <c:pt idx="1546">
                  <c:v>0</c:v>
                </c:pt>
                <c:pt idx="1547">
                  <c:v>16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12</c:v>
                </c:pt>
                <c:pt idx="1552">
                  <c:v>1</c:v>
                </c:pt>
                <c:pt idx="1553">
                  <c:v>3</c:v>
                </c:pt>
                <c:pt idx="1554">
                  <c:v>1</c:v>
                </c:pt>
                <c:pt idx="1555">
                  <c:v>4</c:v>
                </c:pt>
                <c:pt idx="1556">
                  <c:v>1</c:v>
                </c:pt>
                <c:pt idx="1557">
                  <c:v>0</c:v>
                </c:pt>
                <c:pt idx="1558">
                  <c:v>2</c:v>
                </c:pt>
                <c:pt idx="1559">
                  <c:v>1</c:v>
                </c:pt>
                <c:pt idx="1560">
                  <c:v>1</c:v>
                </c:pt>
                <c:pt idx="1561">
                  <c:v>59</c:v>
                </c:pt>
                <c:pt idx="1562">
                  <c:v>13</c:v>
                </c:pt>
                <c:pt idx="1563">
                  <c:v>22</c:v>
                </c:pt>
                <c:pt idx="1564">
                  <c:v>0</c:v>
                </c:pt>
                <c:pt idx="1565">
                  <c:v>52</c:v>
                </c:pt>
                <c:pt idx="1566">
                  <c:v>4</c:v>
                </c:pt>
                <c:pt idx="1567">
                  <c:v>3</c:v>
                </c:pt>
                <c:pt idx="1568">
                  <c:v>3</c:v>
                </c:pt>
                <c:pt idx="1569">
                  <c:v>6</c:v>
                </c:pt>
                <c:pt idx="1570">
                  <c:v>35</c:v>
                </c:pt>
                <c:pt idx="1571">
                  <c:v>10</c:v>
                </c:pt>
                <c:pt idx="1572">
                  <c:v>2</c:v>
                </c:pt>
                <c:pt idx="1573">
                  <c:v>4</c:v>
                </c:pt>
                <c:pt idx="1574">
                  <c:v>2</c:v>
                </c:pt>
                <c:pt idx="1575">
                  <c:v>0</c:v>
                </c:pt>
                <c:pt idx="1576">
                  <c:v>1</c:v>
                </c:pt>
                <c:pt idx="1577">
                  <c:v>3</c:v>
                </c:pt>
                <c:pt idx="1578">
                  <c:v>1</c:v>
                </c:pt>
                <c:pt idx="1579">
                  <c:v>0</c:v>
                </c:pt>
                <c:pt idx="1580">
                  <c:v>12</c:v>
                </c:pt>
                <c:pt idx="1581">
                  <c:v>0</c:v>
                </c:pt>
                <c:pt idx="1582">
                  <c:v>1</c:v>
                </c:pt>
                <c:pt idx="1583">
                  <c:v>0</c:v>
                </c:pt>
                <c:pt idx="1584">
                  <c:v>0</c:v>
                </c:pt>
                <c:pt idx="1585">
                  <c:v>2</c:v>
                </c:pt>
                <c:pt idx="1586">
                  <c:v>92</c:v>
                </c:pt>
                <c:pt idx="1587">
                  <c:v>0</c:v>
                </c:pt>
                <c:pt idx="1588">
                  <c:v>3</c:v>
                </c:pt>
                <c:pt idx="1589">
                  <c:v>10</c:v>
                </c:pt>
                <c:pt idx="1590">
                  <c:v>7</c:v>
                </c:pt>
                <c:pt idx="1591">
                  <c:v>3</c:v>
                </c:pt>
                <c:pt idx="1592">
                  <c:v>0</c:v>
                </c:pt>
                <c:pt idx="1593">
                  <c:v>1</c:v>
                </c:pt>
                <c:pt idx="1594">
                  <c:v>0</c:v>
                </c:pt>
                <c:pt idx="1595">
                  <c:v>9</c:v>
                </c:pt>
                <c:pt idx="1596">
                  <c:v>56</c:v>
                </c:pt>
                <c:pt idx="1597">
                  <c:v>32</c:v>
                </c:pt>
                <c:pt idx="1598">
                  <c:v>30</c:v>
                </c:pt>
                <c:pt idx="1599">
                  <c:v>70</c:v>
                </c:pt>
                <c:pt idx="1600">
                  <c:v>44</c:v>
                </c:pt>
                <c:pt idx="1601">
                  <c:v>92</c:v>
                </c:pt>
                <c:pt idx="1602">
                  <c:v>205</c:v>
                </c:pt>
                <c:pt idx="1603">
                  <c:v>23</c:v>
                </c:pt>
                <c:pt idx="1604">
                  <c:v>4</c:v>
                </c:pt>
                <c:pt idx="1605">
                  <c:v>112</c:v>
                </c:pt>
                <c:pt idx="1606">
                  <c:v>27</c:v>
                </c:pt>
                <c:pt idx="1607">
                  <c:v>11</c:v>
                </c:pt>
                <c:pt idx="1608">
                  <c:v>26</c:v>
                </c:pt>
                <c:pt idx="1609">
                  <c:v>77</c:v>
                </c:pt>
                <c:pt idx="1610">
                  <c:v>136</c:v>
                </c:pt>
                <c:pt idx="1611">
                  <c:v>157</c:v>
                </c:pt>
                <c:pt idx="1612">
                  <c:v>158</c:v>
                </c:pt>
                <c:pt idx="1613">
                  <c:v>27</c:v>
                </c:pt>
                <c:pt idx="1614">
                  <c:v>23</c:v>
                </c:pt>
                <c:pt idx="1615">
                  <c:v>17</c:v>
                </c:pt>
                <c:pt idx="1616">
                  <c:v>37</c:v>
                </c:pt>
                <c:pt idx="1617">
                  <c:v>65</c:v>
                </c:pt>
                <c:pt idx="1618">
                  <c:v>18</c:v>
                </c:pt>
                <c:pt idx="1619">
                  <c:v>25</c:v>
                </c:pt>
                <c:pt idx="1620">
                  <c:v>104</c:v>
                </c:pt>
                <c:pt idx="1621">
                  <c:v>108</c:v>
                </c:pt>
                <c:pt idx="1622">
                  <c:v>38</c:v>
                </c:pt>
                <c:pt idx="1623">
                  <c:v>88</c:v>
                </c:pt>
                <c:pt idx="1624">
                  <c:v>82</c:v>
                </c:pt>
                <c:pt idx="1625">
                  <c:v>126</c:v>
                </c:pt>
                <c:pt idx="1626">
                  <c:v>133</c:v>
                </c:pt>
                <c:pt idx="1627">
                  <c:v>47</c:v>
                </c:pt>
                <c:pt idx="1628">
                  <c:v>58</c:v>
                </c:pt>
                <c:pt idx="1629">
                  <c:v>32</c:v>
                </c:pt>
                <c:pt idx="1630">
                  <c:v>37</c:v>
                </c:pt>
                <c:pt idx="1631">
                  <c:v>87</c:v>
                </c:pt>
                <c:pt idx="1632">
                  <c:v>15</c:v>
                </c:pt>
                <c:pt idx="1633">
                  <c:v>27</c:v>
                </c:pt>
                <c:pt idx="1634">
                  <c:v>19</c:v>
                </c:pt>
                <c:pt idx="1635">
                  <c:v>17</c:v>
                </c:pt>
                <c:pt idx="1636">
                  <c:v>26</c:v>
                </c:pt>
                <c:pt idx="1637">
                  <c:v>28</c:v>
                </c:pt>
                <c:pt idx="1638">
                  <c:v>37</c:v>
                </c:pt>
                <c:pt idx="1639">
                  <c:v>128</c:v>
                </c:pt>
                <c:pt idx="1640">
                  <c:v>10</c:v>
                </c:pt>
                <c:pt idx="1641">
                  <c:v>83</c:v>
                </c:pt>
                <c:pt idx="1642">
                  <c:v>46</c:v>
                </c:pt>
                <c:pt idx="1643">
                  <c:v>90</c:v>
                </c:pt>
                <c:pt idx="1644">
                  <c:v>81</c:v>
                </c:pt>
                <c:pt idx="1645">
                  <c:v>32</c:v>
                </c:pt>
                <c:pt idx="1646">
                  <c:v>20</c:v>
                </c:pt>
                <c:pt idx="1647">
                  <c:v>70</c:v>
                </c:pt>
                <c:pt idx="1648">
                  <c:v>168</c:v>
                </c:pt>
                <c:pt idx="1649">
                  <c:v>34</c:v>
                </c:pt>
                <c:pt idx="1650">
                  <c:v>48</c:v>
                </c:pt>
                <c:pt idx="1651">
                  <c:v>48</c:v>
                </c:pt>
                <c:pt idx="1652">
                  <c:v>221</c:v>
                </c:pt>
                <c:pt idx="1653">
                  <c:v>107</c:v>
                </c:pt>
                <c:pt idx="1654">
                  <c:v>45</c:v>
                </c:pt>
                <c:pt idx="1655">
                  <c:v>36</c:v>
                </c:pt>
                <c:pt idx="1656">
                  <c:v>101</c:v>
                </c:pt>
                <c:pt idx="1657">
                  <c:v>62</c:v>
                </c:pt>
                <c:pt idx="1658">
                  <c:v>32</c:v>
                </c:pt>
                <c:pt idx="1659">
                  <c:v>89</c:v>
                </c:pt>
                <c:pt idx="1660">
                  <c:v>93</c:v>
                </c:pt>
                <c:pt idx="1661">
                  <c:v>98</c:v>
                </c:pt>
                <c:pt idx="1662">
                  <c:v>82</c:v>
                </c:pt>
                <c:pt idx="1663">
                  <c:v>116</c:v>
                </c:pt>
                <c:pt idx="1664">
                  <c:v>52</c:v>
                </c:pt>
                <c:pt idx="1665">
                  <c:v>23</c:v>
                </c:pt>
                <c:pt idx="1666">
                  <c:v>77</c:v>
                </c:pt>
                <c:pt idx="1667">
                  <c:v>49</c:v>
                </c:pt>
                <c:pt idx="1668">
                  <c:v>59</c:v>
                </c:pt>
                <c:pt idx="1669">
                  <c:v>113</c:v>
                </c:pt>
                <c:pt idx="1670">
                  <c:v>34</c:v>
                </c:pt>
                <c:pt idx="1671">
                  <c:v>42</c:v>
                </c:pt>
                <c:pt idx="1672">
                  <c:v>42</c:v>
                </c:pt>
                <c:pt idx="1673">
                  <c:v>49</c:v>
                </c:pt>
                <c:pt idx="1674">
                  <c:v>56</c:v>
                </c:pt>
                <c:pt idx="1675">
                  <c:v>25</c:v>
                </c:pt>
                <c:pt idx="1676">
                  <c:v>884</c:v>
                </c:pt>
                <c:pt idx="1677">
                  <c:v>0</c:v>
                </c:pt>
                <c:pt idx="1678">
                  <c:v>10</c:v>
                </c:pt>
                <c:pt idx="1679">
                  <c:v>101</c:v>
                </c:pt>
                <c:pt idx="1680">
                  <c:v>15</c:v>
                </c:pt>
                <c:pt idx="1681">
                  <c:v>1</c:v>
                </c:pt>
                <c:pt idx="1682">
                  <c:v>39</c:v>
                </c:pt>
                <c:pt idx="1683">
                  <c:v>7</c:v>
                </c:pt>
                <c:pt idx="1684">
                  <c:v>14</c:v>
                </c:pt>
                <c:pt idx="1685">
                  <c:v>11</c:v>
                </c:pt>
                <c:pt idx="1686">
                  <c:v>38</c:v>
                </c:pt>
                <c:pt idx="1687">
                  <c:v>15</c:v>
                </c:pt>
                <c:pt idx="1688">
                  <c:v>8</c:v>
                </c:pt>
                <c:pt idx="1689">
                  <c:v>1</c:v>
                </c:pt>
                <c:pt idx="1690">
                  <c:v>23</c:v>
                </c:pt>
                <c:pt idx="1691">
                  <c:v>0</c:v>
                </c:pt>
                <c:pt idx="1692">
                  <c:v>22</c:v>
                </c:pt>
                <c:pt idx="1693">
                  <c:v>0</c:v>
                </c:pt>
                <c:pt idx="1694">
                  <c:v>4</c:v>
                </c:pt>
                <c:pt idx="1695">
                  <c:v>79</c:v>
                </c:pt>
                <c:pt idx="1696">
                  <c:v>2</c:v>
                </c:pt>
                <c:pt idx="1697">
                  <c:v>1</c:v>
                </c:pt>
                <c:pt idx="1698">
                  <c:v>2</c:v>
                </c:pt>
                <c:pt idx="1699">
                  <c:v>11</c:v>
                </c:pt>
                <c:pt idx="1700">
                  <c:v>0</c:v>
                </c:pt>
                <c:pt idx="1701">
                  <c:v>0</c:v>
                </c:pt>
                <c:pt idx="1702">
                  <c:v>9</c:v>
                </c:pt>
                <c:pt idx="1703">
                  <c:v>0</c:v>
                </c:pt>
                <c:pt idx="1704">
                  <c:v>4</c:v>
                </c:pt>
                <c:pt idx="1705">
                  <c:v>1</c:v>
                </c:pt>
                <c:pt idx="1706">
                  <c:v>2</c:v>
                </c:pt>
                <c:pt idx="1707">
                  <c:v>0</c:v>
                </c:pt>
                <c:pt idx="1708">
                  <c:v>1</c:v>
                </c:pt>
                <c:pt idx="1709">
                  <c:v>17</c:v>
                </c:pt>
                <c:pt idx="1710">
                  <c:v>2</c:v>
                </c:pt>
                <c:pt idx="1711">
                  <c:v>3</c:v>
                </c:pt>
                <c:pt idx="1712">
                  <c:v>41</c:v>
                </c:pt>
                <c:pt idx="1713">
                  <c:v>2</c:v>
                </c:pt>
                <c:pt idx="1714">
                  <c:v>3</c:v>
                </c:pt>
                <c:pt idx="1715">
                  <c:v>8</c:v>
                </c:pt>
                <c:pt idx="1716">
                  <c:v>0</c:v>
                </c:pt>
                <c:pt idx="1717">
                  <c:v>1</c:v>
                </c:pt>
                <c:pt idx="1718">
                  <c:v>3</c:v>
                </c:pt>
                <c:pt idx="1719">
                  <c:v>4</c:v>
                </c:pt>
                <c:pt idx="1720">
                  <c:v>9</c:v>
                </c:pt>
                <c:pt idx="1721">
                  <c:v>16</c:v>
                </c:pt>
                <c:pt idx="1722">
                  <c:v>1</c:v>
                </c:pt>
                <c:pt idx="1723">
                  <c:v>7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1</c:v>
                </c:pt>
                <c:pt idx="1730">
                  <c:v>2</c:v>
                </c:pt>
                <c:pt idx="1731">
                  <c:v>1</c:v>
                </c:pt>
                <c:pt idx="1732">
                  <c:v>15</c:v>
                </c:pt>
                <c:pt idx="1733">
                  <c:v>1</c:v>
                </c:pt>
                <c:pt idx="1734">
                  <c:v>1</c:v>
                </c:pt>
                <c:pt idx="1735">
                  <c:v>0</c:v>
                </c:pt>
                <c:pt idx="1736">
                  <c:v>52</c:v>
                </c:pt>
                <c:pt idx="1737">
                  <c:v>34</c:v>
                </c:pt>
                <c:pt idx="1738">
                  <c:v>67</c:v>
                </c:pt>
                <c:pt idx="1739">
                  <c:v>70</c:v>
                </c:pt>
                <c:pt idx="1740">
                  <c:v>89</c:v>
                </c:pt>
                <c:pt idx="1741">
                  <c:v>107</c:v>
                </c:pt>
                <c:pt idx="1742">
                  <c:v>159</c:v>
                </c:pt>
                <c:pt idx="1743">
                  <c:v>181</c:v>
                </c:pt>
                <c:pt idx="1744">
                  <c:v>131</c:v>
                </c:pt>
                <c:pt idx="1745">
                  <c:v>125</c:v>
                </c:pt>
                <c:pt idx="1746">
                  <c:v>61</c:v>
                </c:pt>
                <c:pt idx="1747">
                  <c:v>90</c:v>
                </c:pt>
                <c:pt idx="1748">
                  <c:v>35</c:v>
                </c:pt>
                <c:pt idx="1749">
                  <c:v>90</c:v>
                </c:pt>
                <c:pt idx="1750">
                  <c:v>4</c:v>
                </c:pt>
                <c:pt idx="1751">
                  <c:v>120</c:v>
                </c:pt>
                <c:pt idx="1752">
                  <c:v>14</c:v>
                </c:pt>
                <c:pt idx="1753">
                  <c:v>27</c:v>
                </c:pt>
                <c:pt idx="1754">
                  <c:v>49</c:v>
                </c:pt>
                <c:pt idx="1755">
                  <c:v>102</c:v>
                </c:pt>
                <c:pt idx="1756">
                  <c:v>3</c:v>
                </c:pt>
                <c:pt idx="1757">
                  <c:v>25</c:v>
                </c:pt>
                <c:pt idx="1758">
                  <c:v>118</c:v>
                </c:pt>
                <c:pt idx="1759">
                  <c:v>39</c:v>
                </c:pt>
                <c:pt idx="1760">
                  <c:v>103</c:v>
                </c:pt>
                <c:pt idx="1761">
                  <c:v>0</c:v>
                </c:pt>
                <c:pt idx="1762">
                  <c:v>39</c:v>
                </c:pt>
                <c:pt idx="1763">
                  <c:v>15</c:v>
                </c:pt>
                <c:pt idx="1764">
                  <c:v>22</c:v>
                </c:pt>
                <c:pt idx="1765">
                  <c:v>92</c:v>
                </c:pt>
                <c:pt idx="1766">
                  <c:v>25</c:v>
                </c:pt>
                <c:pt idx="1767">
                  <c:v>19</c:v>
                </c:pt>
                <c:pt idx="1768">
                  <c:v>19</c:v>
                </c:pt>
                <c:pt idx="1769">
                  <c:v>13</c:v>
                </c:pt>
                <c:pt idx="1770">
                  <c:v>124</c:v>
                </c:pt>
                <c:pt idx="1771">
                  <c:v>4</c:v>
                </c:pt>
                <c:pt idx="1772">
                  <c:v>10</c:v>
                </c:pt>
                <c:pt idx="1773">
                  <c:v>15</c:v>
                </c:pt>
                <c:pt idx="1774">
                  <c:v>38</c:v>
                </c:pt>
                <c:pt idx="1775">
                  <c:v>152</c:v>
                </c:pt>
                <c:pt idx="1776">
                  <c:v>24</c:v>
                </c:pt>
                <c:pt idx="1777">
                  <c:v>76</c:v>
                </c:pt>
                <c:pt idx="1778">
                  <c:v>185</c:v>
                </c:pt>
                <c:pt idx="1779">
                  <c:v>33</c:v>
                </c:pt>
                <c:pt idx="1780">
                  <c:v>108</c:v>
                </c:pt>
                <c:pt idx="1781">
                  <c:v>29</c:v>
                </c:pt>
                <c:pt idx="1782">
                  <c:v>24</c:v>
                </c:pt>
                <c:pt idx="1783">
                  <c:v>4</c:v>
                </c:pt>
                <c:pt idx="1784">
                  <c:v>4</c:v>
                </c:pt>
                <c:pt idx="1785">
                  <c:v>15</c:v>
                </c:pt>
                <c:pt idx="1786">
                  <c:v>4</c:v>
                </c:pt>
                <c:pt idx="1787">
                  <c:v>139</c:v>
                </c:pt>
                <c:pt idx="1788">
                  <c:v>2</c:v>
                </c:pt>
                <c:pt idx="1789">
                  <c:v>18</c:v>
                </c:pt>
                <c:pt idx="1790">
                  <c:v>81</c:v>
                </c:pt>
                <c:pt idx="1791">
                  <c:v>86</c:v>
                </c:pt>
                <c:pt idx="1792">
                  <c:v>140</c:v>
                </c:pt>
                <c:pt idx="1793">
                  <c:v>37</c:v>
                </c:pt>
                <c:pt idx="1794">
                  <c:v>6</c:v>
                </c:pt>
                <c:pt idx="1795">
                  <c:v>113</c:v>
                </c:pt>
                <c:pt idx="1796">
                  <c:v>37</c:v>
                </c:pt>
                <c:pt idx="1797">
                  <c:v>18</c:v>
                </c:pt>
                <c:pt idx="1798">
                  <c:v>75</c:v>
                </c:pt>
                <c:pt idx="1799">
                  <c:v>52</c:v>
                </c:pt>
                <c:pt idx="1800">
                  <c:v>122</c:v>
                </c:pt>
                <c:pt idx="1801">
                  <c:v>8</c:v>
                </c:pt>
                <c:pt idx="1802">
                  <c:v>8</c:v>
                </c:pt>
                <c:pt idx="1803">
                  <c:v>96</c:v>
                </c:pt>
                <c:pt idx="1804">
                  <c:v>9</c:v>
                </c:pt>
                <c:pt idx="1805">
                  <c:v>2</c:v>
                </c:pt>
                <c:pt idx="1806">
                  <c:v>26</c:v>
                </c:pt>
                <c:pt idx="1807">
                  <c:v>23</c:v>
                </c:pt>
                <c:pt idx="1808">
                  <c:v>0</c:v>
                </c:pt>
                <c:pt idx="1809">
                  <c:v>140</c:v>
                </c:pt>
                <c:pt idx="1810">
                  <c:v>0</c:v>
                </c:pt>
                <c:pt idx="1811">
                  <c:v>6</c:v>
                </c:pt>
                <c:pt idx="1812">
                  <c:v>100</c:v>
                </c:pt>
                <c:pt idx="1813">
                  <c:v>0</c:v>
                </c:pt>
                <c:pt idx="1814">
                  <c:v>4</c:v>
                </c:pt>
                <c:pt idx="1815">
                  <c:v>8</c:v>
                </c:pt>
                <c:pt idx="1816">
                  <c:v>57</c:v>
                </c:pt>
                <c:pt idx="1817">
                  <c:v>11</c:v>
                </c:pt>
                <c:pt idx="1818">
                  <c:v>33</c:v>
                </c:pt>
                <c:pt idx="1819">
                  <c:v>40</c:v>
                </c:pt>
                <c:pt idx="1820">
                  <c:v>50</c:v>
                </c:pt>
                <c:pt idx="1821">
                  <c:v>38</c:v>
                </c:pt>
                <c:pt idx="1822">
                  <c:v>96</c:v>
                </c:pt>
                <c:pt idx="1823">
                  <c:v>48</c:v>
                </c:pt>
                <c:pt idx="1824">
                  <c:v>33</c:v>
                </c:pt>
                <c:pt idx="1825">
                  <c:v>226</c:v>
                </c:pt>
                <c:pt idx="1826">
                  <c:v>14</c:v>
                </c:pt>
                <c:pt idx="1827">
                  <c:v>20</c:v>
                </c:pt>
                <c:pt idx="1828">
                  <c:v>25</c:v>
                </c:pt>
                <c:pt idx="1829">
                  <c:v>90</c:v>
                </c:pt>
                <c:pt idx="1830">
                  <c:v>11</c:v>
                </c:pt>
                <c:pt idx="1831">
                  <c:v>55</c:v>
                </c:pt>
                <c:pt idx="1832">
                  <c:v>30</c:v>
                </c:pt>
                <c:pt idx="1833">
                  <c:v>28</c:v>
                </c:pt>
                <c:pt idx="1834">
                  <c:v>45</c:v>
                </c:pt>
                <c:pt idx="1835">
                  <c:v>13</c:v>
                </c:pt>
                <c:pt idx="1836">
                  <c:v>40</c:v>
                </c:pt>
                <c:pt idx="1837">
                  <c:v>21</c:v>
                </c:pt>
                <c:pt idx="1838">
                  <c:v>134</c:v>
                </c:pt>
                <c:pt idx="1839">
                  <c:v>20</c:v>
                </c:pt>
                <c:pt idx="1840">
                  <c:v>19</c:v>
                </c:pt>
                <c:pt idx="1841">
                  <c:v>209</c:v>
                </c:pt>
                <c:pt idx="1842">
                  <c:v>38</c:v>
                </c:pt>
                <c:pt idx="1843">
                  <c:v>24</c:v>
                </c:pt>
                <c:pt idx="1844">
                  <c:v>8</c:v>
                </c:pt>
                <c:pt idx="1845">
                  <c:v>179</c:v>
                </c:pt>
                <c:pt idx="1846">
                  <c:v>26</c:v>
                </c:pt>
                <c:pt idx="1847">
                  <c:v>131</c:v>
                </c:pt>
                <c:pt idx="1848">
                  <c:v>14</c:v>
                </c:pt>
                <c:pt idx="1849">
                  <c:v>174</c:v>
                </c:pt>
                <c:pt idx="1850">
                  <c:v>191</c:v>
                </c:pt>
                <c:pt idx="1851">
                  <c:v>38</c:v>
                </c:pt>
                <c:pt idx="1852">
                  <c:v>22</c:v>
                </c:pt>
                <c:pt idx="1853">
                  <c:v>149</c:v>
                </c:pt>
                <c:pt idx="1854">
                  <c:v>56</c:v>
                </c:pt>
                <c:pt idx="1855">
                  <c:v>19</c:v>
                </c:pt>
                <c:pt idx="1856">
                  <c:v>0</c:v>
                </c:pt>
                <c:pt idx="1857">
                  <c:v>16</c:v>
                </c:pt>
                <c:pt idx="1858">
                  <c:v>2</c:v>
                </c:pt>
                <c:pt idx="1859">
                  <c:v>48</c:v>
                </c:pt>
                <c:pt idx="1860">
                  <c:v>2</c:v>
                </c:pt>
                <c:pt idx="1861">
                  <c:v>2</c:v>
                </c:pt>
                <c:pt idx="1862">
                  <c:v>1</c:v>
                </c:pt>
                <c:pt idx="1863">
                  <c:v>17</c:v>
                </c:pt>
                <c:pt idx="1864">
                  <c:v>0</c:v>
                </c:pt>
                <c:pt idx="1865">
                  <c:v>11</c:v>
                </c:pt>
                <c:pt idx="1866">
                  <c:v>95</c:v>
                </c:pt>
                <c:pt idx="1867">
                  <c:v>13</c:v>
                </c:pt>
                <c:pt idx="1868">
                  <c:v>2</c:v>
                </c:pt>
                <c:pt idx="1869">
                  <c:v>2</c:v>
                </c:pt>
                <c:pt idx="1870">
                  <c:v>3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2</c:v>
                </c:pt>
                <c:pt idx="1875">
                  <c:v>24</c:v>
                </c:pt>
                <c:pt idx="1876">
                  <c:v>70</c:v>
                </c:pt>
                <c:pt idx="1877">
                  <c:v>81</c:v>
                </c:pt>
                <c:pt idx="1878">
                  <c:v>32</c:v>
                </c:pt>
                <c:pt idx="1879">
                  <c:v>26</c:v>
                </c:pt>
                <c:pt idx="1880">
                  <c:v>105</c:v>
                </c:pt>
                <c:pt idx="1881">
                  <c:v>29</c:v>
                </c:pt>
                <c:pt idx="1882">
                  <c:v>8</c:v>
                </c:pt>
                <c:pt idx="1883">
                  <c:v>89</c:v>
                </c:pt>
                <c:pt idx="1884">
                  <c:v>44</c:v>
                </c:pt>
                <c:pt idx="1885">
                  <c:v>246</c:v>
                </c:pt>
                <c:pt idx="1886">
                  <c:v>120</c:v>
                </c:pt>
                <c:pt idx="1887">
                  <c:v>26</c:v>
                </c:pt>
                <c:pt idx="1888">
                  <c:v>45</c:v>
                </c:pt>
                <c:pt idx="1889">
                  <c:v>20</c:v>
                </c:pt>
                <c:pt idx="1890">
                  <c:v>47</c:v>
                </c:pt>
                <c:pt idx="1891">
                  <c:v>13</c:v>
                </c:pt>
                <c:pt idx="1892">
                  <c:v>183</c:v>
                </c:pt>
                <c:pt idx="1893">
                  <c:v>21</c:v>
                </c:pt>
                <c:pt idx="1894">
                  <c:v>42</c:v>
                </c:pt>
                <c:pt idx="1895">
                  <c:v>54</c:v>
                </c:pt>
                <c:pt idx="1896">
                  <c:v>25</c:v>
                </c:pt>
                <c:pt idx="1897">
                  <c:v>3</c:v>
                </c:pt>
                <c:pt idx="1898">
                  <c:v>41</c:v>
                </c:pt>
                <c:pt idx="1899">
                  <c:v>2</c:v>
                </c:pt>
                <c:pt idx="1900">
                  <c:v>4</c:v>
                </c:pt>
                <c:pt idx="1901">
                  <c:v>99</c:v>
                </c:pt>
                <c:pt idx="1902">
                  <c:v>4</c:v>
                </c:pt>
                <c:pt idx="1903">
                  <c:v>4</c:v>
                </c:pt>
                <c:pt idx="1904">
                  <c:v>38</c:v>
                </c:pt>
                <c:pt idx="1905">
                  <c:v>285</c:v>
                </c:pt>
                <c:pt idx="1906">
                  <c:v>1</c:v>
                </c:pt>
                <c:pt idx="1907">
                  <c:v>42</c:v>
                </c:pt>
                <c:pt idx="1908">
                  <c:v>26</c:v>
                </c:pt>
                <c:pt idx="1909">
                  <c:v>2</c:v>
                </c:pt>
                <c:pt idx="1910">
                  <c:v>4</c:v>
                </c:pt>
                <c:pt idx="1911">
                  <c:v>6</c:v>
                </c:pt>
                <c:pt idx="1912">
                  <c:v>9</c:v>
                </c:pt>
                <c:pt idx="1913">
                  <c:v>8</c:v>
                </c:pt>
                <c:pt idx="1914">
                  <c:v>105</c:v>
                </c:pt>
                <c:pt idx="1915">
                  <c:v>38</c:v>
                </c:pt>
                <c:pt idx="1916">
                  <c:v>64</c:v>
                </c:pt>
                <c:pt idx="1917">
                  <c:v>13</c:v>
                </c:pt>
                <c:pt idx="1918">
                  <c:v>33</c:v>
                </c:pt>
                <c:pt idx="1919">
                  <c:v>52</c:v>
                </c:pt>
                <c:pt idx="1920">
                  <c:v>107</c:v>
                </c:pt>
                <c:pt idx="1921">
                  <c:v>11</c:v>
                </c:pt>
                <c:pt idx="1922">
                  <c:v>34</c:v>
                </c:pt>
                <c:pt idx="1923">
                  <c:v>75</c:v>
                </c:pt>
                <c:pt idx="1924">
                  <c:v>26</c:v>
                </c:pt>
                <c:pt idx="1925">
                  <c:v>50</c:v>
                </c:pt>
                <c:pt idx="1926">
                  <c:v>80</c:v>
                </c:pt>
                <c:pt idx="1927">
                  <c:v>110</c:v>
                </c:pt>
                <c:pt idx="1928">
                  <c:v>77</c:v>
                </c:pt>
                <c:pt idx="1929">
                  <c:v>50</c:v>
                </c:pt>
                <c:pt idx="1930">
                  <c:v>145</c:v>
                </c:pt>
                <c:pt idx="1931">
                  <c:v>29</c:v>
                </c:pt>
                <c:pt idx="1932">
                  <c:v>114</c:v>
                </c:pt>
                <c:pt idx="1933">
                  <c:v>96</c:v>
                </c:pt>
                <c:pt idx="1934">
                  <c:v>31</c:v>
                </c:pt>
                <c:pt idx="1935">
                  <c:v>4883</c:v>
                </c:pt>
                <c:pt idx="1936">
                  <c:v>95</c:v>
                </c:pt>
                <c:pt idx="1937">
                  <c:v>2478</c:v>
                </c:pt>
                <c:pt idx="1938">
                  <c:v>1789</c:v>
                </c:pt>
                <c:pt idx="1939">
                  <c:v>680</c:v>
                </c:pt>
                <c:pt idx="1940">
                  <c:v>70</c:v>
                </c:pt>
                <c:pt idx="1941">
                  <c:v>23</c:v>
                </c:pt>
                <c:pt idx="1942">
                  <c:v>4245</c:v>
                </c:pt>
                <c:pt idx="1943">
                  <c:v>943</c:v>
                </c:pt>
                <c:pt idx="1944">
                  <c:v>1876</c:v>
                </c:pt>
                <c:pt idx="1945">
                  <c:v>834</c:v>
                </c:pt>
                <c:pt idx="1946">
                  <c:v>682</c:v>
                </c:pt>
                <c:pt idx="1947">
                  <c:v>147</c:v>
                </c:pt>
                <c:pt idx="1948">
                  <c:v>415</c:v>
                </c:pt>
                <c:pt idx="1949">
                  <c:v>290</c:v>
                </c:pt>
                <c:pt idx="1950">
                  <c:v>365</c:v>
                </c:pt>
                <c:pt idx="1951">
                  <c:v>660</c:v>
                </c:pt>
                <c:pt idx="1952">
                  <c:v>1356</c:v>
                </c:pt>
                <c:pt idx="1953">
                  <c:v>424</c:v>
                </c:pt>
                <c:pt idx="1954">
                  <c:v>1633</c:v>
                </c:pt>
                <c:pt idx="1955">
                  <c:v>306</c:v>
                </c:pt>
                <c:pt idx="1956">
                  <c:v>205</c:v>
                </c:pt>
                <c:pt idx="1957">
                  <c:v>1281</c:v>
                </c:pt>
                <c:pt idx="1958">
                  <c:v>103</c:v>
                </c:pt>
                <c:pt idx="1959">
                  <c:v>1513</c:v>
                </c:pt>
                <c:pt idx="1960">
                  <c:v>405</c:v>
                </c:pt>
                <c:pt idx="1961">
                  <c:v>510</c:v>
                </c:pt>
                <c:pt idx="1962">
                  <c:v>1887</c:v>
                </c:pt>
                <c:pt idx="1963">
                  <c:v>701</c:v>
                </c:pt>
                <c:pt idx="1964">
                  <c:v>3863</c:v>
                </c:pt>
                <c:pt idx="1965">
                  <c:v>238</c:v>
                </c:pt>
                <c:pt idx="1966">
                  <c:v>2051</c:v>
                </c:pt>
                <c:pt idx="1967">
                  <c:v>402</c:v>
                </c:pt>
                <c:pt idx="1968">
                  <c:v>253</c:v>
                </c:pt>
                <c:pt idx="1969">
                  <c:v>473</c:v>
                </c:pt>
                <c:pt idx="1970">
                  <c:v>821</c:v>
                </c:pt>
                <c:pt idx="1971">
                  <c:v>388</c:v>
                </c:pt>
                <c:pt idx="1972">
                  <c:v>813</c:v>
                </c:pt>
                <c:pt idx="1973">
                  <c:v>1945</c:v>
                </c:pt>
                <c:pt idx="1974">
                  <c:v>12</c:v>
                </c:pt>
                <c:pt idx="1975">
                  <c:v>0</c:v>
                </c:pt>
                <c:pt idx="1976">
                  <c:v>16</c:v>
                </c:pt>
                <c:pt idx="1977">
                  <c:v>7</c:v>
                </c:pt>
                <c:pt idx="1978">
                  <c:v>4</c:v>
                </c:pt>
                <c:pt idx="1979">
                  <c:v>1</c:v>
                </c:pt>
                <c:pt idx="1980">
                  <c:v>28</c:v>
                </c:pt>
                <c:pt idx="1981">
                  <c:v>1</c:v>
                </c:pt>
                <c:pt idx="1982">
                  <c:v>1</c:v>
                </c:pt>
                <c:pt idx="1983">
                  <c:v>5</c:v>
                </c:pt>
                <c:pt idx="1984">
                  <c:v>3</c:v>
                </c:pt>
                <c:pt idx="1985">
                  <c:v>2</c:v>
                </c:pt>
                <c:pt idx="1986">
                  <c:v>0</c:v>
                </c:pt>
                <c:pt idx="1987">
                  <c:v>0</c:v>
                </c:pt>
                <c:pt idx="1988">
                  <c:v>3</c:v>
                </c:pt>
                <c:pt idx="1989">
                  <c:v>0</c:v>
                </c:pt>
                <c:pt idx="1990">
                  <c:v>0</c:v>
                </c:pt>
                <c:pt idx="1991">
                  <c:v>3</c:v>
                </c:pt>
                <c:pt idx="1992">
                  <c:v>7</c:v>
                </c:pt>
                <c:pt idx="1993">
                  <c:v>25</c:v>
                </c:pt>
                <c:pt idx="1994">
                  <c:v>1637</c:v>
                </c:pt>
                <c:pt idx="1995">
                  <c:v>1375</c:v>
                </c:pt>
                <c:pt idx="1996">
                  <c:v>17</c:v>
                </c:pt>
                <c:pt idx="1997">
                  <c:v>354</c:v>
                </c:pt>
                <c:pt idx="1998">
                  <c:v>191</c:v>
                </c:pt>
                <c:pt idx="1999">
                  <c:v>303</c:v>
                </c:pt>
                <c:pt idx="2000">
                  <c:v>137</c:v>
                </c:pt>
                <c:pt idx="2001">
                  <c:v>41</c:v>
                </c:pt>
                <c:pt idx="2002">
                  <c:v>398</c:v>
                </c:pt>
                <c:pt idx="2003">
                  <c:v>1737</c:v>
                </c:pt>
                <c:pt idx="2004">
                  <c:v>971</c:v>
                </c:pt>
                <c:pt idx="2005">
                  <c:v>183</c:v>
                </c:pt>
                <c:pt idx="2006">
                  <c:v>4562</c:v>
                </c:pt>
                <c:pt idx="2007">
                  <c:v>26457</c:v>
                </c:pt>
                <c:pt idx="2008">
                  <c:v>162</c:v>
                </c:pt>
                <c:pt idx="2009">
                  <c:v>479</c:v>
                </c:pt>
                <c:pt idx="2010">
                  <c:v>426</c:v>
                </c:pt>
                <c:pt idx="2011">
                  <c:v>450</c:v>
                </c:pt>
                <c:pt idx="2012">
                  <c:v>1780</c:v>
                </c:pt>
                <c:pt idx="2013">
                  <c:v>122</c:v>
                </c:pt>
                <c:pt idx="2014">
                  <c:v>95</c:v>
                </c:pt>
                <c:pt idx="2015">
                  <c:v>325</c:v>
                </c:pt>
                <c:pt idx="2016">
                  <c:v>353</c:v>
                </c:pt>
                <c:pt idx="2017">
                  <c:v>105</c:v>
                </c:pt>
                <c:pt idx="2018">
                  <c:v>729</c:v>
                </c:pt>
                <c:pt idx="2019">
                  <c:v>454</c:v>
                </c:pt>
                <c:pt idx="2020">
                  <c:v>539</c:v>
                </c:pt>
                <c:pt idx="2021">
                  <c:v>79</c:v>
                </c:pt>
                <c:pt idx="2022">
                  <c:v>94</c:v>
                </c:pt>
                <c:pt idx="2023">
                  <c:v>625</c:v>
                </c:pt>
                <c:pt idx="2024">
                  <c:v>508</c:v>
                </c:pt>
                <c:pt idx="2025">
                  <c:v>531</c:v>
                </c:pt>
                <c:pt idx="2026">
                  <c:v>158</c:v>
                </c:pt>
                <c:pt idx="2027">
                  <c:v>508</c:v>
                </c:pt>
                <c:pt idx="2028">
                  <c:v>644</c:v>
                </c:pt>
                <c:pt idx="2029">
                  <c:v>848</c:v>
                </c:pt>
                <c:pt idx="2030">
                  <c:v>429</c:v>
                </c:pt>
                <c:pt idx="2031">
                  <c:v>204</c:v>
                </c:pt>
                <c:pt idx="2032">
                  <c:v>379</c:v>
                </c:pt>
                <c:pt idx="2033">
                  <c:v>271</c:v>
                </c:pt>
                <c:pt idx="2034">
                  <c:v>120</c:v>
                </c:pt>
                <c:pt idx="2035">
                  <c:v>140</c:v>
                </c:pt>
                <c:pt idx="2036">
                  <c:v>193</c:v>
                </c:pt>
                <c:pt idx="2037">
                  <c:v>180</c:v>
                </c:pt>
                <c:pt idx="2038">
                  <c:v>263</c:v>
                </c:pt>
                <c:pt idx="2039">
                  <c:v>217</c:v>
                </c:pt>
                <c:pt idx="2040">
                  <c:v>443</c:v>
                </c:pt>
                <c:pt idx="2041">
                  <c:v>1373</c:v>
                </c:pt>
                <c:pt idx="2042">
                  <c:v>742</c:v>
                </c:pt>
                <c:pt idx="2043">
                  <c:v>170</c:v>
                </c:pt>
                <c:pt idx="2044">
                  <c:v>242</c:v>
                </c:pt>
                <c:pt idx="2045">
                  <c:v>541</c:v>
                </c:pt>
                <c:pt idx="2046">
                  <c:v>121</c:v>
                </c:pt>
                <c:pt idx="2047">
                  <c:v>621</c:v>
                </c:pt>
                <c:pt idx="2048">
                  <c:v>101</c:v>
                </c:pt>
                <c:pt idx="2049">
                  <c:v>554</c:v>
                </c:pt>
                <c:pt idx="2050">
                  <c:v>666</c:v>
                </c:pt>
                <c:pt idx="2051">
                  <c:v>410</c:v>
                </c:pt>
                <c:pt idx="2052">
                  <c:v>375</c:v>
                </c:pt>
                <c:pt idx="2053">
                  <c:v>1364</c:v>
                </c:pt>
                <c:pt idx="2054">
                  <c:v>35</c:v>
                </c:pt>
                <c:pt idx="2055">
                  <c:v>203</c:v>
                </c:pt>
                <c:pt idx="2056">
                  <c:v>49</c:v>
                </c:pt>
                <c:pt idx="2057">
                  <c:v>5812</c:v>
                </c:pt>
                <c:pt idx="2058">
                  <c:v>1556</c:v>
                </c:pt>
                <c:pt idx="2059">
                  <c:v>65</c:v>
                </c:pt>
                <c:pt idx="2060">
                  <c:v>10</c:v>
                </c:pt>
                <c:pt idx="2061">
                  <c:v>76</c:v>
                </c:pt>
                <c:pt idx="2062">
                  <c:v>263</c:v>
                </c:pt>
                <c:pt idx="2063">
                  <c:v>1530</c:v>
                </c:pt>
                <c:pt idx="2064">
                  <c:v>278</c:v>
                </c:pt>
                <c:pt idx="2065">
                  <c:v>350</c:v>
                </c:pt>
                <c:pt idx="2066">
                  <c:v>470</c:v>
                </c:pt>
                <c:pt idx="2067">
                  <c:v>3</c:v>
                </c:pt>
                <c:pt idx="2068">
                  <c:v>8200</c:v>
                </c:pt>
                <c:pt idx="2069">
                  <c:v>8359</c:v>
                </c:pt>
                <c:pt idx="2070">
                  <c:v>188</c:v>
                </c:pt>
                <c:pt idx="2071">
                  <c:v>48</c:v>
                </c:pt>
                <c:pt idx="2072">
                  <c:v>607</c:v>
                </c:pt>
                <c:pt idx="2073">
                  <c:v>50</c:v>
                </c:pt>
                <c:pt idx="2074">
                  <c:v>55</c:v>
                </c:pt>
                <c:pt idx="2075">
                  <c:v>38</c:v>
                </c:pt>
                <c:pt idx="2076">
                  <c:v>25</c:v>
                </c:pt>
                <c:pt idx="2077">
                  <c:v>46</c:v>
                </c:pt>
                <c:pt idx="2078">
                  <c:v>83</c:v>
                </c:pt>
                <c:pt idx="2079">
                  <c:v>35</c:v>
                </c:pt>
                <c:pt idx="2080">
                  <c:v>25</c:v>
                </c:pt>
                <c:pt idx="2081">
                  <c:v>75</c:v>
                </c:pt>
                <c:pt idx="2082">
                  <c:v>62</c:v>
                </c:pt>
                <c:pt idx="2083">
                  <c:v>160</c:v>
                </c:pt>
                <c:pt idx="2084">
                  <c:v>246</c:v>
                </c:pt>
                <c:pt idx="2085">
                  <c:v>55</c:v>
                </c:pt>
                <c:pt idx="2086">
                  <c:v>23</c:v>
                </c:pt>
                <c:pt idx="2087">
                  <c:v>72</c:v>
                </c:pt>
                <c:pt idx="2088">
                  <c:v>22</c:v>
                </c:pt>
                <c:pt idx="2089">
                  <c:v>14</c:v>
                </c:pt>
                <c:pt idx="2090">
                  <c:v>38</c:v>
                </c:pt>
                <c:pt idx="2091">
                  <c:v>32</c:v>
                </c:pt>
                <c:pt idx="2092">
                  <c:v>63</c:v>
                </c:pt>
                <c:pt idx="2093">
                  <c:v>27</c:v>
                </c:pt>
                <c:pt idx="2094">
                  <c:v>44</c:v>
                </c:pt>
                <c:pt idx="2095">
                  <c:v>38</c:v>
                </c:pt>
                <c:pt idx="2096">
                  <c:v>115</c:v>
                </c:pt>
                <c:pt idx="2097">
                  <c:v>37</c:v>
                </c:pt>
                <c:pt idx="2098">
                  <c:v>99</c:v>
                </c:pt>
                <c:pt idx="2099">
                  <c:v>44</c:v>
                </c:pt>
                <c:pt idx="2100">
                  <c:v>58</c:v>
                </c:pt>
                <c:pt idx="2101">
                  <c:v>191</c:v>
                </c:pt>
                <c:pt idx="2102">
                  <c:v>40</c:v>
                </c:pt>
                <c:pt idx="2103">
                  <c:v>38</c:v>
                </c:pt>
                <c:pt idx="2104">
                  <c:v>39</c:v>
                </c:pt>
                <c:pt idx="2105">
                  <c:v>11</c:v>
                </c:pt>
                <c:pt idx="2106">
                  <c:v>107</c:v>
                </c:pt>
                <c:pt idx="2107">
                  <c:v>147</c:v>
                </c:pt>
                <c:pt idx="2108">
                  <c:v>36</c:v>
                </c:pt>
                <c:pt idx="2109">
                  <c:v>92</c:v>
                </c:pt>
                <c:pt idx="2110">
                  <c:v>35</c:v>
                </c:pt>
                <c:pt idx="2111">
                  <c:v>17</c:v>
                </c:pt>
                <c:pt idx="2112">
                  <c:v>22</c:v>
                </c:pt>
                <c:pt idx="2113">
                  <c:v>69</c:v>
                </c:pt>
                <c:pt idx="2114">
                  <c:v>10</c:v>
                </c:pt>
                <c:pt idx="2115">
                  <c:v>3</c:v>
                </c:pt>
                <c:pt idx="2116">
                  <c:v>5</c:v>
                </c:pt>
                <c:pt idx="2117">
                  <c:v>5</c:v>
                </c:pt>
                <c:pt idx="2118">
                  <c:v>27</c:v>
                </c:pt>
                <c:pt idx="2119">
                  <c:v>2</c:v>
                </c:pt>
                <c:pt idx="2120">
                  <c:v>236</c:v>
                </c:pt>
                <c:pt idx="2121">
                  <c:v>1</c:v>
                </c:pt>
                <c:pt idx="2122">
                  <c:v>12</c:v>
                </c:pt>
                <c:pt idx="2123">
                  <c:v>4</c:v>
                </c:pt>
                <c:pt idx="2124">
                  <c:v>3</c:v>
                </c:pt>
                <c:pt idx="2125">
                  <c:v>99</c:v>
                </c:pt>
                <c:pt idx="2126">
                  <c:v>3</c:v>
                </c:pt>
                <c:pt idx="2127">
                  <c:v>3</c:v>
                </c:pt>
                <c:pt idx="2128">
                  <c:v>22</c:v>
                </c:pt>
                <c:pt idx="2129">
                  <c:v>4</c:v>
                </c:pt>
                <c:pt idx="2130">
                  <c:v>534</c:v>
                </c:pt>
                <c:pt idx="2131">
                  <c:v>12</c:v>
                </c:pt>
                <c:pt idx="2132">
                  <c:v>56</c:v>
                </c:pt>
                <c:pt idx="2133">
                  <c:v>11</c:v>
                </c:pt>
                <c:pt idx="2134">
                  <c:v>0</c:v>
                </c:pt>
                <c:pt idx="2135">
                  <c:v>12</c:v>
                </c:pt>
                <c:pt idx="2136">
                  <c:v>5</c:v>
                </c:pt>
                <c:pt idx="2137">
                  <c:v>24</c:v>
                </c:pt>
                <c:pt idx="2138">
                  <c:v>89</c:v>
                </c:pt>
                <c:pt idx="2139">
                  <c:v>1</c:v>
                </c:pt>
                <c:pt idx="2140">
                  <c:v>55</c:v>
                </c:pt>
                <c:pt idx="2141">
                  <c:v>2</c:v>
                </c:pt>
                <c:pt idx="2142">
                  <c:v>0</c:v>
                </c:pt>
                <c:pt idx="2143">
                  <c:v>4</c:v>
                </c:pt>
                <c:pt idx="2144">
                  <c:v>6</c:v>
                </c:pt>
                <c:pt idx="2145">
                  <c:v>4</c:v>
                </c:pt>
                <c:pt idx="2146">
                  <c:v>4</c:v>
                </c:pt>
                <c:pt idx="2147">
                  <c:v>2</c:v>
                </c:pt>
                <c:pt idx="2148">
                  <c:v>5</c:v>
                </c:pt>
                <c:pt idx="2149">
                  <c:v>83</c:v>
                </c:pt>
                <c:pt idx="2150">
                  <c:v>57</c:v>
                </c:pt>
                <c:pt idx="2151">
                  <c:v>311</c:v>
                </c:pt>
                <c:pt idx="2152">
                  <c:v>2</c:v>
                </c:pt>
                <c:pt idx="2153">
                  <c:v>16</c:v>
                </c:pt>
                <c:pt idx="2154">
                  <c:v>13</c:v>
                </c:pt>
                <c:pt idx="2155">
                  <c:v>58</c:v>
                </c:pt>
                <c:pt idx="2156">
                  <c:v>44</c:v>
                </c:pt>
                <c:pt idx="2157">
                  <c:v>83</c:v>
                </c:pt>
                <c:pt idx="2158">
                  <c:v>117</c:v>
                </c:pt>
                <c:pt idx="2159">
                  <c:v>32</c:v>
                </c:pt>
                <c:pt idx="2160">
                  <c:v>8</c:v>
                </c:pt>
                <c:pt idx="2161">
                  <c:v>340</c:v>
                </c:pt>
                <c:pt idx="2162">
                  <c:v>7</c:v>
                </c:pt>
                <c:pt idx="2163">
                  <c:v>19</c:v>
                </c:pt>
                <c:pt idx="2164">
                  <c:v>47</c:v>
                </c:pt>
                <c:pt idx="2165">
                  <c:v>13</c:v>
                </c:pt>
                <c:pt idx="2166">
                  <c:v>90</c:v>
                </c:pt>
                <c:pt idx="2167">
                  <c:v>63</c:v>
                </c:pt>
                <c:pt idx="2168">
                  <c:v>26</c:v>
                </c:pt>
                <c:pt idx="2169">
                  <c:v>71</c:v>
                </c:pt>
                <c:pt idx="2170">
                  <c:v>38</c:v>
                </c:pt>
                <c:pt idx="2171">
                  <c:v>859</c:v>
                </c:pt>
                <c:pt idx="2172">
                  <c:v>21</c:v>
                </c:pt>
                <c:pt idx="2173">
                  <c:v>78</c:v>
                </c:pt>
                <c:pt idx="2174">
                  <c:v>53</c:v>
                </c:pt>
                <c:pt idx="2175">
                  <c:v>356</c:v>
                </c:pt>
                <c:pt idx="2176">
                  <c:v>279</c:v>
                </c:pt>
                <c:pt idx="2177">
                  <c:v>266</c:v>
                </c:pt>
                <c:pt idx="2178">
                  <c:v>623</c:v>
                </c:pt>
                <c:pt idx="2179">
                  <c:v>392</c:v>
                </c:pt>
                <c:pt idx="2180">
                  <c:v>3562</c:v>
                </c:pt>
                <c:pt idx="2181">
                  <c:v>514</c:v>
                </c:pt>
                <c:pt idx="2182">
                  <c:v>88</c:v>
                </c:pt>
                <c:pt idx="2183">
                  <c:v>537</c:v>
                </c:pt>
                <c:pt idx="2184">
                  <c:v>25</c:v>
                </c:pt>
                <c:pt idx="2185">
                  <c:v>3238</c:v>
                </c:pt>
                <c:pt idx="2186">
                  <c:v>897</c:v>
                </c:pt>
                <c:pt idx="2187">
                  <c:v>878</c:v>
                </c:pt>
                <c:pt idx="2188">
                  <c:v>115</c:v>
                </c:pt>
                <c:pt idx="2189">
                  <c:v>234</c:v>
                </c:pt>
                <c:pt idx="2190">
                  <c:v>4330</c:v>
                </c:pt>
                <c:pt idx="2191">
                  <c:v>651</c:v>
                </c:pt>
                <c:pt idx="2192">
                  <c:v>251</c:v>
                </c:pt>
                <c:pt idx="2193">
                  <c:v>263</c:v>
                </c:pt>
                <c:pt idx="2194">
                  <c:v>28</c:v>
                </c:pt>
                <c:pt idx="2195">
                  <c:v>721</c:v>
                </c:pt>
                <c:pt idx="2196">
                  <c:v>50</c:v>
                </c:pt>
                <c:pt idx="2197">
                  <c:v>73</c:v>
                </c:pt>
                <c:pt idx="2198">
                  <c:v>27</c:v>
                </c:pt>
                <c:pt idx="2199">
                  <c:v>34</c:v>
                </c:pt>
                <c:pt idx="2200">
                  <c:v>7</c:v>
                </c:pt>
                <c:pt idx="2201">
                  <c:v>24</c:v>
                </c:pt>
                <c:pt idx="2202">
                  <c:v>15</c:v>
                </c:pt>
                <c:pt idx="2203">
                  <c:v>72</c:v>
                </c:pt>
                <c:pt idx="2204">
                  <c:v>120</c:v>
                </c:pt>
                <c:pt idx="2205">
                  <c:v>123</c:v>
                </c:pt>
                <c:pt idx="2206">
                  <c:v>1</c:v>
                </c:pt>
                <c:pt idx="2207">
                  <c:v>24</c:v>
                </c:pt>
                <c:pt idx="2208">
                  <c:v>33</c:v>
                </c:pt>
                <c:pt idx="2209">
                  <c:v>14</c:v>
                </c:pt>
                <c:pt idx="2210">
                  <c:v>9</c:v>
                </c:pt>
                <c:pt idx="2211">
                  <c:v>76</c:v>
                </c:pt>
                <c:pt idx="2212">
                  <c:v>19</c:v>
                </c:pt>
                <c:pt idx="2213">
                  <c:v>69</c:v>
                </c:pt>
                <c:pt idx="2214">
                  <c:v>218</c:v>
                </c:pt>
                <c:pt idx="2215">
                  <c:v>30</c:v>
                </c:pt>
                <c:pt idx="2216">
                  <c:v>100</c:v>
                </c:pt>
                <c:pt idx="2217">
                  <c:v>296</c:v>
                </c:pt>
                <c:pt idx="2218">
                  <c:v>1204</c:v>
                </c:pt>
                <c:pt idx="2219">
                  <c:v>321</c:v>
                </c:pt>
                <c:pt idx="2220">
                  <c:v>301</c:v>
                </c:pt>
                <c:pt idx="2221">
                  <c:v>144</c:v>
                </c:pt>
                <c:pt idx="2222">
                  <c:v>539</c:v>
                </c:pt>
                <c:pt idx="2223">
                  <c:v>498</c:v>
                </c:pt>
                <c:pt idx="2224">
                  <c:v>1113</c:v>
                </c:pt>
                <c:pt idx="2225">
                  <c:v>988</c:v>
                </c:pt>
                <c:pt idx="2226">
                  <c:v>391</c:v>
                </c:pt>
                <c:pt idx="2227">
                  <c:v>28</c:v>
                </c:pt>
                <c:pt idx="2228">
                  <c:v>147</c:v>
                </c:pt>
                <c:pt idx="2229">
                  <c:v>680</c:v>
                </c:pt>
                <c:pt idx="2230">
                  <c:v>983</c:v>
                </c:pt>
                <c:pt idx="2231">
                  <c:v>79</c:v>
                </c:pt>
                <c:pt idx="2232">
                  <c:v>426</c:v>
                </c:pt>
                <c:pt idx="2233">
                  <c:v>96</c:v>
                </c:pt>
                <c:pt idx="2234">
                  <c:v>163</c:v>
                </c:pt>
                <c:pt idx="2235">
                  <c:v>2525</c:v>
                </c:pt>
                <c:pt idx="2236">
                  <c:v>290</c:v>
                </c:pt>
                <c:pt idx="2237">
                  <c:v>1980</c:v>
                </c:pt>
                <c:pt idx="2238">
                  <c:v>57</c:v>
                </c:pt>
                <c:pt idx="2239">
                  <c:v>380</c:v>
                </c:pt>
                <c:pt idx="2240">
                  <c:v>128</c:v>
                </c:pt>
                <c:pt idx="2241">
                  <c:v>180</c:v>
                </c:pt>
                <c:pt idx="2242">
                  <c:v>571</c:v>
                </c:pt>
                <c:pt idx="2243">
                  <c:v>480</c:v>
                </c:pt>
                <c:pt idx="2244">
                  <c:v>249</c:v>
                </c:pt>
                <c:pt idx="2245">
                  <c:v>84</c:v>
                </c:pt>
                <c:pt idx="2246">
                  <c:v>197</c:v>
                </c:pt>
                <c:pt idx="2247">
                  <c:v>271</c:v>
                </c:pt>
                <c:pt idx="2248">
                  <c:v>50</c:v>
                </c:pt>
                <c:pt idx="2249">
                  <c:v>169</c:v>
                </c:pt>
                <c:pt idx="2250">
                  <c:v>205</c:v>
                </c:pt>
                <c:pt idx="2251">
                  <c:v>206</c:v>
                </c:pt>
                <c:pt idx="2252">
                  <c:v>84</c:v>
                </c:pt>
                <c:pt idx="2253">
                  <c:v>210</c:v>
                </c:pt>
                <c:pt idx="2254">
                  <c:v>181</c:v>
                </c:pt>
                <c:pt idx="2255">
                  <c:v>60</c:v>
                </c:pt>
                <c:pt idx="2256">
                  <c:v>445</c:v>
                </c:pt>
                <c:pt idx="2257">
                  <c:v>17</c:v>
                </c:pt>
                <c:pt idx="2258">
                  <c:v>194</c:v>
                </c:pt>
                <c:pt idx="2259">
                  <c:v>404</c:v>
                </c:pt>
                <c:pt idx="2260">
                  <c:v>194</c:v>
                </c:pt>
                <c:pt idx="2261">
                  <c:v>902</c:v>
                </c:pt>
                <c:pt idx="2262">
                  <c:v>1670</c:v>
                </c:pt>
                <c:pt idx="2263">
                  <c:v>1328</c:v>
                </c:pt>
                <c:pt idx="2264">
                  <c:v>944</c:v>
                </c:pt>
                <c:pt idx="2265">
                  <c:v>147</c:v>
                </c:pt>
                <c:pt idx="2266">
                  <c:v>99</c:v>
                </c:pt>
                <c:pt idx="2267">
                  <c:v>79</c:v>
                </c:pt>
                <c:pt idx="2268">
                  <c:v>75</c:v>
                </c:pt>
                <c:pt idx="2269">
                  <c:v>207</c:v>
                </c:pt>
                <c:pt idx="2270">
                  <c:v>102</c:v>
                </c:pt>
                <c:pt idx="2271">
                  <c:v>32</c:v>
                </c:pt>
                <c:pt idx="2272">
                  <c:v>480</c:v>
                </c:pt>
                <c:pt idx="2273">
                  <c:v>11</c:v>
                </c:pt>
                <c:pt idx="2274">
                  <c:v>12</c:v>
                </c:pt>
                <c:pt idx="2275">
                  <c:v>48</c:v>
                </c:pt>
                <c:pt idx="2276">
                  <c:v>59</c:v>
                </c:pt>
                <c:pt idx="2277">
                  <c:v>79</c:v>
                </c:pt>
                <c:pt idx="2278">
                  <c:v>14</c:v>
                </c:pt>
                <c:pt idx="2279">
                  <c:v>106</c:v>
                </c:pt>
                <c:pt idx="2280">
                  <c:v>25</c:v>
                </c:pt>
                <c:pt idx="2281">
                  <c:v>25</c:v>
                </c:pt>
                <c:pt idx="2282">
                  <c:v>29</c:v>
                </c:pt>
                <c:pt idx="2283">
                  <c:v>43</c:v>
                </c:pt>
                <c:pt idx="2284">
                  <c:v>46</c:v>
                </c:pt>
                <c:pt idx="2285">
                  <c:v>27</c:v>
                </c:pt>
                <c:pt idx="2286">
                  <c:v>112</c:v>
                </c:pt>
                <c:pt idx="2287">
                  <c:v>34</c:v>
                </c:pt>
                <c:pt idx="2288">
                  <c:v>145</c:v>
                </c:pt>
                <c:pt idx="2289">
                  <c:v>19</c:v>
                </c:pt>
                <c:pt idx="2290">
                  <c:v>288</c:v>
                </c:pt>
                <c:pt idx="2291">
                  <c:v>14</c:v>
                </c:pt>
                <c:pt idx="2292">
                  <c:v>7</c:v>
                </c:pt>
                <c:pt idx="2293">
                  <c:v>211</c:v>
                </c:pt>
                <c:pt idx="2294">
                  <c:v>85</c:v>
                </c:pt>
                <c:pt idx="2295">
                  <c:v>103</c:v>
                </c:pt>
                <c:pt idx="2296">
                  <c:v>113</c:v>
                </c:pt>
                <c:pt idx="2297">
                  <c:v>167</c:v>
                </c:pt>
                <c:pt idx="2298">
                  <c:v>73</c:v>
                </c:pt>
                <c:pt idx="2299">
                  <c:v>75</c:v>
                </c:pt>
                <c:pt idx="2300">
                  <c:v>614</c:v>
                </c:pt>
                <c:pt idx="2301">
                  <c:v>107</c:v>
                </c:pt>
                <c:pt idx="2302">
                  <c:v>1224</c:v>
                </c:pt>
                <c:pt idx="2303">
                  <c:v>104</c:v>
                </c:pt>
                <c:pt idx="2304">
                  <c:v>79</c:v>
                </c:pt>
                <c:pt idx="2305">
                  <c:v>157</c:v>
                </c:pt>
                <c:pt idx="2306">
                  <c:v>50</c:v>
                </c:pt>
                <c:pt idx="2307">
                  <c:v>64</c:v>
                </c:pt>
                <c:pt idx="2308">
                  <c:v>200</c:v>
                </c:pt>
                <c:pt idx="2309">
                  <c:v>22</c:v>
                </c:pt>
                <c:pt idx="2310">
                  <c:v>163</c:v>
                </c:pt>
                <c:pt idx="2311">
                  <c:v>77</c:v>
                </c:pt>
                <c:pt idx="2312">
                  <c:v>89</c:v>
                </c:pt>
                <c:pt idx="2313">
                  <c:v>64</c:v>
                </c:pt>
                <c:pt idx="2314">
                  <c:v>4</c:v>
                </c:pt>
                <c:pt idx="2315">
                  <c:v>4</c:v>
                </c:pt>
                <c:pt idx="2316">
                  <c:v>61</c:v>
                </c:pt>
                <c:pt idx="2317">
                  <c:v>7</c:v>
                </c:pt>
                <c:pt idx="2318">
                  <c:v>1</c:v>
                </c:pt>
                <c:pt idx="2319">
                  <c:v>3355</c:v>
                </c:pt>
                <c:pt idx="2320">
                  <c:v>537</c:v>
                </c:pt>
                <c:pt idx="2321">
                  <c:v>125</c:v>
                </c:pt>
                <c:pt idx="2322">
                  <c:v>163</c:v>
                </c:pt>
                <c:pt idx="2323">
                  <c:v>283</c:v>
                </c:pt>
                <c:pt idx="2324">
                  <c:v>352</c:v>
                </c:pt>
                <c:pt idx="2325">
                  <c:v>94</c:v>
                </c:pt>
                <c:pt idx="2326">
                  <c:v>67</c:v>
                </c:pt>
                <c:pt idx="2327">
                  <c:v>221</c:v>
                </c:pt>
                <c:pt idx="2328">
                  <c:v>2165</c:v>
                </c:pt>
                <c:pt idx="2329">
                  <c:v>179</c:v>
                </c:pt>
                <c:pt idx="2330">
                  <c:v>123</c:v>
                </c:pt>
                <c:pt idx="2331">
                  <c:v>1104</c:v>
                </c:pt>
                <c:pt idx="2332">
                  <c:v>403</c:v>
                </c:pt>
                <c:pt idx="2333">
                  <c:v>0</c:v>
                </c:pt>
                <c:pt idx="2334">
                  <c:v>0</c:v>
                </c:pt>
                <c:pt idx="2335">
                  <c:v>1</c:v>
                </c:pt>
                <c:pt idx="2336">
                  <c:v>1</c:v>
                </c:pt>
                <c:pt idx="2337">
                  <c:v>0</c:v>
                </c:pt>
                <c:pt idx="2338">
                  <c:v>3</c:v>
                </c:pt>
                <c:pt idx="2339">
                  <c:v>1</c:v>
                </c:pt>
                <c:pt idx="2340">
                  <c:v>5</c:v>
                </c:pt>
                <c:pt idx="2341">
                  <c:v>0</c:v>
                </c:pt>
                <c:pt idx="2342">
                  <c:v>0</c:v>
                </c:pt>
                <c:pt idx="2343">
                  <c:v>7</c:v>
                </c:pt>
                <c:pt idx="2344">
                  <c:v>0</c:v>
                </c:pt>
                <c:pt idx="2345">
                  <c:v>0</c:v>
                </c:pt>
                <c:pt idx="2346">
                  <c:v>1</c:v>
                </c:pt>
                <c:pt idx="2347">
                  <c:v>2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3</c:v>
                </c:pt>
                <c:pt idx="2352">
                  <c:v>1</c:v>
                </c:pt>
                <c:pt idx="2353">
                  <c:v>0</c:v>
                </c:pt>
                <c:pt idx="2354">
                  <c:v>2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27</c:v>
                </c:pt>
                <c:pt idx="2359">
                  <c:v>14</c:v>
                </c:pt>
                <c:pt idx="2360">
                  <c:v>2</c:v>
                </c:pt>
                <c:pt idx="2361">
                  <c:v>0</c:v>
                </c:pt>
                <c:pt idx="2362">
                  <c:v>4</c:v>
                </c:pt>
                <c:pt idx="2363">
                  <c:v>0</c:v>
                </c:pt>
                <c:pt idx="2364">
                  <c:v>6</c:v>
                </c:pt>
                <c:pt idx="2365">
                  <c:v>1</c:v>
                </c:pt>
                <c:pt idx="2366">
                  <c:v>1</c:v>
                </c:pt>
                <c:pt idx="2367">
                  <c:v>0</c:v>
                </c:pt>
                <c:pt idx="2368">
                  <c:v>4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3</c:v>
                </c:pt>
                <c:pt idx="2373">
                  <c:v>7</c:v>
                </c:pt>
                <c:pt idx="2374">
                  <c:v>2</c:v>
                </c:pt>
                <c:pt idx="2375">
                  <c:v>3</c:v>
                </c:pt>
                <c:pt idx="2376">
                  <c:v>8</c:v>
                </c:pt>
                <c:pt idx="2377">
                  <c:v>7</c:v>
                </c:pt>
                <c:pt idx="2378">
                  <c:v>0</c:v>
                </c:pt>
                <c:pt idx="2379">
                  <c:v>3</c:v>
                </c:pt>
                <c:pt idx="2380">
                  <c:v>8</c:v>
                </c:pt>
                <c:pt idx="2381">
                  <c:v>1</c:v>
                </c:pt>
                <c:pt idx="2382">
                  <c:v>0</c:v>
                </c:pt>
                <c:pt idx="2383">
                  <c:v>1</c:v>
                </c:pt>
                <c:pt idx="2384">
                  <c:v>0</c:v>
                </c:pt>
                <c:pt idx="2385">
                  <c:v>1</c:v>
                </c:pt>
                <c:pt idx="2386">
                  <c:v>2</c:v>
                </c:pt>
                <c:pt idx="2387">
                  <c:v>0</c:v>
                </c:pt>
                <c:pt idx="2388">
                  <c:v>1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9</c:v>
                </c:pt>
                <c:pt idx="2394">
                  <c:v>1</c:v>
                </c:pt>
                <c:pt idx="2395">
                  <c:v>12</c:v>
                </c:pt>
                <c:pt idx="2396">
                  <c:v>0</c:v>
                </c:pt>
                <c:pt idx="2397">
                  <c:v>20</c:v>
                </c:pt>
                <c:pt idx="2398">
                  <c:v>16</c:v>
                </c:pt>
                <c:pt idx="2399">
                  <c:v>33</c:v>
                </c:pt>
                <c:pt idx="2400">
                  <c:v>2</c:v>
                </c:pt>
                <c:pt idx="2401">
                  <c:v>6</c:v>
                </c:pt>
                <c:pt idx="2402">
                  <c:v>0</c:v>
                </c:pt>
                <c:pt idx="2403">
                  <c:v>3</c:v>
                </c:pt>
                <c:pt idx="2404">
                  <c:v>0</c:v>
                </c:pt>
                <c:pt idx="2405">
                  <c:v>3</c:v>
                </c:pt>
                <c:pt idx="2406">
                  <c:v>13</c:v>
                </c:pt>
                <c:pt idx="2407">
                  <c:v>6</c:v>
                </c:pt>
                <c:pt idx="2408">
                  <c:v>1</c:v>
                </c:pt>
                <c:pt idx="2409">
                  <c:v>0</c:v>
                </c:pt>
                <c:pt idx="2410">
                  <c:v>5</c:v>
                </c:pt>
                <c:pt idx="2411">
                  <c:v>0</c:v>
                </c:pt>
                <c:pt idx="2412">
                  <c:v>36</c:v>
                </c:pt>
                <c:pt idx="2413">
                  <c:v>1</c:v>
                </c:pt>
                <c:pt idx="2414">
                  <c:v>1</c:v>
                </c:pt>
                <c:pt idx="2415">
                  <c:v>1</c:v>
                </c:pt>
                <c:pt idx="2416">
                  <c:v>9</c:v>
                </c:pt>
                <c:pt idx="2417">
                  <c:v>1</c:v>
                </c:pt>
                <c:pt idx="2418">
                  <c:v>0</c:v>
                </c:pt>
                <c:pt idx="2419">
                  <c:v>1</c:v>
                </c:pt>
                <c:pt idx="2420">
                  <c:v>1</c:v>
                </c:pt>
                <c:pt idx="2421">
                  <c:v>4</c:v>
                </c:pt>
                <c:pt idx="2422">
                  <c:v>2</c:v>
                </c:pt>
                <c:pt idx="2423">
                  <c:v>2</c:v>
                </c:pt>
                <c:pt idx="2424">
                  <c:v>2</c:v>
                </c:pt>
                <c:pt idx="2425">
                  <c:v>0</c:v>
                </c:pt>
                <c:pt idx="2426">
                  <c:v>2</c:v>
                </c:pt>
                <c:pt idx="2427">
                  <c:v>4</c:v>
                </c:pt>
                <c:pt idx="2428">
                  <c:v>2</c:v>
                </c:pt>
                <c:pt idx="2429">
                  <c:v>0</c:v>
                </c:pt>
                <c:pt idx="2430">
                  <c:v>1</c:v>
                </c:pt>
                <c:pt idx="2431">
                  <c:v>0</c:v>
                </c:pt>
                <c:pt idx="2432">
                  <c:v>2</c:v>
                </c:pt>
                <c:pt idx="2433">
                  <c:v>109</c:v>
                </c:pt>
                <c:pt idx="2434">
                  <c:v>372</c:v>
                </c:pt>
                <c:pt idx="2435">
                  <c:v>311</c:v>
                </c:pt>
                <c:pt idx="2436">
                  <c:v>61</c:v>
                </c:pt>
                <c:pt idx="2437">
                  <c:v>115</c:v>
                </c:pt>
                <c:pt idx="2438">
                  <c:v>111</c:v>
                </c:pt>
                <c:pt idx="2439">
                  <c:v>337</c:v>
                </c:pt>
                <c:pt idx="2440">
                  <c:v>9</c:v>
                </c:pt>
                <c:pt idx="2441">
                  <c:v>120</c:v>
                </c:pt>
                <c:pt idx="2442">
                  <c:v>102</c:v>
                </c:pt>
                <c:pt idx="2443">
                  <c:v>186</c:v>
                </c:pt>
                <c:pt idx="2444">
                  <c:v>15</c:v>
                </c:pt>
                <c:pt idx="2445">
                  <c:v>67</c:v>
                </c:pt>
                <c:pt idx="2446">
                  <c:v>130</c:v>
                </c:pt>
                <c:pt idx="2447">
                  <c:v>16</c:v>
                </c:pt>
                <c:pt idx="2448">
                  <c:v>67</c:v>
                </c:pt>
                <c:pt idx="2449">
                  <c:v>124</c:v>
                </c:pt>
                <c:pt idx="2450">
                  <c:v>80</c:v>
                </c:pt>
                <c:pt idx="2451">
                  <c:v>282</c:v>
                </c:pt>
                <c:pt idx="2452">
                  <c:v>68</c:v>
                </c:pt>
                <c:pt idx="2453">
                  <c:v>86</c:v>
                </c:pt>
                <c:pt idx="2454">
                  <c:v>115</c:v>
                </c:pt>
                <c:pt idx="2455">
                  <c:v>75</c:v>
                </c:pt>
                <c:pt idx="2456">
                  <c:v>43</c:v>
                </c:pt>
                <c:pt idx="2457">
                  <c:v>48</c:v>
                </c:pt>
                <c:pt idx="2458">
                  <c:v>52</c:v>
                </c:pt>
                <c:pt idx="2459">
                  <c:v>43</c:v>
                </c:pt>
                <c:pt idx="2460">
                  <c:v>58</c:v>
                </c:pt>
                <c:pt idx="2461">
                  <c:v>47</c:v>
                </c:pt>
                <c:pt idx="2462">
                  <c:v>36</c:v>
                </c:pt>
                <c:pt idx="2463">
                  <c:v>17</c:v>
                </c:pt>
                <c:pt idx="2464">
                  <c:v>104</c:v>
                </c:pt>
                <c:pt idx="2465">
                  <c:v>47</c:v>
                </c:pt>
                <c:pt idx="2466">
                  <c:v>38</c:v>
                </c:pt>
                <c:pt idx="2467">
                  <c:v>81</c:v>
                </c:pt>
                <c:pt idx="2468">
                  <c:v>55</c:v>
                </c:pt>
                <c:pt idx="2469">
                  <c:v>41</c:v>
                </c:pt>
                <c:pt idx="2470">
                  <c:v>79</c:v>
                </c:pt>
                <c:pt idx="2471">
                  <c:v>16</c:v>
                </c:pt>
                <c:pt idx="2472">
                  <c:v>8</c:v>
                </c:pt>
                <c:pt idx="2473">
                  <c:v>95</c:v>
                </c:pt>
                <c:pt idx="2474">
                  <c:v>25</c:v>
                </c:pt>
                <c:pt idx="2475">
                  <c:v>19</c:v>
                </c:pt>
                <c:pt idx="2476">
                  <c:v>90</c:v>
                </c:pt>
                <c:pt idx="2477">
                  <c:v>41</c:v>
                </c:pt>
                <c:pt idx="2478">
                  <c:v>30</c:v>
                </c:pt>
                <c:pt idx="2479">
                  <c:v>38</c:v>
                </c:pt>
                <c:pt idx="2480">
                  <c:v>65</c:v>
                </c:pt>
                <c:pt idx="2481">
                  <c:v>75</c:v>
                </c:pt>
                <c:pt idx="2482">
                  <c:v>16</c:v>
                </c:pt>
                <c:pt idx="2483">
                  <c:v>10</c:v>
                </c:pt>
                <c:pt idx="2484">
                  <c:v>27</c:v>
                </c:pt>
                <c:pt idx="2485">
                  <c:v>259</c:v>
                </c:pt>
                <c:pt idx="2486">
                  <c:v>39</c:v>
                </c:pt>
                <c:pt idx="2487">
                  <c:v>42</c:v>
                </c:pt>
                <c:pt idx="2488">
                  <c:v>10</c:v>
                </c:pt>
                <c:pt idx="2489">
                  <c:v>56</c:v>
                </c:pt>
                <c:pt idx="2490">
                  <c:v>20</c:v>
                </c:pt>
                <c:pt idx="2491">
                  <c:v>170</c:v>
                </c:pt>
                <c:pt idx="2492">
                  <c:v>29</c:v>
                </c:pt>
                <c:pt idx="2493">
                  <c:v>7</c:v>
                </c:pt>
                <c:pt idx="2494">
                  <c:v>5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2</c:v>
                </c:pt>
                <c:pt idx="2499">
                  <c:v>0</c:v>
                </c:pt>
                <c:pt idx="2500">
                  <c:v>0</c:v>
                </c:pt>
                <c:pt idx="2501">
                  <c:v>28</c:v>
                </c:pt>
                <c:pt idx="2502">
                  <c:v>2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4</c:v>
                </c:pt>
                <c:pt idx="2507">
                  <c:v>12</c:v>
                </c:pt>
                <c:pt idx="2508">
                  <c:v>0</c:v>
                </c:pt>
                <c:pt idx="2509">
                  <c:v>33</c:v>
                </c:pt>
                <c:pt idx="2510">
                  <c:v>0</c:v>
                </c:pt>
                <c:pt idx="2511">
                  <c:v>4</c:v>
                </c:pt>
                <c:pt idx="2512">
                  <c:v>0</c:v>
                </c:pt>
                <c:pt idx="2513">
                  <c:v>132</c:v>
                </c:pt>
                <c:pt idx="2514">
                  <c:v>27</c:v>
                </c:pt>
                <c:pt idx="2515">
                  <c:v>26</c:v>
                </c:pt>
                <c:pt idx="2516">
                  <c:v>43</c:v>
                </c:pt>
                <c:pt idx="2517">
                  <c:v>80</c:v>
                </c:pt>
                <c:pt idx="2518">
                  <c:v>33</c:v>
                </c:pt>
                <c:pt idx="2519">
                  <c:v>71</c:v>
                </c:pt>
                <c:pt idx="2520">
                  <c:v>81</c:v>
                </c:pt>
                <c:pt idx="2521">
                  <c:v>76</c:v>
                </c:pt>
                <c:pt idx="2522">
                  <c:v>48</c:v>
                </c:pt>
                <c:pt idx="2523">
                  <c:v>61</c:v>
                </c:pt>
                <c:pt idx="2524">
                  <c:v>60</c:v>
                </c:pt>
                <c:pt idx="2525">
                  <c:v>136</c:v>
                </c:pt>
                <c:pt idx="2526">
                  <c:v>14</c:v>
                </c:pt>
                <c:pt idx="2527">
                  <c:v>78</c:v>
                </c:pt>
                <c:pt idx="2528">
                  <c:v>4</c:v>
                </c:pt>
                <c:pt idx="2529">
                  <c:v>11</c:v>
                </c:pt>
                <c:pt idx="2530">
                  <c:v>185</c:v>
                </c:pt>
                <c:pt idx="2531">
                  <c:v>59</c:v>
                </c:pt>
                <c:pt idx="2532">
                  <c:v>27</c:v>
                </c:pt>
                <c:pt idx="2533">
                  <c:v>63</c:v>
                </c:pt>
                <c:pt idx="2534">
                  <c:v>13</c:v>
                </c:pt>
                <c:pt idx="2535">
                  <c:v>13</c:v>
                </c:pt>
                <c:pt idx="2536">
                  <c:v>57</c:v>
                </c:pt>
                <c:pt idx="2537">
                  <c:v>61</c:v>
                </c:pt>
                <c:pt idx="2538">
                  <c:v>65</c:v>
                </c:pt>
                <c:pt idx="2539">
                  <c:v>134</c:v>
                </c:pt>
                <c:pt idx="2540">
                  <c:v>37</c:v>
                </c:pt>
                <c:pt idx="2541">
                  <c:v>37</c:v>
                </c:pt>
                <c:pt idx="2542">
                  <c:v>150</c:v>
                </c:pt>
                <c:pt idx="2543">
                  <c:v>56</c:v>
                </c:pt>
                <c:pt idx="2544">
                  <c:v>18</c:v>
                </c:pt>
                <c:pt idx="2545">
                  <c:v>60</c:v>
                </c:pt>
                <c:pt idx="2546">
                  <c:v>67</c:v>
                </c:pt>
                <c:pt idx="2547">
                  <c:v>35</c:v>
                </c:pt>
                <c:pt idx="2548">
                  <c:v>34</c:v>
                </c:pt>
                <c:pt idx="2549">
                  <c:v>36</c:v>
                </c:pt>
                <c:pt idx="2550">
                  <c:v>18</c:v>
                </c:pt>
                <c:pt idx="2551">
                  <c:v>25</c:v>
                </c:pt>
                <c:pt idx="2552">
                  <c:v>21</c:v>
                </c:pt>
                <c:pt idx="2553">
                  <c:v>0</c:v>
                </c:pt>
                <c:pt idx="2554">
                  <c:v>3</c:v>
                </c:pt>
                <c:pt idx="2555">
                  <c:v>0</c:v>
                </c:pt>
                <c:pt idx="2556">
                  <c:v>0</c:v>
                </c:pt>
                <c:pt idx="2557">
                  <c:v>1</c:v>
                </c:pt>
                <c:pt idx="2558">
                  <c:v>0</c:v>
                </c:pt>
                <c:pt idx="2559">
                  <c:v>2</c:v>
                </c:pt>
                <c:pt idx="2560">
                  <c:v>1</c:v>
                </c:pt>
                <c:pt idx="2561">
                  <c:v>2</c:v>
                </c:pt>
                <c:pt idx="2562">
                  <c:v>2</c:v>
                </c:pt>
                <c:pt idx="2563">
                  <c:v>4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12</c:v>
                </c:pt>
                <c:pt idx="2572">
                  <c:v>2</c:v>
                </c:pt>
                <c:pt idx="2573">
                  <c:v>11</c:v>
                </c:pt>
                <c:pt idx="2574">
                  <c:v>1</c:v>
                </c:pt>
                <c:pt idx="2575">
                  <c:v>5</c:v>
                </c:pt>
                <c:pt idx="2576">
                  <c:v>0</c:v>
                </c:pt>
                <c:pt idx="2577">
                  <c:v>1</c:v>
                </c:pt>
                <c:pt idx="2578">
                  <c:v>1</c:v>
                </c:pt>
                <c:pt idx="2579">
                  <c:v>6</c:v>
                </c:pt>
                <c:pt idx="2580">
                  <c:v>8</c:v>
                </c:pt>
                <c:pt idx="2581">
                  <c:v>1</c:v>
                </c:pt>
                <c:pt idx="2582">
                  <c:v>0</c:v>
                </c:pt>
                <c:pt idx="2583">
                  <c:v>2</c:v>
                </c:pt>
                <c:pt idx="2584">
                  <c:v>1</c:v>
                </c:pt>
                <c:pt idx="2585">
                  <c:v>0</c:v>
                </c:pt>
                <c:pt idx="2586">
                  <c:v>1</c:v>
                </c:pt>
                <c:pt idx="2587">
                  <c:v>19</c:v>
                </c:pt>
                <c:pt idx="2588">
                  <c:v>27</c:v>
                </c:pt>
                <c:pt idx="2589">
                  <c:v>7</c:v>
                </c:pt>
                <c:pt idx="2590">
                  <c:v>14</c:v>
                </c:pt>
                <c:pt idx="2591">
                  <c:v>5</c:v>
                </c:pt>
                <c:pt idx="2592">
                  <c:v>30</c:v>
                </c:pt>
                <c:pt idx="2593">
                  <c:v>151</c:v>
                </c:pt>
                <c:pt idx="2594">
                  <c:v>489</c:v>
                </c:pt>
                <c:pt idx="2595">
                  <c:v>50</c:v>
                </c:pt>
                <c:pt idx="2596">
                  <c:v>321</c:v>
                </c:pt>
                <c:pt idx="2597">
                  <c:v>1762</c:v>
                </c:pt>
                <c:pt idx="2598">
                  <c:v>385</c:v>
                </c:pt>
                <c:pt idx="2599">
                  <c:v>398</c:v>
                </c:pt>
                <c:pt idx="2600">
                  <c:v>304</c:v>
                </c:pt>
                <c:pt idx="2601">
                  <c:v>676</c:v>
                </c:pt>
                <c:pt idx="2602">
                  <c:v>577</c:v>
                </c:pt>
                <c:pt idx="2603">
                  <c:v>3663</c:v>
                </c:pt>
                <c:pt idx="2604">
                  <c:v>294</c:v>
                </c:pt>
                <c:pt idx="2605">
                  <c:v>28</c:v>
                </c:pt>
                <c:pt idx="2606">
                  <c:v>100</c:v>
                </c:pt>
                <c:pt idx="2607">
                  <c:v>72</c:v>
                </c:pt>
                <c:pt idx="2608">
                  <c:v>238</c:v>
                </c:pt>
                <c:pt idx="2609">
                  <c:v>159</c:v>
                </c:pt>
                <c:pt idx="2610">
                  <c:v>77</c:v>
                </c:pt>
                <c:pt idx="2611">
                  <c:v>53</c:v>
                </c:pt>
                <c:pt idx="2612">
                  <c:v>1251</c:v>
                </c:pt>
                <c:pt idx="2613">
                  <c:v>465</c:v>
                </c:pt>
                <c:pt idx="2614">
                  <c:v>74</c:v>
                </c:pt>
                <c:pt idx="2615">
                  <c:v>62</c:v>
                </c:pt>
                <c:pt idx="2616">
                  <c:v>3468</c:v>
                </c:pt>
                <c:pt idx="2617">
                  <c:v>52</c:v>
                </c:pt>
                <c:pt idx="2618">
                  <c:v>50</c:v>
                </c:pt>
                <c:pt idx="2619">
                  <c:v>45</c:v>
                </c:pt>
                <c:pt idx="2620">
                  <c:v>21</c:v>
                </c:pt>
                <c:pt idx="2621">
                  <c:v>100</c:v>
                </c:pt>
                <c:pt idx="2622">
                  <c:v>81</c:v>
                </c:pt>
                <c:pt idx="2623">
                  <c:v>286</c:v>
                </c:pt>
                <c:pt idx="2624">
                  <c:v>42</c:v>
                </c:pt>
                <c:pt idx="2625">
                  <c:v>199</c:v>
                </c:pt>
                <c:pt idx="2626">
                  <c:v>25</c:v>
                </c:pt>
                <c:pt idx="2627">
                  <c:v>84</c:v>
                </c:pt>
                <c:pt idx="2628">
                  <c:v>50</c:v>
                </c:pt>
                <c:pt idx="2629">
                  <c:v>26</c:v>
                </c:pt>
                <c:pt idx="2630">
                  <c:v>14</c:v>
                </c:pt>
                <c:pt idx="2631">
                  <c:v>49</c:v>
                </c:pt>
                <c:pt idx="2632">
                  <c:v>69</c:v>
                </c:pt>
                <c:pt idx="2633">
                  <c:v>1</c:v>
                </c:pt>
                <c:pt idx="2634">
                  <c:v>0</c:v>
                </c:pt>
                <c:pt idx="2635">
                  <c:v>1501</c:v>
                </c:pt>
                <c:pt idx="2636">
                  <c:v>52</c:v>
                </c:pt>
                <c:pt idx="2637">
                  <c:v>23</c:v>
                </c:pt>
                <c:pt idx="2638">
                  <c:v>535</c:v>
                </c:pt>
                <c:pt idx="2639">
                  <c:v>3</c:v>
                </c:pt>
                <c:pt idx="2640">
                  <c:v>6</c:v>
                </c:pt>
                <c:pt idx="2641">
                  <c:v>3</c:v>
                </c:pt>
                <c:pt idx="2642">
                  <c:v>5</c:v>
                </c:pt>
                <c:pt idx="2643">
                  <c:v>17</c:v>
                </c:pt>
                <c:pt idx="2644">
                  <c:v>11</c:v>
                </c:pt>
                <c:pt idx="2645">
                  <c:v>70</c:v>
                </c:pt>
                <c:pt idx="2646">
                  <c:v>6</c:v>
                </c:pt>
                <c:pt idx="2647">
                  <c:v>43</c:v>
                </c:pt>
                <c:pt idx="2648">
                  <c:v>152</c:v>
                </c:pt>
                <c:pt idx="2649">
                  <c:v>59</c:v>
                </c:pt>
                <c:pt idx="2650">
                  <c:v>4</c:v>
                </c:pt>
                <c:pt idx="2651">
                  <c:v>10</c:v>
                </c:pt>
                <c:pt idx="2652">
                  <c:v>5</c:v>
                </c:pt>
                <c:pt idx="2653">
                  <c:v>60</c:v>
                </c:pt>
                <c:pt idx="2654">
                  <c:v>80</c:v>
                </c:pt>
                <c:pt idx="2655">
                  <c:v>56</c:v>
                </c:pt>
                <c:pt idx="2656">
                  <c:v>104</c:v>
                </c:pt>
                <c:pt idx="2657">
                  <c:v>46</c:v>
                </c:pt>
                <c:pt idx="2658">
                  <c:v>206</c:v>
                </c:pt>
                <c:pt idx="2659">
                  <c:v>18</c:v>
                </c:pt>
                <c:pt idx="2660">
                  <c:v>28</c:v>
                </c:pt>
                <c:pt idx="2661">
                  <c:v>11</c:v>
                </c:pt>
                <c:pt idx="2662">
                  <c:v>60</c:v>
                </c:pt>
                <c:pt idx="2663">
                  <c:v>84</c:v>
                </c:pt>
                <c:pt idx="2664">
                  <c:v>47</c:v>
                </c:pt>
                <c:pt idx="2665">
                  <c:v>66</c:v>
                </c:pt>
                <c:pt idx="2666">
                  <c:v>171</c:v>
                </c:pt>
                <c:pt idx="2667">
                  <c:v>29</c:v>
                </c:pt>
                <c:pt idx="2668">
                  <c:v>9</c:v>
                </c:pt>
                <c:pt idx="2669">
                  <c:v>27</c:v>
                </c:pt>
                <c:pt idx="2670">
                  <c:v>2</c:v>
                </c:pt>
                <c:pt idx="2671">
                  <c:v>3</c:v>
                </c:pt>
                <c:pt idx="2672">
                  <c:v>4</c:v>
                </c:pt>
                <c:pt idx="2673">
                  <c:v>2</c:v>
                </c:pt>
                <c:pt idx="2674">
                  <c:v>20</c:v>
                </c:pt>
                <c:pt idx="2675">
                  <c:v>3</c:v>
                </c:pt>
                <c:pt idx="2676">
                  <c:v>4</c:v>
                </c:pt>
                <c:pt idx="2677">
                  <c:v>1</c:v>
                </c:pt>
                <c:pt idx="2678">
                  <c:v>0</c:v>
                </c:pt>
                <c:pt idx="2679">
                  <c:v>0</c:v>
                </c:pt>
                <c:pt idx="2680">
                  <c:v>14</c:v>
                </c:pt>
                <c:pt idx="2681">
                  <c:v>1</c:v>
                </c:pt>
                <c:pt idx="2682">
                  <c:v>118</c:v>
                </c:pt>
                <c:pt idx="2683">
                  <c:v>2</c:v>
                </c:pt>
                <c:pt idx="2684">
                  <c:v>1</c:v>
                </c:pt>
                <c:pt idx="2685">
                  <c:v>3</c:v>
                </c:pt>
                <c:pt idx="2686">
                  <c:v>1</c:v>
                </c:pt>
                <c:pt idx="2687">
                  <c:v>3</c:v>
                </c:pt>
                <c:pt idx="2688">
                  <c:v>38</c:v>
                </c:pt>
                <c:pt idx="2689">
                  <c:v>52</c:v>
                </c:pt>
                <c:pt idx="2690">
                  <c:v>2</c:v>
                </c:pt>
                <c:pt idx="2691">
                  <c:v>0</c:v>
                </c:pt>
                <c:pt idx="2692">
                  <c:v>4</c:v>
                </c:pt>
                <c:pt idx="2693">
                  <c:v>46</c:v>
                </c:pt>
                <c:pt idx="2694">
                  <c:v>26</c:v>
                </c:pt>
                <c:pt idx="2695">
                  <c:v>45</c:v>
                </c:pt>
                <c:pt idx="2696">
                  <c:v>7</c:v>
                </c:pt>
                <c:pt idx="2697">
                  <c:v>8</c:v>
                </c:pt>
                <c:pt idx="2698">
                  <c:v>263</c:v>
                </c:pt>
                <c:pt idx="2699">
                  <c:v>394</c:v>
                </c:pt>
                <c:pt idx="2700">
                  <c:v>1049</c:v>
                </c:pt>
                <c:pt idx="2701">
                  <c:v>308</c:v>
                </c:pt>
                <c:pt idx="2702">
                  <c:v>1088</c:v>
                </c:pt>
                <c:pt idx="2703">
                  <c:v>73</c:v>
                </c:pt>
                <c:pt idx="2704">
                  <c:v>143</c:v>
                </c:pt>
                <c:pt idx="2705">
                  <c:v>1420</c:v>
                </c:pt>
                <c:pt idx="2706">
                  <c:v>305</c:v>
                </c:pt>
                <c:pt idx="2707">
                  <c:v>551</c:v>
                </c:pt>
                <c:pt idx="2708">
                  <c:v>187</c:v>
                </c:pt>
                <c:pt idx="2709">
                  <c:v>325</c:v>
                </c:pt>
                <c:pt idx="2710">
                  <c:v>148</c:v>
                </c:pt>
                <c:pt idx="2711">
                  <c:v>69</c:v>
                </c:pt>
                <c:pt idx="2712">
                  <c:v>173</c:v>
                </c:pt>
                <c:pt idx="2713">
                  <c:v>269</c:v>
                </c:pt>
                <c:pt idx="2714">
                  <c:v>185</c:v>
                </c:pt>
                <c:pt idx="2715">
                  <c:v>176</c:v>
                </c:pt>
                <c:pt idx="2716">
                  <c:v>1019</c:v>
                </c:pt>
                <c:pt idx="2717">
                  <c:v>113</c:v>
                </c:pt>
                <c:pt idx="2718">
                  <c:v>404</c:v>
                </c:pt>
                <c:pt idx="2719">
                  <c:v>707</c:v>
                </c:pt>
                <c:pt idx="2720">
                  <c:v>392</c:v>
                </c:pt>
                <c:pt idx="2721">
                  <c:v>23</c:v>
                </c:pt>
                <c:pt idx="2722">
                  <c:v>682</c:v>
                </c:pt>
                <c:pt idx="2723">
                  <c:v>37</c:v>
                </c:pt>
                <c:pt idx="2724">
                  <c:v>146</c:v>
                </c:pt>
                <c:pt idx="2725">
                  <c:v>119</c:v>
                </c:pt>
                <c:pt idx="2726">
                  <c:v>339</c:v>
                </c:pt>
                <c:pt idx="2727">
                  <c:v>58</c:v>
                </c:pt>
                <c:pt idx="2728">
                  <c:v>456</c:v>
                </c:pt>
                <c:pt idx="2729">
                  <c:v>15</c:v>
                </c:pt>
                <c:pt idx="2730">
                  <c:v>191</c:v>
                </c:pt>
                <c:pt idx="2731">
                  <c:v>17</c:v>
                </c:pt>
                <c:pt idx="2732">
                  <c:v>4</c:v>
                </c:pt>
                <c:pt idx="2733">
                  <c:v>18</c:v>
                </c:pt>
                <c:pt idx="2734">
                  <c:v>0</c:v>
                </c:pt>
                <c:pt idx="2735">
                  <c:v>22</c:v>
                </c:pt>
                <c:pt idx="2736">
                  <c:v>49</c:v>
                </c:pt>
                <c:pt idx="2737">
                  <c:v>19</c:v>
                </c:pt>
                <c:pt idx="2738">
                  <c:v>4</c:v>
                </c:pt>
                <c:pt idx="2739">
                  <c:v>4</c:v>
                </c:pt>
                <c:pt idx="2740">
                  <c:v>2</c:v>
                </c:pt>
                <c:pt idx="2741">
                  <c:v>0</c:v>
                </c:pt>
                <c:pt idx="2742">
                  <c:v>0</c:v>
                </c:pt>
                <c:pt idx="2743">
                  <c:v>14</c:v>
                </c:pt>
                <c:pt idx="2744">
                  <c:v>8</c:v>
                </c:pt>
                <c:pt idx="2745">
                  <c:v>0</c:v>
                </c:pt>
                <c:pt idx="2746">
                  <c:v>15</c:v>
                </c:pt>
                <c:pt idx="2747">
                  <c:v>33</c:v>
                </c:pt>
                <c:pt idx="2748">
                  <c:v>2</c:v>
                </c:pt>
                <c:pt idx="2749">
                  <c:v>6</c:v>
                </c:pt>
                <c:pt idx="2750">
                  <c:v>2</c:v>
                </c:pt>
                <c:pt idx="2751">
                  <c:v>0</c:v>
                </c:pt>
                <c:pt idx="2752">
                  <c:v>4</c:v>
                </c:pt>
                <c:pt idx="2753">
                  <c:v>1</c:v>
                </c:pt>
                <c:pt idx="2754">
                  <c:v>3</c:v>
                </c:pt>
                <c:pt idx="2755">
                  <c:v>4</c:v>
                </c:pt>
                <c:pt idx="2756">
                  <c:v>0</c:v>
                </c:pt>
                <c:pt idx="2757">
                  <c:v>4</c:v>
                </c:pt>
                <c:pt idx="2758">
                  <c:v>3</c:v>
                </c:pt>
                <c:pt idx="2759">
                  <c:v>34</c:v>
                </c:pt>
                <c:pt idx="2760">
                  <c:v>2</c:v>
                </c:pt>
                <c:pt idx="2761">
                  <c:v>33</c:v>
                </c:pt>
                <c:pt idx="2762">
                  <c:v>0</c:v>
                </c:pt>
                <c:pt idx="2763">
                  <c:v>0</c:v>
                </c:pt>
                <c:pt idx="2764">
                  <c:v>1</c:v>
                </c:pt>
                <c:pt idx="2765">
                  <c:v>13</c:v>
                </c:pt>
                <c:pt idx="2766">
                  <c:v>2</c:v>
                </c:pt>
                <c:pt idx="2767">
                  <c:v>36</c:v>
                </c:pt>
                <c:pt idx="2768">
                  <c:v>1</c:v>
                </c:pt>
                <c:pt idx="2769">
                  <c:v>15</c:v>
                </c:pt>
                <c:pt idx="2770">
                  <c:v>1</c:v>
                </c:pt>
                <c:pt idx="2771">
                  <c:v>0</c:v>
                </c:pt>
                <c:pt idx="2772">
                  <c:v>28</c:v>
                </c:pt>
                <c:pt idx="2773">
                  <c:v>18</c:v>
                </c:pt>
                <c:pt idx="2774">
                  <c:v>61</c:v>
                </c:pt>
                <c:pt idx="2775">
                  <c:v>108</c:v>
                </c:pt>
                <c:pt idx="2776">
                  <c:v>142</c:v>
                </c:pt>
                <c:pt idx="2777">
                  <c:v>74</c:v>
                </c:pt>
                <c:pt idx="2778">
                  <c:v>38</c:v>
                </c:pt>
                <c:pt idx="2779">
                  <c:v>20</c:v>
                </c:pt>
                <c:pt idx="2780">
                  <c:v>24</c:v>
                </c:pt>
                <c:pt idx="2781">
                  <c:v>66</c:v>
                </c:pt>
                <c:pt idx="2782">
                  <c:v>28</c:v>
                </c:pt>
                <c:pt idx="2783">
                  <c:v>24</c:v>
                </c:pt>
                <c:pt idx="2784">
                  <c:v>73</c:v>
                </c:pt>
                <c:pt idx="2785">
                  <c:v>3</c:v>
                </c:pt>
                <c:pt idx="2786">
                  <c:v>20</c:v>
                </c:pt>
                <c:pt idx="2787">
                  <c:v>21</c:v>
                </c:pt>
                <c:pt idx="2788">
                  <c:v>94</c:v>
                </c:pt>
                <c:pt idx="2789">
                  <c:v>139</c:v>
                </c:pt>
                <c:pt idx="2790">
                  <c:v>130</c:v>
                </c:pt>
                <c:pt idx="2791">
                  <c:v>31</c:v>
                </c:pt>
                <c:pt idx="2792">
                  <c:v>13</c:v>
                </c:pt>
                <c:pt idx="2793">
                  <c:v>90</c:v>
                </c:pt>
                <c:pt idx="2794">
                  <c:v>141</c:v>
                </c:pt>
                <c:pt idx="2795">
                  <c:v>23</c:v>
                </c:pt>
                <c:pt idx="2796">
                  <c:v>18</c:v>
                </c:pt>
                <c:pt idx="2797">
                  <c:v>76</c:v>
                </c:pt>
                <c:pt idx="2798">
                  <c:v>93</c:v>
                </c:pt>
                <c:pt idx="2799">
                  <c:v>69</c:v>
                </c:pt>
                <c:pt idx="2800">
                  <c:v>21</c:v>
                </c:pt>
                <c:pt idx="2801">
                  <c:v>57</c:v>
                </c:pt>
                <c:pt idx="2802">
                  <c:v>108</c:v>
                </c:pt>
                <c:pt idx="2803">
                  <c:v>83</c:v>
                </c:pt>
                <c:pt idx="2804">
                  <c:v>96</c:v>
                </c:pt>
                <c:pt idx="2805">
                  <c:v>64</c:v>
                </c:pt>
                <c:pt idx="2806">
                  <c:v>14</c:v>
                </c:pt>
                <c:pt idx="2807">
                  <c:v>169</c:v>
                </c:pt>
                <c:pt idx="2808">
                  <c:v>33</c:v>
                </c:pt>
                <c:pt idx="2809">
                  <c:v>102</c:v>
                </c:pt>
                <c:pt idx="2810">
                  <c:v>104</c:v>
                </c:pt>
                <c:pt idx="2811">
                  <c:v>20</c:v>
                </c:pt>
                <c:pt idx="2812">
                  <c:v>35</c:v>
                </c:pt>
                <c:pt idx="2813">
                  <c:v>94</c:v>
                </c:pt>
                <c:pt idx="2814">
                  <c:v>14</c:v>
                </c:pt>
                <c:pt idx="2815">
                  <c:v>15</c:v>
                </c:pt>
                <c:pt idx="2816">
                  <c:v>51</c:v>
                </c:pt>
                <c:pt idx="2817">
                  <c:v>19</c:v>
                </c:pt>
                <c:pt idx="2818">
                  <c:v>23</c:v>
                </c:pt>
                <c:pt idx="2819">
                  <c:v>97</c:v>
                </c:pt>
                <c:pt idx="2820">
                  <c:v>76</c:v>
                </c:pt>
                <c:pt idx="2821">
                  <c:v>11</c:v>
                </c:pt>
                <c:pt idx="2822">
                  <c:v>52</c:v>
                </c:pt>
                <c:pt idx="2823">
                  <c:v>95</c:v>
                </c:pt>
                <c:pt idx="2824">
                  <c:v>35</c:v>
                </c:pt>
                <c:pt idx="2825">
                  <c:v>21</c:v>
                </c:pt>
                <c:pt idx="2826">
                  <c:v>93</c:v>
                </c:pt>
                <c:pt idx="2827">
                  <c:v>11</c:v>
                </c:pt>
                <c:pt idx="2828">
                  <c:v>21</c:v>
                </c:pt>
                <c:pt idx="2829">
                  <c:v>54</c:v>
                </c:pt>
                <c:pt idx="2830">
                  <c:v>31</c:v>
                </c:pt>
                <c:pt idx="2831">
                  <c:v>132</c:v>
                </c:pt>
                <c:pt idx="2832">
                  <c:v>1</c:v>
                </c:pt>
                <c:pt idx="2833">
                  <c:v>0</c:v>
                </c:pt>
                <c:pt idx="2834">
                  <c:v>0</c:v>
                </c:pt>
                <c:pt idx="2835">
                  <c:v>1</c:v>
                </c:pt>
                <c:pt idx="2836">
                  <c:v>39</c:v>
                </c:pt>
                <c:pt idx="2837">
                  <c:v>0</c:v>
                </c:pt>
                <c:pt idx="2838">
                  <c:v>0</c:v>
                </c:pt>
                <c:pt idx="2839">
                  <c:v>3</c:v>
                </c:pt>
                <c:pt idx="2840">
                  <c:v>1</c:v>
                </c:pt>
                <c:pt idx="2841">
                  <c:v>13</c:v>
                </c:pt>
                <c:pt idx="2842">
                  <c:v>0</c:v>
                </c:pt>
                <c:pt idx="2843">
                  <c:v>6</c:v>
                </c:pt>
                <c:pt idx="2844">
                  <c:v>0</c:v>
                </c:pt>
                <c:pt idx="2845">
                  <c:v>14</c:v>
                </c:pt>
                <c:pt idx="2846">
                  <c:v>5</c:v>
                </c:pt>
                <c:pt idx="2847">
                  <c:v>6</c:v>
                </c:pt>
                <c:pt idx="2848">
                  <c:v>15</c:v>
                </c:pt>
                <c:pt idx="2849">
                  <c:v>0</c:v>
                </c:pt>
                <c:pt idx="2850">
                  <c:v>1</c:v>
                </c:pt>
                <c:pt idx="2851">
                  <c:v>9</c:v>
                </c:pt>
                <c:pt idx="2852">
                  <c:v>3</c:v>
                </c:pt>
                <c:pt idx="2853">
                  <c:v>3</c:v>
                </c:pt>
                <c:pt idx="2854">
                  <c:v>1</c:v>
                </c:pt>
                <c:pt idx="2855">
                  <c:v>3</c:v>
                </c:pt>
                <c:pt idx="2856">
                  <c:v>0</c:v>
                </c:pt>
                <c:pt idx="2857">
                  <c:v>2</c:v>
                </c:pt>
                <c:pt idx="2858">
                  <c:v>10</c:v>
                </c:pt>
                <c:pt idx="2859">
                  <c:v>60</c:v>
                </c:pt>
                <c:pt idx="2860">
                  <c:v>5</c:v>
                </c:pt>
                <c:pt idx="2861">
                  <c:v>9</c:v>
                </c:pt>
                <c:pt idx="2862">
                  <c:v>13</c:v>
                </c:pt>
                <c:pt idx="2863">
                  <c:v>0</c:v>
                </c:pt>
                <c:pt idx="2864">
                  <c:v>8</c:v>
                </c:pt>
                <c:pt idx="2865">
                  <c:v>3</c:v>
                </c:pt>
                <c:pt idx="2866">
                  <c:v>3</c:v>
                </c:pt>
                <c:pt idx="2867">
                  <c:v>0</c:v>
                </c:pt>
                <c:pt idx="2868">
                  <c:v>6</c:v>
                </c:pt>
                <c:pt idx="2869">
                  <c:v>4</c:v>
                </c:pt>
                <c:pt idx="2870">
                  <c:v>1</c:v>
                </c:pt>
                <c:pt idx="2871">
                  <c:v>29</c:v>
                </c:pt>
                <c:pt idx="2872">
                  <c:v>0</c:v>
                </c:pt>
                <c:pt idx="2873">
                  <c:v>4</c:v>
                </c:pt>
                <c:pt idx="2874">
                  <c:v>5</c:v>
                </c:pt>
                <c:pt idx="2875">
                  <c:v>4</c:v>
                </c:pt>
                <c:pt idx="2876">
                  <c:v>5</c:v>
                </c:pt>
                <c:pt idx="2877">
                  <c:v>1</c:v>
                </c:pt>
                <c:pt idx="2878">
                  <c:v>1</c:v>
                </c:pt>
                <c:pt idx="2879">
                  <c:v>0</c:v>
                </c:pt>
                <c:pt idx="2880">
                  <c:v>14</c:v>
                </c:pt>
                <c:pt idx="2881">
                  <c:v>3</c:v>
                </c:pt>
                <c:pt idx="2882">
                  <c:v>10</c:v>
                </c:pt>
                <c:pt idx="2883">
                  <c:v>17</c:v>
                </c:pt>
                <c:pt idx="2884">
                  <c:v>2</c:v>
                </c:pt>
                <c:pt idx="2885">
                  <c:v>0</c:v>
                </c:pt>
                <c:pt idx="2886">
                  <c:v>4</c:v>
                </c:pt>
                <c:pt idx="2887">
                  <c:v>12</c:v>
                </c:pt>
                <c:pt idx="2888">
                  <c:v>3</c:v>
                </c:pt>
                <c:pt idx="2889">
                  <c:v>12</c:v>
                </c:pt>
                <c:pt idx="2890">
                  <c:v>0</c:v>
                </c:pt>
                <c:pt idx="2891">
                  <c:v>7</c:v>
                </c:pt>
                <c:pt idx="2892">
                  <c:v>2</c:v>
                </c:pt>
                <c:pt idx="2893">
                  <c:v>1</c:v>
                </c:pt>
                <c:pt idx="2894">
                  <c:v>4</c:v>
                </c:pt>
                <c:pt idx="2895">
                  <c:v>4</c:v>
                </c:pt>
                <c:pt idx="2896">
                  <c:v>17</c:v>
                </c:pt>
                <c:pt idx="2897">
                  <c:v>7</c:v>
                </c:pt>
                <c:pt idx="2898">
                  <c:v>2</c:v>
                </c:pt>
                <c:pt idx="2899">
                  <c:v>5</c:v>
                </c:pt>
                <c:pt idx="2900">
                  <c:v>1</c:v>
                </c:pt>
                <c:pt idx="2901">
                  <c:v>1</c:v>
                </c:pt>
                <c:pt idx="2902">
                  <c:v>14</c:v>
                </c:pt>
                <c:pt idx="2903">
                  <c:v>26</c:v>
                </c:pt>
                <c:pt idx="2904">
                  <c:v>2</c:v>
                </c:pt>
                <c:pt idx="2905">
                  <c:v>1</c:v>
                </c:pt>
                <c:pt idx="2906">
                  <c:v>3</c:v>
                </c:pt>
                <c:pt idx="2907">
                  <c:v>7</c:v>
                </c:pt>
                <c:pt idx="2908">
                  <c:v>9</c:v>
                </c:pt>
                <c:pt idx="2909">
                  <c:v>20</c:v>
                </c:pt>
                <c:pt idx="2910">
                  <c:v>6</c:v>
                </c:pt>
                <c:pt idx="2911">
                  <c:v>13</c:v>
                </c:pt>
                <c:pt idx="2912">
                  <c:v>3</c:v>
                </c:pt>
                <c:pt idx="2913">
                  <c:v>6</c:v>
                </c:pt>
                <c:pt idx="2914">
                  <c:v>10</c:v>
                </c:pt>
                <c:pt idx="2915">
                  <c:v>147</c:v>
                </c:pt>
                <c:pt idx="2916">
                  <c:v>199</c:v>
                </c:pt>
                <c:pt idx="2917">
                  <c:v>50</c:v>
                </c:pt>
                <c:pt idx="2918">
                  <c:v>21</c:v>
                </c:pt>
                <c:pt idx="2919">
                  <c:v>24</c:v>
                </c:pt>
                <c:pt idx="2920">
                  <c:v>32</c:v>
                </c:pt>
                <c:pt idx="2921">
                  <c:v>62</c:v>
                </c:pt>
                <c:pt idx="2922">
                  <c:v>9</c:v>
                </c:pt>
                <c:pt idx="2923">
                  <c:v>38</c:v>
                </c:pt>
                <c:pt idx="2924">
                  <c:v>54</c:v>
                </c:pt>
                <c:pt idx="2925">
                  <c:v>37</c:v>
                </c:pt>
                <c:pt idx="2926">
                  <c:v>39</c:v>
                </c:pt>
                <c:pt idx="2927">
                  <c:v>34</c:v>
                </c:pt>
                <c:pt idx="2928">
                  <c:v>55</c:v>
                </c:pt>
                <c:pt idx="2929">
                  <c:v>32</c:v>
                </c:pt>
                <c:pt idx="2930">
                  <c:v>25</c:v>
                </c:pt>
                <c:pt idx="2931">
                  <c:v>33</c:v>
                </c:pt>
                <c:pt idx="2932">
                  <c:v>1</c:v>
                </c:pt>
                <c:pt idx="2933">
                  <c:v>202</c:v>
                </c:pt>
                <c:pt idx="2934">
                  <c:v>0</c:v>
                </c:pt>
                <c:pt idx="2935">
                  <c:v>1</c:v>
                </c:pt>
                <c:pt idx="2936">
                  <c:v>0</c:v>
                </c:pt>
                <c:pt idx="2937">
                  <c:v>2</c:v>
                </c:pt>
                <c:pt idx="2938">
                  <c:v>13</c:v>
                </c:pt>
                <c:pt idx="2939">
                  <c:v>9</c:v>
                </c:pt>
                <c:pt idx="2940">
                  <c:v>2</c:v>
                </c:pt>
                <c:pt idx="2941">
                  <c:v>0</c:v>
                </c:pt>
                <c:pt idx="2942">
                  <c:v>58</c:v>
                </c:pt>
                <c:pt idx="2943">
                  <c:v>8</c:v>
                </c:pt>
                <c:pt idx="2944">
                  <c:v>3</c:v>
                </c:pt>
                <c:pt idx="2945">
                  <c:v>0</c:v>
                </c:pt>
                <c:pt idx="2946">
                  <c:v>11</c:v>
                </c:pt>
                <c:pt idx="2947">
                  <c:v>20</c:v>
                </c:pt>
                <c:pt idx="2948">
                  <c:v>3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108</c:v>
                </c:pt>
                <c:pt idx="2953">
                  <c:v>20</c:v>
                </c:pt>
                <c:pt idx="2954">
                  <c:v>98</c:v>
                </c:pt>
                <c:pt idx="2955">
                  <c:v>196</c:v>
                </c:pt>
                <c:pt idx="2956">
                  <c:v>39</c:v>
                </c:pt>
                <c:pt idx="2957">
                  <c:v>128</c:v>
                </c:pt>
                <c:pt idx="2958">
                  <c:v>71</c:v>
                </c:pt>
                <c:pt idx="2959">
                  <c:v>47</c:v>
                </c:pt>
                <c:pt idx="2960">
                  <c:v>17</c:v>
                </c:pt>
                <c:pt idx="2961">
                  <c:v>91</c:v>
                </c:pt>
                <c:pt idx="2962">
                  <c:v>43</c:v>
                </c:pt>
                <c:pt idx="2963">
                  <c:v>17</c:v>
                </c:pt>
                <c:pt idx="2964">
                  <c:v>33</c:v>
                </c:pt>
                <c:pt idx="2965">
                  <c:v>87</c:v>
                </c:pt>
                <c:pt idx="2966">
                  <c:v>113</c:v>
                </c:pt>
                <c:pt idx="2967">
                  <c:v>14</c:v>
                </c:pt>
                <c:pt idx="2968">
                  <c:v>30</c:v>
                </c:pt>
                <c:pt idx="2969">
                  <c:v>16</c:v>
                </c:pt>
                <c:pt idx="2970">
                  <c:v>46</c:v>
                </c:pt>
                <c:pt idx="2971">
                  <c:v>24</c:v>
                </c:pt>
                <c:pt idx="2972">
                  <c:v>97</c:v>
                </c:pt>
                <c:pt idx="2973">
                  <c:v>59</c:v>
                </c:pt>
                <c:pt idx="2974">
                  <c:v>1095</c:v>
                </c:pt>
                <c:pt idx="2975">
                  <c:v>218</c:v>
                </c:pt>
                <c:pt idx="2976">
                  <c:v>111</c:v>
                </c:pt>
                <c:pt idx="2977">
                  <c:v>56</c:v>
                </c:pt>
                <c:pt idx="2978">
                  <c:v>265</c:v>
                </c:pt>
                <c:pt idx="2979">
                  <c:v>28</c:v>
                </c:pt>
                <c:pt idx="2980">
                  <c:v>364</c:v>
                </c:pt>
                <c:pt idx="2981">
                  <c:v>27</c:v>
                </c:pt>
                <c:pt idx="2982">
                  <c:v>93</c:v>
                </c:pt>
                <c:pt idx="2983">
                  <c:v>64</c:v>
                </c:pt>
                <c:pt idx="2984">
                  <c:v>22</c:v>
                </c:pt>
                <c:pt idx="2985">
                  <c:v>59</c:v>
                </c:pt>
                <c:pt idx="2986">
                  <c:v>249</c:v>
                </c:pt>
                <c:pt idx="2987">
                  <c:v>392</c:v>
                </c:pt>
                <c:pt idx="2988">
                  <c:v>115</c:v>
                </c:pt>
                <c:pt idx="2989">
                  <c:v>433</c:v>
                </c:pt>
                <c:pt idx="2990">
                  <c:v>20</c:v>
                </c:pt>
                <c:pt idx="2991">
                  <c:v>8</c:v>
                </c:pt>
                <c:pt idx="2992">
                  <c:v>175</c:v>
                </c:pt>
                <c:pt idx="2993">
                  <c:v>104</c:v>
                </c:pt>
                <c:pt idx="2994">
                  <c:v>17</c:v>
                </c:pt>
                <c:pt idx="2995">
                  <c:v>277</c:v>
                </c:pt>
                <c:pt idx="2996">
                  <c:v>118</c:v>
                </c:pt>
                <c:pt idx="2997">
                  <c:v>97</c:v>
                </c:pt>
                <c:pt idx="2998">
                  <c:v>20</c:v>
                </c:pt>
                <c:pt idx="2999">
                  <c:v>26</c:v>
                </c:pt>
                <c:pt idx="3000">
                  <c:v>128</c:v>
                </c:pt>
                <c:pt idx="3001">
                  <c:v>15</c:v>
                </c:pt>
                <c:pt idx="3002">
                  <c:v>25</c:v>
                </c:pt>
                <c:pt idx="3003">
                  <c:v>55</c:v>
                </c:pt>
                <c:pt idx="3004">
                  <c:v>107</c:v>
                </c:pt>
                <c:pt idx="3005">
                  <c:v>557</c:v>
                </c:pt>
                <c:pt idx="3006">
                  <c:v>40</c:v>
                </c:pt>
                <c:pt idx="3007">
                  <c:v>36</c:v>
                </c:pt>
                <c:pt idx="3008">
                  <c:v>159</c:v>
                </c:pt>
                <c:pt idx="3009">
                  <c:v>41</c:v>
                </c:pt>
                <c:pt idx="3010">
                  <c:v>226</c:v>
                </c:pt>
                <c:pt idx="3011">
                  <c:v>30</c:v>
                </c:pt>
                <c:pt idx="3012">
                  <c:v>103</c:v>
                </c:pt>
                <c:pt idx="3013">
                  <c:v>62</c:v>
                </c:pt>
                <c:pt idx="3014">
                  <c:v>6</c:v>
                </c:pt>
                <c:pt idx="3015">
                  <c:v>182</c:v>
                </c:pt>
                <c:pt idx="3016">
                  <c:v>145</c:v>
                </c:pt>
                <c:pt idx="3017">
                  <c:v>25</c:v>
                </c:pt>
                <c:pt idx="3018">
                  <c:v>320</c:v>
                </c:pt>
                <c:pt idx="3019">
                  <c:v>99</c:v>
                </c:pt>
                <c:pt idx="3020">
                  <c:v>348</c:v>
                </c:pt>
                <c:pt idx="3021">
                  <c:v>41</c:v>
                </c:pt>
                <c:pt idx="3022">
                  <c:v>29</c:v>
                </c:pt>
                <c:pt idx="3023">
                  <c:v>25</c:v>
                </c:pt>
                <c:pt idx="3024">
                  <c:v>23</c:v>
                </c:pt>
                <c:pt idx="3025">
                  <c:v>1260</c:v>
                </c:pt>
                <c:pt idx="3026">
                  <c:v>307</c:v>
                </c:pt>
                <c:pt idx="3027">
                  <c:v>329</c:v>
                </c:pt>
                <c:pt idx="3028">
                  <c:v>32</c:v>
                </c:pt>
                <c:pt idx="3029">
                  <c:v>27</c:v>
                </c:pt>
                <c:pt idx="3030">
                  <c:v>236</c:v>
                </c:pt>
                <c:pt idx="3031">
                  <c:v>42</c:v>
                </c:pt>
                <c:pt idx="3032">
                  <c:v>95</c:v>
                </c:pt>
                <c:pt idx="3033">
                  <c:v>37</c:v>
                </c:pt>
                <c:pt idx="3034">
                  <c:v>128</c:v>
                </c:pt>
                <c:pt idx="3035">
                  <c:v>156</c:v>
                </c:pt>
                <c:pt idx="3036">
                  <c:v>64</c:v>
                </c:pt>
                <c:pt idx="3037">
                  <c:v>58</c:v>
                </c:pt>
                <c:pt idx="3038">
                  <c:v>20</c:v>
                </c:pt>
                <c:pt idx="3039">
                  <c:v>47</c:v>
                </c:pt>
                <c:pt idx="3040">
                  <c:v>54</c:v>
                </c:pt>
                <c:pt idx="3041">
                  <c:v>9</c:v>
                </c:pt>
                <c:pt idx="3042">
                  <c:v>35</c:v>
                </c:pt>
                <c:pt idx="3043">
                  <c:v>2</c:v>
                </c:pt>
                <c:pt idx="3044">
                  <c:v>3</c:v>
                </c:pt>
                <c:pt idx="3045">
                  <c:v>0</c:v>
                </c:pt>
                <c:pt idx="3046">
                  <c:v>1</c:v>
                </c:pt>
                <c:pt idx="3047">
                  <c:v>0</c:v>
                </c:pt>
                <c:pt idx="3048">
                  <c:v>0</c:v>
                </c:pt>
                <c:pt idx="3049">
                  <c:v>3</c:v>
                </c:pt>
                <c:pt idx="3050">
                  <c:v>11</c:v>
                </c:pt>
                <c:pt idx="3051">
                  <c:v>6</c:v>
                </c:pt>
                <c:pt idx="3052">
                  <c:v>0</c:v>
                </c:pt>
                <c:pt idx="3053">
                  <c:v>67</c:v>
                </c:pt>
                <c:pt idx="3054">
                  <c:v>23</c:v>
                </c:pt>
                <c:pt idx="3055">
                  <c:v>72</c:v>
                </c:pt>
                <c:pt idx="3056">
                  <c:v>2</c:v>
                </c:pt>
                <c:pt idx="3057">
                  <c:v>1</c:v>
                </c:pt>
                <c:pt idx="3058">
                  <c:v>2</c:v>
                </c:pt>
                <c:pt idx="3059">
                  <c:v>7</c:v>
                </c:pt>
                <c:pt idx="3060">
                  <c:v>16</c:v>
                </c:pt>
                <c:pt idx="3061">
                  <c:v>117</c:v>
                </c:pt>
                <c:pt idx="3062">
                  <c:v>2</c:v>
                </c:pt>
                <c:pt idx="3063">
                  <c:v>7</c:v>
                </c:pt>
                <c:pt idx="3064">
                  <c:v>3</c:v>
                </c:pt>
                <c:pt idx="3065">
                  <c:v>20</c:v>
                </c:pt>
                <c:pt idx="3066">
                  <c:v>50</c:v>
                </c:pt>
                <c:pt idx="3067">
                  <c:v>2</c:v>
                </c:pt>
                <c:pt idx="3068">
                  <c:v>3</c:v>
                </c:pt>
                <c:pt idx="3069">
                  <c:v>27</c:v>
                </c:pt>
                <c:pt idx="3070">
                  <c:v>7</c:v>
                </c:pt>
                <c:pt idx="3071">
                  <c:v>5</c:v>
                </c:pt>
                <c:pt idx="3072">
                  <c:v>0</c:v>
                </c:pt>
                <c:pt idx="3073">
                  <c:v>3</c:v>
                </c:pt>
                <c:pt idx="3074">
                  <c:v>6</c:v>
                </c:pt>
                <c:pt idx="3075">
                  <c:v>9</c:v>
                </c:pt>
                <c:pt idx="3076">
                  <c:v>3</c:v>
                </c:pt>
                <c:pt idx="3077">
                  <c:v>2</c:v>
                </c:pt>
                <c:pt idx="3078">
                  <c:v>3</c:v>
                </c:pt>
                <c:pt idx="3079">
                  <c:v>45</c:v>
                </c:pt>
                <c:pt idx="3080">
                  <c:v>9</c:v>
                </c:pt>
                <c:pt idx="3081">
                  <c:v>9</c:v>
                </c:pt>
                <c:pt idx="3082">
                  <c:v>21</c:v>
                </c:pt>
                <c:pt idx="3083">
                  <c:v>17</c:v>
                </c:pt>
                <c:pt idx="3084">
                  <c:v>1</c:v>
                </c:pt>
                <c:pt idx="3085">
                  <c:v>1</c:v>
                </c:pt>
                <c:pt idx="3086">
                  <c:v>14</c:v>
                </c:pt>
                <c:pt idx="3087">
                  <c:v>42</c:v>
                </c:pt>
                <c:pt idx="3088">
                  <c:v>27</c:v>
                </c:pt>
                <c:pt idx="3089">
                  <c:v>5</c:v>
                </c:pt>
                <c:pt idx="3090">
                  <c:v>13</c:v>
                </c:pt>
                <c:pt idx="3091">
                  <c:v>12</c:v>
                </c:pt>
                <c:pt idx="3092">
                  <c:v>90</c:v>
                </c:pt>
                <c:pt idx="3093">
                  <c:v>2</c:v>
                </c:pt>
                <c:pt idx="3094">
                  <c:v>5</c:v>
                </c:pt>
                <c:pt idx="3095">
                  <c:v>31</c:v>
                </c:pt>
                <c:pt idx="3096">
                  <c:v>4</c:v>
                </c:pt>
                <c:pt idx="3097">
                  <c:v>29</c:v>
                </c:pt>
                <c:pt idx="3098">
                  <c:v>2</c:v>
                </c:pt>
                <c:pt idx="3099">
                  <c:v>114</c:v>
                </c:pt>
                <c:pt idx="3100">
                  <c:v>1</c:v>
                </c:pt>
                <c:pt idx="3101">
                  <c:v>76</c:v>
                </c:pt>
                <c:pt idx="3102">
                  <c:v>9</c:v>
                </c:pt>
                <c:pt idx="3103">
                  <c:v>37</c:v>
                </c:pt>
                <c:pt idx="3104">
                  <c:v>0</c:v>
                </c:pt>
                <c:pt idx="3105">
                  <c:v>1</c:v>
                </c:pt>
                <c:pt idx="3106">
                  <c:v>10</c:v>
                </c:pt>
                <c:pt idx="3107">
                  <c:v>1</c:v>
                </c:pt>
                <c:pt idx="3108">
                  <c:v>2</c:v>
                </c:pt>
                <c:pt idx="3109">
                  <c:v>1</c:v>
                </c:pt>
                <c:pt idx="3110">
                  <c:v>10</c:v>
                </c:pt>
                <c:pt idx="3111">
                  <c:v>1</c:v>
                </c:pt>
                <c:pt idx="3112">
                  <c:v>2</c:v>
                </c:pt>
                <c:pt idx="3113">
                  <c:v>348</c:v>
                </c:pt>
                <c:pt idx="3114">
                  <c:v>4</c:v>
                </c:pt>
                <c:pt idx="3115">
                  <c:v>0</c:v>
                </c:pt>
                <c:pt idx="3116">
                  <c:v>17</c:v>
                </c:pt>
                <c:pt idx="3117">
                  <c:v>0</c:v>
                </c:pt>
                <c:pt idx="3118">
                  <c:v>117</c:v>
                </c:pt>
                <c:pt idx="3119">
                  <c:v>1</c:v>
                </c:pt>
                <c:pt idx="3120">
                  <c:v>4</c:v>
                </c:pt>
                <c:pt idx="3121">
                  <c:v>12</c:v>
                </c:pt>
                <c:pt idx="3122">
                  <c:v>1</c:v>
                </c:pt>
                <c:pt idx="3123">
                  <c:v>16</c:v>
                </c:pt>
                <c:pt idx="3124">
                  <c:v>12</c:v>
                </c:pt>
                <c:pt idx="3125">
                  <c:v>7</c:v>
                </c:pt>
                <c:pt idx="3126">
                  <c:v>22</c:v>
                </c:pt>
                <c:pt idx="3127">
                  <c:v>1</c:v>
                </c:pt>
                <c:pt idx="3128">
                  <c:v>0</c:v>
                </c:pt>
                <c:pt idx="3129">
                  <c:v>6</c:v>
                </c:pt>
                <c:pt idx="3130">
                  <c:v>4</c:v>
                </c:pt>
                <c:pt idx="3131">
                  <c:v>8</c:v>
                </c:pt>
                <c:pt idx="3132">
                  <c:v>3</c:v>
                </c:pt>
                <c:pt idx="3133">
                  <c:v>0</c:v>
                </c:pt>
                <c:pt idx="3134">
                  <c:v>30</c:v>
                </c:pt>
                <c:pt idx="3135">
                  <c:v>0</c:v>
                </c:pt>
                <c:pt idx="3136">
                  <c:v>12</c:v>
                </c:pt>
                <c:pt idx="3137">
                  <c:v>213</c:v>
                </c:pt>
                <c:pt idx="3138">
                  <c:v>57</c:v>
                </c:pt>
                <c:pt idx="3139">
                  <c:v>25</c:v>
                </c:pt>
                <c:pt idx="3140">
                  <c:v>104</c:v>
                </c:pt>
                <c:pt idx="3141">
                  <c:v>34</c:v>
                </c:pt>
                <c:pt idx="3142">
                  <c:v>67</c:v>
                </c:pt>
                <c:pt idx="3143">
                  <c:v>241</c:v>
                </c:pt>
                <c:pt idx="3144">
                  <c:v>123</c:v>
                </c:pt>
                <c:pt idx="3145">
                  <c:v>302</c:v>
                </c:pt>
                <c:pt idx="3146">
                  <c:v>89</c:v>
                </c:pt>
                <c:pt idx="3147">
                  <c:v>41</c:v>
                </c:pt>
                <c:pt idx="3148">
                  <c:v>69</c:v>
                </c:pt>
                <c:pt idx="3149">
                  <c:v>52</c:v>
                </c:pt>
                <c:pt idx="3150">
                  <c:v>57</c:v>
                </c:pt>
                <c:pt idx="3151">
                  <c:v>74</c:v>
                </c:pt>
                <c:pt idx="3152">
                  <c:v>63</c:v>
                </c:pt>
                <c:pt idx="3153">
                  <c:v>72</c:v>
                </c:pt>
                <c:pt idx="3154">
                  <c:v>71</c:v>
                </c:pt>
                <c:pt idx="3155">
                  <c:v>21</c:v>
                </c:pt>
                <c:pt idx="3156">
                  <c:v>930</c:v>
                </c:pt>
                <c:pt idx="3157">
                  <c:v>55</c:v>
                </c:pt>
                <c:pt idx="3158">
                  <c:v>61</c:v>
                </c:pt>
                <c:pt idx="3159">
                  <c:v>82</c:v>
                </c:pt>
                <c:pt idx="3160">
                  <c:v>71</c:v>
                </c:pt>
                <c:pt idx="3161">
                  <c:v>117</c:v>
                </c:pt>
                <c:pt idx="3162">
                  <c:v>29</c:v>
                </c:pt>
                <c:pt idx="3163">
                  <c:v>74</c:v>
                </c:pt>
                <c:pt idx="3164">
                  <c:v>23</c:v>
                </c:pt>
                <c:pt idx="3165">
                  <c:v>60</c:v>
                </c:pt>
                <c:pt idx="3166">
                  <c:v>55</c:v>
                </c:pt>
                <c:pt idx="3167">
                  <c:v>51</c:v>
                </c:pt>
                <c:pt idx="3168">
                  <c:v>78</c:v>
                </c:pt>
                <c:pt idx="3169">
                  <c:v>62</c:v>
                </c:pt>
                <c:pt idx="3170">
                  <c:v>45</c:v>
                </c:pt>
                <c:pt idx="3171">
                  <c:v>15</c:v>
                </c:pt>
                <c:pt idx="3172">
                  <c:v>151</c:v>
                </c:pt>
                <c:pt idx="3173">
                  <c:v>68</c:v>
                </c:pt>
                <c:pt idx="3174">
                  <c:v>46</c:v>
                </c:pt>
                <c:pt idx="3175">
                  <c:v>24</c:v>
                </c:pt>
                <c:pt idx="3176">
                  <c:v>70</c:v>
                </c:pt>
                <c:pt idx="3177">
                  <c:v>244</c:v>
                </c:pt>
                <c:pt idx="3178">
                  <c:v>9</c:v>
                </c:pt>
                <c:pt idx="3179">
                  <c:v>19</c:v>
                </c:pt>
                <c:pt idx="3180">
                  <c:v>0</c:v>
                </c:pt>
                <c:pt idx="3181">
                  <c:v>4</c:v>
                </c:pt>
                <c:pt idx="3182">
                  <c:v>8</c:v>
                </c:pt>
                <c:pt idx="3183">
                  <c:v>24</c:v>
                </c:pt>
                <c:pt idx="3184">
                  <c:v>0</c:v>
                </c:pt>
                <c:pt idx="3185">
                  <c:v>39</c:v>
                </c:pt>
                <c:pt idx="3186">
                  <c:v>6</c:v>
                </c:pt>
                <c:pt idx="3187">
                  <c:v>4</c:v>
                </c:pt>
                <c:pt idx="3188">
                  <c:v>3</c:v>
                </c:pt>
                <c:pt idx="3189">
                  <c:v>53</c:v>
                </c:pt>
                <c:pt idx="3190">
                  <c:v>1</c:v>
                </c:pt>
                <c:pt idx="3191">
                  <c:v>2</c:v>
                </c:pt>
                <c:pt idx="3192">
                  <c:v>25</c:v>
                </c:pt>
                <c:pt idx="3193">
                  <c:v>6</c:v>
                </c:pt>
                <c:pt idx="3194">
                  <c:v>0</c:v>
                </c:pt>
                <c:pt idx="3195">
                  <c:v>12</c:v>
                </c:pt>
                <c:pt idx="3196">
                  <c:v>0</c:v>
                </c:pt>
                <c:pt idx="3197">
                  <c:v>36</c:v>
                </c:pt>
                <c:pt idx="3198">
                  <c:v>82</c:v>
                </c:pt>
                <c:pt idx="3199">
                  <c:v>226</c:v>
                </c:pt>
                <c:pt idx="3200">
                  <c:v>60</c:v>
                </c:pt>
                <c:pt idx="3201">
                  <c:v>322</c:v>
                </c:pt>
                <c:pt idx="3202">
                  <c:v>94</c:v>
                </c:pt>
                <c:pt idx="3203">
                  <c:v>47</c:v>
                </c:pt>
                <c:pt idx="3204">
                  <c:v>115</c:v>
                </c:pt>
                <c:pt idx="3205">
                  <c:v>134</c:v>
                </c:pt>
                <c:pt idx="3206">
                  <c:v>35</c:v>
                </c:pt>
                <c:pt idx="3207">
                  <c:v>104</c:v>
                </c:pt>
                <c:pt idx="3208">
                  <c:v>184</c:v>
                </c:pt>
                <c:pt idx="3209">
                  <c:v>119</c:v>
                </c:pt>
                <c:pt idx="3210">
                  <c:v>59</c:v>
                </c:pt>
                <c:pt idx="3211">
                  <c:v>113</c:v>
                </c:pt>
                <c:pt idx="3212">
                  <c:v>84</c:v>
                </c:pt>
                <c:pt idx="3213">
                  <c:v>74</c:v>
                </c:pt>
                <c:pt idx="3214">
                  <c:v>216</c:v>
                </c:pt>
                <c:pt idx="3215">
                  <c:v>39</c:v>
                </c:pt>
                <c:pt idx="3216">
                  <c:v>21</c:v>
                </c:pt>
                <c:pt idx="3217">
                  <c:v>30</c:v>
                </c:pt>
                <c:pt idx="3218">
                  <c:v>37</c:v>
                </c:pt>
                <c:pt idx="3219">
                  <c:v>202</c:v>
                </c:pt>
                <c:pt idx="3220">
                  <c:v>37</c:v>
                </c:pt>
                <c:pt idx="3221">
                  <c:v>28</c:v>
                </c:pt>
                <c:pt idx="3222">
                  <c:v>26</c:v>
                </c:pt>
                <c:pt idx="3223">
                  <c:v>61</c:v>
                </c:pt>
                <c:pt idx="3224">
                  <c:v>115</c:v>
                </c:pt>
                <c:pt idx="3225">
                  <c:v>181</c:v>
                </c:pt>
                <c:pt idx="3226">
                  <c:v>110</c:v>
                </c:pt>
                <c:pt idx="3227">
                  <c:v>269</c:v>
                </c:pt>
                <c:pt idx="3228">
                  <c:v>79</c:v>
                </c:pt>
                <c:pt idx="3229">
                  <c:v>104</c:v>
                </c:pt>
                <c:pt idx="3230">
                  <c:v>34</c:v>
                </c:pt>
                <c:pt idx="3231">
                  <c:v>167</c:v>
                </c:pt>
                <c:pt idx="3232">
                  <c:v>183</c:v>
                </c:pt>
                <c:pt idx="3233">
                  <c:v>71</c:v>
                </c:pt>
                <c:pt idx="3234">
                  <c:v>69</c:v>
                </c:pt>
                <c:pt idx="3235">
                  <c:v>270</c:v>
                </c:pt>
                <c:pt idx="3236">
                  <c:v>193</c:v>
                </c:pt>
                <c:pt idx="3237">
                  <c:v>57</c:v>
                </c:pt>
                <c:pt idx="3238">
                  <c:v>200</c:v>
                </c:pt>
                <c:pt idx="3239">
                  <c:v>88</c:v>
                </c:pt>
                <c:pt idx="3240">
                  <c:v>213</c:v>
                </c:pt>
                <c:pt idx="3241">
                  <c:v>20</c:v>
                </c:pt>
                <c:pt idx="3242">
                  <c:v>50</c:v>
                </c:pt>
                <c:pt idx="3243">
                  <c:v>115</c:v>
                </c:pt>
                <c:pt idx="3244">
                  <c:v>186</c:v>
                </c:pt>
                <c:pt idx="3245">
                  <c:v>18</c:v>
                </c:pt>
                <c:pt idx="3246">
                  <c:v>176</c:v>
                </c:pt>
                <c:pt idx="3247">
                  <c:v>41</c:v>
                </c:pt>
                <c:pt idx="3248">
                  <c:v>75</c:v>
                </c:pt>
                <c:pt idx="3249">
                  <c:v>97</c:v>
                </c:pt>
                <c:pt idx="3250">
                  <c:v>73</c:v>
                </c:pt>
                <c:pt idx="3251">
                  <c:v>49</c:v>
                </c:pt>
                <c:pt idx="3252">
                  <c:v>134</c:v>
                </c:pt>
                <c:pt idx="3253">
                  <c:v>68</c:v>
                </c:pt>
                <c:pt idx="3254">
                  <c:v>49</c:v>
                </c:pt>
                <c:pt idx="3255">
                  <c:v>63</c:v>
                </c:pt>
                <c:pt idx="3256">
                  <c:v>163</c:v>
                </c:pt>
                <c:pt idx="3257">
                  <c:v>288</c:v>
                </c:pt>
                <c:pt idx="3258">
                  <c:v>42</c:v>
                </c:pt>
                <c:pt idx="3259">
                  <c:v>70</c:v>
                </c:pt>
                <c:pt idx="3260">
                  <c:v>30</c:v>
                </c:pt>
                <c:pt idx="3261">
                  <c:v>51</c:v>
                </c:pt>
                <c:pt idx="3262">
                  <c:v>145</c:v>
                </c:pt>
                <c:pt idx="3263">
                  <c:v>21</c:v>
                </c:pt>
                <c:pt idx="3264">
                  <c:v>286</c:v>
                </c:pt>
                <c:pt idx="3265">
                  <c:v>12</c:v>
                </c:pt>
                <c:pt idx="3266">
                  <c:v>100</c:v>
                </c:pt>
                <c:pt idx="3267">
                  <c:v>100</c:v>
                </c:pt>
                <c:pt idx="3268">
                  <c:v>34</c:v>
                </c:pt>
                <c:pt idx="3269">
                  <c:v>63</c:v>
                </c:pt>
                <c:pt idx="3270">
                  <c:v>30</c:v>
                </c:pt>
                <c:pt idx="3271">
                  <c:v>47</c:v>
                </c:pt>
                <c:pt idx="3272">
                  <c:v>237</c:v>
                </c:pt>
                <c:pt idx="3273">
                  <c:v>47</c:v>
                </c:pt>
                <c:pt idx="3274">
                  <c:v>15</c:v>
                </c:pt>
                <c:pt idx="3275">
                  <c:v>81</c:v>
                </c:pt>
                <c:pt idx="3276">
                  <c:v>122</c:v>
                </c:pt>
                <c:pt idx="3277">
                  <c:v>34</c:v>
                </c:pt>
                <c:pt idx="3278">
                  <c:v>207</c:v>
                </c:pt>
                <c:pt idx="3279">
                  <c:v>25</c:v>
                </c:pt>
                <c:pt idx="3280">
                  <c:v>72</c:v>
                </c:pt>
                <c:pt idx="3281">
                  <c:v>14</c:v>
                </c:pt>
                <c:pt idx="3282">
                  <c:v>15</c:v>
                </c:pt>
                <c:pt idx="3283">
                  <c:v>91</c:v>
                </c:pt>
                <c:pt idx="3284">
                  <c:v>24</c:v>
                </c:pt>
                <c:pt idx="3285">
                  <c:v>27</c:v>
                </c:pt>
                <c:pt idx="3286">
                  <c:v>47</c:v>
                </c:pt>
                <c:pt idx="3287">
                  <c:v>44</c:v>
                </c:pt>
                <c:pt idx="3288">
                  <c:v>72</c:v>
                </c:pt>
                <c:pt idx="3289">
                  <c:v>63</c:v>
                </c:pt>
                <c:pt idx="3290">
                  <c:v>88</c:v>
                </c:pt>
                <c:pt idx="3291">
                  <c:v>70</c:v>
                </c:pt>
                <c:pt idx="3292">
                  <c:v>50</c:v>
                </c:pt>
                <c:pt idx="3293">
                  <c:v>35</c:v>
                </c:pt>
                <c:pt idx="3294">
                  <c:v>175</c:v>
                </c:pt>
                <c:pt idx="3295">
                  <c:v>20</c:v>
                </c:pt>
                <c:pt idx="3296">
                  <c:v>54</c:v>
                </c:pt>
                <c:pt idx="3297">
                  <c:v>20</c:v>
                </c:pt>
                <c:pt idx="3298">
                  <c:v>57</c:v>
                </c:pt>
                <c:pt idx="3299">
                  <c:v>31</c:v>
                </c:pt>
                <c:pt idx="3300">
                  <c:v>31</c:v>
                </c:pt>
                <c:pt idx="3301">
                  <c:v>45</c:v>
                </c:pt>
                <c:pt idx="3302">
                  <c:v>41</c:v>
                </c:pt>
                <c:pt idx="3303">
                  <c:v>29</c:v>
                </c:pt>
                <c:pt idx="3304">
                  <c:v>58</c:v>
                </c:pt>
                <c:pt idx="3305">
                  <c:v>89</c:v>
                </c:pt>
                <c:pt idx="3306">
                  <c:v>125</c:v>
                </c:pt>
                <c:pt idx="3307">
                  <c:v>18</c:v>
                </c:pt>
                <c:pt idx="3308">
                  <c:v>32</c:v>
                </c:pt>
                <c:pt idx="3309">
                  <c:v>16</c:v>
                </c:pt>
                <c:pt idx="3310">
                  <c:v>38</c:v>
                </c:pt>
                <c:pt idx="3311">
                  <c:v>15</c:v>
                </c:pt>
                <c:pt idx="3312">
                  <c:v>23</c:v>
                </c:pt>
                <c:pt idx="3313">
                  <c:v>49</c:v>
                </c:pt>
                <c:pt idx="3314">
                  <c:v>10</c:v>
                </c:pt>
                <c:pt idx="3315">
                  <c:v>15</c:v>
                </c:pt>
                <c:pt idx="3316">
                  <c:v>57</c:v>
                </c:pt>
                <c:pt idx="3317">
                  <c:v>33</c:v>
                </c:pt>
                <c:pt idx="3318">
                  <c:v>9</c:v>
                </c:pt>
                <c:pt idx="3319">
                  <c:v>26</c:v>
                </c:pt>
                <c:pt idx="3320">
                  <c:v>69</c:v>
                </c:pt>
                <c:pt idx="3321">
                  <c:v>65</c:v>
                </c:pt>
                <c:pt idx="3322">
                  <c:v>83</c:v>
                </c:pt>
                <c:pt idx="3323">
                  <c:v>111</c:v>
                </c:pt>
                <c:pt idx="3324">
                  <c:v>46</c:v>
                </c:pt>
                <c:pt idx="3325">
                  <c:v>63</c:v>
                </c:pt>
                <c:pt idx="3326">
                  <c:v>9</c:v>
                </c:pt>
                <c:pt idx="3327">
                  <c:v>34</c:v>
                </c:pt>
                <c:pt idx="3328">
                  <c:v>112</c:v>
                </c:pt>
                <c:pt idx="3329">
                  <c:v>47</c:v>
                </c:pt>
                <c:pt idx="3330">
                  <c:v>38</c:v>
                </c:pt>
                <c:pt idx="3331">
                  <c:v>28</c:v>
                </c:pt>
                <c:pt idx="3332">
                  <c:v>78</c:v>
                </c:pt>
                <c:pt idx="3333">
                  <c:v>23</c:v>
                </c:pt>
                <c:pt idx="3334">
                  <c:v>40</c:v>
                </c:pt>
                <c:pt idx="3335">
                  <c:v>13</c:v>
                </c:pt>
                <c:pt idx="3336">
                  <c:v>18</c:v>
                </c:pt>
                <c:pt idx="3337">
                  <c:v>22</c:v>
                </c:pt>
                <c:pt idx="3338">
                  <c:v>79</c:v>
                </c:pt>
                <c:pt idx="3339">
                  <c:v>14</c:v>
                </c:pt>
                <c:pt idx="3340">
                  <c:v>51</c:v>
                </c:pt>
                <c:pt idx="3341">
                  <c:v>54</c:v>
                </c:pt>
                <c:pt idx="3342">
                  <c:v>70</c:v>
                </c:pt>
                <c:pt idx="3343">
                  <c:v>44</c:v>
                </c:pt>
                <c:pt idx="3344">
                  <c:v>55</c:v>
                </c:pt>
                <c:pt idx="3345">
                  <c:v>15</c:v>
                </c:pt>
                <c:pt idx="3346">
                  <c:v>27</c:v>
                </c:pt>
                <c:pt idx="3347">
                  <c:v>21</c:v>
                </c:pt>
                <c:pt idx="3348">
                  <c:v>162</c:v>
                </c:pt>
                <c:pt idx="3349">
                  <c:v>23</c:v>
                </c:pt>
                <c:pt idx="3350">
                  <c:v>72</c:v>
                </c:pt>
                <c:pt idx="3351">
                  <c:v>68</c:v>
                </c:pt>
                <c:pt idx="3352">
                  <c:v>20</c:v>
                </c:pt>
                <c:pt idx="3353">
                  <c:v>26</c:v>
                </c:pt>
                <c:pt idx="3354">
                  <c:v>72</c:v>
                </c:pt>
                <c:pt idx="3355">
                  <c:v>3</c:v>
                </c:pt>
                <c:pt idx="3356">
                  <c:v>18</c:v>
                </c:pt>
                <c:pt idx="3357">
                  <c:v>30</c:v>
                </c:pt>
                <c:pt idx="3358">
                  <c:v>23</c:v>
                </c:pt>
                <c:pt idx="3359">
                  <c:v>54</c:v>
                </c:pt>
                <c:pt idx="3360">
                  <c:v>26</c:v>
                </c:pt>
                <c:pt idx="3361">
                  <c:v>9</c:v>
                </c:pt>
                <c:pt idx="3362">
                  <c:v>27</c:v>
                </c:pt>
                <c:pt idx="3363">
                  <c:v>30</c:v>
                </c:pt>
                <c:pt idx="3364">
                  <c:v>52</c:v>
                </c:pt>
                <c:pt idx="3365">
                  <c:v>17</c:v>
                </c:pt>
                <c:pt idx="3366">
                  <c:v>19</c:v>
                </c:pt>
                <c:pt idx="3367">
                  <c:v>77</c:v>
                </c:pt>
                <c:pt idx="3368">
                  <c:v>21</c:v>
                </c:pt>
                <c:pt idx="3369">
                  <c:v>38</c:v>
                </c:pt>
                <c:pt idx="3370">
                  <c:v>28</c:v>
                </c:pt>
                <c:pt idx="3371">
                  <c:v>48</c:v>
                </c:pt>
                <c:pt idx="3372">
                  <c:v>46</c:v>
                </c:pt>
                <c:pt idx="3373">
                  <c:v>30</c:v>
                </c:pt>
                <c:pt idx="3374">
                  <c:v>64</c:v>
                </c:pt>
                <c:pt idx="3375">
                  <c:v>15</c:v>
                </c:pt>
                <c:pt idx="3376">
                  <c:v>41</c:v>
                </c:pt>
                <c:pt idx="3377">
                  <c:v>35</c:v>
                </c:pt>
                <c:pt idx="3378">
                  <c:v>45</c:v>
                </c:pt>
                <c:pt idx="3379">
                  <c:v>62</c:v>
                </c:pt>
                <c:pt idx="3380">
                  <c:v>22</c:v>
                </c:pt>
                <c:pt idx="3381">
                  <c:v>18</c:v>
                </c:pt>
                <c:pt idx="3382">
                  <c:v>12</c:v>
                </c:pt>
                <c:pt idx="3383">
                  <c:v>44</c:v>
                </c:pt>
                <c:pt idx="3384">
                  <c:v>27</c:v>
                </c:pt>
                <c:pt idx="3385">
                  <c:v>38</c:v>
                </c:pt>
                <c:pt idx="3386">
                  <c:v>28</c:v>
                </c:pt>
                <c:pt idx="3387">
                  <c:v>24</c:v>
                </c:pt>
                <c:pt idx="3388">
                  <c:v>65</c:v>
                </c:pt>
                <c:pt idx="3389">
                  <c:v>46</c:v>
                </c:pt>
                <c:pt idx="3390">
                  <c:v>85</c:v>
                </c:pt>
                <c:pt idx="3391">
                  <c:v>66</c:v>
                </c:pt>
                <c:pt idx="3392">
                  <c:v>165</c:v>
                </c:pt>
                <c:pt idx="3393">
                  <c:v>17</c:v>
                </c:pt>
                <c:pt idx="3394">
                  <c:v>3</c:v>
                </c:pt>
                <c:pt idx="3395">
                  <c:v>17</c:v>
                </c:pt>
                <c:pt idx="3396">
                  <c:v>91</c:v>
                </c:pt>
                <c:pt idx="3397">
                  <c:v>67</c:v>
                </c:pt>
                <c:pt idx="3398">
                  <c:v>18</c:v>
                </c:pt>
                <c:pt idx="3399">
                  <c:v>21</c:v>
                </c:pt>
                <c:pt idx="3400">
                  <c:v>40</c:v>
                </c:pt>
                <c:pt idx="3401">
                  <c:v>78</c:v>
                </c:pt>
                <c:pt idx="3402">
                  <c:v>26</c:v>
                </c:pt>
                <c:pt idx="3403">
                  <c:v>14</c:v>
                </c:pt>
                <c:pt idx="3404">
                  <c:v>44</c:v>
                </c:pt>
                <c:pt idx="3405">
                  <c:v>9</c:v>
                </c:pt>
                <c:pt idx="3406">
                  <c:v>30</c:v>
                </c:pt>
                <c:pt idx="3407">
                  <c:v>45</c:v>
                </c:pt>
                <c:pt idx="3408">
                  <c:v>56</c:v>
                </c:pt>
                <c:pt idx="3409">
                  <c:v>46</c:v>
                </c:pt>
                <c:pt idx="3410">
                  <c:v>34</c:v>
                </c:pt>
                <c:pt idx="3411">
                  <c:v>98</c:v>
                </c:pt>
                <c:pt idx="3412">
                  <c:v>46</c:v>
                </c:pt>
                <c:pt idx="3413">
                  <c:v>10</c:v>
                </c:pt>
                <c:pt idx="3414">
                  <c:v>76</c:v>
                </c:pt>
                <c:pt idx="3415">
                  <c:v>104</c:v>
                </c:pt>
                <c:pt idx="3416">
                  <c:v>87</c:v>
                </c:pt>
                <c:pt idx="3417">
                  <c:v>29</c:v>
                </c:pt>
                <c:pt idx="3418">
                  <c:v>51</c:v>
                </c:pt>
                <c:pt idx="3419">
                  <c:v>12</c:v>
                </c:pt>
                <c:pt idx="3420">
                  <c:v>72</c:v>
                </c:pt>
                <c:pt idx="3421">
                  <c:v>21</c:v>
                </c:pt>
                <c:pt idx="3422">
                  <c:v>42</c:v>
                </c:pt>
                <c:pt idx="3423">
                  <c:v>71</c:v>
                </c:pt>
                <c:pt idx="3424">
                  <c:v>168</c:v>
                </c:pt>
                <c:pt idx="3425">
                  <c:v>19</c:v>
                </c:pt>
                <c:pt idx="3426">
                  <c:v>37</c:v>
                </c:pt>
                <c:pt idx="3427">
                  <c:v>36</c:v>
                </c:pt>
                <c:pt idx="3428">
                  <c:v>14</c:v>
                </c:pt>
                <c:pt idx="3429">
                  <c:v>18</c:v>
                </c:pt>
                <c:pt idx="3430">
                  <c:v>82</c:v>
                </c:pt>
                <c:pt idx="3431">
                  <c:v>43</c:v>
                </c:pt>
                <c:pt idx="3432">
                  <c:v>8</c:v>
                </c:pt>
                <c:pt idx="3433">
                  <c:v>45</c:v>
                </c:pt>
                <c:pt idx="3434">
                  <c:v>20</c:v>
                </c:pt>
                <c:pt idx="3435">
                  <c:v>31</c:v>
                </c:pt>
                <c:pt idx="3436">
                  <c:v>25</c:v>
                </c:pt>
                <c:pt idx="3437">
                  <c:v>14</c:v>
                </c:pt>
                <c:pt idx="3438">
                  <c:v>45</c:v>
                </c:pt>
                <c:pt idx="3439">
                  <c:v>20</c:v>
                </c:pt>
                <c:pt idx="3440">
                  <c:v>39</c:v>
                </c:pt>
                <c:pt idx="3441">
                  <c:v>16</c:v>
                </c:pt>
                <c:pt idx="3442">
                  <c:v>37</c:v>
                </c:pt>
                <c:pt idx="3443">
                  <c:v>14</c:v>
                </c:pt>
                <c:pt idx="3444">
                  <c:v>21</c:v>
                </c:pt>
                <c:pt idx="3445">
                  <c:v>69</c:v>
                </c:pt>
                <c:pt idx="3446">
                  <c:v>16</c:v>
                </c:pt>
                <c:pt idx="3447">
                  <c:v>55</c:v>
                </c:pt>
                <c:pt idx="3448">
                  <c:v>27</c:v>
                </c:pt>
                <c:pt idx="3449">
                  <c:v>36</c:v>
                </c:pt>
                <c:pt idx="3450">
                  <c:v>19</c:v>
                </c:pt>
                <c:pt idx="3451">
                  <c:v>12</c:v>
                </c:pt>
                <c:pt idx="3452">
                  <c:v>17</c:v>
                </c:pt>
                <c:pt idx="3453">
                  <c:v>114</c:v>
                </c:pt>
                <c:pt idx="3454">
                  <c:v>93</c:v>
                </c:pt>
                <c:pt idx="3455">
                  <c:v>36</c:v>
                </c:pt>
                <c:pt idx="3456">
                  <c:v>61</c:v>
                </c:pt>
                <c:pt idx="3457">
                  <c:v>47</c:v>
                </c:pt>
                <c:pt idx="3458">
                  <c:v>17</c:v>
                </c:pt>
                <c:pt idx="3459">
                  <c:v>63</c:v>
                </c:pt>
                <c:pt idx="3460">
                  <c:v>9</c:v>
                </c:pt>
                <c:pt idx="3461">
                  <c:v>30</c:v>
                </c:pt>
                <c:pt idx="3462">
                  <c:v>23</c:v>
                </c:pt>
                <c:pt idx="3463">
                  <c:v>33</c:v>
                </c:pt>
                <c:pt idx="3464">
                  <c:v>39</c:v>
                </c:pt>
                <c:pt idx="3465">
                  <c:v>17</c:v>
                </c:pt>
                <c:pt idx="3466">
                  <c:v>6</c:v>
                </c:pt>
                <c:pt idx="3467">
                  <c:v>39</c:v>
                </c:pt>
                <c:pt idx="3468">
                  <c:v>57</c:v>
                </c:pt>
                <c:pt idx="3469">
                  <c:v>56</c:v>
                </c:pt>
                <c:pt idx="3470">
                  <c:v>13</c:v>
                </c:pt>
                <c:pt idx="3471">
                  <c:v>95</c:v>
                </c:pt>
                <c:pt idx="3472">
                  <c:v>80</c:v>
                </c:pt>
                <c:pt idx="3473">
                  <c:v>133</c:v>
                </c:pt>
                <c:pt idx="3474">
                  <c:v>44</c:v>
                </c:pt>
                <c:pt idx="3475">
                  <c:v>30</c:v>
                </c:pt>
                <c:pt idx="3476">
                  <c:v>56</c:v>
                </c:pt>
                <c:pt idx="3477">
                  <c:v>66</c:v>
                </c:pt>
                <c:pt idx="3478">
                  <c:v>29</c:v>
                </c:pt>
                <c:pt idx="3479">
                  <c:v>72</c:v>
                </c:pt>
                <c:pt idx="3480">
                  <c:v>27</c:v>
                </c:pt>
                <c:pt idx="3481">
                  <c:v>10</c:v>
                </c:pt>
                <c:pt idx="3482">
                  <c:v>35</c:v>
                </c:pt>
                <c:pt idx="3483">
                  <c:v>29</c:v>
                </c:pt>
                <c:pt idx="3484">
                  <c:v>13</c:v>
                </c:pt>
                <c:pt idx="3485">
                  <c:v>72</c:v>
                </c:pt>
                <c:pt idx="3486">
                  <c:v>78</c:v>
                </c:pt>
                <c:pt idx="3487">
                  <c:v>49</c:v>
                </c:pt>
                <c:pt idx="3488">
                  <c:v>42</c:v>
                </c:pt>
                <c:pt idx="3489">
                  <c:v>35</c:v>
                </c:pt>
                <c:pt idx="3490">
                  <c:v>42</c:v>
                </c:pt>
                <c:pt idx="3491">
                  <c:v>42</c:v>
                </c:pt>
                <c:pt idx="3492">
                  <c:v>31</c:v>
                </c:pt>
                <c:pt idx="3493">
                  <c:v>38</c:v>
                </c:pt>
                <c:pt idx="3494">
                  <c:v>8</c:v>
                </c:pt>
                <c:pt idx="3495">
                  <c:v>39</c:v>
                </c:pt>
                <c:pt idx="3496">
                  <c:v>29</c:v>
                </c:pt>
                <c:pt idx="3497">
                  <c:v>72</c:v>
                </c:pt>
                <c:pt idx="3498">
                  <c:v>15</c:v>
                </c:pt>
                <c:pt idx="3499">
                  <c:v>33</c:v>
                </c:pt>
                <c:pt idx="3500">
                  <c:v>15</c:v>
                </c:pt>
                <c:pt idx="3501">
                  <c:v>19</c:v>
                </c:pt>
                <c:pt idx="3502">
                  <c:v>17</c:v>
                </c:pt>
                <c:pt idx="3503">
                  <c:v>44</c:v>
                </c:pt>
                <c:pt idx="3504">
                  <c:v>10</c:v>
                </c:pt>
                <c:pt idx="3505">
                  <c:v>46</c:v>
                </c:pt>
                <c:pt idx="3506">
                  <c:v>11</c:v>
                </c:pt>
                <c:pt idx="3507">
                  <c:v>13</c:v>
                </c:pt>
                <c:pt idx="3508">
                  <c:v>33</c:v>
                </c:pt>
                <c:pt idx="3509">
                  <c:v>28</c:v>
                </c:pt>
                <c:pt idx="3510">
                  <c:v>21</c:v>
                </c:pt>
                <c:pt idx="3511">
                  <c:v>13</c:v>
                </c:pt>
                <c:pt idx="3512">
                  <c:v>34</c:v>
                </c:pt>
                <c:pt idx="3513">
                  <c:v>80</c:v>
                </c:pt>
                <c:pt idx="3514">
                  <c:v>74</c:v>
                </c:pt>
                <c:pt idx="3515">
                  <c:v>7</c:v>
                </c:pt>
                <c:pt idx="3516">
                  <c:v>34</c:v>
                </c:pt>
                <c:pt idx="3517">
                  <c:v>86</c:v>
                </c:pt>
                <c:pt idx="3518">
                  <c:v>37</c:v>
                </c:pt>
                <c:pt idx="3519">
                  <c:v>18</c:v>
                </c:pt>
                <c:pt idx="3520">
                  <c:v>22</c:v>
                </c:pt>
                <c:pt idx="3521">
                  <c:v>26</c:v>
                </c:pt>
                <c:pt idx="3522">
                  <c:v>27</c:v>
                </c:pt>
                <c:pt idx="3523">
                  <c:v>8</c:v>
                </c:pt>
                <c:pt idx="3524">
                  <c:v>204</c:v>
                </c:pt>
                <c:pt idx="3525">
                  <c:v>46</c:v>
                </c:pt>
                <c:pt idx="3526">
                  <c:v>17</c:v>
                </c:pt>
                <c:pt idx="3527">
                  <c:v>28</c:v>
                </c:pt>
                <c:pt idx="3528">
                  <c:v>83</c:v>
                </c:pt>
                <c:pt idx="3529">
                  <c:v>13</c:v>
                </c:pt>
                <c:pt idx="3530">
                  <c:v>8</c:v>
                </c:pt>
                <c:pt idx="3531">
                  <c:v>32</c:v>
                </c:pt>
                <c:pt idx="3532">
                  <c:v>85</c:v>
                </c:pt>
                <c:pt idx="3533">
                  <c:v>29</c:v>
                </c:pt>
                <c:pt idx="3534">
                  <c:v>24</c:v>
                </c:pt>
                <c:pt idx="3535">
                  <c:v>8</c:v>
                </c:pt>
                <c:pt idx="3536">
                  <c:v>19</c:v>
                </c:pt>
                <c:pt idx="3537">
                  <c:v>336</c:v>
                </c:pt>
                <c:pt idx="3538">
                  <c:v>13</c:v>
                </c:pt>
                <c:pt idx="3539">
                  <c:v>42</c:v>
                </c:pt>
                <c:pt idx="3540">
                  <c:v>64</c:v>
                </c:pt>
                <c:pt idx="3541">
                  <c:v>25</c:v>
                </c:pt>
                <c:pt idx="3542">
                  <c:v>20</c:v>
                </c:pt>
                <c:pt idx="3543">
                  <c:v>104</c:v>
                </c:pt>
                <c:pt idx="3544">
                  <c:v>53</c:v>
                </c:pt>
                <c:pt idx="3545">
                  <c:v>14</c:v>
                </c:pt>
                <c:pt idx="3546">
                  <c:v>20</c:v>
                </c:pt>
                <c:pt idx="3547">
                  <c:v>558</c:v>
                </c:pt>
                <c:pt idx="3548">
                  <c:v>22</c:v>
                </c:pt>
                <c:pt idx="3549">
                  <c:v>24</c:v>
                </c:pt>
                <c:pt idx="3550">
                  <c:v>74</c:v>
                </c:pt>
                <c:pt idx="3551">
                  <c:v>54</c:v>
                </c:pt>
                <c:pt idx="3552">
                  <c:v>31</c:v>
                </c:pt>
                <c:pt idx="3553">
                  <c:v>25</c:v>
                </c:pt>
                <c:pt idx="3554">
                  <c:v>17</c:v>
                </c:pt>
                <c:pt idx="3555">
                  <c:v>12</c:v>
                </c:pt>
                <c:pt idx="3556">
                  <c:v>38</c:v>
                </c:pt>
                <c:pt idx="3557">
                  <c:v>41</c:v>
                </c:pt>
                <c:pt idx="3558">
                  <c:v>19</c:v>
                </c:pt>
                <c:pt idx="3559">
                  <c:v>41</c:v>
                </c:pt>
                <c:pt idx="3560">
                  <c:v>26</c:v>
                </c:pt>
                <c:pt idx="3561">
                  <c:v>25</c:v>
                </c:pt>
                <c:pt idx="3562">
                  <c:v>9</c:v>
                </c:pt>
                <c:pt idx="3563">
                  <c:v>78</c:v>
                </c:pt>
                <c:pt idx="3564">
                  <c:v>45</c:v>
                </c:pt>
                <c:pt idx="3565">
                  <c:v>102</c:v>
                </c:pt>
                <c:pt idx="3566">
                  <c:v>5</c:v>
                </c:pt>
                <c:pt idx="3567">
                  <c:v>27</c:v>
                </c:pt>
                <c:pt idx="3568">
                  <c:v>37</c:v>
                </c:pt>
                <c:pt idx="3569">
                  <c:v>14</c:v>
                </c:pt>
                <c:pt idx="3570">
                  <c:v>27</c:v>
                </c:pt>
                <c:pt idx="3571">
                  <c:v>45</c:v>
                </c:pt>
                <c:pt idx="3572">
                  <c:v>49</c:v>
                </c:pt>
                <c:pt idx="3573">
                  <c:v>24</c:v>
                </c:pt>
                <c:pt idx="3574">
                  <c:v>112</c:v>
                </c:pt>
                <c:pt idx="3575">
                  <c:v>23</c:v>
                </c:pt>
                <c:pt idx="3576">
                  <c:v>54</c:v>
                </c:pt>
                <c:pt idx="3577">
                  <c:v>28</c:v>
                </c:pt>
                <c:pt idx="3578">
                  <c:v>11</c:v>
                </c:pt>
                <c:pt idx="3579">
                  <c:v>62</c:v>
                </c:pt>
                <c:pt idx="3580">
                  <c:v>73</c:v>
                </c:pt>
                <c:pt idx="3581">
                  <c:v>18</c:v>
                </c:pt>
                <c:pt idx="3582">
                  <c:v>35</c:v>
                </c:pt>
                <c:pt idx="3583">
                  <c:v>43</c:v>
                </c:pt>
                <c:pt idx="3584">
                  <c:v>36</c:v>
                </c:pt>
                <c:pt idx="3585">
                  <c:v>62</c:v>
                </c:pt>
                <c:pt idx="3586">
                  <c:v>15</c:v>
                </c:pt>
                <c:pt idx="3587">
                  <c:v>33</c:v>
                </c:pt>
                <c:pt idx="3588">
                  <c:v>27</c:v>
                </c:pt>
                <c:pt idx="3589">
                  <c:v>17</c:v>
                </c:pt>
                <c:pt idx="3590">
                  <c:v>4</c:v>
                </c:pt>
                <c:pt idx="3591">
                  <c:v>53</c:v>
                </c:pt>
                <c:pt idx="3592">
                  <c:v>49</c:v>
                </c:pt>
                <c:pt idx="3593">
                  <c:v>57</c:v>
                </c:pt>
                <c:pt idx="3594">
                  <c:v>69</c:v>
                </c:pt>
                <c:pt idx="3595">
                  <c:v>15</c:v>
                </c:pt>
                <c:pt idx="3596">
                  <c:v>64</c:v>
                </c:pt>
                <c:pt idx="3597">
                  <c:v>20</c:v>
                </c:pt>
                <c:pt idx="3598">
                  <c:v>27</c:v>
                </c:pt>
                <c:pt idx="3599">
                  <c:v>21</c:v>
                </c:pt>
                <c:pt idx="3600">
                  <c:v>31</c:v>
                </c:pt>
                <c:pt idx="3601">
                  <c:v>51</c:v>
                </c:pt>
                <c:pt idx="3602">
                  <c:v>57</c:v>
                </c:pt>
                <c:pt idx="3603">
                  <c:v>20</c:v>
                </c:pt>
                <c:pt idx="3604">
                  <c:v>71</c:v>
                </c:pt>
                <c:pt idx="3605">
                  <c:v>72</c:v>
                </c:pt>
                <c:pt idx="3606">
                  <c:v>45</c:v>
                </c:pt>
                <c:pt idx="3607">
                  <c:v>51</c:v>
                </c:pt>
                <c:pt idx="3608">
                  <c:v>56</c:v>
                </c:pt>
                <c:pt idx="3609">
                  <c:v>17</c:v>
                </c:pt>
                <c:pt idx="3610">
                  <c:v>197</c:v>
                </c:pt>
                <c:pt idx="3611">
                  <c:v>70</c:v>
                </c:pt>
                <c:pt idx="3612">
                  <c:v>21</c:v>
                </c:pt>
                <c:pt idx="3613">
                  <c:v>34</c:v>
                </c:pt>
                <c:pt idx="3614">
                  <c:v>39</c:v>
                </c:pt>
                <c:pt idx="3615">
                  <c:v>78</c:v>
                </c:pt>
                <c:pt idx="3616">
                  <c:v>48</c:v>
                </c:pt>
                <c:pt idx="3617">
                  <c:v>29</c:v>
                </c:pt>
                <c:pt idx="3618">
                  <c:v>0</c:v>
                </c:pt>
                <c:pt idx="3619">
                  <c:v>2</c:v>
                </c:pt>
                <c:pt idx="3620">
                  <c:v>1</c:v>
                </c:pt>
                <c:pt idx="3621">
                  <c:v>59</c:v>
                </c:pt>
                <c:pt idx="3622">
                  <c:v>1</c:v>
                </c:pt>
                <c:pt idx="3623">
                  <c:v>31</c:v>
                </c:pt>
                <c:pt idx="3624">
                  <c:v>18</c:v>
                </c:pt>
                <c:pt idx="3625">
                  <c:v>10</c:v>
                </c:pt>
                <c:pt idx="3626">
                  <c:v>0</c:v>
                </c:pt>
                <c:pt idx="3627">
                  <c:v>14</c:v>
                </c:pt>
                <c:pt idx="3628">
                  <c:v>2</c:v>
                </c:pt>
                <c:pt idx="3629">
                  <c:v>1</c:v>
                </c:pt>
                <c:pt idx="3630">
                  <c:v>3</c:v>
                </c:pt>
                <c:pt idx="3631">
                  <c:v>0</c:v>
                </c:pt>
                <c:pt idx="3632">
                  <c:v>2</c:v>
                </c:pt>
                <c:pt idx="3633">
                  <c:v>0</c:v>
                </c:pt>
                <c:pt idx="3634">
                  <c:v>12</c:v>
                </c:pt>
                <c:pt idx="3635">
                  <c:v>1</c:v>
                </c:pt>
                <c:pt idx="3636">
                  <c:v>8</c:v>
                </c:pt>
                <c:pt idx="3637">
                  <c:v>2</c:v>
                </c:pt>
                <c:pt idx="3638">
                  <c:v>73</c:v>
                </c:pt>
                <c:pt idx="3639">
                  <c:v>8</c:v>
                </c:pt>
                <c:pt idx="3640">
                  <c:v>17</c:v>
                </c:pt>
                <c:pt idx="3641">
                  <c:v>9</c:v>
                </c:pt>
                <c:pt idx="3642">
                  <c:v>17</c:v>
                </c:pt>
                <c:pt idx="3643">
                  <c:v>33</c:v>
                </c:pt>
                <c:pt idx="3644">
                  <c:v>38</c:v>
                </c:pt>
                <c:pt idx="3645">
                  <c:v>79</c:v>
                </c:pt>
                <c:pt idx="3646">
                  <c:v>46</c:v>
                </c:pt>
                <c:pt idx="3647">
                  <c:v>20</c:v>
                </c:pt>
                <c:pt idx="3648">
                  <c:v>20</c:v>
                </c:pt>
                <c:pt idx="3649">
                  <c:v>13</c:v>
                </c:pt>
                <c:pt idx="3650">
                  <c:v>22</c:v>
                </c:pt>
                <c:pt idx="3651">
                  <c:v>36</c:v>
                </c:pt>
                <c:pt idx="3652">
                  <c:v>40</c:v>
                </c:pt>
                <c:pt idx="3653">
                  <c:v>9</c:v>
                </c:pt>
                <c:pt idx="3654">
                  <c:v>19</c:v>
                </c:pt>
                <c:pt idx="3655">
                  <c:v>14</c:v>
                </c:pt>
                <c:pt idx="3656">
                  <c:v>38</c:v>
                </c:pt>
                <c:pt idx="3657">
                  <c:v>58</c:v>
                </c:pt>
                <c:pt idx="3658">
                  <c:v>28</c:v>
                </c:pt>
                <c:pt idx="3659">
                  <c:v>17</c:v>
                </c:pt>
                <c:pt idx="3660">
                  <c:v>12</c:v>
                </c:pt>
                <c:pt idx="3661">
                  <c:v>40</c:v>
                </c:pt>
                <c:pt idx="3662">
                  <c:v>57</c:v>
                </c:pt>
                <c:pt idx="3663">
                  <c:v>114</c:v>
                </c:pt>
                <c:pt idx="3664">
                  <c:v>31</c:v>
                </c:pt>
                <c:pt idx="3665">
                  <c:v>3</c:v>
                </c:pt>
                <c:pt idx="3666">
                  <c:v>16</c:v>
                </c:pt>
                <c:pt idx="3667">
                  <c:v>199</c:v>
                </c:pt>
                <c:pt idx="3668">
                  <c:v>31</c:v>
                </c:pt>
                <c:pt idx="3669">
                  <c:v>30</c:v>
                </c:pt>
                <c:pt idx="3670">
                  <c:v>34</c:v>
                </c:pt>
                <c:pt idx="3671">
                  <c:v>18</c:v>
                </c:pt>
                <c:pt idx="3672">
                  <c:v>67</c:v>
                </c:pt>
                <c:pt idx="3673">
                  <c:v>66</c:v>
                </c:pt>
                <c:pt idx="3674">
                  <c:v>23</c:v>
                </c:pt>
                <c:pt idx="3675">
                  <c:v>126</c:v>
                </c:pt>
                <c:pt idx="3676">
                  <c:v>6</c:v>
                </c:pt>
                <c:pt idx="3677">
                  <c:v>25</c:v>
                </c:pt>
                <c:pt idx="3678">
                  <c:v>39</c:v>
                </c:pt>
                <c:pt idx="3679">
                  <c:v>62</c:v>
                </c:pt>
                <c:pt idx="3680">
                  <c:v>31</c:v>
                </c:pt>
                <c:pt idx="3681">
                  <c:v>274</c:v>
                </c:pt>
                <c:pt idx="3682">
                  <c:v>17</c:v>
                </c:pt>
                <c:pt idx="3683">
                  <c:v>14</c:v>
                </c:pt>
                <c:pt idx="3684">
                  <c:v>60</c:v>
                </c:pt>
                <c:pt idx="3685">
                  <c:v>33</c:v>
                </c:pt>
                <c:pt idx="3686">
                  <c:v>78</c:v>
                </c:pt>
                <c:pt idx="3687">
                  <c:v>30</c:v>
                </c:pt>
                <c:pt idx="3688">
                  <c:v>136</c:v>
                </c:pt>
                <c:pt idx="3689">
                  <c:v>40</c:v>
                </c:pt>
                <c:pt idx="3690">
                  <c:v>18</c:v>
                </c:pt>
                <c:pt idx="3691">
                  <c:v>39</c:v>
                </c:pt>
                <c:pt idx="3692">
                  <c:v>21</c:v>
                </c:pt>
                <c:pt idx="3693">
                  <c:v>30</c:v>
                </c:pt>
                <c:pt idx="3694">
                  <c:v>27</c:v>
                </c:pt>
                <c:pt idx="3695">
                  <c:v>35</c:v>
                </c:pt>
                <c:pt idx="3696">
                  <c:v>13</c:v>
                </c:pt>
                <c:pt idx="3697">
                  <c:v>23</c:v>
                </c:pt>
                <c:pt idx="3698">
                  <c:v>39</c:v>
                </c:pt>
                <c:pt idx="3699">
                  <c:v>35</c:v>
                </c:pt>
                <c:pt idx="3700">
                  <c:v>27</c:v>
                </c:pt>
                <c:pt idx="3701">
                  <c:v>21</c:v>
                </c:pt>
                <c:pt idx="3702">
                  <c:v>104</c:v>
                </c:pt>
                <c:pt idx="3703">
                  <c:v>19</c:v>
                </c:pt>
                <c:pt idx="3704">
                  <c:v>97</c:v>
                </c:pt>
                <c:pt idx="3705">
                  <c:v>27</c:v>
                </c:pt>
                <c:pt idx="3706">
                  <c:v>24</c:v>
                </c:pt>
                <c:pt idx="3707">
                  <c:v>13</c:v>
                </c:pt>
                <c:pt idx="3708">
                  <c:v>46</c:v>
                </c:pt>
                <c:pt idx="3709">
                  <c:v>4</c:v>
                </c:pt>
                <c:pt idx="3710">
                  <c:v>40</c:v>
                </c:pt>
                <c:pt idx="3711">
                  <c:v>44</c:v>
                </c:pt>
                <c:pt idx="3712">
                  <c:v>35</c:v>
                </c:pt>
                <c:pt idx="3713">
                  <c:v>63</c:v>
                </c:pt>
                <c:pt idx="3714">
                  <c:v>89</c:v>
                </c:pt>
                <c:pt idx="3715">
                  <c:v>15</c:v>
                </c:pt>
                <c:pt idx="3716">
                  <c:v>46</c:v>
                </c:pt>
                <c:pt idx="3717">
                  <c:v>33</c:v>
                </c:pt>
                <c:pt idx="3718">
                  <c:v>31</c:v>
                </c:pt>
                <c:pt idx="3719">
                  <c:v>5</c:v>
                </c:pt>
                <c:pt idx="3720">
                  <c:v>1</c:v>
                </c:pt>
                <c:pt idx="3721">
                  <c:v>12</c:v>
                </c:pt>
                <c:pt idx="3722">
                  <c:v>4</c:v>
                </c:pt>
                <c:pt idx="3723">
                  <c:v>0</c:v>
                </c:pt>
                <c:pt idx="3724">
                  <c:v>7</c:v>
                </c:pt>
                <c:pt idx="3725">
                  <c:v>2</c:v>
                </c:pt>
                <c:pt idx="3726">
                  <c:v>1</c:v>
                </c:pt>
                <c:pt idx="3727">
                  <c:v>4</c:v>
                </c:pt>
                <c:pt idx="3728">
                  <c:v>6</c:v>
                </c:pt>
                <c:pt idx="3729">
                  <c:v>8</c:v>
                </c:pt>
                <c:pt idx="3730">
                  <c:v>14</c:v>
                </c:pt>
                <c:pt idx="3731">
                  <c:v>0</c:v>
                </c:pt>
                <c:pt idx="3732">
                  <c:v>4</c:v>
                </c:pt>
                <c:pt idx="3733">
                  <c:v>0</c:v>
                </c:pt>
                <c:pt idx="3734">
                  <c:v>0</c:v>
                </c:pt>
                <c:pt idx="3735">
                  <c:v>1</c:v>
                </c:pt>
                <c:pt idx="3736">
                  <c:v>1</c:v>
                </c:pt>
                <c:pt idx="3737">
                  <c:v>1</c:v>
                </c:pt>
                <c:pt idx="3738">
                  <c:v>52</c:v>
                </c:pt>
                <c:pt idx="3739">
                  <c:v>7</c:v>
                </c:pt>
                <c:pt idx="3740">
                  <c:v>28</c:v>
                </c:pt>
                <c:pt idx="3741">
                  <c:v>11</c:v>
                </c:pt>
                <c:pt idx="3742">
                  <c:v>15</c:v>
                </c:pt>
                <c:pt idx="3743">
                  <c:v>30</c:v>
                </c:pt>
                <c:pt idx="3744">
                  <c:v>27</c:v>
                </c:pt>
                <c:pt idx="3745">
                  <c:v>28</c:v>
                </c:pt>
                <c:pt idx="3746">
                  <c:v>17</c:v>
                </c:pt>
                <c:pt idx="3747">
                  <c:v>50</c:v>
                </c:pt>
                <c:pt idx="3748">
                  <c:v>26</c:v>
                </c:pt>
                <c:pt idx="3749">
                  <c:v>88</c:v>
                </c:pt>
                <c:pt idx="3750">
                  <c:v>91</c:v>
                </c:pt>
                <c:pt idx="3751">
                  <c:v>3</c:v>
                </c:pt>
                <c:pt idx="3752">
                  <c:v>28</c:v>
                </c:pt>
                <c:pt idx="3753">
                  <c:v>77</c:v>
                </c:pt>
                <c:pt idx="3754">
                  <c:v>27</c:v>
                </c:pt>
                <c:pt idx="3755">
                  <c:v>107</c:v>
                </c:pt>
                <c:pt idx="3756">
                  <c:v>96</c:v>
                </c:pt>
                <c:pt idx="3757">
                  <c:v>56</c:v>
                </c:pt>
                <c:pt idx="3758">
                  <c:v>58</c:v>
                </c:pt>
                <c:pt idx="3759">
                  <c:v>15</c:v>
                </c:pt>
                <c:pt idx="3760">
                  <c:v>20</c:v>
                </c:pt>
                <c:pt idx="3761">
                  <c:v>38</c:v>
                </c:pt>
                <c:pt idx="3762">
                  <c:v>33</c:v>
                </c:pt>
                <c:pt idx="3763">
                  <c:v>57</c:v>
                </c:pt>
                <c:pt idx="3764">
                  <c:v>25</c:v>
                </c:pt>
                <c:pt idx="3765">
                  <c:v>14</c:v>
                </c:pt>
                <c:pt idx="3766">
                  <c:v>94</c:v>
                </c:pt>
                <c:pt idx="3767">
                  <c:v>59</c:v>
                </c:pt>
                <c:pt idx="3768">
                  <c:v>36</c:v>
                </c:pt>
                <c:pt idx="3769">
                  <c:v>115</c:v>
                </c:pt>
                <c:pt idx="3770">
                  <c:v>30</c:v>
                </c:pt>
                <c:pt idx="3771">
                  <c:v>52</c:v>
                </c:pt>
                <c:pt idx="3772">
                  <c:v>27</c:v>
                </c:pt>
                <c:pt idx="3773">
                  <c:v>24</c:v>
                </c:pt>
                <c:pt idx="3774">
                  <c:v>10</c:v>
                </c:pt>
                <c:pt idx="3775">
                  <c:v>30</c:v>
                </c:pt>
                <c:pt idx="3776">
                  <c:v>71</c:v>
                </c:pt>
                <c:pt idx="3777">
                  <c:v>10</c:v>
                </c:pt>
                <c:pt idx="3778">
                  <c:v>1</c:v>
                </c:pt>
                <c:pt idx="3779">
                  <c:v>4</c:v>
                </c:pt>
                <c:pt idx="3780">
                  <c:v>0</c:v>
                </c:pt>
                <c:pt idx="3781">
                  <c:v>0</c:v>
                </c:pt>
                <c:pt idx="3782">
                  <c:v>2</c:v>
                </c:pt>
                <c:pt idx="3783">
                  <c:v>24</c:v>
                </c:pt>
                <c:pt idx="3784">
                  <c:v>1</c:v>
                </c:pt>
                <c:pt idx="3785">
                  <c:v>2</c:v>
                </c:pt>
                <c:pt idx="3786">
                  <c:v>1</c:v>
                </c:pt>
                <c:pt idx="3787">
                  <c:v>37</c:v>
                </c:pt>
                <c:pt idx="3788">
                  <c:v>5</c:v>
                </c:pt>
                <c:pt idx="3789">
                  <c:v>4</c:v>
                </c:pt>
                <c:pt idx="3790">
                  <c:v>16</c:v>
                </c:pt>
                <c:pt idx="3791">
                  <c:v>9</c:v>
                </c:pt>
                <c:pt idx="3792">
                  <c:v>0</c:v>
                </c:pt>
                <c:pt idx="3793">
                  <c:v>40</c:v>
                </c:pt>
                <c:pt idx="3794">
                  <c:v>0</c:v>
                </c:pt>
                <c:pt idx="3795">
                  <c:v>2</c:v>
                </c:pt>
                <c:pt idx="3796">
                  <c:v>1</c:v>
                </c:pt>
                <c:pt idx="3797">
                  <c:v>9</c:v>
                </c:pt>
                <c:pt idx="3798">
                  <c:v>24</c:v>
                </c:pt>
                <c:pt idx="3799">
                  <c:v>38</c:v>
                </c:pt>
                <c:pt idx="3800">
                  <c:v>26</c:v>
                </c:pt>
                <c:pt idx="3801">
                  <c:v>19</c:v>
                </c:pt>
                <c:pt idx="3802">
                  <c:v>11</c:v>
                </c:pt>
                <c:pt idx="3803">
                  <c:v>27</c:v>
                </c:pt>
                <c:pt idx="3804">
                  <c:v>34</c:v>
                </c:pt>
                <c:pt idx="3805">
                  <c:v>20</c:v>
                </c:pt>
                <c:pt idx="3806">
                  <c:v>37</c:v>
                </c:pt>
                <c:pt idx="3807">
                  <c:v>20</c:v>
                </c:pt>
                <c:pt idx="3808">
                  <c:v>10</c:v>
                </c:pt>
                <c:pt idx="3809">
                  <c:v>26</c:v>
                </c:pt>
                <c:pt idx="3810">
                  <c:v>20</c:v>
                </c:pt>
                <c:pt idx="3811">
                  <c:v>46</c:v>
                </c:pt>
                <c:pt idx="3812">
                  <c:v>76</c:v>
                </c:pt>
                <c:pt idx="3813">
                  <c:v>41</c:v>
                </c:pt>
                <c:pt idx="3814">
                  <c:v>7</c:v>
                </c:pt>
                <c:pt idx="3815">
                  <c:v>49</c:v>
                </c:pt>
                <c:pt idx="3816">
                  <c:v>26</c:v>
                </c:pt>
                <c:pt idx="3817">
                  <c:v>65</c:v>
                </c:pt>
                <c:pt idx="3818">
                  <c:v>28</c:v>
                </c:pt>
                <c:pt idx="3819">
                  <c:v>8</c:v>
                </c:pt>
                <c:pt idx="3820">
                  <c:v>3</c:v>
                </c:pt>
                <c:pt idx="3821">
                  <c:v>9</c:v>
                </c:pt>
                <c:pt idx="3822">
                  <c:v>9</c:v>
                </c:pt>
                <c:pt idx="3823">
                  <c:v>20</c:v>
                </c:pt>
                <c:pt idx="3824">
                  <c:v>57</c:v>
                </c:pt>
                <c:pt idx="3825">
                  <c:v>8</c:v>
                </c:pt>
                <c:pt idx="3826">
                  <c:v>14</c:v>
                </c:pt>
                <c:pt idx="3827">
                  <c:v>17</c:v>
                </c:pt>
                <c:pt idx="3828">
                  <c:v>100</c:v>
                </c:pt>
                <c:pt idx="3829">
                  <c:v>32</c:v>
                </c:pt>
                <c:pt idx="3830">
                  <c:v>3</c:v>
                </c:pt>
                <c:pt idx="3831">
                  <c:v>34</c:v>
                </c:pt>
                <c:pt idx="3832">
                  <c:v>23</c:v>
                </c:pt>
                <c:pt idx="3833">
                  <c:v>19</c:v>
                </c:pt>
                <c:pt idx="3834">
                  <c:v>50</c:v>
                </c:pt>
                <c:pt idx="3835">
                  <c:v>12</c:v>
                </c:pt>
                <c:pt idx="3836">
                  <c:v>8</c:v>
                </c:pt>
                <c:pt idx="3837">
                  <c:v>9</c:v>
                </c:pt>
                <c:pt idx="3838">
                  <c:v>43</c:v>
                </c:pt>
                <c:pt idx="3839">
                  <c:v>28</c:v>
                </c:pt>
                <c:pt idx="3840">
                  <c:v>4</c:v>
                </c:pt>
                <c:pt idx="3841">
                  <c:v>24</c:v>
                </c:pt>
                <c:pt idx="3842">
                  <c:v>2</c:v>
                </c:pt>
                <c:pt idx="3843">
                  <c:v>2</c:v>
                </c:pt>
                <c:pt idx="3844">
                  <c:v>20</c:v>
                </c:pt>
                <c:pt idx="3845">
                  <c:v>1</c:v>
                </c:pt>
                <c:pt idx="3846">
                  <c:v>1</c:v>
                </c:pt>
                <c:pt idx="3847">
                  <c:v>4</c:v>
                </c:pt>
                <c:pt idx="3848">
                  <c:v>1</c:v>
                </c:pt>
                <c:pt idx="3849">
                  <c:v>1</c:v>
                </c:pt>
                <c:pt idx="3850">
                  <c:v>13</c:v>
                </c:pt>
                <c:pt idx="3851">
                  <c:v>1</c:v>
                </c:pt>
                <c:pt idx="3852">
                  <c:v>1</c:v>
                </c:pt>
                <c:pt idx="3853">
                  <c:v>0</c:v>
                </c:pt>
                <c:pt idx="3854">
                  <c:v>3</c:v>
                </c:pt>
                <c:pt idx="3855">
                  <c:v>14</c:v>
                </c:pt>
                <c:pt idx="3856">
                  <c:v>2</c:v>
                </c:pt>
                <c:pt idx="3857">
                  <c:v>5</c:v>
                </c:pt>
                <c:pt idx="3858">
                  <c:v>1</c:v>
                </c:pt>
                <c:pt idx="3859">
                  <c:v>15</c:v>
                </c:pt>
                <c:pt idx="3860">
                  <c:v>10</c:v>
                </c:pt>
                <c:pt idx="3861">
                  <c:v>3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46</c:v>
                </c:pt>
                <c:pt idx="3867">
                  <c:v>14</c:v>
                </c:pt>
                <c:pt idx="3868">
                  <c:v>1</c:v>
                </c:pt>
                <c:pt idx="3869">
                  <c:v>0</c:v>
                </c:pt>
                <c:pt idx="3870">
                  <c:v>17</c:v>
                </c:pt>
                <c:pt idx="3871">
                  <c:v>1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2</c:v>
                </c:pt>
                <c:pt idx="3878">
                  <c:v>14</c:v>
                </c:pt>
                <c:pt idx="3879">
                  <c:v>9</c:v>
                </c:pt>
                <c:pt idx="3880">
                  <c:v>8</c:v>
                </c:pt>
                <c:pt idx="3881">
                  <c:v>7</c:v>
                </c:pt>
                <c:pt idx="3882">
                  <c:v>0</c:v>
                </c:pt>
                <c:pt idx="3883">
                  <c:v>84</c:v>
                </c:pt>
                <c:pt idx="3884">
                  <c:v>11</c:v>
                </c:pt>
                <c:pt idx="3885">
                  <c:v>1</c:v>
                </c:pt>
                <c:pt idx="3886">
                  <c:v>4</c:v>
                </c:pt>
                <c:pt idx="3887">
                  <c:v>10</c:v>
                </c:pt>
                <c:pt idx="3888">
                  <c:v>16</c:v>
                </c:pt>
                <c:pt idx="3889">
                  <c:v>2</c:v>
                </c:pt>
                <c:pt idx="3890">
                  <c:v>5</c:v>
                </c:pt>
                <c:pt idx="3891">
                  <c:v>1</c:v>
                </c:pt>
                <c:pt idx="3892">
                  <c:v>31</c:v>
                </c:pt>
                <c:pt idx="3893">
                  <c:v>0</c:v>
                </c:pt>
                <c:pt idx="3894">
                  <c:v>2</c:v>
                </c:pt>
                <c:pt idx="3895">
                  <c:v>7</c:v>
                </c:pt>
                <c:pt idx="3896">
                  <c:v>16</c:v>
                </c:pt>
                <c:pt idx="3897">
                  <c:v>4</c:v>
                </c:pt>
                <c:pt idx="3898">
                  <c:v>4</c:v>
                </c:pt>
                <c:pt idx="3899">
                  <c:v>4</c:v>
                </c:pt>
                <c:pt idx="3900">
                  <c:v>3</c:v>
                </c:pt>
                <c:pt idx="3901">
                  <c:v>36</c:v>
                </c:pt>
                <c:pt idx="3902">
                  <c:v>1</c:v>
                </c:pt>
                <c:pt idx="3903">
                  <c:v>7</c:v>
                </c:pt>
                <c:pt idx="3904">
                  <c:v>27</c:v>
                </c:pt>
                <c:pt idx="3905">
                  <c:v>1</c:v>
                </c:pt>
                <c:pt idx="3906">
                  <c:v>0</c:v>
                </c:pt>
                <c:pt idx="3907">
                  <c:v>1</c:v>
                </c:pt>
                <c:pt idx="3908">
                  <c:v>3</c:v>
                </c:pt>
                <c:pt idx="3909">
                  <c:v>3</c:v>
                </c:pt>
                <c:pt idx="3910">
                  <c:v>3</c:v>
                </c:pt>
                <c:pt idx="3911">
                  <c:v>0</c:v>
                </c:pt>
                <c:pt idx="3912">
                  <c:v>6</c:v>
                </c:pt>
                <c:pt idx="3913">
                  <c:v>17</c:v>
                </c:pt>
                <c:pt idx="3914">
                  <c:v>40</c:v>
                </c:pt>
                <c:pt idx="3915">
                  <c:v>3</c:v>
                </c:pt>
                <c:pt idx="3916">
                  <c:v>1</c:v>
                </c:pt>
                <c:pt idx="3917">
                  <c:v>2</c:v>
                </c:pt>
                <c:pt idx="3918">
                  <c:v>7</c:v>
                </c:pt>
                <c:pt idx="3919">
                  <c:v>14</c:v>
                </c:pt>
                <c:pt idx="3920">
                  <c:v>0</c:v>
                </c:pt>
                <c:pt idx="3921">
                  <c:v>0</c:v>
                </c:pt>
                <c:pt idx="3922">
                  <c:v>1</c:v>
                </c:pt>
                <c:pt idx="3923">
                  <c:v>12</c:v>
                </c:pt>
                <c:pt idx="3924">
                  <c:v>12</c:v>
                </c:pt>
                <c:pt idx="3925">
                  <c:v>23</c:v>
                </c:pt>
                <c:pt idx="3926">
                  <c:v>0</c:v>
                </c:pt>
                <c:pt idx="3927">
                  <c:v>10</c:v>
                </c:pt>
                <c:pt idx="3928">
                  <c:v>5</c:v>
                </c:pt>
                <c:pt idx="3929">
                  <c:v>1</c:v>
                </c:pt>
                <c:pt idx="3930">
                  <c:v>2</c:v>
                </c:pt>
                <c:pt idx="3931">
                  <c:v>2</c:v>
                </c:pt>
                <c:pt idx="3932">
                  <c:v>0</c:v>
                </c:pt>
                <c:pt idx="3933">
                  <c:v>13</c:v>
                </c:pt>
                <c:pt idx="3934">
                  <c:v>0</c:v>
                </c:pt>
                <c:pt idx="3935">
                  <c:v>1</c:v>
                </c:pt>
                <c:pt idx="3936">
                  <c:v>5</c:v>
                </c:pt>
                <c:pt idx="3937">
                  <c:v>2</c:v>
                </c:pt>
                <c:pt idx="3938">
                  <c:v>0</c:v>
                </c:pt>
                <c:pt idx="3939">
                  <c:v>32</c:v>
                </c:pt>
                <c:pt idx="3940">
                  <c:v>1</c:v>
                </c:pt>
                <c:pt idx="3941">
                  <c:v>1</c:v>
                </c:pt>
                <c:pt idx="3942">
                  <c:v>1</c:v>
                </c:pt>
                <c:pt idx="3943">
                  <c:v>0</c:v>
                </c:pt>
                <c:pt idx="3944">
                  <c:v>0</c:v>
                </c:pt>
                <c:pt idx="3945">
                  <c:v>8</c:v>
                </c:pt>
                <c:pt idx="3946">
                  <c:v>0</c:v>
                </c:pt>
                <c:pt idx="3947">
                  <c:v>1</c:v>
                </c:pt>
                <c:pt idx="3948">
                  <c:v>16</c:v>
                </c:pt>
                <c:pt idx="3949">
                  <c:v>12</c:v>
                </c:pt>
                <c:pt idx="3950">
                  <c:v>4</c:v>
                </c:pt>
                <c:pt idx="3951">
                  <c:v>2</c:v>
                </c:pt>
                <c:pt idx="3952">
                  <c:v>3</c:v>
                </c:pt>
                <c:pt idx="3953">
                  <c:v>0</c:v>
                </c:pt>
                <c:pt idx="3954">
                  <c:v>3</c:v>
                </c:pt>
                <c:pt idx="3955">
                  <c:v>4</c:v>
                </c:pt>
                <c:pt idx="3956">
                  <c:v>2</c:v>
                </c:pt>
                <c:pt idx="3957">
                  <c:v>10</c:v>
                </c:pt>
                <c:pt idx="3958">
                  <c:v>11</c:v>
                </c:pt>
                <c:pt idx="3959">
                  <c:v>6</c:v>
                </c:pt>
                <c:pt idx="3960">
                  <c:v>2</c:v>
                </c:pt>
                <c:pt idx="3961">
                  <c:v>6</c:v>
                </c:pt>
                <c:pt idx="3962">
                  <c:v>8</c:v>
                </c:pt>
                <c:pt idx="3963">
                  <c:v>37</c:v>
                </c:pt>
                <c:pt idx="3964">
                  <c:v>11</c:v>
                </c:pt>
                <c:pt idx="3965">
                  <c:v>0</c:v>
                </c:pt>
                <c:pt idx="3966">
                  <c:v>10</c:v>
                </c:pt>
                <c:pt idx="3967">
                  <c:v>6</c:v>
                </c:pt>
                <c:pt idx="3968">
                  <c:v>8</c:v>
                </c:pt>
                <c:pt idx="3969">
                  <c:v>6</c:v>
                </c:pt>
                <c:pt idx="3970">
                  <c:v>7</c:v>
                </c:pt>
                <c:pt idx="3971">
                  <c:v>7</c:v>
                </c:pt>
                <c:pt idx="3972">
                  <c:v>5</c:v>
                </c:pt>
                <c:pt idx="3973">
                  <c:v>46</c:v>
                </c:pt>
                <c:pt idx="3974">
                  <c:v>10</c:v>
                </c:pt>
                <c:pt idx="3975">
                  <c:v>19</c:v>
                </c:pt>
                <c:pt idx="3976">
                  <c:v>13</c:v>
                </c:pt>
                <c:pt idx="3977">
                  <c:v>13</c:v>
                </c:pt>
                <c:pt idx="3978">
                  <c:v>4</c:v>
                </c:pt>
                <c:pt idx="3979">
                  <c:v>0</c:v>
                </c:pt>
                <c:pt idx="3980">
                  <c:v>3</c:v>
                </c:pt>
                <c:pt idx="3981">
                  <c:v>1</c:v>
                </c:pt>
                <c:pt idx="3982">
                  <c:v>9</c:v>
                </c:pt>
                <c:pt idx="3983">
                  <c:v>1</c:v>
                </c:pt>
                <c:pt idx="3984">
                  <c:v>1</c:v>
                </c:pt>
                <c:pt idx="3985">
                  <c:v>4</c:v>
                </c:pt>
                <c:pt idx="3986">
                  <c:v>17</c:v>
                </c:pt>
                <c:pt idx="3987">
                  <c:v>0</c:v>
                </c:pt>
                <c:pt idx="3988">
                  <c:v>12</c:v>
                </c:pt>
                <c:pt idx="3989">
                  <c:v>14</c:v>
                </c:pt>
                <c:pt idx="3990">
                  <c:v>1</c:v>
                </c:pt>
                <c:pt idx="3991">
                  <c:v>14</c:v>
                </c:pt>
                <c:pt idx="3992">
                  <c:v>4</c:v>
                </c:pt>
                <c:pt idx="3993">
                  <c:v>2</c:v>
                </c:pt>
                <c:pt idx="3994">
                  <c:v>1</c:v>
                </c:pt>
                <c:pt idx="3995">
                  <c:v>2</c:v>
                </c:pt>
                <c:pt idx="3996">
                  <c:v>1</c:v>
                </c:pt>
                <c:pt idx="3997">
                  <c:v>1</c:v>
                </c:pt>
                <c:pt idx="3998">
                  <c:v>4</c:v>
                </c:pt>
                <c:pt idx="3999">
                  <c:v>3</c:v>
                </c:pt>
                <c:pt idx="4000">
                  <c:v>38</c:v>
                </c:pt>
                <c:pt idx="4001">
                  <c:v>4</c:v>
                </c:pt>
                <c:pt idx="4002">
                  <c:v>0</c:v>
                </c:pt>
                <c:pt idx="4003">
                  <c:v>2</c:v>
                </c:pt>
                <c:pt idx="4004">
                  <c:v>0</c:v>
                </c:pt>
                <c:pt idx="4005">
                  <c:v>1</c:v>
                </c:pt>
                <c:pt idx="4006">
                  <c:v>7</c:v>
                </c:pt>
                <c:pt idx="4007">
                  <c:v>2</c:v>
                </c:pt>
                <c:pt idx="4008">
                  <c:v>4</c:v>
                </c:pt>
                <c:pt idx="4009">
                  <c:v>4</c:v>
                </c:pt>
                <c:pt idx="4010">
                  <c:v>3</c:v>
                </c:pt>
                <c:pt idx="4011">
                  <c:v>2</c:v>
                </c:pt>
                <c:pt idx="4012">
                  <c:v>197</c:v>
                </c:pt>
                <c:pt idx="4013">
                  <c:v>0</c:v>
                </c:pt>
                <c:pt idx="4014">
                  <c:v>1</c:v>
                </c:pt>
                <c:pt idx="4015">
                  <c:v>4</c:v>
                </c:pt>
                <c:pt idx="4016">
                  <c:v>0</c:v>
                </c:pt>
                <c:pt idx="4017">
                  <c:v>7</c:v>
                </c:pt>
                <c:pt idx="4018">
                  <c:v>11</c:v>
                </c:pt>
                <c:pt idx="4019">
                  <c:v>0</c:v>
                </c:pt>
                <c:pt idx="4020">
                  <c:v>6</c:v>
                </c:pt>
                <c:pt idx="4021">
                  <c:v>0</c:v>
                </c:pt>
                <c:pt idx="4022">
                  <c:v>7</c:v>
                </c:pt>
                <c:pt idx="4023">
                  <c:v>94</c:v>
                </c:pt>
                <c:pt idx="4024">
                  <c:v>2</c:v>
                </c:pt>
                <c:pt idx="4025">
                  <c:v>25</c:v>
                </c:pt>
                <c:pt idx="4026">
                  <c:v>17</c:v>
                </c:pt>
                <c:pt idx="4027">
                  <c:v>2</c:v>
                </c:pt>
                <c:pt idx="4028">
                  <c:v>4</c:v>
                </c:pt>
                <c:pt idx="4029">
                  <c:v>5</c:v>
                </c:pt>
                <c:pt idx="4030">
                  <c:v>2</c:v>
                </c:pt>
                <c:pt idx="4031">
                  <c:v>2</c:v>
                </c:pt>
                <c:pt idx="4032">
                  <c:v>3</c:v>
                </c:pt>
                <c:pt idx="4033">
                  <c:v>0</c:v>
                </c:pt>
                <c:pt idx="4034">
                  <c:v>4</c:v>
                </c:pt>
                <c:pt idx="4035">
                  <c:v>1</c:v>
                </c:pt>
                <c:pt idx="4036">
                  <c:v>12</c:v>
                </c:pt>
                <c:pt idx="4037">
                  <c:v>4</c:v>
                </c:pt>
                <c:pt idx="4038">
                  <c:v>91</c:v>
                </c:pt>
                <c:pt idx="4039">
                  <c:v>1</c:v>
                </c:pt>
                <c:pt idx="4040">
                  <c:v>1</c:v>
                </c:pt>
                <c:pt idx="4041">
                  <c:v>0</c:v>
                </c:pt>
                <c:pt idx="4042">
                  <c:v>13</c:v>
                </c:pt>
                <c:pt idx="4043">
                  <c:v>2</c:v>
                </c:pt>
                <c:pt idx="4044">
                  <c:v>0</c:v>
                </c:pt>
                <c:pt idx="4045">
                  <c:v>21</c:v>
                </c:pt>
                <c:pt idx="4046">
                  <c:v>9</c:v>
                </c:pt>
                <c:pt idx="4047">
                  <c:v>6</c:v>
                </c:pt>
                <c:pt idx="4048">
                  <c:v>4</c:v>
                </c:pt>
                <c:pt idx="4049">
                  <c:v>7</c:v>
                </c:pt>
                <c:pt idx="4050">
                  <c:v>5</c:v>
                </c:pt>
                <c:pt idx="4051">
                  <c:v>0</c:v>
                </c:pt>
                <c:pt idx="4052">
                  <c:v>3</c:v>
                </c:pt>
                <c:pt idx="4053">
                  <c:v>9</c:v>
                </c:pt>
                <c:pt idx="4054">
                  <c:v>6</c:v>
                </c:pt>
                <c:pt idx="4055">
                  <c:v>4</c:v>
                </c:pt>
                <c:pt idx="4056">
                  <c:v>1</c:v>
                </c:pt>
                <c:pt idx="4057">
                  <c:v>17</c:v>
                </c:pt>
                <c:pt idx="4058">
                  <c:v>1</c:v>
                </c:pt>
                <c:pt idx="4059">
                  <c:v>13</c:v>
                </c:pt>
                <c:pt idx="4060">
                  <c:v>6</c:v>
                </c:pt>
                <c:pt idx="4061">
                  <c:v>0</c:v>
                </c:pt>
                <c:pt idx="4062">
                  <c:v>2</c:v>
                </c:pt>
                <c:pt idx="4063">
                  <c:v>2</c:v>
                </c:pt>
                <c:pt idx="4064">
                  <c:v>21</c:v>
                </c:pt>
                <c:pt idx="4065">
                  <c:v>13</c:v>
                </c:pt>
                <c:pt idx="4066">
                  <c:v>0</c:v>
                </c:pt>
                <c:pt idx="4067">
                  <c:v>6</c:v>
                </c:pt>
                <c:pt idx="4068">
                  <c:v>0</c:v>
                </c:pt>
                <c:pt idx="4069">
                  <c:v>1</c:v>
                </c:pt>
                <c:pt idx="4070">
                  <c:v>0</c:v>
                </c:pt>
                <c:pt idx="4071">
                  <c:v>12</c:v>
                </c:pt>
                <c:pt idx="4072">
                  <c:v>2</c:v>
                </c:pt>
                <c:pt idx="4073">
                  <c:v>6</c:v>
                </c:pt>
                <c:pt idx="4074">
                  <c:v>1</c:v>
                </c:pt>
                <c:pt idx="4075">
                  <c:v>1</c:v>
                </c:pt>
                <c:pt idx="4076">
                  <c:v>5</c:v>
                </c:pt>
                <c:pt idx="4077">
                  <c:v>0</c:v>
                </c:pt>
                <c:pt idx="4078">
                  <c:v>3</c:v>
                </c:pt>
                <c:pt idx="4079">
                  <c:v>8</c:v>
                </c:pt>
                <c:pt idx="4080">
                  <c:v>3</c:v>
                </c:pt>
                <c:pt idx="4081">
                  <c:v>8</c:v>
                </c:pt>
                <c:pt idx="4082">
                  <c:v>1</c:v>
                </c:pt>
                <c:pt idx="4083">
                  <c:v>4</c:v>
                </c:pt>
                <c:pt idx="4084">
                  <c:v>8</c:v>
                </c:pt>
                <c:pt idx="4085">
                  <c:v>1</c:v>
                </c:pt>
                <c:pt idx="4086">
                  <c:v>5</c:v>
                </c:pt>
                <c:pt idx="4087">
                  <c:v>0</c:v>
                </c:pt>
                <c:pt idx="4088">
                  <c:v>0</c:v>
                </c:pt>
                <c:pt idx="4089">
                  <c:v>1</c:v>
                </c:pt>
                <c:pt idx="4090">
                  <c:v>0</c:v>
                </c:pt>
                <c:pt idx="4091">
                  <c:v>0</c:v>
                </c:pt>
                <c:pt idx="4092">
                  <c:v>6</c:v>
                </c:pt>
                <c:pt idx="4093">
                  <c:v>6</c:v>
                </c:pt>
                <c:pt idx="4094">
                  <c:v>14</c:v>
                </c:pt>
                <c:pt idx="4095">
                  <c:v>6</c:v>
                </c:pt>
                <c:pt idx="4096">
                  <c:v>33</c:v>
                </c:pt>
                <c:pt idx="4097">
                  <c:v>4</c:v>
                </c:pt>
                <c:pt idx="4098">
                  <c:v>1</c:v>
                </c:pt>
                <c:pt idx="4099">
                  <c:v>0</c:v>
                </c:pt>
                <c:pt idx="4100">
                  <c:v>6</c:v>
                </c:pt>
                <c:pt idx="4101">
                  <c:v>6</c:v>
                </c:pt>
                <c:pt idx="4102">
                  <c:v>1</c:v>
                </c:pt>
                <c:pt idx="4103">
                  <c:v>3</c:v>
                </c:pt>
              </c:numCache>
            </c:numRef>
          </c:xVal>
          <c:yVal>
            <c:numRef>
              <c:f>'Original Data'!$P$2:$P$4122</c:f>
              <c:numCache>
                <c:formatCode>0.00</c:formatCode>
                <c:ptCount val="4111"/>
                <c:pt idx="0">
                  <c:v>63.917582417582416</c:v>
                </c:pt>
                <c:pt idx="1">
                  <c:v>185.48101265822785</c:v>
                </c:pt>
                <c:pt idx="2">
                  <c:v>15</c:v>
                </c:pt>
                <c:pt idx="3">
                  <c:v>69.266666666666666</c:v>
                </c:pt>
                <c:pt idx="4">
                  <c:v>190.55028169014085</c:v>
                </c:pt>
                <c:pt idx="5">
                  <c:v>93.40425531914893</c:v>
                </c:pt>
                <c:pt idx="6">
                  <c:v>146.87931034482759</c:v>
                </c:pt>
                <c:pt idx="7">
                  <c:v>159.82456140350877</c:v>
                </c:pt>
                <c:pt idx="8">
                  <c:v>291.79333333333335</c:v>
                </c:pt>
                <c:pt idx="9">
                  <c:v>31.499500000000001</c:v>
                </c:pt>
                <c:pt idx="10">
                  <c:v>158.68421052631578</c:v>
                </c:pt>
                <c:pt idx="11">
                  <c:v>80.333333333333329</c:v>
                </c:pt>
                <c:pt idx="12">
                  <c:v>59.961305925030231</c:v>
                </c:pt>
                <c:pt idx="13">
                  <c:v>109.78431372549019</c:v>
                </c:pt>
                <c:pt idx="14">
                  <c:v>147.70731707317074</c:v>
                </c:pt>
                <c:pt idx="15">
                  <c:v>21.755102040816325</c:v>
                </c:pt>
                <c:pt idx="16">
                  <c:v>171.84285714285716</c:v>
                </c:pt>
                <c:pt idx="17">
                  <c:v>41.944444444444443</c:v>
                </c:pt>
                <c:pt idx="18">
                  <c:v>93.264122807017543</c:v>
                </c:pt>
                <c:pt idx="19">
                  <c:v>56.136363636363633</c:v>
                </c:pt>
                <c:pt idx="20">
                  <c:v>80.16</c:v>
                </c:pt>
                <c:pt idx="21">
                  <c:v>199.9009900990099</c:v>
                </c:pt>
                <c:pt idx="22">
                  <c:v>51.25</c:v>
                </c:pt>
                <c:pt idx="23">
                  <c:v>103.04347826086956</c:v>
                </c:pt>
                <c:pt idx="24">
                  <c:v>66.346149825783982</c:v>
                </c:pt>
                <c:pt idx="25">
                  <c:v>57.142857142857146</c:v>
                </c:pt>
                <c:pt idx="26">
                  <c:v>102.10526315789474</c:v>
                </c:pt>
                <c:pt idx="27">
                  <c:v>148.96666666666667</c:v>
                </c:pt>
                <c:pt idx="28">
                  <c:v>169.6056338028169</c:v>
                </c:pt>
                <c:pt idx="29">
                  <c:v>31.623931623931625</c:v>
                </c:pt>
                <c:pt idx="30">
                  <c:v>76.45264150943396</c:v>
                </c:pt>
                <c:pt idx="31">
                  <c:v>13</c:v>
                </c:pt>
                <c:pt idx="32">
                  <c:v>320.44943820224717</c:v>
                </c:pt>
                <c:pt idx="33">
                  <c:v>83.75</c:v>
                </c:pt>
                <c:pt idx="34">
                  <c:v>49.882352941176471</c:v>
                </c:pt>
                <c:pt idx="35">
                  <c:v>59.464285714285715</c:v>
                </c:pt>
                <c:pt idx="36">
                  <c:v>193.84090909090909</c:v>
                </c:pt>
                <c:pt idx="37">
                  <c:v>159.51383399209487</c:v>
                </c:pt>
                <c:pt idx="38">
                  <c:v>41.68181818181818</c:v>
                </c:pt>
                <c:pt idx="39">
                  <c:v>150.89861751152074</c:v>
                </c:pt>
                <c:pt idx="40">
                  <c:v>126.6875</c:v>
                </c:pt>
                <c:pt idx="41">
                  <c:v>105.26315789473684</c:v>
                </c:pt>
                <c:pt idx="42">
                  <c:v>117.51479289940828</c:v>
                </c:pt>
                <c:pt idx="43">
                  <c:v>117.36121673003802</c:v>
                </c:pt>
                <c:pt idx="44">
                  <c:v>133.33333333333334</c:v>
                </c:pt>
                <c:pt idx="45">
                  <c:v>98.360655737704917</c:v>
                </c:pt>
                <c:pt idx="46">
                  <c:v>194.44444444444446</c:v>
                </c:pt>
                <c:pt idx="47">
                  <c:v>76.865000000000009</c:v>
                </c:pt>
                <c:pt idx="48">
                  <c:v>56.815789473684212</c:v>
                </c:pt>
                <c:pt idx="49">
                  <c:v>137.93103448275863</c:v>
                </c:pt>
                <c:pt idx="50">
                  <c:v>27.272727272727273</c:v>
                </c:pt>
                <c:pt idx="51">
                  <c:v>118.33613445378151</c:v>
                </c:pt>
                <c:pt idx="52">
                  <c:v>223.48076923076923</c:v>
                </c:pt>
                <c:pt idx="53">
                  <c:v>28.111111111111111</c:v>
                </c:pt>
                <c:pt idx="54">
                  <c:v>194.23076923076923</c:v>
                </c:pt>
                <c:pt idx="55">
                  <c:v>128.95348837209303</c:v>
                </c:pt>
                <c:pt idx="56">
                  <c:v>49.316091954022987</c:v>
                </c:pt>
                <c:pt idx="57">
                  <c:v>221.52173913043478</c:v>
                </c:pt>
                <c:pt idx="58">
                  <c:v>137.21333333333334</c:v>
                </c:pt>
                <c:pt idx="59">
                  <c:v>606.82242424242418</c:v>
                </c:pt>
                <c:pt idx="60">
                  <c:v>43.040092592592593</c:v>
                </c:pt>
                <c:pt idx="61">
                  <c:v>322.39130434782606</c:v>
                </c:pt>
                <c:pt idx="62">
                  <c:v>96.708333333333329</c:v>
                </c:pt>
                <c:pt idx="63">
                  <c:v>35.474531249999998</c:v>
                </c:pt>
                <c:pt idx="64">
                  <c:v>86.666666666666671</c:v>
                </c:pt>
                <c:pt idx="65">
                  <c:v>132.05263157894737</c:v>
                </c:pt>
                <c:pt idx="66">
                  <c:v>91.230769230769226</c:v>
                </c:pt>
                <c:pt idx="67">
                  <c:v>116.25</c:v>
                </c:pt>
                <c:pt idx="68">
                  <c:v>21.194444444444443</c:v>
                </c:pt>
                <c:pt idx="69">
                  <c:v>62.327134831460668</c:v>
                </c:pt>
                <c:pt idx="70">
                  <c:v>37.411764705882355</c:v>
                </c:pt>
                <c:pt idx="71">
                  <c:v>69.71875</c:v>
                </c:pt>
                <c:pt idx="72">
                  <c:v>58.170731707317074</c:v>
                </c:pt>
                <c:pt idx="73">
                  <c:v>50</c:v>
                </c:pt>
                <c:pt idx="74">
                  <c:v>19.471034482758618</c:v>
                </c:pt>
                <c:pt idx="75">
                  <c:v>85.957446808510639</c:v>
                </c:pt>
                <c:pt idx="76">
                  <c:v>30.666666666666668</c:v>
                </c:pt>
                <c:pt idx="77">
                  <c:v>60.384615384615387</c:v>
                </c:pt>
                <c:pt idx="78">
                  <c:v>38.6</c:v>
                </c:pt>
                <c:pt idx="79">
                  <c:v>40.268292682926827</c:v>
                </c:pt>
                <c:pt idx="80">
                  <c:v>273.82978723404256</c:v>
                </c:pt>
                <c:pt idx="81">
                  <c:v>53.035714285714285</c:v>
                </c:pt>
                <c:pt idx="82">
                  <c:v>40.005000000000003</c:v>
                </c:pt>
                <c:pt idx="83">
                  <c:v>15.76923076923077</c:v>
                </c:pt>
                <c:pt idx="84">
                  <c:v>71.428571428571431</c:v>
                </c:pt>
                <c:pt idx="85">
                  <c:v>71.714285714285708</c:v>
                </c:pt>
                <c:pt idx="86">
                  <c:v>375.76470588235293</c:v>
                </c:pt>
                <c:pt idx="87">
                  <c:v>104.6</c:v>
                </c:pt>
                <c:pt idx="88">
                  <c:v>60</c:v>
                </c:pt>
                <c:pt idx="89">
                  <c:v>123.28571428571429</c:v>
                </c:pt>
                <c:pt idx="90">
                  <c:v>31.375</c:v>
                </c:pt>
                <c:pt idx="91">
                  <c:v>78.260869565217391</c:v>
                </c:pt>
                <c:pt idx="92">
                  <c:v>122.32558139534883</c:v>
                </c:pt>
                <c:pt idx="93">
                  <c:v>73.733333333333334</c:v>
                </c:pt>
                <c:pt idx="94">
                  <c:v>21.666666666666668</c:v>
                </c:pt>
                <c:pt idx="95">
                  <c:v>21.904761904761905</c:v>
                </c:pt>
                <c:pt idx="96">
                  <c:v>50.588235294117645</c:v>
                </c:pt>
                <c:pt idx="97">
                  <c:v>53.125</c:v>
                </c:pt>
                <c:pt idx="98">
                  <c:v>56.666666666666664</c:v>
                </c:pt>
                <c:pt idx="99">
                  <c:v>40.776666666666664</c:v>
                </c:pt>
                <c:pt idx="100">
                  <c:v>192.30769230769232</c:v>
                </c:pt>
                <c:pt idx="101">
                  <c:v>100</c:v>
                </c:pt>
                <c:pt idx="102">
                  <c:v>117.92307692307692</c:v>
                </c:pt>
                <c:pt idx="103">
                  <c:v>27.897959183673468</c:v>
                </c:pt>
                <c:pt idx="104">
                  <c:v>60</c:v>
                </c:pt>
                <c:pt idx="105">
                  <c:v>39.383333333333333</c:v>
                </c:pt>
                <c:pt idx="106">
                  <c:v>186.11111111111111</c:v>
                </c:pt>
                <c:pt idx="107">
                  <c:v>111.37681159420291</c:v>
                </c:pt>
                <c:pt idx="108">
                  <c:v>78.723404255319153</c:v>
                </c:pt>
                <c:pt idx="109">
                  <c:v>46.702127659574465</c:v>
                </c:pt>
                <c:pt idx="110">
                  <c:v>65.384615384615387</c:v>
                </c:pt>
                <c:pt idx="111">
                  <c:v>102.0754716981132</c:v>
                </c:pt>
                <c:pt idx="112">
                  <c:v>64.197530864197532</c:v>
                </c:pt>
                <c:pt idx="113">
                  <c:v>90.384615384615387</c:v>
                </c:pt>
                <c:pt idx="114">
                  <c:v>88.571428571428569</c:v>
                </c:pt>
                <c:pt idx="115">
                  <c:v>28.727272727272727</c:v>
                </c:pt>
                <c:pt idx="116">
                  <c:v>69.78947368421052</c:v>
                </c:pt>
                <c:pt idx="117">
                  <c:v>167.48962962962963</c:v>
                </c:pt>
                <c:pt idx="118">
                  <c:v>144.91230769230768</c:v>
                </c:pt>
                <c:pt idx="119">
                  <c:v>91.840540540540545</c:v>
                </c:pt>
                <c:pt idx="120">
                  <c:v>10</c:v>
                </c:pt>
                <c:pt idx="121">
                  <c:v>1</c:v>
                </c:pt>
                <c:pt idx="122">
                  <c:v>0</c:v>
                </c:pt>
                <c:pt idx="123">
                  <c:v>25.166666666666668</c:v>
                </c:pt>
                <c:pt idx="124">
                  <c:v>0</c:v>
                </c:pt>
                <c:pt idx="125">
                  <c:v>11.666666666666666</c:v>
                </c:pt>
                <c:pt idx="126">
                  <c:v>106.69230769230769</c:v>
                </c:pt>
                <c:pt idx="127">
                  <c:v>47.5</c:v>
                </c:pt>
                <c:pt idx="128">
                  <c:v>311.16666666666669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94.506172839506178</c:v>
                </c:pt>
                <c:pt idx="133">
                  <c:v>0</c:v>
                </c:pt>
                <c:pt idx="134">
                  <c:v>0</c:v>
                </c:pt>
                <c:pt idx="135">
                  <c:v>80.599999999999994</c:v>
                </c:pt>
                <c:pt idx="136">
                  <c:v>0</c:v>
                </c:pt>
                <c:pt idx="137">
                  <c:v>0</c:v>
                </c:pt>
                <c:pt idx="138">
                  <c:v>81.241379310344826</c:v>
                </c:pt>
                <c:pt idx="139">
                  <c:v>500</c:v>
                </c:pt>
                <c:pt idx="140">
                  <c:v>0</c:v>
                </c:pt>
                <c:pt idx="141">
                  <c:v>46.178571428571431</c:v>
                </c:pt>
                <c:pt idx="142">
                  <c:v>10</c:v>
                </c:pt>
                <c:pt idx="143">
                  <c:v>0</c:v>
                </c:pt>
                <c:pt idx="144">
                  <c:v>55.945945945945944</c:v>
                </c:pt>
                <c:pt idx="145">
                  <c:v>37.555555555555557</c:v>
                </c:pt>
                <c:pt idx="146">
                  <c:v>38.333333333333336</c:v>
                </c:pt>
                <c:pt idx="147">
                  <c:v>0</c:v>
                </c:pt>
                <c:pt idx="148">
                  <c:v>20</c:v>
                </c:pt>
                <c:pt idx="149">
                  <c:v>15.333333333333334</c:v>
                </c:pt>
                <c:pt idx="150">
                  <c:v>449.43283582089555</c:v>
                </c:pt>
                <c:pt idx="151">
                  <c:v>28</c:v>
                </c:pt>
                <c:pt idx="152">
                  <c:v>15</c:v>
                </c:pt>
                <c:pt idx="153">
                  <c:v>35.9</c:v>
                </c:pt>
                <c:pt idx="154">
                  <c:v>13.333333333333334</c:v>
                </c:pt>
                <c:pt idx="155">
                  <c:v>20.25</c:v>
                </c:pt>
                <c:pt idx="156">
                  <c:v>119</c:v>
                </c:pt>
                <c:pt idx="157">
                  <c:v>4</c:v>
                </c:pt>
                <c:pt idx="158">
                  <c:v>0</c:v>
                </c:pt>
                <c:pt idx="159">
                  <c:v>10</c:v>
                </c:pt>
                <c:pt idx="160">
                  <c:v>0</c:v>
                </c:pt>
                <c:pt idx="161">
                  <c:v>5</c:v>
                </c:pt>
                <c:pt idx="162">
                  <c:v>43.5</c:v>
                </c:pt>
                <c:pt idx="163">
                  <c:v>0</c:v>
                </c:pt>
                <c:pt idx="164">
                  <c:v>91.428571428571431</c:v>
                </c:pt>
                <c:pt idx="165">
                  <c:v>0</c:v>
                </c:pt>
                <c:pt idx="166">
                  <c:v>5.5</c:v>
                </c:pt>
                <c:pt idx="167">
                  <c:v>108.33333333333333</c:v>
                </c:pt>
                <c:pt idx="168">
                  <c:v>56</c:v>
                </c:pt>
                <c:pt idx="169">
                  <c:v>32.5</c:v>
                </c:pt>
                <c:pt idx="170">
                  <c:v>1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49.884615384615387</c:v>
                </c:pt>
                <c:pt idx="175">
                  <c:v>0</c:v>
                </c:pt>
                <c:pt idx="176">
                  <c:v>25.714285714285715</c:v>
                </c:pt>
                <c:pt idx="177">
                  <c:v>0</c:v>
                </c:pt>
                <c:pt idx="178">
                  <c:v>100</c:v>
                </c:pt>
                <c:pt idx="179">
                  <c:v>30.846153846153847</c:v>
                </c:pt>
                <c:pt idx="180">
                  <c:v>180.5</c:v>
                </c:pt>
                <c:pt idx="181">
                  <c:v>0</c:v>
                </c:pt>
                <c:pt idx="182">
                  <c:v>373.5</c:v>
                </c:pt>
                <c:pt idx="183">
                  <c:v>25.5</c:v>
                </c:pt>
                <c:pt idx="184">
                  <c:v>220</c:v>
                </c:pt>
                <c:pt idx="185">
                  <c:v>0</c:v>
                </c:pt>
                <c:pt idx="186">
                  <c:v>160</c:v>
                </c:pt>
                <c:pt idx="187">
                  <c:v>0</c:v>
                </c:pt>
                <c:pt idx="188">
                  <c:v>69</c:v>
                </c:pt>
                <c:pt idx="189">
                  <c:v>50</c:v>
                </c:pt>
                <c:pt idx="190">
                  <c:v>83.333333333333329</c:v>
                </c:pt>
                <c:pt idx="191">
                  <c:v>5.666666666666667</c:v>
                </c:pt>
                <c:pt idx="192">
                  <c:v>0</c:v>
                </c:pt>
                <c:pt idx="193">
                  <c:v>1</c:v>
                </c:pt>
                <c:pt idx="194">
                  <c:v>0</c:v>
                </c:pt>
                <c:pt idx="195">
                  <c:v>77.10526315789474</c:v>
                </c:pt>
                <c:pt idx="196">
                  <c:v>32.75</c:v>
                </c:pt>
                <c:pt idx="197">
                  <c:v>46.5</c:v>
                </c:pt>
                <c:pt idx="198">
                  <c:v>0</c:v>
                </c:pt>
                <c:pt idx="199">
                  <c:v>87.308333333333337</c:v>
                </c:pt>
                <c:pt idx="200">
                  <c:v>54.285714285714285</c:v>
                </c:pt>
                <c:pt idx="201">
                  <c:v>0</c:v>
                </c:pt>
                <c:pt idx="202">
                  <c:v>93.25</c:v>
                </c:pt>
                <c:pt idx="203">
                  <c:v>117.68368136117556</c:v>
                </c:pt>
                <c:pt idx="204">
                  <c:v>76.470588235294116</c:v>
                </c:pt>
                <c:pt idx="205">
                  <c:v>0</c:v>
                </c:pt>
                <c:pt idx="206">
                  <c:v>163.84615384615384</c:v>
                </c:pt>
                <c:pt idx="207">
                  <c:v>0</c:v>
                </c:pt>
                <c:pt idx="208">
                  <c:v>0</c:v>
                </c:pt>
                <c:pt idx="209">
                  <c:v>91.818181818181813</c:v>
                </c:pt>
                <c:pt idx="210">
                  <c:v>185.83333333333334</c:v>
                </c:pt>
                <c:pt idx="211">
                  <c:v>1</c:v>
                </c:pt>
                <c:pt idx="212">
                  <c:v>20</c:v>
                </c:pt>
                <c:pt idx="213">
                  <c:v>1</c:v>
                </c:pt>
                <c:pt idx="214">
                  <c:v>10</c:v>
                </c:pt>
                <c:pt idx="215">
                  <c:v>331.53833333333336</c:v>
                </c:pt>
                <c:pt idx="216">
                  <c:v>314.28947368421052</c:v>
                </c:pt>
                <c:pt idx="217">
                  <c:v>100</c:v>
                </c:pt>
                <c:pt idx="218">
                  <c:v>115.98684210526316</c:v>
                </c:pt>
                <c:pt idx="219">
                  <c:v>120</c:v>
                </c:pt>
                <c:pt idx="220">
                  <c:v>0</c:v>
                </c:pt>
                <c:pt idx="221">
                  <c:v>65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125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30</c:v>
                </c:pt>
                <c:pt idx="230">
                  <c:v>0</c:v>
                </c:pt>
                <c:pt idx="231">
                  <c:v>15.714285714285714</c:v>
                </c:pt>
                <c:pt idx="232">
                  <c:v>0</c:v>
                </c:pt>
                <c:pt idx="233">
                  <c:v>80.2</c:v>
                </c:pt>
                <c:pt idx="234">
                  <c:v>0</c:v>
                </c:pt>
                <c:pt idx="235">
                  <c:v>0</c:v>
                </c:pt>
                <c:pt idx="236">
                  <c:v>50</c:v>
                </c:pt>
                <c:pt idx="237">
                  <c:v>0</c:v>
                </c:pt>
                <c:pt idx="238">
                  <c:v>50</c:v>
                </c:pt>
                <c:pt idx="239">
                  <c:v>117.84759124087591</c:v>
                </c:pt>
                <c:pt idx="240">
                  <c:v>109.04255319148936</c:v>
                </c:pt>
                <c:pt idx="241">
                  <c:v>73.019801980198025</c:v>
                </c:pt>
                <c:pt idx="242">
                  <c:v>78.195121951219505</c:v>
                </c:pt>
                <c:pt idx="243">
                  <c:v>47.398809523809526</c:v>
                </c:pt>
                <c:pt idx="244">
                  <c:v>54.020833333333336</c:v>
                </c:pt>
                <c:pt idx="245">
                  <c:v>68.488789237668158</c:v>
                </c:pt>
                <c:pt idx="246">
                  <c:v>108.14516129032258</c:v>
                </c:pt>
                <c:pt idx="247">
                  <c:v>589.95205479452056</c:v>
                </c:pt>
                <c:pt idx="248">
                  <c:v>48.051063829787232</c:v>
                </c:pt>
                <c:pt idx="249">
                  <c:v>72.482837528604122</c:v>
                </c:pt>
                <c:pt idx="250">
                  <c:v>57.077922077922075</c:v>
                </c:pt>
                <c:pt idx="251">
                  <c:v>85.444444444444443</c:v>
                </c:pt>
                <c:pt idx="252">
                  <c:v>215.85714285714286</c:v>
                </c:pt>
                <c:pt idx="253">
                  <c:v>89.38643312101911</c:v>
                </c:pt>
                <c:pt idx="254">
                  <c:v>45.418404255319146</c:v>
                </c:pt>
                <c:pt idx="255">
                  <c:v>65.756363636363631</c:v>
                </c:pt>
                <c:pt idx="256">
                  <c:v>66.70405357142856</c:v>
                </c:pt>
                <c:pt idx="257">
                  <c:v>83.345930232558146</c:v>
                </c:pt>
                <c:pt idx="258">
                  <c:v>105.04609341825902</c:v>
                </c:pt>
                <c:pt idx="259">
                  <c:v>120.90909090909091</c:v>
                </c:pt>
                <c:pt idx="260">
                  <c:v>97.63636363636364</c:v>
                </c:pt>
                <c:pt idx="261">
                  <c:v>41.379310344827587</c:v>
                </c:pt>
                <c:pt idx="262">
                  <c:v>30.654485981308412</c:v>
                </c:pt>
                <c:pt idx="263">
                  <c:v>64.945054945054949</c:v>
                </c:pt>
                <c:pt idx="264">
                  <c:v>95.775862068965523</c:v>
                </c:pt>
                <c:pt idx="265">
                  <c:v>40.416666666666664</c:v>
                </c:pt>
                <c:pt idx="266">
                  <c:v>78.578424242424248</c:v>
                </c:pt>
                <c:pt idx="267">
                  <c:v>50.18018018018018</c:v>
                </c:pt>
                <c:pt idx="268">
                  <c:v>92.251735588972423</c:v>
                </c:pt>
                <c:pt idx="269">
                  <c:v>57.540983606557376</c:v>
                </c:pt>
                <c:pt idx="270">
                  <c:v>109.42160278745645</c:v>
                </c:pt>
                <c:pt idx="271">
                  <c:v>81.892461538461546</c:v>
                </c:pt>
                <c:pt idx="272">
                  <c:v>45.667711864406776</c:v>
                </c:pt>
                <c:pt idx="273">
                  <c:v>55.221238938053098</c:v>
                </c:pt>
                <c:pt idx="274">
                  <c:v>65.298192771084331</c:v>
                </c:pt>
                <c:pt idx="275">
                  <c:v>95.225806451612897</c:v>
                </c:pt>
                <c:pt idx="276">
                  <c:v>75.444794952681391</c:v>
                </c:pt>
                <c:pt idx="277">
                  <c:v>97.816867469879512</c:v>
                </c:pt>
                <c:pt idx="278">
                  <c:v>87.685606557377056</c:v>
                </c:pt>
                <c:pt idx="279">
                  <c:v>54.748948106591868</c:v>
                </c:pt>
                <c:pt idx="280">
                  <c:v>83.953417721518989</c:v>
                </c:pt>
                <c:pt idx="281">
                  <c:v>254.38547486033519</c:v>
                </c:pt>
                <c:pt idx="282">
                  <c:v>101.8269801980198</c:v>
                </c:pt>
                <c:pt idx="283">
                  <c:v>55.066394736842106</c:v>
                </c:pt>
                <c:pt idx="284">
                  <c:v>56.901438721136763</c:v>
                </c:pt>
                <c:pt idx="285">
                  <c:v>121.28148148148148</c:v>
                </c:pt>
                <c:pt idx="286">
                  <c:v>91.189655172413794</c:v>
                </c:pt>
                <c:pt idx="287">
                  <c:v>115.44812080536913</c:v>
                </c:pt>
                <c:pt idx="288">
                  <c:v>67.771551724137936</c:v>
                </c:pt>
                <c:pt idx="289">
                  <c:v>28.576190476190476</c:v>
                </c:pt>
                <c:pt idx="290">
                  <c:v>46.8828125</c:v>
                </c:pt>
                <c:pt idx="291">
                  <c:v>154.42231237322514</c:v>
                </c:pt>
                <c:pt idx="292">
                  <c:v>201.22137404580153</c:v>
                </c:pt>
                <c:pt idx="293">
                  <c:v>100</c:v>
                </c:pt>
                <c:pt idx="294">
                  <c:v>100.08204511278196</c:v>
                </c:pt>
                <c:pt idx="295">
                  <c:v>230.08953488372092</c:v>
                </c:pt>
                <c:pt idx="296">
                  <c:v>141.74647887323943</c:v>
                </c:pt>
                <c:pt idx="297">
                  <c:v>56.344351395730705</c:v>
                </c:pt>
                <c:pt idx="298">
                  <c:v>73.341188524590166</c:v>
                </c:pt>
                <c:pt idx="299">
                  <c:v>85.337785234899329</c:v>
                </c:pt>
                <c:pt idx="300">
                  <c:v>61.496215139442228</c:v>
                </c:pt>
                <c:pt idx="301">
                  <c:v>93.018518518518519</c:v>
                </c:pt>
                <c:pt idx="302">
                  <c:v>50.292682926829265</c:v>
                </c:pt>
                <c:pt idx="303">
                  <c:v>106.43243243243244</c:v>
                </c:pt>
                <c:pt idx="304">
                  <c:v>51.719576719576722</c:v>
                </c:pt>
                <c:pt idx="305">
                  <c:v>36.612499999999997</c:v>
                </c:pt>
                <c:pt idx="306">
                  <c:v>42.517361111111114</c:v>
                </c:pt>
                <c:pt idx="307">
                  <c:v>62.712871287128714</c:v>
                </c:pt>
                <c:pt idx="308">
                  <c:v>89.957983193277315</c:v>
                </c:pt>
                <c:pt idx="309">
                  <c:v>28.924722222222222</c:v>
                </c:pt>
                <c:pt idx="310">
                  <c:v>138.8022</c:v>
                </c:pt>
                <c:pt idx="311">
                  <c:v>61.301369863013697</c:v>
                </c:pt>
                <c:pt idx="312">
                  <c:v>80.202702702702709</c:v>
                </c:pt>
                <c:pt idx="313">
                  <c:v>32.095833333333331</c:v>
                </c:pt>
                <c:pt idx="314">
                  <c:v>200.88888888888889</c:v>
                </c:pt>
                <c:pt idx="315">
                  <c:v>108.01265822784811</c:v>
                </c:pt>
                <c:pt idx="316">
                  <c:v>95.699367088607602</c:v>
                </c:pt>
                <c:pt idx="317">
                  <c:v>49.880281690140848</c:v>
                </c:pt>
                <c:pt idx="318">
                  <c:v>110.47058823529412</c:v>
                </c:pt>
                <c:pt idx="319">
                  <c:v>134.91139240506328</c:v>
                </c:pt>
                <c:pt idx="320">
                  <c:v>106.62314540059347</c:v>
                </c:pt>
                <c:pt idx="321">
                  <c:v>145.04301075268816</c:v>
                </c:pt>
                <c:pt idx="322">
                  <c:v>114.58620689655173</c:v>
                </c:pt>
                <c:pt idx="323">
                  <c:v>105.3170731707317</c:v>
                </c:pt>
                <c:pt idx="324">
                  <c:v>70.921195652173907</c:v>
                </c:pt>
                <c:pt idx="325">
                  <c:v>147.17167680278018</c:v>
                </c:pt>
                <c:pt idx="326">
                  <c:v>160.47058823529412</c:v>
                </c:pt>
                <c:pt idx="327">
                  <c:v>156.04578313253012</c:v>
                </c:pt>
                <c:pt idx="328">
                  <c:v>63.17365269461078</c:v>
                </c:pt>
                <c:pt idx="329">
                  <c:v>104.82352941176471</c:v>
                </c:pt>
                <c:pt idx="330">
                  <c:v>97.356164383561648</c:v>
                </c:pt>
                <c:pt idx="331">
                  <c:v>203.63063063063063</c:v>
                </c:pt>
                <c:pt idx="332">
                  <c:v>188.31203007518798</c:v>
                </c:pt>
                <c:pt idx="333">
                  <c:v>146.65217391304347</c:v>
                </c:pt>
                <c:pt idx="334">
                  <c:v>109.1875</c:v>
                </c:pt>
                <c:pt idx="335">
                  <c:v>59.249046653144013</c:v>
                </c:pt>
                <c:pt idx="336">
                  <c:v>97.904838709677421</c:v>
                </c:pt>
                <c:pt idx="337">
                  <c:v>70.000169491525426</c:v>
                </c:pt>
                <c:pt idx="338">
                  <c:v>72.865168539325836</c:v>
                </c:pt>
                <c:pt idx="339">
                  <c:v>146.34782608695653</c:v>
                </c:pt>
                <c:pt idx="340">
                  <c:v>67.909090909090907</c:v>
                </c:pt>
                <c:pt idx="341">
                  <c:v>169.85083076923075</c:v>
                </c:pt>
                <c:pt idx="342">
                  <c:v>58.413339694656486</c:v>
                </c:pt>
                <c:pt idx="343">
                  <c:v>119.99298245614035</c:v>
                </c:pt>
                <c:pt idx="344">
                  <c:v>99.860335195530723</c:v>
                </c:pt>
                <c:pt idx="345">
                  <c:v>90.579148936170213</c:v>
                </c:pt>
                <c:pt idx="346">
                  <c:v>117.77361477572559</c:v>
                </c:pt>
                <c:pt idx="347">
                  <c:v>86.554621848739501</c:v>
                </c:pt>
                <c:pt idx="348">
                  <c:v>71.899281437125751</c:v>
                </c:pt>
                <c:pt idx="349">
                  <c:v>129.81900452488688</c:v>
                </c:pt>
                <c:pt idx="350">
                  <c:v>44.912863070539416</c:v>
                </c:pt>
                <c:pt idx="351">
                  <c:v>40.755244755244753</c:v>
                </c:pt>
                <c:pt idx="352">
                  <c:v>103.52394779771615</c:v>
                </c:pt>
                <c:pt idx="353">
                  <c:v>125.44827586206897</c:v>
                </c:pt>
                <c:pt idx="354">
                  <c:v>246.60606060606059</c:v>
                </c:pt>
                <c:pt idx="355">
                  <c:v>79.401340206185566</c:v>
                </c:pt>
                <c:pt idx="356">
                  <c:v>86.138613861386133</c:v>
                </c:pt>
                <c:pt idx="357">
                  <c:v>193.04868913857678</c:v>
                </c:pt>
                <c:pt idx="358">
                  <c:v>84.023178807947019</c:v>
                </c:pt>
                <c:pt idx="359">
                  <c:v>139.82758620689654</c:v>
                </c:pt>
                <c:pt idx="360">
                  <c:v>109.82189265536722</c:v>
                </c:pt>
                <c:pt idx="361">
                  <c:v>139.53488372093022</c:v>
                </c:pt>
                <c:pt idx="362">
                  <c:v>347.84615384615387</c:v>
                </c:pt>
                <c:pt idx="363">
                  <c:v>68.24159292035398</c:v>
                </c:pt>
                <c:pt idx="364">
                  <c:v>239.93846153846152</c:v>
                </c:pt>
                <c:pt idx="365">
                  <c:v>287.31343283582089</c:v>
                </c:pt>
                <c:pt idx="366">
                  <c:v>86.84882352941176</c:v>
                </c:pt>
                <c:pt idx="367">
                  <c:v>81.84905660377359</c:v>
                </c:pt>
                <c:pt idx="368">
                  <c:v>42.874970059880241</c:v>
                </c:pt>
                <c:pt idx="369">
                  <c:v>709.41860465116281</c:v>
                </c:pt>
                <c:pt idx="370">
                  <c:v>161.25517890772127</c:v>
                </c:pt>
                <c:pt idx="371">
                  <c:v>41.777777777777779</c:v>
                </c:pt>
                <c:pt idx="372">
                  <c:v>89.887640449438209</c:v>
                </c:pt>
                <c:pt idx="373">
                  <c:v>45.051724137931032</c:v>
                </c:pt>
                <c:pt idx="374">
                  <c:v>42.857142857142854</c:v>
                </c:pt>
                <c:pt idx="375">
                  <c:v>54.083333333333336</c:v>
                </c:pt>
                <c:pt idx="376">
                  <c:v>103.21804511278195</c:v>
                </c:pt>
                <c:pt idx="377">
                  <c:v>40.397590361445786</c:v>
                </c:pt>
                <c:pt idx="378">
                  <c:v>116.85906040268456</c:v>
                </c:pt>
                <c:pt idx="379">
                  <c:v>115.51020408163265</c:v>
                </c:pt>
                <c:pt idx="380">
                  <c:v>104.31274900398407</c:v>
                </c:pt>
                <c:pt idx="381">
                  <c:v>69.772727272727266</c:v>
                </c:pt>
                <c:pt idx="382">
                  <c:v>43.020833333333336</c:v>
                </c:pt>
                <c:pt idx="383">
                  <c:v>58.540469973890339</c:v>
                </c:pt>
                <c:pt idx="384">
                  <c:v>111.79535864978902</c:v>
                </c:pt>
                <c:pt idx="385">
                  <c:v>46.230769230769234</c:v>
                </c:pt>
                <c:pt idx="386">
                  <c:v>144.69039145907473</c:v>
                </c:pt>
                <c:pt idx="387">
                  <c:v>88.845070422535215</c:v>
                </c:pt>
                <c:pt idx="388">
                  <c:v>81.75107284768211</c:v>
                </c:pt>
                <c:pt idx="389">
                  <c:v>71.428571428571431</c:v>
                </c:pt>
                <c:pt idx="390">
                  <c:v>104.25906735751295</c:v>
                </c:pt>
                <c:pt idx="391">
                  <c:v>90.616504854368927</c:v>
                </c:pt>
                <c:pt idx="392">
                  <c:v>157.33048433048432</c:v>
                </c:pt>
                <c:pt idx="393">
                  <c:v>105.18</c:v>
                </c:pt>
                <c:pt idx="394">
                  <c:v>58.719836956521746</c:v>
                </c:pt>
                <c:pt idx="395">
                  <c:v>81.632653061224488</c:v>
                </c:pt>
                <c:pt idx="396">
                  <c:v>56.460043668122275</c:v>
                </c:pt>
                <c:pt idx="397">
                  <c:v>140.1044776119403</c:v>
                </c:pt>
                <c:pt idx="398">
                  <c:v>224.85263157894738</c:v>
                </c:pt>
                <c:pt idx="399">
                  <c:v>181.13306451612902</c:v>
                </c:pt>
                <c:pt idx="400">
                  <c:v>711.04109589041093</c:v>
                </c:pt>
                <c:pt idx="401">
                  <c:v>65.883720930232556</c:v>
                </c:pt>
                <c:pt idx="402">
                  <c:v>75.185714285714283</c:v>
                </c:pt>
                <c:pt idx="403">
                  <c:v>133.14391143911439</c:v>
                </c:pt>
                <c:pt idx="404">
                  <c:v>55.2</c:v>
                </c:pt>
                <c:pt idx="405">
                  <c:v>86.163714285714292</c:v>
                </c:pt>
                <c:pt idx="406">
                  <c:v>92.318181818181813</c:v>
                </c:pt>
                <c:pt idx="407">
                  <c:v>160.16473684210527</c:v>
                </c:pt>
                <c:pt idx="408">
                  <c:v>45.6</c:v>
                </c:pt>
                <c:pt idx="409">
                  <c:v>183.28571428571428</c:v>
                </c:pt>
                <c:pt idx="410">
                  <c:v>125.78838174273859</c:v>
                </c:pt>
                <c:pt idx="411">
                  <c:v>57.654545454545456</c:v>
                </c:pt>
                <c:pt idx="412">
                  <c:v>78.660818713450297</c:v>
                </c:pt>
                <c:pt idx="413">
                  <c:v>91.480769230769226</c:v>
                </c:pt>
                <c:pt idx="414">
                  <c:v>68.09809523809524</c:v>
                </c:pt>
                <c:pt idx="415">
                  <c:v>48.086800000000004</c:v>
                </c:pt>
                <c:pt idx="416">
                  <c:v>202.42307692307693</c:v>
                </c:pt>
                <c:pt idx="417">
                  <c:v>216.75</c:v>
                </c:pt>
                <c:pt idx="418">
                  <c:v>110.06849315068493</c:v>
                </c:pt>
                <c:pt idx="419">
                  <c:v>4.833333333333333</c:v>
                </c:pt>
                <c:pt idx="420">
                  <c:v>50.166666666666664</c:v>
                </c:pt>
                <c:pt idx="421">
                  <c:v>35.833333333333336</c:v>
                </c:pt>
                <c:pt idx="422">
                  <c:v>11.76923076923077</c:v>
                </c:pt>
                <c:pt idx="423">
                  <c:v>40.78</c:v>
                </c:pt>
                <c:pt idx="424">
                  <c:v>3</c:v>
                </c:pt>
                <c:pt idx="425">
                  <c:v>16.625</c:v>
                </c:pt>
                <c:pt idx="426">
                  <c:v>0</c:v>
                </c:pt>
                <c:pt idx="427">
                  <c:v>52</c:v>
                </c:pt>
                <c:pt idx="428">
                  <c:v>0</c:v>
                </c:pt>
                <c:pt idx="429">
                  <c:v>4.8</c:v>
                </c:pt>
                <c:pt idx="430">
                  <c:v>51.875</c:v>
                </c:pt>
                <c:pt idx="431">
                  <c:v>71.25</c:v>
                </c:pt>
                <c:pt idx="432">
                  <c:v>0</c:v>
                </c:pt>
                <c:pt idx="433">
                  <c:v>62.5</c:v>
                </c:pt>
                <c:pt idx="434">
                  <c:v>1</c:v>
                </c:pt>
                <c:pt idx="435">
                  <c:v>0</c:v>
                </c:pt>
                <c:pt idx="436">
                  <c:v>0</c:v>
                </c:pt>
                <c:pt idx="437">
                  <c:v>170.54545454545453</c:v>
                </c:pt>
                <c:pt idx="438">
                  <c:v>0</c:v>
                </c:pt>
                <c:pt idx="439">
                  <c:v>5</c:v>
                </c:pt>
                <c:pt idx="440">
                  <c:v>0</c:v>
                </c:pt>
                <c:pt idx="441">
                  <c:v>393.58823529411762</c:v>
                </c:pt>
                <c:pt idx="442">
                  <c:v>5</c:v>
                </c:pt>
                <c:pt idx="443">
                  <c:v>50</c:v>
                </c:pt>
                <c:pt idx="444">
                  <c:v>1</c:v>
                </c:pt>
                <c:pt idx="445">
                  <c:v>47.875</c:v>
                </c:pt>
                <c:pt idx="446">
                  <c:v>5</c:v>
                </c:pt>
                <c:pt idx="447">
                  <c:v>20.502500000000001</c:v>
                </c:pt>
                <c:pt idx="448">
                  <c:v>9</c:v>
                </c:pt>
                <c:pt idx="449">
                  <c:v>56.571428571428569</c:v>
                </c:pt>
                <c:pt idx="450">
                  <c:v>0</c:v>
                </c:pt>
                <c:pt idx="451">
                  <c:v>40</c:v>
                </c:pt>
                <c:pt idx="452">
                  <c:v>13</c:v>
                </c:pt>
                <c:pt idx="453">
                  <c:v>16.399999999999999</c:v>
                </c:pt>
                <c:pt idx="454">
                  <c:v>22.5</c:v>
                </c:pt>
                <c:pt idx="455">
                  <c:v>20.333333333333332</c:v>
                </c:pt>
                <c:pt idx="456">
                  <c:v>0</c:v>
                </c:pt>
                <c:pt idx="457">
                  <c:v>16.755102040816325</c:v>
                </c:pt>
                <c:pt idx="458">
                  <c:v>25</c:v>
                </c:pt>
                <c:pt idx="459">
                  <c:v>12.5</c:v>
                </c:pt>
                <c:pt idx="460">
                  <c:v>0</c:v>
                </c:pt>
                <c:pt idx="461">
                  <c:v>0</c:v>
                </c:pt>
                <c:pt idx="462">
                  <c:v>113.63636363636364</c:v>
                </c:pt>
                <c:pt idx="463">
                  <c:v>1</c:v>
                </c:pt>
                <c:pt idx="464">
                  <c:v>17.25</c:v>
                </c:pt>
                <c:pt idx="465">
                  <c:v>15.2</c:v>
                </c:pt>
                <c:pt idx="466">
                  <c:v>110.64102564102564</c:v>
                </c:pt>
                <c:pt idx="467">
                  <c:v>0</c:v>
                </c:pt>
                <c:pt idx="468">
                  <c:v>0</c:v>
                </c:pt>
                <c:pt idx="469">
                  <c:v>25.5</c:v>
                </c:pt>
                <c:pt idx="470">
                  <c:v>38.476470588235294</c:v>
                </c:pt>
                <c:pt idx="471">
                  <c:v>28.2</c:v>
                </c:pt>
                <c:pt idx="472">
                  <c:v>61.5</c:v>
                </c:pt>
                <c:pt idx="473">
                  <c:v>1</c:v>
                </c:pt>
                <c:pt idx="474">
                  <c:v>0</c:v>
                </c:pt>
                <c:pt idx="475">
                  <c:v>39.569274193548388</c:v>
                </c:pt>
                <c:pt idx="476">
                  <c:v>0</c:v>
                </c:pt>
                <c:pt idx="477">
                  <c:v>0</c:v>
                </c:pt>
                <c:pt idx="478">
                  <c:v>88.8</c:v>
                </c:pt>
                <c:pt idx="479">
                  <c:v>55.457142857142856</c:v>
                </c:pt>
                <c:pt idx="480">
                  <c:v>87.142857142857139</c:v>
                </c:pt>
                <c:pt idx="481">
                  <c:v>10</c:v>
                </c:pt>
                <c:pt idx="482">
                  <c:v>51.224489795918366</c:v>
                </c:pt>
                <c:pt idx="483">
                  <c:v>13.545454545454545</c:v>
                </c:pt>
                <c:pt idx="484">
                  <c:v>66.520080000000007</c:v>
                </c:pt>
                <c:pt idx="485">
                  <c:v>50</c:v>
                </c:pt>
                <c:pt idx="486">
                  <c:v>0</c:v>
                </c:pt>
                <c:pt idx="487">
                  <c:v>0</c:v>
                </c:pt>
                <c:pt idx="488">
                  <c:v>71.666666666666671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10.333333333333334</c:v>
                </c:pt>
                <c:pt idx="494">
                  <c:v>0</c:v>
                </c:pt>
                <c:pt idx="495">
                  <c:v>1</c:v>
                </c:pt>
                <c:pt idx="496">
                  <c:v>10</c:v>
                </c:pt>
                <c:pt idx="497">
                  <c:v>136.09090909090909</c:v>
                </c:pt>
                <c:pt idx="498">
                  <c:v>73.461538461538467</c:v>
                </c:pt>
                <c:pt idx="499">
                  <c:v>53.75</c:v>
                </c:pt>
                <c:pt idx="500">
                  <c:v>0</c:v>
                </c:pt>
                <c:pt idx="501">
                  <c:v>57.5</c:v>
                </c:pt>
                <c:pt idx="502">
                  <c:v>12.666666666666666</c:v>
                </c:pt>
                <c:pt idx="503">
                  <c:v>67</c:v>
                </c:pt>
                <c:pt idx="504">
                  <c:v>3.7142857142857144</c:v>
                </c:pt>
                <c:pt idx="505">
                  <c:v>250</c:v>
                </c:pt>
                <c:pt idx="506">
                  <c:v>64</c:v>
                </c:pt>
                <c:pt idx="507">
                  <c:v>133.33333333333334</c:v>
                </c:pt>
                <c:pt idx="508">
                  <c:v>10</c:v>
                </c:pt>
                <c:pt idx="509">
                  <c:v>0</c:v>
                </c:pt>
                <c:pt idx="510">
                  <c:v>30</c:v>
                </c:pt>
                <c:pt idx="511">
                  <c:v>5.5</c:v>
                </c:pt>
                <c:pt idx="512">
                  <c:v>102.38235294117646</c:v>
                </c:pt>
                <c:pt idx="513">
                  <c:v>16.666666666666668</c:v>
                </c:pt>
                <c:pt idx="514">
                  <c:v>725.02941176470586</c:v>
                </c:pt>
                <c:pt idx="515">
                  <c:v>0</c:v>
                </c:pt>
                <c:pt idx="516">
                  <c:v>68.333333333333329</c:v>
                </c:pt>
                <c:pt idx="517">
                  <c:v>0</c:v>
                </c:pt>
                <c:pt idx="518">
                  <c:v>39.228571428571428</c:v>
                </c:pt>
                <c:pt idx="519">
                  <c:v>150.14705882352942</c:v>
                </c:pt>
                <c:pt idx="520">
                  <c:v>93.428571428571431</c:v>
                </c:pt>
                <c:pt idx="521">
                  <c:v>110.96774193548387</c:v>
                </c:pt>
                <c:pt idx="522">
                  <c:v>71.785714285714292</c:v>
                </c:pt>
                <c:pt idx="523">
                  <c:v>29.258076923076924</c:v>
                </c:pt>
                <c:pt idx="524">
                  <c:v>1000</c:v>
                </c:pt>
                <c:pt idx="525">
                  <c:v>74.347826086956516</c:v>
                </c:pt>
                <c:pt idx="526">
                  <c:v>63.829113924050631</c:v>
                </c:pt>
                <c:pt idx="527">
                  <c:v>44.333333333333336</c:v>
                </c:pt>
                <c:pt idx="528">
                  <c:v>86.944444444444443</c:v>
                </c:pt>
                <c:pt idx="529">
                  <c:v>126.55172413793103</c:v>
                </c:pt>
                <c:pt idx="530">
                  <c:v>129.03225806451613</c:v>
                </c:pt>
                <c:pt idx="531">
                  <c:v>71.242774566473983</c:v>
                </c:pt>
                <c:pt idx="532">
                  <c:v>117.88235294117646</c:v>
                </c:pt>
                <c:pt idx="533">
                  <c:v>327.08333333333331</c:v>
                </c:pt>
                <c:pt idx="534">
                  <c:v>34.745762711864408</c:v>
                </c:pt>
                <c:pt idx="535">
                  <c:v>100.06410256410257</c:v>
                </c:pt>
                <c:pt idx="536">
                  <c:v>40.847457627118644</c:v>
                </c:pt>
                <c:pt idx="537">
                  <c:v>252.01666666666668</c:v>
                </c:pt>
                <c:pt idx="538">
                  <c:v>25.161000000000001</c:v>
                </c:pt>
                <c:pt idx="539">
                  <c:v>1</c:v>
                </c:pt>
                <c:pt idx="540">
                  <c:v>25</c:v>
                </c:pt>
                <c:pt idx="541">
                  <c:v>1</c:v>
                </c:pt>
                <c:pt idx="542">
                  <c:v>35</c:v>
                </c:pt>
                <c:pt idx="543">
                  <c:v>3</c:v>
                </c:pt>
                <c:pt idx="544">
                  <c:v>402.70588235294116</c:v>
                </c:pt>
                <c:pt idx="545">
                  <c:v>26</c:v>
                </c:pt>
                <c:pt idx="546">
                  <c:v>0</c:v>
                </c:pt>
                <c:pt idx="547">
                  <c:v>9</c:v>
                </c:pt>
                <c:pt idx="548">
                  <c:v>8.5</c:v>
                </c:pt>
                <c:pt idx="549">
                  <c:v>8.75</c:v>
                </c:pt>
                <c:pt idx="550">
                  <c:v>135.03571428571428</c:v>
                </c:pt>
                <c:pt idx="551">
                  <c:v>0</c:v>
                </c:pt>
                <c:pt idx="552">
                  <c:v>20.5</c:v>
                </c:pt>
                <c:pt idx="553">
                  <c:v>64.36363636363636</c:v>
                </c:pt>
                <c:pt idx="554">
                  <c:v>0</c:v>
                </c:pt>
                <c:pt idx="555">
                  <c:v>200</c:v>
                </c:pt>
                <c:pt idx="556">
                  <c:v>68.3</c:v>
                </c:pt>
                <c:pt idx="557">
                  <c:v>0</c:v>
                </c:pt>
                <c:pt idx="558">
                  <c:v>50</c:v>
                </c:pt>
                <c:pt idx="559">
                  <c:v>4</c:v>
                </c:pt>
                <c:pt idx="560">
                  <c:v>27.5</c:v>
                </c:pt>
                <c:pt idx="561">
                  <c:v>0</c:v>
                </c:pt>
                <c:pt idx="562">
                  <c:v>34</c:v>
                </c:pt>
                <c:pt idx="563">
                  <c:v>1</c:v>
                </c:pt>
                <c:pt idx="564">
                  <c:v>0</c:v>
                </c:pt>
                <c:pt idx="565">
                  <c:v>1</c:v>
                </c:pt>
                <c:pt idx="566">
                  <c:v>0</c:v>
                </c:pt>
                <c:pt idx="567">
                  <c:v>49</c:v>
                </c:pt>
                <c:pt idx="568">
                  <c:v>20</c:v>
                </c:pt>
                <c:pt idx="569">
                  <c:v>142</c:v>
                </c:pt>
                <c:pt idx="570">
                  <c:v>53</c:v>
                </c:pt>
                <c:pt idx="571">
                  <c:v>0</c:v>
                </c:pt>
                <c:pt idx="572">
                  <c:v>38.444444444444443</c:v>
                </c:pt>
                <c:pt idx="573">
                  <c:v>20</c:v>
                </c:pt>
                <c:pt idx="574">
                  <c:v>64.75</c:v>
                </c:pt>
                <c:pt idx="575">
                  <c:v>1</c:v>
                </c:pt>
                <c:pt idx="576">
                  <c:v>10</c:v>
                </c:pt>
                <c:pt idx="577">
                  <c:v>2</c:v>
                </c:pt>
                <c:pt idx="578">
                  <c:v>35</c:v>
                </c:pt>
                <c:pt idx="579">
                  <c:v>1</c:v>
                </c:pt>
                <c:pt idx="580">
                  <c:v>0</c:v>
                </c:pt>
                <c:pt idx="581">
                  <c:v>0</c:v>
                </c:pt>
                <c:pt idx="582">
                  <c:v>1</c:v>
                </c:pt>
                <c:pt idx="583">
                  <c:v>5</c:v>
                </c:pt>
                <c:pt idx="584">
                  <c:v>0</c:v>
                </c:pt>
                <c:pt idx="585">
                  <c:v>14</c:v>
                </c:pt>
                <c:pt idx="586">
                  <c:v>389.28571428571428</c:v>
                </c:pt>
                <c:pt idx="587">
                  <c:v>150.5</c:v>
                </c:pt>
                <c:pt idx="588">
                  <c:v>1</c:v>
                </c:pt>
                <c:pt idx="589">
                  <c:v>24.777777777777779</c:v>
                </c:pt>
                <c:pt idx="590">
                  <c:v>30.5</c:v>
                </c:pt>
                <c:pt idx="591">
                  <c:v>250</c:v>
                </c:pt>
                <c:pt idx="592">
                  <c:v>16.428571428571427</c:v>
                </c:pt>
                <c:pt idx="593">
                  <c:v>13</c:v>
                </c:pt>
                <c:pt idx="594">
                  <c:v>53.25</c:v>
                </c:pt>
                <c:pt idx="595">
                  <c:v>3</c:v>
                </c:pt>
                <c:pt idx="596">
                  <c:v>10</c:v>
                </c:pt>
                <c:pt idx="597">
                  <c:v>121.42857142857143</c:v>
                </c:pt>
                <c:pt idx="598">
                  <c:v>15.5</c:v>
                </c:pt>
                <c:pt idx="599">
                  <c:v>100</c:v>
                </c:pt>
                <c:pt idx="600">
                  <c:v>23.333333333333332</c:v>
                </c:pt>
                <c:pt idx="601">
                  <c:v>0</c:v>
                </c:pt>
                <c:pt idx="602">
                  <c:v>45.386153846153846</c:v>
                </c:pt>
                <c:pt idx="603">
                  <c:v>0</c:v>
                </c:pt>
                <c:pt idx="604">
                  <c:v>16.375</c:v>
                </c:pt>
                <c:pt idx="605">
                  <c:v>10</c:v>
                </c:pt>
                <c:pt idx="606">
                  <c:v>0</c:v>
                </c:pt>
                <c:pt idx="607">
                  <c:v>292.2</c:v>
                </c:pt>
                <c:pt idx="608">
                  <c:v>5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105.93388429752066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20</c:v>
                </c:pt>
                <c:pt idx="617">
                  <c:v>0</c:v>
                </c:pt>
                <c:pt idx="618">
                  <c:v>1</c:v>
                </c:pt>
                <c:pt idx="619">
                  <c:v>300</c:v>
                </c:pt>
                <c:pt idx="620">
                  <c:v>87</c:v>
                </c:pt>
                <c:pt idx="621">
                  <c:v>37.888888888888886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111.41025641025641</c:v>
                </c:pt>
                <c:pt idx="626">
                  <c:v>90</c:v>
                </c:pt>
                <c:pt idx="627">
                  <c:v>0</c:v>
                </c:pt>
                <c:pt idx="628">
                  <c:v>116.66666666666667</c:v>
                </c:pt>
                <c:pt idx="629">
                  <c:v>10</c:v>
                </c:pt>
                <c:pt idx="630">
                  <c:v>76.666666666666671</c:v>
                </c:pt>
                <c:pt idx="631">
                  <c:v>0</c:v>
                </c:pt>
                <c:pt idx="632">
                  <c:v>49.8</c:v>
                </c:pt>
                <c:pt idx="633">
                  <c:v>1</c:v>
                </c:pt>
                <c:pt idx="634">
                  <c:v>2</c:v>
                </c:pt>
                <c:pt idx="635">
                  <c:v>4</c:v>
                </c:pt>
                <c:pt idx="636">
                  <c:v>0</c:v>
                </c:pt>
                <c:pt idx="637">
                  <c:v>3</c:v>
                </c:pt>
                <c:pt idx="638">
                  <c:v>1</c:v>
                </c:pt>
                <c:pt idx="639">
                  <c:v>50.5</c:v>
                </c:pt>
                <c:pt idx="640">
                  <c:v>151.31746031746033</c:v>
                </c:pt>
                <c:pt idx="641">
                  <c:v>134.3592456301748</c:v>
                </c:pt>
                <c:pt idx="642">
                  <c:v>174.02631578947367</c:v>
                </c:pt>
                <c:pt idx="643">
                  <c:v>73.486268364348675</c:v>
                </c:pt>
                <c:pt idx="644">
                  <c:v>23.518987341772153</c:v>
                </c:pt>
                <c:pt idx="645">
                  <c:v>39.074444444444445</c:v>
                </c:pt>
                <c:pt idx="646">
                  <c:v>125.94117647058823</c:v>
                </c:pt>
                <c:pt idx="647">
                  <c:v>42.670731707317074</c:v>
                </c:pt>
                <c:pt idx="648">
                  <c:v>35.125</c:v>
                </c:pt>
                <c:pt idx="649">
                  <c:v>239.35238095238094</c:v>
                </c:pt>
                <c:pt idx="650">
                  <c:v>107.64285714285714</c:v>
                </c:pt>
                <c:pt idx="651">
                  <c:v>95.830623306233065</c:v>
                </c:pt>
                <c:pt idx="652">
                  <c:v>31.663376110562684</c:v>
                </c:pt>
                <c:pt idx="653">
                  <c:v>42.886861313868614</c:v>
                </c:pt>
                <c:pt idx="654">
                  <c:v>122.73563218390805</c:v>
                </c:pt>
                <c:pt idx="655">
                  <c:v>190.45454545454547</c:v>
                </c:pt>
                <c:pt idx="656">
                  <c:v>109.33695652173913</c:v>
                </c:pt>
                <c:pt idx="657">
                  <c:v>143.66666666666666</c:v>
                </c:pt>
                <c:pt idx="658">
                  <c:v>84.944444444444443</c:v>
                </c:pt>
                <c:pt idx="659">
                  <c:v>10.555555555555555</c:v>
                </c:pt>
                <c:pt idx="660">
                  <c:v>39</c:v>
                </c:pt>
                <c:pt idx="661">
                  <c:v>100</c:v>
                </c:pt>
                <c:pt idx="662">
                  <c:v>31.172413793103448</c:v>
                </c:pt>
                <c:pt idx="663">
                  <c:v>155.33333333333334</c:v>
                </c:pt>
                <c:pt idx="664">
                  <c:v>2</c:v>
                </c:pt>
                <c:pt idx="665">
                  <c:v>178.92857142857142</c:v>
                </c:pt>
                <c:pt idx="666">
                  <c:v>27.36</c:v>
                </c:pt>
                <c:pt idx="667">
                  <c:v>1536.25</c:v>
                </c:pt>
                <c:pt idx="668">
                  <c:v>84.99677419354839</c:v>
                </c:pt>
                <c:pt idx="669">
                  <c:v>788.5333333333333</c:v>
                </c:pt>
                <c:pt idx="670">
                  <c:v>50.29767441860465</c:v>
                </c:pt>
                <c:pt idx="671">
                  <c:v>68.333333333333329</c:v>
                </c:pt>
                <c:pt idx="672">
                  <c:v>7.5</c:v>
                </c:pt>
                <c:pt idx="673">
                  <c:v>34.269230769230766</c:v>
                </c:pt>
                <c:pt idx="674">
                  <c:v>61.291666666666664</c:v>
                </c:pt>
                <c:pt idx="675">
                  <c:v>133.25</c:v>
                </c:pt>
                <c:pt idx="676">
                  <c:v>65.17647058823529</c:v>
                </c:pt>
                <c:pt idx="677">
                  <c:v>93.90425531914893</c:v>
                </c:pt>
                <c:pt idx="678">
                  <c:v>150.65116279069767</c:v>
                </c:pt>
                <c:pt idx="679">
                  <c:v>1</c:v>
                </c:pt>
                <c:pt idx="680">
                  <c:v>13.25</c:v>
                </c:pt>
                <c:pt idx="681">
                  <c:v>99.333333333333329</c:v>
                </c:pt>
                <c:pt idx="682">
                  <c:v>177.39259259259259</c:v>
                </c:pt>
                <c:pt idx="683">
                  <c:v>55.3</c:v>
                </c:pt>
                <c:pt idx="684">
                  <c:v>0</c:v>
                </c:pt>
                <c:pt idx="685">
                  <c:v>591.66666666666663</c:v>
                </c:pt>
                <c:pt idx="686">
                  <c:v>405.5</c:v>
                </c:pt>
                <c:pt idx="687">
                  <c:v>343.14732142857144</c:v>
                </c:pt>
                <c:pt idx="688">
                  <c:v>72.588235294117652</c:v>
                </c:pt>
                <c:pt idx="689">
                  <c:v>26</c:v>
                </c:pt>
                <c:pt idx="690">
                  <c:v>6.4975124378109452</c:v>
                </c:pt>
                <c:pt idx="691">
                  <c:v>119.38513513513513</c:v>
                </c:pt>
                <c:pt idx="692">
                  <c:v>84.285714285714292</c:v>
                </c:pt>
                <c:pt idx="693">
                  <c:v>90.857142857142861</c:v>
                </c:pt>
                <c:pt idx="694">
                  <c:v>1</c:v>
                </c:pt>
                <c:pt idx="695">
                  <c:v>20.342105263157894</c:v>
                </c:pt>
                <c:pt idx="696">
                  <c:v>530.68965517241384</c:v>
                </c:pt>
                <c:pt idx="697">
                  <c:v>120.39184269662923</c:v>
                </c:pt>
                <c:pt idx="698">
                  <c:v>13</c:v>
                </c:pt>
                <c:pt idx="699">
                  <c:v>291.33333333333331</c:v>
                </c:pt>
                <c:pt idx="700">
                  <c:v>124.9191891891892</c:v>
                </c:pt>
                <c:pt idx="701">
                  <c:v>119.57142857142857</c:v>
                </c:pt>
                <c:pt idx="702">
                  <c:v>120.25</c:v>
                </c:pt>
                <c:pt idx="703">
                  <c:v>195.4</c:v>
                </c:pt>
                <c:pt idx="704">
                  <c:v>0</c:v>
                </c:pt>
                <c:pt idx="705">
                  <c:v>117.69868421052631</c:v>
                </c:pt>
                <c:pt idx="706">
                  <c:v>23.948509485094849</c:v>
                </c:pt>
                <c:pt idx="707">
                  <c:v>30.5</c:v>
                </c:pt>
                <c:pt idx="708">
                  <c:v>0</c:v>
                </c:pt>
                <c:pt idx="709">
                  <c:v>99.973372781065095</c:v>
                </c:pt>
                <c:pt idx="710">
                  <c:v>26.25</c:v>
                </c:pt>
                <c:pt idx="711">
                  <c:v>199</c:v>
                </c:pt>
                <c:pt idx="712">
                  <c:v>80.321428571428569</c:v>
                </c:pt>
                <c:pt idx="713">
                  <c:v>115.75</c:v>
                </c:pt>
                <c:pt idx="714">
                  <c:v>44.6875</c:v>
                </c:pt>
                <c:pt idx="715">
                  <c:v>76.25</c:v>
                </c:pt>
                <c:pt idx="716">
                  <c:v>22.5</c:v>
                </c:pt>
                <c:pt idx="717">
                  <c:v>19.399999999999999</c:v>
                </c:pt>
                <c:pt idx="718">
                  <c:v>66.707317073170728</c:v>
                </c:pt>
                <c:pt idx="719">
                  <c:v>84.142857142857139</c:v>
                </c:pt>
                <c:pt idx="720">
                  <c:v>215.72549019607843</c:v>
                </c:pt>
                <c:pt idx="721">
                  <c:v>54.69</c:v>
                </c:pt>
                <c:pt idx="722">
                  <c:v>51.62944055944056</c:v>
                </c:pt>
                <c:pt idx="723">
                  <c:v>143.35714285714286</c:v>
                </c:pt>
                <c:pt idx="724">
                  <c:v>72.428571428571431</c:v>
                </c:pt>
                <c:pt idx="725">
                  <c:v>36.530201342281877</c:v>
                </c:pt>
                <c:pt idx="726">
                  <c:v>60.903461538461535</c:v>
                </c:pt>
                <c:pt idx="727">
                  <c:v>43.55</c:v>
                </c:pt>
                <c:pt idx="728">
                  <c:v>99.766037735849054</c:v>
                </c:pt>
                <c:pt idx="729">
                  <c:v>88.732394366197184</c:v>
                </c:pt>
                <c:pt idx="730">
                  <c:v>4.9230769230769234</c:v>
                </c:pt>
                <c:pt idx="731">
                  <c:v>17.822485207100591</c:v>
                </c:pt>
                <c:pt idx="732">
                  <c:v>187.19298245614036</c:v>
                </c:pt>
                <c:pt idx="733">
                  <c:v>234.80786026200875</c:v>
                </c:pt>
                <c:pt idx="734">
                  <c:v>105.04629629629629</c:v>
                </c:pt>
                <c:pt idx="735">
                  <c:v>56.666666666666664</c:v>
                </c:pt>
                <c:pt idx="736">
                  <c:v>39.048780487804876</c:v>
                </c:pt>
                <c:pt idx="737">
                  <c:v>68.345323741007192</c:v>
                </c:pt>
                <c:pt idx="738">
                  <c:v>169.57894736842104</c:v>
                </c:pt>
                <c:pt idx="739">
                  <c:v>141.42340425531913</c:v>
                </c:pt>
                <c:pt idx="740">
                  <c:v>67.391304347826093</c:v>
                </c:pt>
                <c:pt idx="741">
                  <c:v>54.266666666666666</c:v>
                </c:pt>
                <c:pt idx="742">
                  <c:v>82.516129032258064</c:v>
                </c:pt>
                <c:pt idx="743">
                  <c:v>53.729729729729726</c:v>
                </c:pt>
                <c:pt idx="744">
                  <c:v>34.206185567010309</c:v>
                </c:pt>
                <c:pt idx="745">
                  <c:v>127.32727272727273</c:v>
                </c:pt>
                <c:pt idx="746">
                  <c:v>45.56818181818182</c:v>
                </c:pt>
                <c:pt idx="747">
                  <c:v>95.963636363636368</c:v>
                </c:pt>
                <c:pt idx="748">
                  <c:v>77.271186440677965</c:v>
                </c:pt>
                <c:pt idx="749">
                  <c:v>57.338709677419352</c:v>
                </c:pt>
                <c:pt idx="750">
                  <c:v>53.19047619047619</c:v>
                </c:pt>
                <c:pt idx="751">
                  <c:v>492.30769230769232</c:v>
                </c:pt>
                <c:pt idx="752">
                  <c:v>42.346938775510203</c:v>
                </c:pt>
                <c:pt idx="753">
                  <c:v>37.466029411764708</c:v>
                </c:pt>
                <c:pt idx="754">
                  <c:v>37.454545454545453</c:v>
                </c:pt>
                <c:pt idx="755">
                  <c:v>33.055555555555557</c:v>
                </c:pt>
                <c:pt idx="756">
                  <c:v>134.21052631578948</c:v>
                </c:pt>
                <c:pt idx="757">
                  <c:v>51.474747474747474</c:v>
                </c:pt>
                <c:pt idx="758">
                  <c:v>0</c:v>
                </c:pt>
                <c:pt idx="759">
                  <c:v>39.166666666666664</c:v>
                </c:pt>
                <c:pt idx="760">
                  <c:v>0</c:v>
                </c:pt>
                <c:pt idx="761">
                  <c:v>5</c:v>
                </c:pt>
                <c:pt idx="762">
                  <c:v>0</c:v>
                </c:pt>
                <c:pt idx="763">
                  <c:v>57.295454545454547</c:v>
                </c:pt>
                <c:pt idx="764">
                  <c:v>0</c:v>
                </c:pt>
                <c:pt idx="765">
                  <c:v>59</c:v>
                </c:pt>
                <c:pt idx="766">
                  <c:v>0</c:v>
                </c:pt>
                <c:pt idx="767">
                  <c:v>31.846153846153847</c:v>
                </c:pt>
                <c:pt idx="768">
                  <c:v>0</c:v>
                </c:pt>
                <c:pt idx="769">
                  <c:v>10</c:v>
                </c:pt>
                <c:pt idx="770">
                  <c:v>50</c:v>
                </c:pt>
                <c:pt idx="771">
                  <c:v>16</c:v>
                </c:pt>
                <c:pt idx="772">
                  <c:v>39</c:v>
                </c:pt>
                <c:pt idx="773">
                  <c:v>34</c:v>
                </c:pt>
                <c:pt idx="774">
                  <c:v>63.122807017543863</c:v>
                </c:pt>
                <c:pt idx="775">
                  <c:v>7</c:v>
                </c:pt>
                <c:pt idx="776">
                  <c:v>2</c:v>
                </c:pt>
                <c:pt idx="777">
                  <c:v>66.666666666666671</c:v>
                </c:pt>
                <c:pt idx="778">
                  <c:v>38.518518518518519</c:v>
                </c:pt>
                <c:pt idx="779">
                  <c:v>42.609200000000001</c:v>
                </c:pt>
                <c:pt idx="780">
                  <c:v>50</c:v>
                </c:pt>
                <c:pt idx="781">
                  <c:v>63.485714285714288</c:v>
                </c:pt>
                <c:pt idx="782">
                  <c:v>102.5</c:v>
                </c:pt>
                <c:pt idx="783">
                  <c:v>31.142758620689655</c:v>
                </c:pt>
                <c:pt idx="784">
                  <c:v>162.27272727272728</c:v>
                </c:pt>
                <c:pt idx="785">
                  <c:v>80.588235294117652</c:v>
                </c:pt>
                <c:pt idx="786">
                  <c:v>59.85441176470588</c:v>
                </c:pt>
                <c:pt idx="787">
                  <c:v>132.85714285714286</c:v>
                </c:pt>
                <c:pt idx="788">
                  <c:v>92.547820512820508</c:v>
                </c:pt>
                <c:pt idx="789">
                  <c:v>60.859375</c:v>
                </c:pt>
                <c:pt idx="790">
                  <c:v>41.851833333333339</c:v>
                </c:pt>
                <c:pt idx="791">
                  <c:v>88.325937499999995</c:v>
                </c:pt>
                <c:pt idx="792">
                  <c:v>158.96226415094338</c:v>
                </c:pt>
                <c:pt idx="793">
                  <c:v>85.054347826086953</c:v>
                </c:pt>
                <c:pt idx="794">
                  <c:v>112.61111111111111</c:v>
                </c:pt>
                <c:pt idx="795">
                  <c:v>45.436619718309856</c:v>
                </c:pt>
                <c:pt idx="796">
                  <c:v>46.218390804597703</c:v>
                </c:pt>
                <c:pt idx="797">
                  <c:v>178.60714285714286</c:v>
                </c:pt>
                <c:pt idx="798">
                  <c:v>40.75</c:v>
                </c:pt>
                <c:pt idx="799">
                  <c:v>43.733921568627444</c:v>
                </c:pt>
                <c:pt idx="800">
                  <c:v>81.066666666666663</c:v>
                </c:pt>
                <c:pt idx="801">
                  <c:v>74.60526315789474</c:v>
                </c:pt>
                <c:pt idx="802">
                  <c:v>305.55555555555554</c:v>
                </c:pt>
                <c:pt idx="803">
                  <c:v>58.333333333333336</c:v>
                </c:pt>
                <c:pt idx="804">
                  <c:v>117.67605633802818</c:v>
                </c:pt>
                <c:pt idx="805">
                  <c:v>73.771929824561397</c:v>
                </c:pt>
                <c:pt idx="806">
                  <c:v>104.65116279069767</c:v>
                </c:pt>
                <c:pt idx="807">
                  <c:v>79.82692307692308</c:v>
                </c:pt>
                <c:pt idx="808">
                  <c:v>58.333333333333336</c:v>
                </c:pt>
                <c:pt idx="809">
                  <c:v>86.666666666666671</c:v>
                </c:pt>
                <c:pt idx="810">
                  <c:v>27.606060606060606</c:v>
                </c:pt>
                <c:pt idx="811">
                  <c:v>24.999375000000001</c:v>
                </c:pt>
                <c:pt idx="812">
                  <c:v>45.464285714285715</c:v>
                </c:pt>
                <c:pt idx="813">
                  <c:v>99.534883720930239</c:v>
                </c:pt>
                <c:pt idx="814">
                  <c:v>39.31</c:v>
                </c:pt>
                <c:pt idx="815">
                  <c:v>89.419999999999987</c:v>
                </c:pt>
                <c:pt idx="816">
                  <c:v>28.684210526315791</c:v>
                </c:pt>
                <c:pt idx="817">
                  <c:v>31.071428571428573</c:v>
                </c:pt>
                <c:pt idx="818">
                  <c:v>70.55263157894737</c:v>
                </c:pt>
                <c:pt idx="819">
                  <c:v>224.12820512820514</c:v>
                </c:pt>
                <c:pt idx="820">
                  <c:v>51.811594202898547</c:v>
                </c:pt>
                <c:pt idx="821">
                  <c:v>43.515151515151516</c:v>
                </c:pt>
                <c:pt idx="822">
                  <c:v>39.816666666666663</c:v>
                </c:pt>
                <c:pt idx="823">
                  <c:v>126.8080808080808</c:v>
                </c:pt>
                <c:pt idx="824">
                  <c:v>113.87755102040816</c:v>
                </c:pt>
                <c:pt idx="825">
                  <c:v>28.181818181818183</c:v>
                </c:pt>
                <c:pt idx="826">
                  <c:v>36.60526315789474</c:v>
                </c:pt>
                <c:pt idx="827">
                  <c:v>32.5</c:v>
                </c:pt>
                <c:pt idx="828">
                  <c:v>60.65625</c:v>
                </c:pt>
                <c:pt idx="829">
                  <c:v>175</c:v>
                </c:pt>
                <c:pt idx="830">
                  <c:v>97.993896103896105</c:v>
                </c:pt>
                <c:pt idx="831">
                  <c:v>148.78048780487805</c:v>
                </c:pt>
                <c:pt idx="832">
                  <c:v>96.08</c:v>
                </c:pt>
                <c:pt idx="833">
                  <c:v>58.625</c:v>
                </c:pt>
                <c:pt idx="834">
                  <c:v>109.70695652173914</c:v>
                </c:pt>
                <c:pt idx="835">
                  <c:v>49.112903225806448</c:v>
                </c:pt>
                <c:pt idx="836">
                  <c:v>47.672131147540981</c:v>
                </c:pt>
                <c:pt idx="837">
                  <c:v>60.737812499999997</c:v>
                </c:pt>
                <c:pt idx="838">
                  <c:v>63.37715789473684</c:v>
                </c:pt>
                <c:pt idx="839">
                  <c:v>53.893617021276597</c:v>
                </c:pt>
                <c:pt idx="840">
                  <c:v>66.871794871794876</c:v>
                </c:pt>
                <c:pt idx="841">
                  <c:v>63.102362204724407</c:v>
                </c:pt>
                <c:pt idx="842">
                  <c:v>36.628930817610062</c:v>
                </c:pt>
                <c:pt idx="843">
                  <c:v>34.005706214689269</c:v>
                </c:pt>
                <c:pt idx="844">
                  <c:v>28.553404255319148</c:v>
                </c:pt>
                <c:pt idx="845">
                  <c:v>10</c:v>
                </c:pt>
                <c:pt idx="846">
                  <c:v>18.75</c:v>
                </c:pt>
                <c:pt idx="847">
                  <c:v>41.704347826086959</c:v>
                </c:pt>
                <c:pt idx="848">
                  <c:v>46.669172932330824</c:v>
                </c:pt>
                <c:pt idx="849">
                  <c:v>37.271428571428572</c:v>
                </c:pt>
                <c:pt idx="850">
                  <c:v>59.258064516129032</c:v>
                </c:pt>
                <c:pt idx="851">
                  <c:v>30</c:v>
                </c:pt>
                <c:pt idx="852">
                  <c:v>65.8623246492986</c:v>
                </c:pt>
                <c:pt idx="853">
                  <c:v>31.914893617021278</c:v>
                </c:pt>
                <c:pt idx="854">
                  <c:v>19.464285714285715</c:v>
                </c:pt>
                <c:pt idx="855">
                  <c:v>50</c:v>
                </c:pt>
                <c:pt idx="856">
                  <c:v>22.737763157894737</c:v>
                </c:pt>
                <c:pt idx="857">
                  <c:v>42.724489795918366</c:v>
                </c:pt>
                <c:pt idx="858">
                  <c:v>52.916666666666664</c:v>
                </c:pt>
                <c:pt idx="859">
                  <c:v>50.5</c:v>
                </c:pt>
                <c:pt idx="860">
                  <c:v>42.5</c:v>
                </c:pt>
                <c:pt idx="861">
                  <c:v>18</c:v>
                </c:pt>
                <c:pt idx="862">
                  <c:v>34.177215189873415</c:v>
                </c:pt>
                <c:pt idx="863">
                  <c:v>22.5</c:v>
                </c:pt>
                <c:pt idx="864">
                  <c:v>58.18181818181818</c:v>
                </c:pt>
                <c:pt idx="865">
                  <c:v>109.18181818181819</c:v>
                </c:pt>
                <c:pt idx="866">
                  <c:v>50</c:v>
                </c:pt>
                <c:pt idx="867">
                  <c:v>346.66666666666669</c:v>
                </c:pt>
                <c:pt idx="868">
                  <c:v>12.4</c:v>
                </c:pt>
                <c:pt idx="869">
                  <c:v>27.083333333333332</c:v>
                </c:pt>
                <c:pt idx="870">
                  <c:v>32.5</c:v>
                </c:pt>
                <c:pt idx="871">
                  <c:v>9</c:v>
                </c:pt>
                <c:pt idx="872">
                  <c:v>34.761904761904759</c:v>
                </c:pt>
                <c:pt idx="873">
                  <c:v>0</c:v>
                </c:pt>
                <c:pt idx="874">
                  <c:v>28.577777777777779</c:v>
                </c:pt>
                <c:pt idx="875">
                  <c:v>46.586206896551722</c:v>
                </c:pt>
                <c:pt idx="876">
                  <c:v>32.5</c:v>
                </c:pt>
                <c:pt idx="877">
                  <c:v>21.466666666666665</c:v>
                </c:pt>
                <c:pt idx="878">
                  <c:v>14.125</c:v>
                </c:pt>
                <c:pt idx="879">
                  <c:v>30</c:v>
                </c:pt>
                <c:pt idx="880">
                  <c:v>21.571428571428573</c:v>
                </c:pt>
                <c:pt idx="881">
                  <c:v>83.375</c:v>
                </c:pt>
                <c:pt idx="882">
                  <c:v>10</c:v>
                </c:pt>
                <c:pt idx="883">
                  <c:v>35.714285714285715</c:v>
                </c:pt>
                <c:pt idx="884">
                  <c:v>29.285714285714285</c:v>
                </c:pt>
                <c:pt idx="885">
                  <c:v>0</c:v>
                </c:pt>
                <c:pt idx="886">
                  <c:v>18</c:v>
                </c:pt>
                <c:pt idx="887">
                  <c:v>73.760000000000005</c:v>
                </c:pt>
                <c:pt idx="888">
                  <c:v>31.25</c:v>
                </c:pt>
                <c:pt idx="889">
                  <c:v>28.888888888888889</c:v>
                </c:pt>
                <c:pt idx="890">
                  <c:v>143.8235294117647</c:v>
                </c:pt>
                <c:pt idx="891">
                  <c:v>40</c:v>
                </c:pt>
                <c:pt idx="892">
                  <c:v>147.81132075471697</c:v>
                </c:pt>
                <c:pt idx="893">
                  <c:v>27.857142857142858</c:v>
                </c:pt>
                <c:pt idx="894">
                  <c:v>44.444444444444443</c:v>
                </c:pt>
                <c:pt idx="895">
                  <c:v>0</c:v>
                </c:pt>
                <c:pt idx="896">
                  <c:v>35</c:v>
                </c:pt>
                <c:pt idx="897">
                  <c:v>35</c:v>
                </c:pt>
                <c:pt idx="898">
                  <c:v>10.5</c:v>
                </c:pt>
                <c:pt idx="899">
                  <c:v>0</c:v>
                </c:pt>
                <c:pt idx="900">
                  <c:v>30</c:v>
                </c:pt>
                <c:pt idx="901">
                  <c:v>40</c:v>
                </c:pt>
                <c:pt idx="902">
                  <c:v>50.333333333333336</c:v>
                </c:pt>
                <c:pt idx="903">
                  <c:v>32.666666666666664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65</c:v>
                </c:pt>
                <c:pt idx="908">
                  <c:v>24.6</c:v>
                </c:pt>
                <c:pt idx="909">
                  <c:v>0</c:v>
                </c:pt>
                <c:pt idx="910">
                  <c:v>15</c:v>
                </c:pt>
                <c:pt idx="911">
                  <c:v>82.583333333333329</c:v>
                </c:pt>
                <c:pt idx="912">
                  <c:v>0</c:v>
                </c:pt>
                <c:pt idx="913">
                  <c:v>41.666666666666664</c:v>
                </c:pt>
                <c:pt idx="914">
                  <c:v>0</c:v>
                </c:pt>
                <c:pt idx="915">
                  <c:v>30</c:v>
                </c:pt>
                <c:pt idx="916">
                  <c:v>19.600000000000001</c:v>
                </c:pt>
                <c:pt idx="917">
                  <c:v>100</c:v>
                </c:pt>
                <c:pt idx="918">
                  <c:v>0</c:v>
                </c:pt>
                <c:pt idx="919">
                  <c:v>231.75</c:v>
                </c:pt>
                <c:pt idx="920">
                  <c:v>189.33333333333334</c:v>
                </c:pt>
                <c:pt idx="921">
                  <c:v>55</c:v>
                </c:pt>
                <c:pt idx="922">
                  <c:v>21.8</c:v>
                </c:pt>
                <c:pt idx="923">
                  <c:v>32</c:v>
                </c:pt>
                <c:pt idx="924">
                  <c:v>0</c:v>
                </c:pt>
                <c:pt idx="925">
                  <c:v>0</c:v>
                </c:pt>
                <c:pt idx="926">
                  <c:v>56.25</c:v>
                </c:pt>
                <c:pt idx="927">
                  <c:v>0</c:v>
                </c:pt>
                <c:pt idx="928">
                  <c:v>69</c:v>
                </c:pt>
                <c:pt idx="929">
                  <c:v>18.714285714285715</c:v>
                </c:pt>
                <c:pt idx="930">
                  <c:v>46.033333333333331</c:v>
                </c:pt>
                <c:pt idx="931">
                  <c:v>60</c:v>
                </c:pt>
                <c:pt idx="932">
                  <c:v>50.666666666666664</c:v>
                </c:pt>
                <c:pt idx="933">
                  <c:v>25</c:v>
                </c:pt>
                <c:pt idx="934">
                  <c:v>0</c:v>
                </c:pt>
                <c:pt idx="935">
                  <c:v>20</c:v>
                </c:pt>
                <c:pt idx="936">
                  <c:v>25</c:v>
                </c:pt>
                <c:pt idx="937">
                  <c:v>20</c:v>
                </c:pt>
                <c:pt idx="938">
                  <c:v>110.28571428571429</c:v>
                </c:pt>
                <c:pt idx="939">
                  <c:v>37.451612903225808</c:v>
                </c:pt>
                <c:pt idx="940">
                  <c:v>41.75</c:v>
                </c:pt>
                <c:pt idx="941">
                  <c:v>24.083333333333332</c:v>
                </c:pt>
                <c:pt idx="942">
                  <c:v>69.40625</c:v>
                </c:pt>
                <c:pt idx="943">
                  <c:v>155.25</c:v>
                </c:pt>
                <c:pt idx="944">
                  <c:v>57.2</c:v>
                </c:pt>
                <c:pt idx="945">
                  <c:v>0</c:v>
                </c:pt>
                <c:pt idx="946">
                  <c:v>60</c:v>
                </c:pt>
                <c:pt idx="947">
                  <c:v>39</c:v>
                </c:pt>
                <c:pt idx="948">
                  <c:v>58.416666666666664</c:v>
                </c:pt>
                <c:pt idx="949">
                  <c:v>158.63636363636363</c:v>
                </c:pt>
                <c:pt idx="950">
                  <c:v>99.857142857142861</c:v>
                </c:pt>
                <c:pt idx="951">
                  <c:v>25.2</c:v>
                </c:pt>
                <c:pt idx="952">
                  <c:v>89.191780821917803</c:v>
                </c:pt>
                <c:pt idx="953">
                  <c:v>182.6236559139785</c:v>
                </c:pt>
                <c:pt idx="954">
                  <c:v>50.647058823529413</c:v>
                </c:pt>
                <c:pt idx="955">
                  <c:v>33.285714285714285</c:v>
                </c:pt>
                <c:pt idx="956">
                  <c:v>51.823529411764703</c:v>
                </c:pt>
                <c:pt idx="957">
                  <c:v>113.62573099415205</c:v>
                </c:pt>
                <c:pt idx="958">
                  <c:v>136.46276595744681</c:v>
                </c:pt>
                <c:pt idx="959">
                  <c:v>364.35454545454547</c:v>
                </c:pt>
                <c:pt idx="960">
                  <c:v>19.243243243243242</c:v>
                </c:pt>
                <c:pt idx="961">
                  <c:v>41.888888888888886</c:v>
                </c:pt>
                <c:pt idx="962">
                  <c:v>30.310344827586206</c:v>
                </c:pt>
                <c:pt idx="963">
                  <c:v>49.666666666666664</c:v>
                </c:pt>
                <c:pt idx="964">
                  <c:v>59.2</c:v>
                </c:pt>
                <c:pt idx="965">
                  <c:v>43.97530864197531</c:v>
                </c:pt>
                <c:pt idx="966">
                  <c:v>26.5</c:v>
                </c:pt>
                <c:pt idx="967">
                  <c:v>1272.7272727272727</c:v>
                </c:pt>
                <c:pt idx="968">
                  <c:v>164</c:v>
                </c:pt>
                <c:pt idx="969">
                  <c:v>45.2</c:v>
                </c:pt>
                <c:pt idx="970">
                  <c:v>153.88888888888889</c:v>
                </c:pt>
                <c:pt idx="971">
                  <c:v>51.375</c:v>
                </c:pt>
                <c:pt idx="972">
                  <c:v>93.333333333333329</c:v>
                </c:pt>
                <c:pt idx="973">
                  <c:v>108.625</c:v>
                </c:pt>
                <c:pt idx="974">
                  <c:v>160.5</c:v>
                </c:pt>
                <c:pt idx="975">
                  <c:v>75.75</c:v>
                </c:pt>
                <c:pt idx="976">
                  <c:v>790.83739837398377</c:v>
                </c:pt>
                <c:pt idx="977">
                  <c:v>301.93916666666667</c:v>
                </c:pt>
                <c:pt idx="978">
                  <c:v>47.935483870967744</c:v>
                </c:pt>
                <c:pt idx="979">
                  <c:v>2.75</c:v>
                </c:pt>
                <c:pt idx="980">
                  <c:v>1</c:v>
                </c:pt>
                <c:pt idx="981">
                  <c:v>171.79329608938548</c:v>
                </c:pt>
                <c:pt idx="982">
                  <c:v>35.333333333333336</c:v>
                </c:pt>
                <c:pt idx="983">
                  <c:v>82.086956521739125</c:v>
                </c:pt>
                <c:pt idx="984">
                  <c:v>110.8695652173913</c:v>
                </c:pt>
                <c:pt idx="985">
                  <c:v>161.21951219512195</c:v>
                </c:pt>
                <c:pt idx="986">
                  <c:v>0</c:v>
                </c:pt>
                <c:pt idx="987">
                  <c:v>52.40625</c:v>
                </c:pt>
                <c:pt idx="988">
                  <c:v>13</c:v>
                </c:pt>
                <c:pt idx="989">
                  <c:v>30.285714285714285</c:v>
                </c:pt>
                <c:pt idx="990">
                  <c:v>116.75</c:v>
                </c:pt>
                <c:pt idx="991">
                  <c:v>89.59693877551021</c:v>
                </c:pt>
                <c:pt idx="992">
                  <c:v>424.45454545454544</c:v>
                </c:pt>
                <c:pt idx="993">
                  <c:v>80.666666666666671</c:v>
                </c:pt>
                <c:pt idx="994">
                  <c:v>13</c:v>
                </c:pt>
                <c:pt idx="995">
                  <c:v>8.125</c:v>
                </c:pt>
                <c:pt idx="996">
                  <c:v>153.42794759825327</c:v>
                </c:pt>
                <c:pt idx="997">
                  <c:v>292.07499999999999</c:v>
                </c:pt>
                <c:pt idx="998">
                  <c:v>1300</c:v>
                </c:pt>
                <c:pt idx="999">
                  <c:v>134.54545454545453</c:v>
                </c:pt>
                <c:pt idx="1000">
                  <c:v>214.06666666666666</c:v>
                </c:pt>
                <c:pt idx="1001">
                  <c:v>216.33684210526314</c:v>
                </c:pt>
                <c:pt idx="1002">
                  <c:v>932.31055900621118</c:v>
                </c:pt>
                <c:pt idx="1003">
                  <c:v>29.25</c:v>
                </c:pt>
                <c:pt idx="1004">
                  <c:v>174.94736842105263</c:v>
                </c:pt>
                <c:pt idx="1005">
                  <c:v>250</c:v>
                </c:pt>
                <c:pt idx="1006">
                  <c:v>65</c:v>
                </c:pt>
                <c:pt idx="1007">
                  <c:v>55</c:v>
                </c:pt>
                <c:pt idx="1008">
                  <c:v>75</c:v>
                </c:pt>
                <c:pt idx="1009">
                  <c:v>95.911111111111111</c:v>
                </c:pt>
                <c:pt idx="1010">
                  <c:v>191.25</c:v>
                </c:pt>
                <c:pt idx="1011">
                  <c:v>40</c:v>
                </c:pt>
                <c:pt idx="1012">
                  <c:v>74.78947368421052</c:v>
                </c:pt>
                <c:pt idx="1013">
                  <c:v>161.11830985915492</c:v>
                </c:pt>
                <c:pt idx="1014">
                  <c:v>88.714285714285708</c:v>
                </c:pt>
                <c:pt idx="1015">
                  <c:v>53.25</c:v>
                </c:pt>
                <c:pt idx="1016">
                  <c:v>106.2</c:v>
                </c:pt>
                <c:pt idx="1017">
                  <c:v>22.079728033472804</c:v>
                </c:pt>
                <c:pt idx="1018">
                  <c:v>31.054054054054053</c:v>
                </c:pt>
                <c:pt idx="1019">
                  <c:v>36.206106870229007</c:v>
                </c:pt>
                <c:pt idx="1020">
                  <c:v>388.9762295081967</c:v>
                </c:pt>
                <c:pt idx="1021">
                  <c:v>71.848571428571432</c:v>
                </c:pt>
                <c:pt idx="1022">
                  <c:v>57.381803278688523</c:v>
                </c:pt>
                <c:pt idx="1023">
                  <c:v>69.666666666666671</c:v>
                </c:pt>
                <c:pt idx="1024">
                  <c:v>45.988235294117644</c:v>
                </c:pt>
                <c:pt idx="1025">
                  <c:v>79.262411347517727</c:v>
                </c:pt>
                <c:pt idx="1026">
                  <c:v>43.031446540880502</c:v>
                </c:pt>
                <c:pt idx="1027">
                  <c:v>108.48484848484848</c:v>
                </c:pt>
                <c:pt idx="1028">
                  <c:v>61.029583333333335</c:v>
                </c:pt>
                <c:pt idx="1029">
                  <c:v>50.592592592592595</c:v>
                </c:pt>
                <c:pt idx="1030">
                  <c:v>39.157168674698795</c:v>
                </c:pt>
                <c:pt idx="1031">
                  <c:v>65.15789473684211</c:v>
                </c:pt>
                <c:pt idx="1032">
                  <c:v>23.963127962085309</c:v>
                </c:pt>
                <c:pt idx="1033">
                  <c:v>48.61904761904762</c:v>
                </c:pt>
                <c:pt idx="1034">
                  <c:v>35.73770491803279</c:v>
                </c:pt>
                <c:pt idx="1035">
                  <c:v>21.366666666666667</c:v>
                </c:pt>
                <c:pt idx="1036">
                  <c:v>250</c:v>
                </c:pt>
                <c:pt idx="1037">
                  <c:v>0</c:v>
                </c:pt>
                <c:pt idx="1038">
                  <c:v>10</c:v>
                </c:pt>
                <c:pt idx="1039">
                  <c:v>29.236301369863014</c:v>
                </c:pt>
                <c:pt idx="1040">
                  <c:v>3</c:v>
                </c:pt>
                <c:pt idx="1041">
                  <c:v>33.25</c:v>
                </c:pt>
                <c:pt idx="1042">
                  <c:v>0</c:v>
                </c:pt>
                <c:pt idx="1043">
                  <c:v>1</c:v>
                </c:pt>
                <c:pt idx="1044">
                  <c:v>53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15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50</c:v>
                </c:pt>
                <c:pt idx="1057">
                  <c:v>0</c:v>
                </c:pt>
                <c:pt idx="1058">
                  <c:v>47.5</c:v>
                </c:pt>
                <c:pt idx="1059">
                  <c:v>0</c:v>
                </c:pt>
                <c:pt idx="1060">
                  <c:v>65.666666666666671</c:v>
                </c:pt>
                <c:pt idx="1061">
                  <c:v>16.2</c:v>
                </c:pt>
                <c:pt idx="1062">
                  <c:v>34.128378378378379</c:v>
                </c:pt>
                <c:pt idx="1063">
                  <c:v>13</c:v>
                </c:pt>
                <c:pt idx="1064">
                  <c:v>11.25</c:v>
                </c:pt>
                <c:pt idx="1065">
                  <c:v>40.476190476190474</c:v>
                </c:pt>
                <c:pt idx="1066">
                  <c:v>35</c:v>
                </c:pt>
                <c:pt idx="1067">
                  <c:v>0</c:v>
                </c:pt>
                <c:pt idx="1068">
                  <c:v>12.75</c:v>
                </c:pt>
                <c:pt idx="1069">
                  <c:v>10</c:v>
                </c:pt>
                <c:pt idx="1070">
                  <c:v>113.56666666666666</c:v>
                </c:pt>
                <c:pt idx="1071">
                  <c:v>15</c:v>
                </c:pt>
                <c:pt idx="1072">
                  <c:v>48.281025641025643</c:v>
                </c:pt>
                <c:pt idx="1073">
                  <c:v>43.976047904191617</c:v>
                </c:pt>
                <c:pt idx="1074">
                  <c:v>9</c:v>
                </c:pt>
                <c:pt idx="1075">
                  <c:v>37.666666666666664</c:v>
                </c:pt>
                <c:pt idx="1076">
                  <c:v>18.581632653061224</c:v>
                </c:pt>
                <c:pt idx="1077">
                  <c:v>3</c:v>
                </c:pt>
                <c:pt idx="1078">
                  <c:v>18.666666666666668</c:v>
                </c:pt>
                <c:pt idx="1079">
                  <c:v>410</c:v>
                </c:pt>
                <c:pt idx="1080">
                  <c:v>0</c:v>
                </c:pt>
                <c:pt idx="1081">
                  <c:v>114</c:v>
                </c:pt>
                <c:pt idx="1082">
                  <c:v>7.5</c:v>
                </c:pt>
                <c:pt idx="1083">
                  <c:v>0</c:v>
                </c:pt>
                <c:pt idx="1084">
                  <c:v>43.41727891156463</c:v>
                </c:pt>
                <c:pt idx="1085">
                  <c:v>23.959183673469386</c:v>
                </c:pt>
                <c:pt idx="1086">
                  <c:v>5</c:v>
                </c:pt>
                <c:pt idx="1087">
                  <c:v>12.5</c:v>
                </c:pt>
                <c:pt idx="1088">
                  <c:v>3</c:v>
                </c:pt>
                <c:pt idx="1089">
                  <c:v>10.5625</c:v>
                </c:pt>
                <c:pt idx="1090">
                  <c:v>122.00037037037038</c:v>
                </c:pt>
                <c:pt idx="1091">
                  <c:v>267.80851063829789</c:v>
                </c:pt>
                <c:pt idx="1092">
                  <c:v>74.206896551724142</c:v>
                </c:pt>
                <c:pt idx="1093">
                  <c:v>6.7142857142857144</c:v>
                </c:pt>
                <c:pt idx="1094">
                  <c:v>81.954545454545453</c:v>
                </c:pt>
                <c:pt idx="1095">
                  <c:v>25</c:v>
                </c:pt>
                <c:pt idx="1096">
                  <c:v>10</c:v>
                </c:pt>
                <c:pt idx="1097">
                  <c:v>6.833333333333333</c:v>
                </c:pt>
                <c:pt idx="1098">
                  <c:v>17.708333333333332</c:v>
                </c:pt>
                <c:pt idx="1099">
                  <c:v>16.2</c:v>
                </c:pt>
                <c:pt idx="1100">
                  <c:v>80.297297297297291</c:v>
                </c:pt>
                <c:pt idx="1101">
                  <c:v>71.55</c:v>
                </c:pt>
                <c:pt idx="1102">
                  <c:v>23.571428571428573</c:v>
                </c:pt>
                <c:pt idx="1103">
                  <c:v>0</c:v>
                </c:pt>
                <c:pt idx="1104">
                  <c:v>34.88095238095238</c:v>
                </c:pt>
                <c:pt idx="1105">
                  <c:v>15</c:v>
                </c:pt>
                <c:pt idx="1106">
                  <c:v>23.181818181818183</c:v>
                </c:pt>
                <c:pt idx="1107">
                  <c:v>1</c:v>
                </c:pt>
                <c:pt idx="1108">
                  <c:v>100.23371794871794</c:v>
                </c:pt>
                <c:pt idx="1109">
                  <c:v>5</c:v>
                </c:pt>
                <c:pt idx="1110">
                  <c:v>3.3333333333333335</c:v>
                </c:pt>
                <c:pt idx="1111">
                  <c:v>13.25</c:v>
                </c:pt>
                <c:pt idx="1112">
                  <c:v>17.852</c:v>
                </c:pt>
                <c:pt idx="1113">
                  <c:v>10.375</c:v>
                </c:pt>
                <c:pt idx="1114">
                  <c:v>36.333333333333336</c:v>
                </c:pt>
                <c:pt idx="1115">
                  <c:v>5</c:v>
                </c:pt>
                <c:pt idx="1116">
                  <c:v>0</c:v>
                </c:pt>
                <c:pt idx="1117">
                  <c:v>5.8</c:v>
                </c:pt>
                <c:pt idx="1118">
                  <c:v>0</c:v>
                </c:pt>
                <c:pt idx="1119">
                  <c:v>3.6666666666666665</c:v>
                </c:pt>
                <c:pt idx="1120">
                  <c:v>60.714285714285715</c:v>
                </c:pt>
                <c:pt idx="1121">
                  <c:v>0</c:v>
                </c:pt>
                <c:pt idx="1122">
                  <c:v>5</c:v>
                </c:pt>
                <c:pt idx="1123">
                  <c:v>25.434782608695652</c:v>
                </c:pt>
                <c:pt idx="1124">
                  <c:v>1</c:v>
                </c:pt>
                <c:pt idx="1125">
                  <c:v>10.5</c:v>
                </c:pt>
                <c:pt idx="1126">
                  <c:v>3.6666666666666665</c:v>
                </c:pt>
                <c:pt idx="1127">
                  <c:v>0</c:v>
                </c:pt>
                <c:pt idx="1128">
                  <c:v>110.61538461538461</c:v>
                </c:pt>
                <c:pt idx="1129">
                  <c:v>20</c:v>
                </c:pt>
                <c:pt idx="1130">
                  <c:v>1</c:v>
                </c:pt>
                <c:pt idx="1131">
                  <c:v>50</c:v>
                </c:pt>
                <c:pt idx="1132">
                  <c:v>45</c:v>
                </c:pt>
                <c:pt idx="1133">
                  <c:v>253.2051282051282</c:v>
                </c:pt>
                <c:pt idx="1134">
                  <c:v>31.25</c:v>
                </c:pt>
                <c:pt idx="1135">
                  <c:v>5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23.25</c:v>
                </c:pt>
                <c:pt idx="1140">
                  <c:v>0</c:v>
                </c:pt>
                <c:pt idx="1141">
                  <c:v>100</c:v>
                </c:pt>
                <c:pt idx="1142">
                  <c:v>44.166666666666664</c:v>
                </c:pt>
                <c:pt idx="1143">
                  <c:v>0</c:v>
                </c:pt>
                <c:pt idx="1144">
                  <c:v>24.333333333333332</c:v>
                </c:pt>
                <c:pt idx="1145">
                  <c:v>37.5</c:v>
                </c:pt>
                <c:pt idx="1146">
                  <c:v>42</c:v>
                </c:pt>
                <c:pt idx="1147">
                  <c:v>0</c:v>
                </c:pt>
                <c:pt idx="1148">
                  <c:v>60.733333333333334</c:v>
                </c:pt>
                <c:pt idx="1149">
                  <c:v>50</c:v>
                </c:pt>
                <c:pt idx="1150">
                  <c:v>108.33333333333333</c:v>
                </c:pt>
                <c:pt idx="1151">
                  <c:v>23.5</c:v>
                </c:pt>
                <c:pt idx="1152">
                  <c:v>0</c:v>
                </c:pt>
                <c:pt idx="1153">
                  <c:v>50.333333333333336</c:v>
                </c:pt>
                <c:pt idx="1154">
                  <c:v>11.666666666666666</c:v>
                </c:pt>
                <c:pt idx="1155">
                  <c:v>0</c:v>
                </c:pt>
                <c:pt idx="1156">
                  <c:v>60.789473684210527</c:v>
                </c:pt>
                <c:pt idx="1157">
                  <c:v>0</c:v>
                </c:pt>
                <c:pt idx="1158">
                  <c:v>17.5</c:v>
                </c:pt>
                <c:pt idx="1159">
                  <c:v>0</c:v>
                </c:pt>
                <c:pt idx="1160">
                  <c:v>0</c:v>
                </c:pt>
                <c:pt idx="1161">
                  <c:v>82.82</c:v>
                </c:pt>
                <c:pt idx="1162">
                  <c:v>358.875</c:v>
                </c:pt>
                <c:pt idx="1163">
                  <c:v>61.1875</c:v>
                </c:pt>
                <c:pt idx="1164">
                  <c:v>340</c:v>
                </c:pt>
                <c:pt idx="1165">
                  <c:v>5.666666666666667</c:v>
                </c:pt>
                <c:pt idx="1166">
                  <c:v>50</c:v>
                </c:pt>
                <c:pt idx="1167">
                  <c:v>25</c:v>
                </c:pt>
                <c:pt idx="1168">
                  <c:v>0</c:v>
                </c:pt>
                <c:pt idx="1169">
                  <c:v>30</c:v>
                </c:pt>
                <c:pt idx="1170">
                  <c:v>46.631578947368418</c:v>
                </c:pt>
                <c:pt idx="1171">
                  <c:v>65</c:v>
                </c:pt>
                <c:pt idx="1172">
                  <c:v>10</c:v>
                </c:pt>
                <c:pt idx="1173">
                  <c:v>0</c:v>
                </c:pt>
                <c:pt idx="1174">
                  <c:v>5</c:v>
                </c:pt>
                <c:pt idx="1175">
                  <c:v>640</c:v>
                </c:pt>
                <c:pt idx="1176">
                  <c:v>69.117647058823536</c:v>
                </c:pt>
                <c:pt idx="1177">
                  <c:v>1.3333333333333333</c:v>
                </c:pt>
                <c:pt idx="1178">
                  <c:v>10.5</c:v>
                </c:pt>
                <c:pt idx="1179">
                  <c:v>33.333333333333336</c:v>
                </c:pt>
                <c:pt idx="1180">
                  <c:v>61.562666666666665</c:v>
                </c:pt>
                <c:pt idx="1181">
                  <c:v>118.73873873873873</c:v>
                </c:pt>
                <c:pt idx="1182">
                  <c:v>65.081300813008127</c:v>
                </c:pt>
                <c:pt idx="1183">
                  <c:v>130.15714285714284</c:v>
                </c:pt>
                <c:pt idx="1184">
                  <c:v>37.776470588235291</c:v>
                </c:pt>
                <c:pt idx="1185">
                  <c:v>112.79069767441861</c:v>
                </c:pt>
                <c:pt idx="1186">
                  <c:v>51.92307692307692</c:v>
                </c:pt>
                <c:pt idx="1187">
                  <c:v>89.242424242424249</c:v>
                </c:pt>
                <c:pt idx="1188">
                  <c:v>19.333333333333332</c:v>
                </c:pt>
                <c:pt idx="1189">
                  <c:v>79.967032967032964</c:v>
                </c:pt>
                <c:pt idx="1190">
                  <c:v>56.414565826330531</c:v>
                </c:pt>
                <c:pt idx="1191">
                  <c:v>79.411764705882348</c:v>
                </c:pt>
                <c:pt idx="1192">
                  <c:v>76.439453125</c:v>
                </c:pt>
                <c:pt idx="1193">
                  <c:v>121</c:v>
                </c:pt>
                <c:pt idx="1194">
                  <c:v>54.616766467065865</c:v>
                </c:pt>
                <c:pt idx="1195">
                  <c:v>299.22222222222223</c:v>
                </c:pt>
                <c:pt idx="1196">
                  <c:v>58.533980582524272</c:v>
                </c:pt>
                <c:pt idx="1197">
                  <c:v>55.371801801801809</c:v>
                </c:pt>
                <c:pt idx="1198">
                  <c:v>183.80442804428046</c:v>
                </c:pt>
                <c:pt idx="1199">
                  <c:v>165.34653465346534</c:v>
                </c:pt>
                <c:pt idx="1200">
                  <c:v>234.78947368421052</c:v>
                </c:pt>
                <c:pt idx="1201">
                  <c:v>211.48387096774192</c:v>
                </c:pt>
                <c:pt idx="1202">
                  <c:v>32.34375</c:v>
                </c:pt>
                <c:pt idx="1203">
                  <c:v>123.37588652482269</c:v>
                </c:pt>
                <c:pt idx="1204">
                  <c:v>207.06666666666666</c:v>
                </c:pt>
                <c:pt idx="1205">
                  <c:v>138.2608695652174</c:v>
                </c:pt>
                <c:pt idx="1206">
                  <c:v>493.81553398058253</c:v>
                </c:pt>
                <c:pt idx="1207">
                  <c:v>168.5</c:v>
                </c:pt>
                <c:pt idx="1208">
                  <c:v>38.867469879518069</c:v>
                </c:pt>
                <c:pt idx="1209">
                  <c:v>61.527777777777779</c:v>
                </c:pt>
                <c:pt idx="1210">
                  <c:v>105.44</c:v>
                </c:pt>
                <c:pt idx="1211">
                  <c:v>71.592003642987251</c:v>
                </c:pt>
                <c:pt idx="1212">
                  <c:v>91.882882882882882</c:v>
                </c:pt>
                <c:pt idx="1213">
                  <c:v>148.57377049180329</c:v>
                </c:pt>
                <c:pt idx="1214">
                  <c:v>174.2134831460674</c:v>
                </c:pt>
                <c:pt idx="1215">
                  <c:v>102.86166007905139</c:v>
                </c:pt>
                <c:pt idx="1216">
                  <c:v>111.17857142857143</c:v>
                </c:pt>
                <c:pt idx="1217">
                  <c:v>23.796213592233013</c:v>
                </c:pt>
                <c:pt idx="1218">
                  <c:v>81.268115942028984</c:v>
                </c:pt>
                <c:pt idx="1219">
                  <c:v>116.21465968586388</c:v>
                </c:pt>
                <c:pt idx="1220">
                  <c:v>58.888888888888886</c:v>
                </c:pt>
                <c:pt idx="1221">
                  <c:v>44</c:v>
                </c:pt>
                <c:pt idx="1222">
                  <c:v>48.424999999999997</c:v>
                </c:pt>
                <c:pt idx="1223">
                  <c:v>0</c:v>
                </c:pt>
                <c:pt idx="1224">
                  <c:v>61.041666666666664</c:v>
                </c:pt>
                <c:pt idx="1225">
                  <c:v>25</c:v>
                </c:pt>
                <c:pt idx="1226">
                  <c:v>0</c:v>
                </c:pt>
                <c:pt idx="1227">
                  <c:v>0</c:v>
                </c:pt>
                <c:pt idx="1228">
                  <c:v>40</c:v>
                </c:pt>
                <c:pt idx="1229">
                  <c:v>19.333333333333332</c:v>
                </c:pt>
                <c:pt idx="1230">
                  <c:v>0</c:v>
                </c:pt>
                <c:pt idx="1231">
                  <c:v>35</c:v>
                </c:pt>
                <c:pt idx="1232">
                  <c:v>0</c:v>
                </c:pt>
                <c:pt idx="1233">
                  <c:v>0</c:v>
                </c:pt>
                <c:pt idx="1234">
                  <c:v>59.333333333333336</c:v>
                </c:pt>
                <c:pt idx="1235">
                  <c:v>0</c:v>
                </c:pt>
                <c:pt idx="1236">
                  <c:v>30.125</c:v>
                </c:pt>
                <c:pt idx="1237">
                  <c:v>74.617647058823536</c:v>
                </c:pt>
                <c:pt idx="1238">
                  <c:v>5</c:v>
                </c:pt>
                <c:pt idx="1239">
                  <c:v>44.5</c:v>
                </c:pt>
                <c:pt idx="1240">
                  <c:v>46.133333333333333</c:v>
                </c:pt>
                <c:pt idx="1241">
                  <c:v>141.47058823529412</c:v>
                </c:pt>
                <c:pt idx="1242">
                  <c:v>75.483870967741936</c:v>
                </c:pt>
                <c:pt idx="1243">
                  <c:v>85.5</c:v>
                </c:pt>
                <c:pt idx="1244">
                  <c:v>64.254237288135599</c:v>
                </c:pt>
                <c:pt idx="1245">
                  <c:v>64.46913580246914</c:v>
                </c:pt>
                <c:pt idx="1246">
                  <c:v>118.2007874015748</c:v>
                </c:pt>
                <c:pt idx="1247">
                  <c:v>82.540540540540547</c:v>
                </c:pt>
                <c:pt idx="1248">
                  <c:v>34.170212765957444</c:v>
                </c:pt>
                <c:pt idx="1249">
                  <c:v>94.489361702127653</c:v>
                </c:pt>
                <c:pt idx="1250">
                  <c:v>55.697247706422019</c:v>
                </c:pt>
                <c:pt idx="1251">
                  <c:v>98.030831024930734</c:v>
                </c:pt>
                <c:pt idx="1252">
                  <c:v>92.102272727272734</c:v>
                </c:pt>
                <c:pt idx="1253">
                  <c:v>38.175462686567165</c:v>
                </c:pt>
                <c:pt idx="1254">
                  <c:v>27.145833333333332</c:v>
                </c:pt>
                <c:pt idx="1255">
                  <c:v>50.689189189189186</c:v>
                </c:pt>
                <c:pt idx="1256">
                  <c:v>38.942307692307693</c:v>
                </c:pt>
                <c:pt idx="1257">
                  <c:v>77.638095238095232</c:v>
                </c:pt>
                <c:pt idx="1258">
                  <c:v>43.536585365853661</c:v>
                </c:pt>
                <c:pt idx="1259">
                  <c:v>31.823529411764707</c:v>
                </c:pt>
                <c:pt idx="1260">
                  <c:v>63.184393939393942</c:v>
                </c:pt>
                <c:pt idx="1261">
                  <c:v>190.9</c:v>
                </c:pt>
                <c:pt idx="1262">
                  <c:v>140.85534591194968</c:v>
                </c:pt>
                <c:pt idx="1263">
                  <c:v>76.92307692307692</c:v>
                </c:pt>
                <c:pt idx="1264">
                  <c:v>99.15533980582525</c:v>
                </c:pt>
                <c:pt idx="1265">
                  <c:v>67.881656804733723</c:v>
                </c:pt>
                <c:pt idx="1266">
                  <c:v>246.29032258064515</c:v>
                </c:pt>
                <c:pt idx="1267">
                  <c:v>189.28571428571428</c:v>
                </c:pt>
                <c:pt idx="1268">
                  <c:v>76.666666666666671</c:v>
                </c:pt>
                <c:pt idx="1269">
                  <c:v>82.963254817987149</c:v>
                </c:pt>
                <c:pt idx="1270">
                  <c:v>62.522107969151669</c:v>
                </c:pt>
                <c:pt idx="1271">
                  <c:v>46.06808823529412</c:v>
                </c:pt>
                <c:pt idx="1272">
                  <c:v>38.543946731234868</c:v>
                </c:pt>
                <c:pt idx="1273">
                  <c:v>53.005263157894738</c:v>
                </c:pt>
                <c:pt idx="1274">
                  <c:v>73.355396825396824</c:v>
                </c:pt>
                <c:pt idx="1275">
                  <c:v>127.97523076923076</c:v>
                </c:pt>
                <c:pt idx="1276">
                  <c:v>104.72972972972973</c:v>
                </c:pt>
                <c:pt idx="1277">
                  <c:v>67.671532846715323</c:v>
                </c:pt>
                <c:pt idx="1278">
                  <c:v>95.931818181818187</c:v>
                </c:pt>
                <c:pt idx="1279">
                  <c:v>65.161290322580641</c:v>
                </c:pt>
                <c:pt idx="1280">
                  <c:v>32.269841269841272</c:v>
                </c:pt>
                <c:pt idx="1281">
                  <c:v>81.25</c:v>
                </c:pt>
                <c:pt idx="1282">
                  <c:v>24.2</c:v>
                </c:pt>
                <c:pt idx="1283">
                  <c:v>65.868852459016395</c:v>
                </c:pt>
                <c:pt idx="1284">
                  <c:v>36.07692307692308</c:v>
                </c:pt>
                <c:pt idx="1285">
                  <c:v>44.186046511627907</c:v>
                </c:pt>
                <c:pt idx="1286">
                  <c:v>104.07142857142857</c:v>
                </c:pt>
                <c:pt idx="1287">
                  <c:v>35.96153846153846</c:v>
                </c:pt>
                <c:pt idx="1288">
                  <c:v>127.79166666666667</c:v>
                </c:pt>
                <c:pt idx="1289">
                  <c:v>27.727272727272727</c:v>
                </c:pt>
                <c:pt idx="1290">
                  <c:v>39.828125</c:v>
                </c:pt>
                <c:pt idx="1291">
                  <c:v>52.173913043478258</c:v>
                </c:pt>
                <c:pt idx="1292">
                  <c:v>92.037815126050418</c:v>
                </c:pt>
                <c:pt idx="1293">
                  <c:v>63.424242424242422</c:v>
                </c:pt>
                <c:pt idx="1294">
                  <c:v>135.625</c:v>
                </c:pt>
                <c:pt idx="1295">
                  <c:v>168.75</c:v>
                </c:pt>
                <c:pt idx="1296">
                  <c:v>70.862068965517238</c:v>
                </c:pt>
                <c:pt idx="1297">
                  <c:v>50</c:v>
                </c:pt>
                <c:pt idx="1298">
                  <c:v>42.214166666666671</c:v>
                </c:pt>
                <c:pt idx="1299">
                  <c:v>152.41346153846155</c:v>
                </c:pt>
                <c:pt idx="1300">
                  <c:v>90.616279069767444</c:v>
                </c:pt>
                <c:pt idx="1301">
                  <c:v>201.60393258426967</c:v>
                </c:pt>
                <c:pt idx="1302">
                  <c:v>127.93333333333334</c:v>
                </c:pt>
                <c:pt idx="1303">
                  <c:v>29.894736842105264</c:v>
                </c:pt>
                <c:pt idx="1304">
                  <c:v>367.97142857142859</c:v>
                </c:pt>
                <c:pt idx="1305">
                  <c:v>129.16666666666666</c:v>
                </c:pt>
                <c:pt idx="1306">
                  <c:v>800.7</c:v>
                </c:pt>
                <c:pt idx="1307">
                  <c:v>28</c:v>
                </c:pt>
                <c:pt idx="1308">
                  <c:v>102.01639344262296</c:v>
                </c:pt>
                <c:pt idx="1309">
                  <c:v>184.36363636363637</c:v>
                </c:pt>
                <c:pt idx="1310">
                  <c:v>162.91935483870967</c:v>
                </c:pt>
                <c:pt idx="1311">
                  <c:v>1</c:v>
                </c:pt>
                <c:pt idx="1312">
                  <c:v>603.52631578947364</c:v>
                </c:pt>
                <c:pt idx="1313">
                  <c:v>45.407407407407405</c:v>
                </c:pt>
                <c:pt idx="1314">
                  <c:v>97.333333333333329</c:v>
                </c:pt>
                <c:pt idx="1315">
                  <c:v>167.66666666666666</c:v>
                </c:pt>
                <c:pt idx="1316">
                  <c:v>859.85714285714289</c:v>
                </c:pt>
                <c:pt idx="1317">
                  <c:v>26.5</c:v>
                </c:pt>
                <c:pt idx="1318">
                  <c:v>30.272727272727273</c:v>
                </c:pt>
                <c:pt idx="1319">
                  <c:v>54.666666666666664</c:v>
                </c:pt>
                <c:pt idx="1320">
                  <c:v>60.75</c:v>
                </c:pt>
                <c:pt idx="1321">
                  <c:v>102.72727272727273</c:v>
                </c:pt>
                <c:pt idx="1322">
                  <c:v>41.585365853658537</c:v>
                </c:pt>
                <c:pt idx="1323">
                  <c:v>116.53333333333333</c:v>
                </c:pt>
                <c:pt idx="1324">
                  <c:v>45.333333333333336</c:v>
                </c:pt>
                <c:pt idx="1325">
                  <c:v>157.46</c:v>
                </c:pt>
                <c:pt idx="1326">
                  <c:v>100.5</c:v>
                </c:pt>
                <c:pt idx="1327">
                  <c:v>0</c:v>
                </c:pt>
                <c:pt idx="1328">
                  <c:v>0</c:v>
                </c:pt>
                <c:pt idx="1329">
                  <c:v>51.822463768115945</c:v>
                </c:pt>
                <c:pt idx="1330">
                  <c:v>308.75</c:v>
                </c:pt>
                <c:pt idx="1331">
                  <c:v>379.22767857142856</c:v>
                </c:pt>
                <c:pt idx="1332">
                  <c:v>176.36428571428573</c:v>
                </c:pt>
                <c:pt idx="1333">
                  <c:v>66.066666666666663</c:v>
                </c:pt>
                <c:pt idx="1334">
                  <c:v>89.648648648648646</c:v>
                </c:pt>
                <c:pt idx="1335">
                  <c:v>0</c:v>
                </c:pt>
                <c:pt idx="1336">
                  <c:v>382.39130434782606</c:v>
                </c:pt>
                <c:pt idx="1337">
                  <c:v>100</c:v>
                </c:pt>
                <c:pt idx="1338">
                  <c:v>158.35603715170279</c:v>
                </c:pt>
                <c:pt idx="1339">
                  <c:v>40.762589928057551</c:v>
                </c:pt>
                <c:pt idx="1340">
                  <c:v>53.571428571428569</c:v>
                </c:pt>
                <c:pt idx="1341">
                  <c:v>48.449664429530202</c:v>
                </c:pt>
                <c:pt idx="1342">
                  <c:v>82.41935483870968</c:v>
                </c:pt>
                <c:pt idx="1343">
                  <c:v>230.19230769230768</c:v>
                </c:pt>
                <c:pt idx="1344">
                  <c:v>59.360465116279073</c:v>
                </c:pt>
                <c:pt idx="1345">
                  <c:v>66.698717948717942</c:v>
                </c:pt>
                <c:pt idx="1346">
                  <c:v>168.77500000000001</c:v>
                </c:pt>
                <c:pt idx="1347">
                  <c:v>59.973568281938327</c:v>
                </c:pt>
                <c:pt idx="1348">
                  <c:v>31.80952380952381</c:v>
                </c:pt>
                <c:pt idx="1349">
                  <c:v>24.421875</c:v>
                </c:pt>
                <c:pt idx="1350">
                  <c:v>25.347107438016529</c:v>
                </c:pt>
                <c:pt idx="1351">
                  <c:v>71.443218390804603</c:v>
                </c:pt>
                <c:pt idx="1352">
                  <c:v>38.553846153846152</c:v>
                </c:pt>
                <c:pt idx="1353">
                  <c:v>68.367346938775512</c:v>
                </c:pt>
                <c:pt idx="1354">
                  <c:v>40.210526315789473</c:v>
                </c:pt>
                <c:pt idx="1355">
                  <c:v>32.074074074074076</c:v>
                </c:pt>
                <c:pt idx="1356">
                  <c:v>28.632575757575758</c:v>
                </c:pt>
                <c:pt idx="1357">
                  <c:v>43.64</c:v>
                </c:pt>
                <c:pt idx="1358">
                  <c:v>40</c:v>
                </c:pt>
                <c:pt idx="1359">
                  <c:v>346.04166666666669</c:v>
                </c:pt>
                <c:pt idx="1360">
                  <c:v>81.739130434782609</c:v>
                </c:pt>
                <c:pt idx="1361">
                  <c:v>64.535306122448986</c:v>
                </c:pt>
                <c:pt idx="1362">
                  <c:v>63.477777777777774</c:v>
                </c:pt>
                <c:pt idx="1363">
                  <c:v>63.620689655172413</c:v>
                </c:pt>
                <c:pt idx="1364">
                  <c:v>83.967068965517228</c:v>
                </c:pt>
                <c:pt idx="1365">
                  <c:v>77.75</c:v>
                </c:pt>
                <c:pt idx="1366">
                  <c:v>107.07142857142857</c:v>
                </c:pt>
                <c:pt idx="1367">
                  <c:v>38.75</c:v>
                </c:pt>
                <c:pt idx="1368">
                  <c:v>201.94230769230768</c:v>
                </c:pt>
                <c:pt idx="1369">
                  <c:v>43.060606060606062</c:v>
                </c:pt>
                <c:pt idx="1370">
                  <c:v>62.871559633027523</c:v>
                </c:pt>
                <c:pt idx="1371">
                  <c:v>55.607142857142854</c:v>
                </c:pt>
                <c:pt idx="1372">
                  <c:v>48.70967741935484</c:v>
                </c:pt>
                <c:pt idx="1373">
                  <c:v>30.578947368421051</c:v>
                </c:pt>
                <c:pt idx="1374">
                  <c:v>73.907284768211923</c:v>
                </c:pt>
                <c:pt idx="1375">
                  <c:v>21.2</c:v>
                </c:pt>
                <c:pt idx="1376">
                  <c:v>73.356164383561648</c:v>
                </c:pt>
                <c:pt idx="1377">
                  <c:v>56.412162162162161</c:v>
                </c:pt>
                <c:pt idx="1378">
                  <c:v>50.247311827956992</c:v>
                </c:pt>
                <c:pt idx="1379">
                  <c:v>68.936507936507937</c:v>
                </c:pt>
                <c:pt idx="1380">
                  <c:v>65.914104477611943</c:v>
                </c:pt>
                <c:pt idx="1381">
                  <c:v>62.5</c:v>
                </c:pt>
                <c:pt idx="1382">
                  <c:v>70.064102564102569</c:v>
                </c:pt>
                <c:pt idx="1383">
                  <c:v>60.181874999999998</c:v>
                </c:pt>
                <c:pt idx="1384">
                  <c:v>21.382352941176471</c:v>
                </c:pt>
                <c:pt idx="1385">
                  <c:v>160.78947368421052</c:v>
                </c:pt>
                <c:pt idx="1386">
                  <c:v>42.384615384615387</c:v>
                </c:pt>
                <c:pt idx="1387">
                  <c:v>27.317307692307693</c:v>
                </c:pt>
                <c:pt idx="1388">
                  <c:v>196.82692307692307</c:v>
                </c:pt>
                <c:pt idx="1389">
                  <c:v>53.882352941176471</c:v>
                </c:pt>
                <c:pt idx="1390">
                  <c:v>47.756097560975611</c:v>
                </c:pt>
                <c:pt idx="1391">
                  <c:v>88.191780821917803</c:v>
                </c:pt>
                <c:pt idx="1392">
                  <c:v>72.056962025316452</c:v>
                </c:pt>
                <c:pt idx="1393">
                  <c:v>74.246153846153845</c:v>
                </c:pt>
                <c:pt idx="1394">
                  <c:v>61.701086956521742</c:v>
                </c:pt>
                <c:pt idx="1395">
                  <c:v>17.235294117647058</c:v>
                </c:pt>
                <c:pt idx="1396">
                  <c:v>51.720833333333331</c:v>
                </c:pt>
                <c:pt idx="1397">
                  <c:v>24.150442477876105</c:v>
                </c:pt>
                <c:pt idx="1398">
                  <c:v>62.166666666666664</c:v>
                </c:pt>
                <c:pt idx="1399">
                  <c:v>48.2</c:v>
                </c:pt>
                <c:pt idx="1400">
                  <c:v>6.1764705882352944</c:v>
                </c:pt>
                <c:pt idx="1401">
                  <c:v>5</c:v>
                </c:pt>
                <c:pt idx="1402">
                  <c:v>7.5</c:v>
                </c:pt>
                <c:pt idx="1403">
                  <c:v>12</c:v>
                </c:pt>
                <c:pt idx="1404">
                  <c:v>0</c:v>
                </c:pt>
                <c:pt idx="1405">
                  <c:v>1</c:v>
                </c:pt>
                <c:pt idx="1406">
                  <c:v>2.3333333333333335</c:v>
                </c:pt>
                <c:pt idx="1407">
                  <c:v>24.615384615384617</c:v>
                </c:pt>
                <c:pt idx="1408">
                  <c:v>100</c:v>
                </c:pt>
                <c:pt idx="1409">
                  <c:v>1</c:v>
                </c:pt>
                <c:pt idx="1410">
                  <c:v>88.888888888888886</c:v>
                </c:pt>
                <c:pt idx="1411">
                  <c:v>0</c:v>
                </c:pt>
                <c:pt idx="1412">
                  <c:v>27.5</c:v>
                </c:pt>
                <c:pt idx="1413">
                  <c:v>6</c:v>
                </c:pt>
                <c:pt idx="1414">
                  <c:v>44.5</c:v>
                </c:pt>
                <c:pt idx="1415">
                  <c:v>1</c:v>
                </c:pt>
                <c:pt idx="1416">
                  <c:v>100</c:v>
                </c:pt>
                <c:pt idx="1417">
                  <c:v>13</c:v>
                </c:pt>
                <c:pt idx="1418">
                  <c:v>100</c:v>
                </c:pt>
                <c:pt idx="1419">
                  <c:v>109.07142857142857</c:v>
                </c:pt>
                <c:pt idx="1420">
                  <c:v>0</c:v>
                </c:pt>
                <c:pt idx="1421">
                  <c:v>0</c:v>
                </c:pt>
                <c:pt idx="1422">
                  <c:v>104.75</c:v>
                </c:pt>
                <c:pt idx="1423">
                  <c:v>15</c:v>
                </c:pt>
                <c:pt idx="1424">
                  <c:v>0</c:v>
                </c:pt>
                <c:pt idx="1425">
                  <c:v>80.599999999999994</c:v>
                </c:pt>
                <c:pt idx="1426">
                  <c:v>115.55319148936171</c:v>
                </c:pt>
                <c:pt idx="1427">
                  <c:v>0</c:v>
                </c:pt>
                <c:pt idx="1428">
                  <c:v>80.5</c:v>
                </c:pt>
                <c:pt idx="1429">
                  <c:v>744.5454545454545</c:v>
                </c:pt>
                <c:pt idx="1430">
                  <c:v>7.5</c:v>
                </c:pt>
                <c:pt idx="1431">
                  <c:v>38.5</c:v>
                </c:pt>
                <c:pt idx="1432">
                  <c:v>36.68181818181818</c:v>
                </c:pt>
                <c:pt idx="1433">
                  <c:v>75</c:v>
                </c:pt>
                <c:pt idx="1434">
                  <c:v>30</c:v>
                </c:pt>
                <c:pt idx="1435">
                  <c:v>1</c:v>
                </c:pt>
                <c:pt idx="1436">
                  <c:v>673.33333333333337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25</c:v>
                </c:pt>
                <c:pt idx="1443">
                  <c:v>0</c:v>
                </c:pt>
                <c:pt idx="1444">
                  <c:v>0</c:v>
                </c:pt>
                <c:pt idx="1445">
                  <c:v>1</c:v>
                </c:pt>
                <c:pt idx="1446">
                  <c:v>1</c:v>
                </c:pt>
                <c:pt idx="1447">
                  <c:v>0</c:v>
                </c:pt>
                <c:pt idx="1448">
                  <c:v>0</c:v>
                </c:pt>
                <c:pt idx="1449">
                  <c:v>15</c:v>
                </c:pt>
                <c:pt idx="1450">
                  <c:v>225</c:v>
                </c:pt>
                <c:pt idx="1451">
                  <c:v>48.333333333333336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44.66673529411765</c:v>
                </c:pt>
                <c:pt idx="1457">
                  <c:v>28.937999999999999</c:v>
                </c:pt>
                <c:pt idx="1458">
                  <c:v>35.44</c:v>
                </c:pt>
                <c:pt idx="1459">
                  <c:v>34.871794871794869</c:v>
                </c:pt>
                <c:pt idx="1460">
                  <c:v>52.622732513451197</c:v>
                </c:pt>
                <c:pt idx="1461">
                  <c:v>69.598266129032254</c:v>
                </c:pt>
                <c:pt idx="1462">
                  <c:v>76.72</c:v>
                </c:pt>
                <c:pt idx="1463">
                  <c:v>33.191126279863482</c:v>
                </c:pt>
                <c:pt idx="1464">
                  <c:v>149.46417445482865</c:v>
                </c:pt>
                <c:pt idx="1465">
                  <c:v>23.172839506172838</c:v>
                </c:pt>
                <c:pt idx="1466">
                  <c:v>96.877551020408163</c:v>
                </c:pt>
                <c:pt idx="1467">
                  <c:v>103.20238095238095</c:v>
                </c:pt>
                <c:pt idx="1468">
                  <c:v>38.462553191489363</c:v>
                </c:pt>
                <c:pt idx="1469">
                  <c:v>44.315789473684212</c:v>
                </c:pt>
                <c:pt idx="1470">
                  <c:v>64.173356009070289</c:v>
                </c:pt>
                <c:pt idx="1471">
                  <c:v>43.333275109170302</c:v>
                </c:pt>
                <c:pt idx="1472">
                  <c:v>90.495934959349597</c:v>
                </c:pt>
                <c:pt idx="1473">
                  <c:v>29.187190495010373</c:v>
                </c:pt>
                <c:pt idx="1474">
                  <c:v>30.95774647887324</c:v>
                </c:pt>
                <c:pt idx="1475">
                  <c:v>92.157795275590544</c:v>
                </c:pt>
                <c:pt idx="1476">
                  <c:v>17.5</c:v>
                </c:pt>
                <c:pt idx="1477">
                  <c:v>5</c:v>
                </c:pt>
                <c:pt idx="1478">
                  <c:v>25</c:v>
                </c:pt>
                <c:pt idx="1479">
                  <c:v>0</c:v>
                </c:pt>
                <c:pt idx="1480">
                  <c:v>50</c:v>
                </c:pt>
                <c:pt idx="1481">
                  <c:v>16</c:v>
                </c:pt>
                <c:pt idx="1482">
                  <c:v>0</c:v>
                </c:pt>
                <c:pt idx="1483">
                  <c:v>60</c:v>
                </c:pt>
                <c:pt idx="1484">
                  <c:v>0</c:v>
                </c:pt>
                <c:pt idx="1485">
                  <c:v>47.10526315789474</c:v>
                </c:pt>
                <c:pt idx="1486">
                  <c:v>100</c:v>
                </c:pt>
                <c:pt idx="1487">
                  <c:v>15</c:v>
                </c:pt>
                <c:pt idx="1488">
                  <c:v>0</c:v>
                </c:pt>
                <c:pt idx="1489">
                  <c:v>40.454545454545453</c:v>
                </c:pt>
                <c:pt idx="1490">
                  <c:v>0</c:v>
                </c:pt>
                <c:pt idx="1491">
                  <c:v>0</c:v>
                </c:pt>
                <c:pt idx="1492">
                  <c:v>1</c:v>
                </c:pt>
                <c:pt idx="1493">
                  <c:v>19</c:v>
                </c:pt>
                <c:pt idx="1494">
                  <c:v>5</c:v>
                </c:pt>
                <c:pt idx="1495">
                  <c:v>46.733333333333334</c:v>
                </c:pt>
                <c:pt idx="1496">
                  <c:v>97.731073446327684</c:v>
                </c:pt>
                <c:pt idx="1497">
                  <c:v>67.835866261398181</c:v>
                </c:pt>
                <c:pt idx="1498">
                  <c:v>56.98492957746479</c:v>
                </c:pt>
                <c:pt idx="1499">
                  <c:v>67.159851301115239</c:v>
                </c:pt>
                <c:pt idx="1500">
                  <c:v>48.037681159420288</c:v>
                </c:pt>
                <c:pt idx="1501">
                  <c:v>38.860465116279073</c:v>
                </c:pt>
                <c:pt idx="1502">
                  <c:v>78.181818181818187</c:v>
                </c:pt>
                <c:pt idx="1503">
                  <c:v>97.113744075829388</c:v>
                </c:pt>
                <c:pt idx="1504">
                  <c:v>110.39397959183674</c:v>
                </c:pt>
                <c:pt idx="1505">
                  <c:v>39.91506172839506</c:v>
                </c:pt>
                <c:pt idx="1506">
                  <c:v>75.975728155339809</c:v>
                </c:pt>
                <c:pt idx="1507">
                  <c:v>58.379104477611939</c:v>
                </c:pt>
                <c:pt idx="1508">
                  <c:v>55.82093023255814</c:v>
                </c:pt>
                <c:pt idx="1509">
                  <c:v>151.24431818181819</c:v>
                </c:pt>
                <c:pt idx="1510">
                  <c:v>849.67027027027029</c:v>
                </c:pt>
                <c:pt idx="1511">
                  <c:v>159.24137931034483</c:v>
                </c:pt>
                <c:pt idx="1512">
                  <c:v>39.507317073170732</c:v>
                </c:pt>
                <c:pt idx="1513">
                  <c:v>130.52966101694915</c:v>
                </c:pt>
                <c:pt idx="1514">
                  <c:v>64.156896551724131</c:v>
                </c:pt>
                <c:pt idx="1515">
                  <c:v>111.52694610778443</c:v>
                </c:pt>
                <c:pt idx="1516">
                  <c:v>170.44680851063831</c:v>
                </c:pt>
                <c:pt idx="1517">
                  <c:v>133.7391592920354</c:v>
                </c:pt>
                <c:pt idx="1518">
                  <c:v>95.834024896265561</c:v>
                </c:pt>
                <c:pt idx="1519">
                  <c:v>221.78571428571428</c:v>
                </c:pt>
                <c:pt idx="1520">
                  <c:v>32.315357142857138</c:v>
                </c:pt>
                <c:pt idx="1521">
                  <c:v>98.839285714285708</c:v>
                </c:pt>
                <c:pt idx="1522">
                  <c:v>55.222142857142863</c:v>
                </c:pt>
                <c:pt idx="1523">
                  <c:v>52.793750000000003</c:v>
                </c:pt>
                <c:pt idx="1524">
                  <c:v>135.66666666666666</c:v>
                </c:pt>
                <c:pt idx="1525">
                  <c:v>53.991990846681922</c:v>
                </c:pt>
                <c:pt idx="1526">
                  <c:v>56.643835616438359</c:v>
                </c:pt>
                <c:pt idx="1527">
                  <c:v>82.316326530612244</c:v>
                </c:pt>
                <c:pt idx="1528">
                  <c:v>88.26081081081081</c:v>
                </c:pt>
                <c:pt idx="1529">
                  <c:v>84.905149051490511</c:v>
                </c:pt>
                <c:pt idx="1530">
                  <c:v>48.154545454545456</c:v>
                </c:pt>
                <c:pt idx="1531">
                  <c:v>66.015406593406595</c:v>
                </c:pt>
                <c:pt idx="1532">
                  <c:v>96.375</c:v>
                </c:pt>
                <c:pt idx="1533">
                  <c:v>156.17391304347825</c:v>
                </c:pt>
                <c:pt idx="1534">
                  <c:v>95.764859154929582</c:v>
                </c:pt>
                <c:pt idx="1535">
                  <c:v>180.40816326530611</c:v>
                </c:pt>
                <c:pt idx="1536">
                  <c:v>3</c:v>
                </c:pt>
                <c:pt idx="1537">
                  <c:v>20</c:v>
                </c:pt>
                <c:pt idx="1538">
                  <c:v>10</c:v>
                </c:pt>
                <c:pt idx="1539">
                  <c:v>0</c:v>
                </c:pt>
                <c:pt idx="1540">
                  <c:v>1</c:v>
                </c:pt>
                <c:pt idx="1541">
                  <c:v>26.272727272727273</c:v>
                </c:pt>
                <c:pt idx="1542">
                  <c:v>0</c:v>
                </c:pt>
                <c:pt idx="1543">
                  <c:v>60</c:v>
                </c:pt>
                <c:pt idx="1544">
                  <c:v>28.333333333333332</c:v>
                </c:pt>
                <c:pt idx="1545">
                  <c:v>14.428571428571429</c:v>
                </c:pt>
                <c:pt idx="1546">
                  <c:v>0</c:v>
                </c:pt>
                <c:pt idx="1547">
                  <c:v>132.1875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56.416666666666664</c:v>
                </c:pt>
                <c:pt idx="1552">
                  <c:v>100</c:v>
                </c:pt>
                <c:pt idx="1553">
                  <c:v>11.666666666666666</c:v>
                </c:pt>
                <c:pt idx="1554">
                  <c:v>50</c:v>
                </c:pt>
                <c:pt idx="1555">
                  <c:v>23.5</c:v>
                </c:pt>
                <c:pt idx="1556">
                  <c:v>67</c:v>
                </c:pt>
                <c:pt idx="1557">
                  <c:v>0</c:v>
                </c:pt>
                <c:pt idx="1558">
                  <c:v>42.5</c:v>
                </c:pt>
                <c:pt idx="1559">
                  <c:v>10</c:v>
                </c:pt>
                <c:pt idx="1560">
                  <c:v>100</c:v>
                </c:pt>
                <c:pt idx="1561">
                  <c:v>108.05084745762711</c:v>
                </c:pt>
                <c:pt idx="1562">
                  <c:v>26.923076923076923</c:v>
                </c:pt>
                <c:pt idx="1563">
                  <c:v>155</c:v>
                </c:pt>
                <c:pt idx="1564">
                  <c:v>0</c:v>
                </c:pt>
                <c:pt idx="1565">
                  <c:v>47.769230769230766</c:v>
                </c:pt>
                <c:pt idx="1566">
                  <c:v>20</c:v>
                </c:pt>
                <c:pt idx="1567">
                  <c:v>41.666666666666664</c:v>
                </c:pt>
                <c:pt idx="1568">
                  <c:v>74.333333333333329</c:v>
                </c:pt>
                <c:pt idx="1569">
                  <c:v>84.333333333333329</c:v>
                </c:pt>
                <c:pt idx="1570">
                  <c:v>65.457142857142856</c:v>
                </c:pt>
                <c:pt idx="1571">
                  <c:v>65</c:v>
                </c:pt>
                <c:pt idx="1572">
                  <c:v>27.5</c:v>
                </c:pt>
                <c:pt idx="1573">
                  <c:v>51.25</c:v>
                </c:pt>
                <c:pt idx="1574">
                  <c:v>14</c:v>
                </c:pt>
                <c:pt idx="1575">
                  <c:v>0</c:v>
                </c:pt>
                <c:pt idx="1576">
                  <c:v>5</c:v>
                </c:pt>
                <c:pt idx="1577">
                  <c:v>31</c:v>
                </c:pt>
                <c:pt idx="1578">
                  <c:v>15</c:v>
                </c:pt>
                <c:pt idx="1579">
                  <c:v>0</c:v>
                </c:pt>
                <c:pt idx="1580">
                  <c:v>131.66666666666666</c:v>
                </c:pt>
                <c:pt idx="1581">
                  <c:v>0</c:v>
                </c:pt>
                <c:pt idx="1582">
                  <c:v>1</c:v>
                </c:pt>
                <c:pt idx="1583">
                  <c:v>0</c:v>
                </c:pt>
                <c:pt idx="1584">
                  <c:v>0</c:v>
                </c:pt>
                <c:pt idx="1585">
                  <c:v>510</c:v>
                </c:pt>
                <c:pt idx="1586">
                  <c:v>44.478260869565219</c:v>
                </c:pt>
                <c:pt idx="1587">
                  <c:v>0</c:v>
                </c:pt>
                <c:pt idx="1588">
                  <c:v>1</c:v>
                </c:pt>
                <c:pt idx="1589">
                  <c:v>20.5</c:v>
                </c:pt>
                <c:pt idx="1590">
                  <c:v>40</c:v>
                </c:pt>
                <c:pt idx="1591">
                  <c:v>25</c:v>
                </c:pt>
                <c:pt idx="1592">
                  <c:v>0</c:v>
                </c:pt>
                <c:pt idx="1593">
                  <c:v>1</c:v>
                </c:pt>
                <c:pt idx="1594">
                  <c:v>0</c:v>
                </c:pt>
                <c:pt idx="1595">
                  <c:v>40.777777777777779</c:v>
                </c:pt>
                <c:pt idx="1596">
                  <c:v>48.325535714285714</c:v>
                </c:pt>
                <c:pt idx="1597">
                  <c:v>46.953125</c:v>
                </c:pt>
                <c:pt idx="1598">
                  <c:v>66.688666666666663</c:v>
                </c:pt>
                <c:pt idx="1599">
                  <c:v>48.842857142857142</c:v>
                </c:pt>
                <c:pt idx="1600">
                  <c:v>137.30909090909091</c:v>
                </c:pt>
                <c:pt idx="1601">
                  <c:v>87.829673913043479</c:v>
                </c:pt>
                <c:pt idx="1602">
                  <c:v>70.785365853658533</c:v>
                </c:pt>
                <c:pt idx="1603">
                  <c:v>52.826086956521742</c:v>
                </c:pt>
                <c:pt idx="1604">
                  <c:v>443.75</c:v>
                </c:pt>
                <c:pt idx="1605">
                  <c:v>48.544642857142854</c:v>
                </c:pt>
                <c:pt idx="1606">
                  <c:v>37.074074074074076</c:v>
                </c:pt>
                <c:pt idx="1607">
                  <c:v>50</c:v>
                </c:pt>
                <c:pt idx="1608">
                  <c:v>39.03846153846154</c:v>
                </c:pt>
                <c:pt idx="1609">
                  <c:v>66.688311688311686</c:v>
                </c:pt>
                <c:pt idx="1610">
                  <c:v>67.132352941176464</c:v>
                </c:pt>
                <c:pt idx="1611">
                  <c:v>66.369426751592357</c:v>
                </c:pt>
                <c:pt idx="1612">
                  <c:v>64.620253164556956</c:v>
                </c:pt>
                <c:pt idx="1613">
                  <c:v>58.370370370370374</c:v>
                </c:pt>
                <c:pt idx="1614">
                  <c:v>86.956521739130437</c:v>
                </c:pt>
                <c:pt idx="1615">
                  <c:v>66.470588235294116</c:v>
                </c:pt>
                <c:pt idx="1616">
                  <c:v>163.78378378378378</c:v>
                </c:pt>
                <c:pt idx="1617">
                  <c:v>107.98461538461538</c:v>
                </c:pt>
                <c:pt idx="1618">
                  <c:v>42.111111111111114</c:v>
                </c:pt>
                <c:pt idx="1619">
                  <c:v>47.2</c:v>
                </c:pt>
                <c:pt idx="1620">
                  <c:v>112.01923076923077</c:v>
                </c:pt>
                <c:pt idx="1621">
                  <c:v>74.953703703703709</c:v>
                </c:pt>
                <c:pt idx="1622">
                  <c:v>61.578947368421055</c:v>
                </c:pt>
                <c:pt idx="1623">
                  <c:v>45.875</c:v>
                </c:pt>
                <c:pt idx="1624">
                  <c:v>75.853658536585371</c:v>
                </c:pt>
                <c:pt idx="1625">
                  <c:v>84.206349206349202</c:v>
                </c:pt>
                <c:pt idx="1626">
                  <c:v>117.22556390977444</c:v>
                </c:pt>
                <c:pt idx="1627">
                  <c:v>86.489361702127653</c:v>
                </c:pt>
                <c:pt idx="1628">
                  <c:v>172.41379310344828</c:v>
                </c:pt>
                <c:pt idx="1629">
                  <c:v>62.8125</c:v>
                </c:pt>
                <c:pt idx="1630">
                  <c:v>67.729729729729726</c:v>
                </c:pt>
                <c:pt idx="1631">
                  <c:v>53.5632183908046</c:v>
                </c:pt>
                <c:pt idx="1632">
                  <c:v>34.6</c:v>
                </c:pt>
                <c:pt idx="1633">
                  <c:v>38.888888888888886</c:v>
                </c:pt>
                <c:pt idx="1634">
                  <c:v>94.736842105263165</c:v>
                </c:pt>
                <c:pt idx="1635">
                  <c:v>39.967058823529413</c:v>
                </c:pt>
                <c:pt idx="1636">
                  <c:v>97.5</c:v>
                </c:pt>
                <c:pt idx="1637">
                  <c:v>42.857142857142854</c:v>
                </c:pt>
                <c:pt idx="1638">
                  <c:v>168.51351351351352</c:v>
                </c:pt>
                <c:pt idx="1639">
                  <c:v>85.546875</c:v>
                </c:pt>
                <c:pt idx="1640">
                  <c:v>554</c:v>
                </c:pt>
                <c:pt idx="1641">
                  <c:v>26.554216867469879</c:v>
                </c:pt>
                <c:pt idx="1642">
                  <c:v>113.82608695652173</c:v>
                </c:pt>
                <c:pt idx="1643">
                  <c:v>32.011111111111113</c:v>
                </c:pt>
                <c:pt idx="1644">
                  <c:v>47.189259259259259</c:v>
                </c:pt>
                <c:pt idx="1645">
                  <c:v>88.46875</c:v>
                </c:pt>
                <c:pt idx="1646">
                  <c:v>100.75</c:v>
                </c:pt>
                <c:pt idx="1647">
                  <c:v>64.714285714285708</c:v>
                </c:pt>
                <c:pt idx="1648">
                  <c:v>51.854285714285716</c:v>
                </c:pt>
                <c:pt idx="1649">
                  <c:v>38.794117647058826</c:v>
                </c:pt>
                <c:pt idx="1650">
                  <c:v>44.645833333333336</c:v>
                </c:pt>
                <c:pt idx="1651">
                  <c:v>156.77333333333334</c:v>
                </c:pt>
                <c:pt idx="1652">
                  <c:v>118.70339366515837</c:v>
                </c:pt>
                <c:pt idx="1653">
                  <c:v>74.149532710280369</c:v>
                </c:pt>
                <c:pt idx="1654">
                  <c:v>12.533333333333333</c:v>
                </c:pt>
                <c:pt idx="1655">
                  <c:v>27.861111111111111</c:v>
                </c:pt>
                <c:pt idx="1656">
                  <c:v>80.178217821782184</c:v>
                </c:pt>
                <c:pt idx="1657">
                  <c:v>132.43548387096774</c:v>
                </c:pt>
                <c:pt idx="1658">
                  <c:v>33.75</c:v>
                </c:pt>
                <c:pt idx="1659">
                  <c:v>34.384494382022467</c:v>
                </c:pt>
                <c:pt idx="1660">
                  <c:v>44.956989247311824</c:v>
                </c:pt>
                <c:pt idx="1661">
                  <c:v>41.04081632653061</c:v>
                </c:pt>
                <c:pt idx="1662">
                  <c:v>52.597560975609753</c:v>
                </c:pt>
                <c:pt idx="1663">
                  <c:v>70.784482758620683</c:v>
                </c:pt>
                <c:pt idx="1664">
                  <c:v>53.75</c:v>
                </c:pt>
                <c:pt idx="1665">
                  <c:v>44.608695652173914</c:v>
                </c:pt>
                <c:pt idx="1666">
                  <c:v>26.148961038961041</c:v>
                </c:pt>
                <c:pt idx="1667">
                  <c:v>39.183673469387756</c:v>
                </c:pt>
                <c:pt idx="1668">
                  <c:v>45.593220338983052</c:v>
                </c:pt>
                <c:pt idx="1669">
                  <c:v>89.247787610619469</c:v>
                </c:pt>
                <c:pt idx="1670">
                  <c:v>40.416470588235299</c:v>
                </c:pt>
                <c:pt idx="1671">
                  <c:v>82.38095238095238</c:v>
                </c:pt>
                <c:pt idx="1672">
                  <c:v>159.52380952380952</c:v>
                </c:pt>
                <c:pt idx="1673">
                  <c:v>36.244897959183675</c:v>
                </c:pt>
                <c:pt idx="1674">
                  <c:v>62.5</c:v>
                </c:pt>
                <c:pt idx="1675">
                  <c:v>47</c:v>
                </c:pt>
                <c:pt idx="1676">
                  <c:v>74.575090497737563</c:v>
                </c:pt>
                <c:pt idx="1677">
                  <c:v>0</c:v>
                </c:pt>
                <c:pt idx="1678">
                  <c:v>76</c:v>
                </c:pt>
                <c:pt idx="1679">
                  <c:v>86.43564356435644</c:v>
                </c:pt>
                <c:pt idx="1680">
                  <c:v>24</c:v>
                </c:pt>
                <c:pt idx="1681">
                  <c:v>18</c:v>
                </c:pt>
                <c:pt idx="1682">
                  <c:v>80.128205128205124</c:v>
                </c:pt>
                <c:pt idx="1683">
                  <c:v>253.14285714285714</c:v>
                </c:pt>
                <c:pt idx="1684">
                  <c:v>171.42857142857142</c:v>
                </c:pt>
                <c:pt idx="1685">
                  <c:v>57.727272727272727</c:v>
                </c:pt>
                <c:pt idx="1686">
                  <c:v>264.26315789473682</c:v>
                </c:pt>
                <c:pt idx="1687">
                  <c:v>159.33333333333334</c:v>
                </c:pt>
                <c:pt idx="1688">
                  <c:v>35</c:v>
                </c:pt>
                <c:pt idx="1689">
                  <c:v>5</c:v>
                </c:pt>
                <c:pt idx="1690">
                  <c:v>61.086956521739133</c:v>
                </c:pt>
                <c:pt idx="1691">
                  <c:v>0</c:v>
                </c:pt>
                <c:pt idx="1692">
                  <c:v>114.81818181818181</c:v>
                </c:pt>
                <c:pt idx="1693">
                  <c:v>0</c:v>
                </c:pt>
                <c:pt idx="1694">
                  <c:v>54</c:v>
                </c:pt>
                <c:pt idx="1695">
                  <c:v>65.974683544303801</c:v>
                </c:pt>
                <c:pt idx="1696">
                  <c:v>5</c:v>
                </c:pt>
                <c:pt idx="1697">
                  <c:v>1</c:v>
                </c:pt>
                <c:pt idx="1698">
                  <c:v>25.5</c:v>
                </c:pt>
                <c:pt idx="1699">
                  <c:v>118.36363636363636</c:v>
                </c:pt>
                <c:pt idx="1700">
                  <c:v>0</c:v>
                </c:pt>
                <c:pt idx="1701">
                  <c:v>0</c:v>
                </c:pt>
                <c:pt idx="1702">
                  <c:v>54.111111111111114</c:v>
                </c:pt>
                <c:pt idx="1703">
                  <c:v>0</c:v>
                </c:pt>
                <c:pt idx="1704">
                  <c:v>21.25</c:v>
                </c:pt>
                <c:pt idx="1705">
                  <c:v>34</c:v>
                </c:pt>
                <c:pt idx="1706">
                  <c:v>525</c:v>
                </c:pt>
                <c:pt idx="1707">
                  <c:v>0</c:v>
                </c:pt>
                <c:pt idx="1708">
                  <c:v>50</c:v>
                </c:pt>
                <c:pt idx="1709">
                  <c:v>115.70588235294117</c:v>
                </c:pt>
                <c:pt idx="1710">
                  <c:v>5.5</c:v>
                </c:pt>
                <c:pt idx="1711">
                  <c:v>50</c:v>
                </c:pt>
                <c:pt idx="1712">
                  <c:v>34.024390243902438</c:v>
                </c:pt>
                <c:pt idx="1713">
                  <c:v>37.5</c:v>
                </c:pt>
                <c:pt idx="1714">
                  <c:v>11.666666666666666</c:v>
                </c:pt>
                <c:pt idx="1715">
                  <c:v>28.125</c:v>
                </c:pt>
                <c:pt idx="1716">
                  <c:v>0</c:v>
                </c:pt>
                <c:pt idx="1717">
                  <c:v>1</c:v>
                </c:pt>
                <c:pt idx="1718">
                  <c:v>216.66666666666666</c:v>
                </c:pt>
                <c:pt idx="1719">
                  <c:v>8.75</c:v>
                </c:pt>
                <c:pt idx="1720">
                  <c:v>62.222222222222221</c:v>
                </c:pt>
                <c:pt idx="1721">
                  <c:v>137.25</c:v>
                </c:pt>
                <c:pt idx="1722">
                  <c:v>1</c:v>
                </c:pt>
                <c:pt idx="1723">
                  <c:v>122.14285714285714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1</c:v>
                </c:pt>
                <c:pt idx="1730">
                  <c:v>55</c:v>
                </c:pt>
                <c:pt idx="1731">
                  <c:v>22</c:v>
                </c:pt>
                <c:pt idx="1732">
                  <c:v>56.666666666666664</c:v>
                </c:pt>
                <c:pt idx="1733">
                  <c:v>20</c:v>
                </c:pt>
                <c:pt idx="1734">
                  <c:v>1</c:v>
                </c:pt>
                <c:pt idx="1735">
                  <c:v>0</c:v>
                </c:pt>
                <c:pt idx="1736">
                  <c:v>25.576923076923077</c:v>
                </c:pt>
                <c:pt idx="1737">
                  <c:v>63.970588235294116</c:v>
                </c:pt>
                <c:pt idx="1738">
                  <c:v>89.925373134328353</c:v>
                </c:pt>
                <c:pt idx="1739">
                  <c:v>93.071428571428569</c:v>
                </c:pt>
                <c:pt idx="1740">
                  <c:v>89.674157303370791</c:v>
                </c:pt>
                <c:pt idx="1741">
                  <c:v>207.61682242990653</c:v>
                </c:pt>
                <c:pt idx="1742">
                  <c:v>59.408805031446541</c:v>
                </c:pt>
                <c:pt idx="1743">
                  <c:v>358.97237569060775</c:v>
                </c:pt>
                <c:pt idx="1744">
                  <c:v>94.736641221374043</c:v>
                </c:pt>
                <c:pt idx="1745">
                  <c:v>80.647999999999996</c:v>
                </c:pt>
                <c:pt idx="1746">
                  <c:v>168.68852459016392</c:v>
                </c:pt>
                <c:pt idx="1747">
                  <c:v>34.68888888888889</c:v>
                </c:pt>
                <c:pt idx="1748">
                  <c:v>462.85714285714283</c:v>
                </c:pt>
                <c:pt idx="1749">
                  <c:v>104.38888888888889</c:v>
                </c:pt>
                <c:pt idx="1750">
                  <c:v>7.5</c:v>
                </c:pt>
                <c:pt idx="1751">
                  <c:v>47.13</c:v>
                </c:pt>
                <c:pt idx="1752">
                  <c:v>414.28571428571428</c:v>
                </c:pt>
                <c:pt idx="1753">
                  <c:v>42.481481481481481</c:v>
                </c:pt>
                <c:pt idx="1754">
                  <c:v>108.77551020408163</c:v>
                </c:pt>
                <c:pt idx="1755">
                  <c:v>81.098039215686271</c:v>
                </c:pt>
                <c:pt idx="1756">
                  <c:v>51.666666666666664</c:v>
                </c:pt>
                <c:pt idx="1757">
                  <c:v>35.4</c:v>
                </c:pt>
                <c:pt idx="1758">
                  <c:v>103.63559322033899</c:v>
                </c:pt>
                <c:pt idx="1759">
                  <c:v>55.282051282051285</c:v>
                </c:pt>
                <c:pt idx="1760">
                  <c:v>72.16970873786407</c:v>
                </c:pt>
                <c:pt idx="1761">
                  <c:v>0</c:v>
                </c:pt>
                <c:pt idx="1762">
                  <c:v>58.615384615384613</c:v>
                </c:pt>
                <c:pt idx="1763">
                  <c:v>12.466666666666667</c:v>
                </c:pt>
                <c:pt idx="1764">
                  <c:v>49.136363636363633</c:v>
                </c:pt>
                <c:pt idx="1765">
                  <c:v>150.5</c:v>
                </c:pt>
                <c:pt idx="1766">
                  <c:v>35.799999999999997</c:v>
                </c:pt>
                <c:pt idx="1767">
                  <c:v>45.157894736842103</c:v>
                </c:pt>
                <c:pt idx="1768">
                  <c:v>98.78947368421052</c:v>
                </c:pt>
                <c:pt idx="1769">
                  <c:v>88.307692307692307</c:v>
                </c:pt>
                <c:pt idx="1770">
                  <c:v>170.62903225806451</c:v>
                </c:pt>
                <c:pt idx="1771">
                  <c:v>83.75</c:v>
                </c:pt>
                <c:pt idx="1772">
                  <c:v>65.099999999999994</c:v>
                </c:pt>
                <c:pt idx="1773">
                  <c:v>66.333333333333329</c:v>
                </c:pt>
                <c:pt idx="1774">
                  <c:v>104.89473684210526</c:v>
                </c:pt>
                <c:pt idx="1775">
                  <c:v>78.440789473684205</c:v>
                </c:pt>
                <c:pt idx="1776">
                  <c:v>59.041666666666664</c:v>
                </c:pt>
                <c:pt idx="1777">
                  <c:v>71.34210526315789</c:v>
                </c:pt>
                <c:pt idx="1778">
                  <c:v>51.227027027027027</c:v>
                </c:pt>
                <c:pt idx="1779">
                  <c:v>60.242424242424242</c:v>
                </c:pt>
                <c:pt idx="1780">
                  <c:v>44.935185185185183</c:v>
                </c:pt>
                <c:pt idx="1781">
                  <c:v>31.206896551724139</c:v>
                </c:pt>
                <c:pt idx="1782">
                  <c:v>63.875</c:v>
                </c:pt>
                <c:pt idx="1783">
                  <c:v>19</c:v>
                </c:pt>
                <c:pt idx="1784">
                  <c:v>10</c:v>
                </c:pt>
                <c:pt idx="1785">
                  <c:v>109.06666666666666</c:v>
                </c:pt>
                <c:pt idx="1786">
                  <c:v>26.75</c:v>
                </c:pt>
                <c:pt idx="1787">
                  <c:v>109.93525179856115</c:v>
                </c:pt>
                <c:pt idx="1788">
                  <c:v>20</c:v>
                </c:pt>
                <c:pt idx="1789">
                  <c:v>55.388888888888886</c:v>
                </c:pt>
                <c:pt idx="1790">
                  <c:v>133.90123456790124</c:v>
                </c:pt>
                <c:pt idx="1791">
                  <c:v>48.720930232558139</c:v>
                </c:pt>
                <c:pt idx="1792">
                  <c:v>48.25</c:v>
                </c:pt>
                <c:pt idx="1793">
                  <c:v>58.972972972972975</c:v>
                </c:pt>
                <c:pt idx="1794">
                  <c:v>11.638333333333334</c:v>
                </c:pt>
                <c:pt idx="1795">
                  <c:v>83.716814159292042</c:v>
                </c:pt>
                <c:pt idx="1796">
                  <c:v>63.648648648648646</c:v>
                </c:pt>
                <c:pt idx="1797">
                  <c:v>94.277777777777771</c:v>
                </c:pt>
                <c:pt idx="1798">
                  <c:v>71.86666666666666</c:v>
                </c:pt>
                <c:pt idx="1799">
                  <c:v>104.84615384615384</c:v>
                </c:pt>
                <c:pt idx="1800">
                  <c:v>67.139344262295083</c:v>
                </c:pt>
                <c:pt idx="1801">
                  <c:v>73.875</c:v>
                </c:pt>
                <c:pt idx="1802">
                  <c:v>69.125</c:v>
                </c:pt>
                <c:pt idx="1803">
                  <c:v>120.77083333333333</c:v>
                </c:pt>
                <c:pt idx="1804">
                  <c:v>42.222222222222221</c:v>
                </c:pt>
                <c:pt idx="1805">
                  <c:v>7.5</c:v>
                </c:pt>
                <c:pt idx="1806">
                  <c:v>1.5384615384615385</c:v>
                </c:pt>
                <c:pt idx="1807">
                  <c:v>37.608695652173914</c:v>
                </c:pt>
                <c:pt idx="1808">
                  <c:v>0</c:v>
                </c:pt>
                <c:pt idx="1809">
                  <c:v>42.157142857142858</c:v>
                </c:pt>
                <c:pt idx="1810">
                  <c:v>0</c:v>
                </c:pt>
                <c:pt idx="1811">
                  <c:v>84.833333333333329</c:v>
                </c:pt>
                <c:pt idx="1812">
                  <c:v>94.19</c:v>
                </c:pt>
                <c:pt idx="1813">
                  <c:v>0</c:v>
                </c:pt>
                <c:pt idx="1814">
                  <c:v>6.25</c:v>
                </c:pt>
                <c:pt idx="1815">
                  <c:v>213.375</c:v>
                </c:pt>
                <c:pt idx="1816">
                  <c:v>59.162280701754383</c:v>
                </c:pt>
                <c:pt idx="1817">
                  <c:v>27.272727272727273</c:v>
                </c:pt>
                <c:pt idx="1818">
                  <c:v>24.575757575757574</c:v>
                </c:pt>
                <c:pt idx="1819">
                  <c:v>75.05</c:v>
                </c:pt>
                <c:pt idx="1820">
                  <c:v>42.02</c:v>
                </c:pt>
                <c:pt idx="1821">
                  <c:v>53.157894736842103</c:v>
                </c:pt>
                <c:pt idx="1822">
                  <c:v>83.885416666666671</c:v>
                </c:pt>
                <c:pt idx="1823">
                  <c:v>417.33333333333331</c:v>
                </c:pt>
                <c:pt idx="1824">
                  <c:v>75.765151515151516</c:v>
                </c:pt>
                <c:pt idx="1825">
                  <c:v>67.389380530973455</c:v>
                </c:pt>
                <c:pt idx="1826">
                  <c:v>73.571428571428569</c:v>
                </c:pt>
                <c:pt idx="1827">
                  <c:v>25</c:v>
                </c:pt>
                <c:pt idx="1828">
                  <c:v>42</c:v>
                </c:pt>
                <c:pt idx="1829">
                  <c:v>131.16666666666666</c:v>
                </c:pt>
                <c:pt idx="1830">
                  <c:v>47.272727272727273</c:v>
                </c:pt>
                <c:pt idx="1831">
                  <c:v>182.12727272727273</c:v>
                </c:pt>
                <c:pt idx="1832">
                  <c:v>61.366666666666667</c:v>
                </c:pt>
                <c:pt idx="1833">
                  <c:v>35.767499999999998</c:v>
                </c:pt>
                <c:pt idx="1834">
                  <c:v>45.62222222222222</c:v>
                </c:pt>
                <c:pt idx="1835">
                  <c:v>75.384615384615387</c:v>
                </c:pt>
                <c:pt idx="1836">
                  <c:v>50.875</c:v>
                </c:pt>
                <c:pt idx="1837">
                  <c:v>119.28571428571429</c:v>
                </c:pt>
                <c:pt idx="1838">
                  <c:v>92.541865671641801</c:v>
                </c:pt>
                <c:pt idx="1839">
                  <c:v>76.05</c:v>
                </c:pt>
                <c:pt idx="1840">
                  <c:v>52.631578947368418</c:v>
                </c:pt>
                <c:pt idx="1841">
                  <c:v>98.990430622009569</c:v>
                </c:pt>
                <c:pt idx="1842">
                  <c:v>79.526315789473685</c:v>
                </c:pt>
                <c:pt idx="1843">
                  <c:v>134.20833333333334</c:v>
                </c:pt>
                <c:pt idx="1844">
                  <c:v>37.625</c:v>
                </c:pt>
                <c:pt idx="1845">
                  <c:v>51.044692737430168</c:v>
                </c:pt>
                <c:pt idx="1846">
                  <c:v>50.03846153846154</c:v>
                </c:pt>
                <c:pt idx="1847">
                  <c:v>133.93129770992365</c:v>
                </c:pt>
                <c:pt idx="1848">
                  <c:v>58.214285714285715</c:v>
                </c:pt>
                <c:pt idx="1849">
                  <c:v>88.037643678160919</c:v>
                </c:pt>
                <c:pt idx="1850">
                  <c:v>70.576753926701571</c:v>
                </c:pt>
                <c:pt idx="1851">
                  <c:v>53.289473684210527</c:v>
                </c:pt>
                <c:pt idx="1852">
                  <c:v>136.36363636363637</c:v>
                </c:pt>
                <c:pt idx="1853">
                  <c:v>40.547315436241611</c:v>
                </c:pt>
                <c:pt idx="1854">
                  <c:v>70.625</c:v>
                </c:pt>
                <c:pt idx="1855">
                  <c:v>52.684210526315788</c:v>
                </c:pt>
                <c:pt idx="1856">
                  <c:v>0</c:v>
                </c:pt>
                <c:pt idx="1857">
                  <c:v>90.9375</c:v>
                </c:pt>
                <c:pt idx="1858">
                  <c:v>5</c:v>
                </c:pt>
                <c:pt idx="1859">
                  <c:v>58.083333333333336</c:v>
                </c:pt>
                <c:pt idx="1860">
                  <c:v>2</c:v>
                </c:pt>
                <c:pt idx="1861">
                  <c:v>62.5</c:v>
                </c:pt>
                <c:pt idx="1862">
                  <c:v>10</c:v>
                </c:pt>
                <c:pt idx="1863">
                  <c:v>71.588235294117652</c:v>
                </c:pt>
                <c:pt idx="1864">
                  <c:v>0</c:v>
                </c:pt>
                <c:pt idx="1865">
                  <c:v>32.81818181818182</c:v>
                </c:pt>
                <c:pt idx="1866">
                  <c:v>49.11578947368421</c:v>
                </c:pt>
                <c:pt idx="1867">
                  <c:v>16.307692307692307</c:v>
                </c:pt>
                <c:pt idx="1868">
                  <c:v>18</c:v>
                </c:pt>
                <c:pt idx="1869">
                  <c:v>13</c:v>
                </c:pt>
                <c:pt idx="1870">
                  <c:v>17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3</c:v>
                </c:pt>
                <c:pt idx="1875">
                  <c:v>41.833333333333336</c:v>
                </c:pt>
                <c:pt idx="1876">
                  <c:v>49.338428571428572</c:v>
                </c:pt>
                <c:pt idx="1877">
                  <c:v>41.728395061728392</c:v>
                </c:pt>
                <c:pt idx="1878">
                  <c:v>32.71875</c:v>
                </c:pt>
                <c:pt idx="1879">
                  <c:v>51.96153846153846</c:v>
                </c:pt>
                <c:pt idx="1880">
                  <c:v>50.685714285714283</c:v>
                </c:pt>
                <c:pt idx="1881">
                  <c:v>42.241379310344826</c:v>
                </c:pt>
                <c:pt idx="1882">
                  <c:v>416.875</c:v>
                </c:pt>
                <c:pt idx="1883">
                  <c:v>46.651685393258425</c:v>
                </c:pt>
                <c:pt idx="1884">
                  <c:v>48.454545454545453</c:v>
                </c:pt>
                <c:pt idx="1885">
                  <c:v>70.5289837398374</c:v>
                </c:pt>
                <c:pt idx="1886">
                  <c:v>87.958333333333329</c:v>
                </c:pt>
                <c:pt idx="1887">
                  <c:v>26.26923076923077</c:v>
                </c:pt>
                <c:pt idx="1888">
                  <c:v>57.777777777777779</c:v>
                </c:pt>
                <c:pt idx="1889">
                  <c:v>57.25</c:v>
                </c:pt>
                <c:pt idx="1890">
                  <c:v>196.34042553191489</c:v>
                </c:pt>
                <c:pt idx="1891">
                  <c:v>43</c:v>
                </c:pt>
                <c:pt idx="1892">
                  <c:v>35.551912568306008</c:v>
                </c:pt>
                <c:pt idx="1893">
                  <c:v>68.80952380952381</c:v>
                </c:pt>
                <c:pt idx="1894">
                  <c:v>28.571428571428573</c:v>
                </c:pt>
                <c:pt idx="1895">
                  <c:v>50.631666666666668</c:v>
                </c:pt>
                <c:pt idx="1896">
                  <c:v>106.8</c:v>
                </c:pt>
                <c:pt idx="1897">
                  <c:v>4</c:v>
                </c:pt>
                <c:pt idx="1898">
                  <c:v>34.097560975609753</c:v>
                </c:pt>
                <c:pt idx="1899">
                  <c:v>25</c:v>
                </c:pt>
                <c:pt idx="1900">
                  <c:v>10.5</c:v>
                </c:pt>
                <c:pt idx="1901">
                  <c:v>215.95959595959596</c:v>
                </c:pt>
                <c:pt idx="1902">
                  <c:v>21.25</c:v>
                </c:pt>
                <c:pt idx="1903">
                  <c:v>108.25</c:v>
                </c:pt>
                <c:pt idx="1904">
                  <c:v>129.97368421052633</c:v>
                </c:pt>
                <c:pt idx="1905">
                  <c:v>117.49473684210527</c:v>
                </c:pt>
                <c:pt idx="1906">
                  <c:v>10</c:v>
                </c:pt>
                <c:pt idx="1907">
                  <c:v>70.595238095238102</c:v>
                </c:pt>
                <c:pt idx="1908">
                  <c:v>24.5</c:v>
                </c:pt>
                <c:pt idx="1909">
                  <c:v>30</c:v>
                </c:pt>
                <c:pt idx="1910">
                  <c:v>2</c:v>
                </c:pt>
                <c:pt idx="1911">
                  <c:v>17</c:v>
                </c:pt>
                <c:pt idx="1912">
                  <c:v>28.888888888888889</c:v>
                </c:pt>
                <c:pt idx="1913">
                  <c:v>29.625</c:v>
                </c:pt>
                <c:pt idx="1914">
                  <c:v>40.980952380952381</c:v>
                </c:pt>
                <c:pt idx="1915">
                  <c:v>54</c:v>
                </c:pt>
                <c:pt idx="1916">
                  <c:v>36.109375</c:v>
                </c:pt>
                <c:pt idx="1917">
                  <c:v>23.153846153846153</c:v>
                </c:pt>
                <c:pt idx="1918">
                  <c:v>104</c:v>
                </c:pt>
                <c:pt idx="1919">
                  <c:v>31.826923076923077</c:v>
                </c:pt>
                <c:pt idx="1920">
                  <c:v>27.3896261682243</c:v>
                </c:pt>
                <c:pt idx="1921">
                  <c:v>56.363636363636367</c:v>
                </c:pt>
                <c:pt idx="1922">
                  <c:v>77.352941176470594</c:v>
                </c:pt>
                <c:pt idx="1923">
                  <c:v>42.8</c:v>
                </c:pt>
                <c:pt idx="1924">
                  <c:v>48.846153846153847</c:v>
                </c:pt>
                <c:pt idx="1925">
                  <c:v>48.240400000000001</c:v>
                </c:pt>
                <c:pt idx="1926">
                  <c:v>70.212500000000006</c:v>
                </c:pt>
                <c:pt idx="1927">
                  <c:v>94.054545454545448</c:v>
                </c:pt>
                <c:pt idx="1928">
                  <c:v>80.272727272727266</c:v>
                </c:pt>
                <c:pt idx="1929">
                  <c:v>54.2</c:v>
                </c:pt>
                <c:pt idx="1930">
                  <c:v>60.26903448275862</c:v>
                </c:pt>
                <c:pt idx="1931">
                  <c:v>38.740344827586206</c:v>
                </c:pt>
                <c:pt idx="1932">
                  <c:v>152.54385964912279</c:v>
                </c:pt>
                <c:pt idx="1933">
                  <c:v>115.3125</c:v>
                </c:pt>
                <c:pt idx="1934">
                  <c:v>35.838709677419352</c:v>
                </c:pt>
                <c:pt idx="1935">
                  <c:v>64.570118779438872</c:v>
                </c:pt>
                <c:pt idx="1936">
                  <c:v>87.436000000000007</c:v>
                </c:pt>
                <c:pt idx="1937">
                  <c:v>68.815577078288939</c:v>
                </c:pt>
                <c:pt idx="1938">
                  <c:v>176.200223588597</c:v>
                </c:pt>
                <c:pt idx="1939">
                  <c:v>511.79117647058825</c:v>
                </c:pt>
                <c:pt idx="1940">
                  <c:v>160.44285714285715</c:v>
                </c:pt>
                <c:pt idx="1941">
                  <c:v>35.003043478260871</c:v>
                </c:pt>
                <c:pt idx="1942">
                  <c:v>188.50671378091872</c:v>
                </c:pt>
                <c:pt idx="1943">
                  <c:v>56.204984093319197</c:v>
                </c:pt>
                <c:pt idx="1944">
                  <c:v>51.3054157782516</c:v>
                </c:pt>
                <c:pt idx="1945">
                  <c:v>127.36450839328538</c:v>
                </c:pt>
                <c:pt idx="1946">
                  <c:v>101.85532258064516</c:v>
                </c:pt>
                <c:pt idx="1947">
                  <c:v>230.55782312925169</c:v>
                </c:pt>
                <c:pt idx="1948">
                  <c:v>842.10602409638557</c:v>
                </c:pt>
                <c:pt idx="1949">
                  <c:v>577.27593103448271</c:v>
                </c:pt>
                <c:pt idx="1950">
                  <c:v>483.34246575342468</c:v>
                </c:pt>
                <c:pt idx="1951">
                  <c:v>76.138500000000008</c:v>
                </c:pt>
                <c:pt idx="1952">
                  <c:v>74.107684365781708</c:v>
                </c:pt>
                <c:pt idx="1953">
                  <c:v>36.965660377358489</c:v>
                </c:pt>
                <c:pt idx="1954">
                  <c:v>67.690214329454989</c:v>
                </c:pt>
                <c:pt idx="1955">
                  <c:v>63.04738562091503</c:v>
                </c:pt>
                <c:pt idx="1956">
                  <c:v>117.6</c:v>
                </c:pt>
                <c:pt idx="1957">
                  <c:v>180.75185011709601</c:v>
                </c:pt>
                <c:pt idx="1958">
                  <c:v>127.32038834951456</c:v>
                </c:pt>
                <c:pt idx="1959">
                  <c:v>136.6444745538665</c:v>
                </c:pt>
                <c:pt idx="1960">
                  <c:v>182.78024691358024</c:v>
                </c:pt>
                <c:pt idx="1961">
                  <c:v>279.37843137254902</c:v>
                </c:pt>
                <c:pt idx="1962">
                  <c:v>61.375728669846318</c:v>
                </c:pt>
                <c:pt idx="1963">
                  <c:v>80.727532097004286</c:v>
                </c:pt>
                <c:pt idx="1964">
                  <c:v>272.35590732591254</c:v>
                </c:pt>
                <c:pt idx="1965">
                  <c:v>70.848739495798313</c:v>
                </c:pt>
                <c:pt idx="1966">
                  <c:v>247.94003412969283</c:v>
                </c:pt>
                <c:pt idx="1967">
                  <c:v>186.81393034825871</c:v>
                </c:pt>
                <c:pt idx="1968">
                  <c:v>131.98948616600788</c:v>
                </c:pt>
                <c:pt idx="1969">
                  <c:v>29.310782241014799</c:v>
                </c:pt>
                <c:pt idx="1970">
                  <c:v>245.02436053593178</c:v>
                </c:pt>
                <c:pt idx="1971">
                  <c:v>1323.2540463917526</c:v>
                </c:pt>
                <c:pt idx="1972">
                  <c:v>282.65966789667897</c:v>
                </c:pt>
                <c:pt idx="1973">
                  <c:v>91.214401028277635</c:v>
                </c:pt>
                <c:pt idx="1974">
                  <c:v>31.75</c:v>
                </c:pt>
                <c:pt idx="1975">
                  <c:v>0</c:v>
                </c:pt>
                <c:pt idx="1976">
                  <c:v>88.6875</c:v>
                </c:pt>
                <c:pt idx="1977">
                  <c:v>453.14285714285717</c:v>
                </c:pt>
                <c:pt idx="1978">
                  <c:v>12.75</c:v>
                </c:pt>
                <c:pt idx="1979">
                  <c:v>1</c:v>
                </c:pt>
                <c:pt idx="1980">
                  <c:v>83.428571428571431</c:v>
                </c:pt>
                <c:pt idx="1981">
                  <c:v>25</c:v>
                </c:pt>
                <c:pt idx="1982">
                  <c:v>50</c:v>
                </c:pt>
                <c:pt idx="1983">
                  <c:v>101.8</c:v>
                </c:pt>
                <c:pt idx="1984">
                  <c:v>46.666666666666664</c:v>
                </c:pt>
                <c:pt idx="1985">
                  <c:v>1</c:v>
                </c:pt>
                <c:pt idx="1986">
                  <c:v>0</c:v>
                </c:pt>
                <c:pt idx="1987">
                  <c:v>0</c:v>
                </c:pt>
                <c:pt idx="1988">
                  <c:v>26</c:v>
                </c:pt>
                <c:pt idx="1989">
                  <c:v>0</c:v>
                </c:pt>
                <c:pt idx="1990">
                  <c:v>0</c:v>
                </c:pt>
                <c:pt idx="1991">
                  <c:v>218.33333333333334</c:v>
                </c:pt>
                <c:pt idx="1992">
                  <c:v>33.714285714285715</c:v>
                </c:pt>
                <c:pt idx="1993">
                  <c:v>25</c:v>
                </c:pt>
                <c:pt idx="1994">
                  <c:v>128.38790470372632</c:v>
                </c:pt>
                <c:pt idx="1995">
                  <c:v>78.834261818181815</c:v>
                </c:pt>
                <c:pt idx="1996">
                  <c:v>91.764705882352942</c:v>
                </c:pt>
                <c:pt idx="1997">
                  <c:v>331.10237288135596</c:v>
                </c:pt>
                <c:pt idx="1998">
                  <c:v>194.26193717277485</c:v>
                </c:pt>
                <c:pt idx="1999">
                  <c:v>408.97689768976898</c:v>
                </c:pt>
                <c:pt idx="2000">
                  <c:v>84.459270072992695</c:v>
                </c:pt>
                <c:pt idx="2001">
                  <c:v>44.853658536585364</c:v>
                </c:pt>
                <c:pt idx="2002">
                  <c:v>383.3643216080402</c:v>
                </c:pt>
                <c:pt idx="2003">
                  <c:v>55.276856649395505</c:v>
                </c:pt>
                <c:pt idx="2004">
                  <c:v>422.02059732234807</c:v>
                </c:pt>
                <c:pt idx="2005">
                  <c:v>64.180327868852459</c:v>
                </c:pt>
                <c:pt idx="2006">
                  <c:v>173.57781674704077</c:v>
                </c:pt>
                <c:pt idx="2007">
                  <c:v>88.601680840609291</c:v>
                </c:pt>
                <c:pt idx="2008">
                  <c:v>50.222283950617282</c:v>
                </c:pt>
                <c:pt idx="2009">
                  <c:v>192.38876826722338</c:v>
                </c:pt>
                <c:pt idx="2010">
                  <c:v>73.416901408450698</c:v>
                </c:pt>
                <c:pt idx="2011">
                  <c:v>147.68495555555555</c:v>
                </c:pt>
                <c:pt idx="2012">
                  <c:v>108.96848314606741</c:v>
                </c:pt>
                <c:pt idx="2013">
                  <c:v>23.647540983606557</c:v>
                </c:pt>
                <c:pt idx="2014">
                  <c:v>147.94736842105263</c:v>
                </c:pt>
                <c:pt idx="2015">
                  <c:v>385.03692307692307</c:v>
                </c:pt>
                <c:pt idx="2016">
                  <c:v>457.39093484419266</c:v>
                </c:pt>
                <c:pt idx="2017">
                  <c:v>222.99047619047619</c:v>
                </c:pt>
                <c:pt idx="2018">
                  <c:v>220.74074074074073</c:v>
                </c:pt>
                <c:pt idx="2019">
                  <c:v>73.503898678414089</c:v>
                </c:pt>
                <c:pt idx="2020">
                  <c:v>223.09647495361781</c:v>
                </c:pt>
                <c:pt idx="2021">
                  <c:v>47.911392405063289</c:v>
                </c:pt>
                <c:pt idx="2022">
                  <c:v>96.063829787234042</c:v>
                </c:pt>
                <c:pt idx="2023">
                  <c:v>118.6144</c:v>
                </c:pt>
                <c:pt idx="2024">
                  <c:v>118.45472440944881</c:v>
                </c:pt>
                <c:pt idx="2025">
                  <c:v>143.21468926553672</c:v>
                </c:pt>
                <c:pt idx="2026">
                  <c:v>282.71518987341773</c:v>
                </c:pt>
                <c:pt idx="2027">
                  <c:v>593.93620078740162</c:v>
                </c:pt>
                <c:pt idx="2028">
                  <c:v>262.15704968944101</c:v>
                </c:pt>
                <c:pt idx="2029">
                  <c:v>46.580778301886795</c:v>
                </c:pt>
                <c:pt idx="2030">
                  <c:v>70.041118881118877</c:v>
                </c:pt>
                <c:pt idx="2031">
                  <c:v>164.90686274509804</c:v>
                </c:pt>
                <c:pt idx="2032">
                  <c:v>449.26385224274406</c:v>
                </c:pt>
                <c:pt idx="2033">
                  <c:v>27.472841328413285</c:v>
                </c:pt>
                <c:pt idx="2034">
                  <c:v>143.97499999999999</c:v>
                </c:pt>
                <c:pt idx="2035">
                  <c:v>88.23571428571428</c:v>
                </c:pt>
                <c:pt idx="2036">
                  <c:v>36.326424870466319</c:v>
                </c:pt>
                <c:pt idx="2037">
                  <c:v>90.177777777777777</c:v>
                </c:pt>
                <c:pt idx="2038">
                  <c:v>152.62361216730039</c:v>
                </c:pt>
                <c:pt idx="2039">
                  <c:v>55.806451612903224</c:v>
                </c:pt>
                <c:pt idx="2040">
                  <c:v>227.85327313769753</c:v>
                </c:pt>
                <c:pt idx="2041">
                  <c:v>91.82989803350327</c:v>
                </c:pt>
                <c:pt idx="2042">
                  <c:v>80.991037735849048</c:v>
                </c:pt>
                <c:pt idx="2043">
                  <c:v>278.39411764705881</c:v>
                </c:pt>
                <c:pt idx="2044">
                  <c:v>43.095041322314053</c:v>
                </c:pt>
                <c:pt idx="2045">
                  <c:v>326.29205175600737</c:v>
                </c:pt>
                <c:pt idx="2046">
                  <c:v>41.743801652892564</c:v>
                </c:pt>
                <c:pt idx="2047">
                  <c:v>64.020933977455712</c:v>
                </c:pt>
                <c:pt idx="2048">
                  <c:v>99.455445544554451</c:v>
                </c:pt>
                <c:pt idx="2049">
                  <c:v>138.49458483754512</c:v>
                </c:pt>
                <c:pt idx="2050">
                  <c:v>45.547792792792798</c:v>
                </c:pt>
                <c:pt idx="2051">
                  <c:v>10.507317073170732</c:v>
                </c:pt>
                <c:pt idx="2052">
                  <c:v>114.76533333333333</c:v>
                </c:pt>
                <c:pt idx="2053">
                  <c:v>35.997067448680355</c:v>
                </c:pt>
                <c:pt idx="2054">
                  <c:v>154.17142857142858</c:v>
                </c:pt>
                <c:pt idx="2055">
                  <c:v>566.38916256157631</c:v>
                </c:pt>
                <c:pt idx="2056">
                  <c:v>120.85714285714286</c:v>
                </c:pt>
                <c:pt idx="2057">
                  <c:v>86.163845492085343</c:v>
                </c:pt>
                <c:pt idx="2058">
                  <c:v>51.212114395886893</c:v>
                </c:pt>
                <c:pt idx="2059">
                  <c:v>67.261538461538464</c:v>
                </c:pt>
                <c:pt idx="2060">
                  <c:v>62.8</c:v>
                </c:pt>
                <c:pt idx="2061">
                  <c:v>346.13118421052633</c:v>
                </c:pt>
                <c:pt idx="2062">
                  <c:v>244.11912547528519</c:v>
                </c:pt>
                <c:pt idx="2063">
                  <c:v>259.25424836601309</c:v>
                </c:pt>
                <c:pt idx="2064">
                  <c:v>201.96402877697841</c:v>
                </c:pt>
                <c:pt idx="2065">
                  <c:v>226.20857142857142</c:v>
                </c:pt>
                <c:pt idx="2066">
                  <c:v>324.69</c:v>
                </c:pt>
                <c:pt idx="2067">
                  <c:v>205</c:v>
                </c:pt>
                <c:pt idx="2068">
                  <c:v>20.465926829268295</c:v>
                </c:pt>
                <c:pt idx="2069">
                  <c:v>116.35303146309367</c:v>
                </c:pt>
                <c:pt idx="2070">
                  <c:v>307.20212765957444</c:v>
                </c:pt>
                <c:pt idx="2071">
                  <c:v>546.6875</c:v>
                </c:pt>
                <c:pt idx="2072">
                  <c:v>47.474464579901152</c:v>
                </c:pt>
                <c:pt idx="2073">
                  <c:v>101.56</c:v>
                </c:pt>
                <c:pt idx="2074">
                  <c:v>72.909090909090907</c:v>
                </c:pt>
                <c:pt idx="2075">
                  <c:v>43.710526315789473</c:v>
                </c:pt>
                <c:pt idx="2076">
                  <c:v>34</c:v>
                </c:pt>
                <c:pt idx="2077">
                  <c:v>70.652173913043484</c:v>
                </c:pt>
                <c:pt idx="2078">
                  <c:v>89.301204819277103</c:v>
                </c:pt>
                <c:pt idx="2079">
                  <c:v>115.08571428571429</c:v>
                </c:pt>
                <c:pt idx="2080">
                  <c:v>62.12</c:v>
                </c:pt>
                <c:pt idx="2081">
                  <c:v>46.204266666666669</c:v>
                </c:pt>
                <c:pt idx="2082">
                  <c:v>48.54854838709678</c:v>
                </c:pt>
                <c:pt idx="2083">
                  <c:v>57.520187499999999</c:v>
                </c:pt>
                <c:pt idx="2084">
                  <c:v>88.147154471544724</c:v>
                </c:pt>
                <c:pt idx="2085">
                  <c:v>110.49090909090908</c:v>
                </c:pt>
                <c:pt idx="2086">
                  <c:v>66.826086956521735</c:v>
                </c:pt>
                <c:pt idx="2087">
                  <c:v>58.597222222222221</c:v>
                </c:pt>
                <c:pt idx="2088">
                  <c:v>113.63636363636364</c:v>
                </c:pt>
                <c:pt idx="2089">
                  <c:v>43.571428571428569</c:v>
                </c:pt>
                <c:pt idx="2090">
                  <c:v>78.94736842105263</c:v>
                </c:pt>
                <c:pt idx="2091">
                  <c:v>188.125</c:v>
                </c:pt>
                <c:pt idx="2092">
                  <c:v>63.031746031746032</c:v>
                </c:pt>
                <c:pt idx="2093">
                  <c:v>30.37037037037037</c:v>
                </c:pt>
                <c:pt idx="2094">
                  <c:v>51.477272727272727</c:v>
                </c:pt>
                <c:pt idx="2095">
                  <c:v>35.789473684210527</c:v>
                </c:pt>
                <c:pt idx="2096">
                  <c:v>98.817391304347822</c:v>
                </c:pt>
                <c:pt idx="2097">
                  <c:v>28</c:v>
                </c:pt>
                <c:pt idx="2098">
                  <c:v>51.313131313131315</c:v>
                </c:pt>
                <c:pt idx="2099">
                  <c:v>53.522727272727273</c:v>
                </c:pt>
                <c:pt idx="2100">
                  <c:v>37.149310344827583</c:v>
                </c:pt>
                <c:pt idx="2101">
                  <c:v>89.895287958115176</c:v>
                </c:pt>
                <c:pt idx="2102">
                  <c:v>106.52500000000001</c:v>
                </c:pt>
                <c:pt idx="2103">
                  <c:v>52.815789473684212</c:v>
                </c:pt>
                <c:pt idx="2104">
                  <c:v>54.615384615384613</c:v>
                </c:pt>
                <c:pt idx="2105">
                  <c:v>27.272727272727273</c:v>
                </c:pt>
                <c:pt idx="2106">
                  <c:v>68.598130841121488</c:v>
                </c:pt>
                <c:pt idx="2107">
                  <c:v>35.612244897959187</c:v>
                </c:pt>
                <c:pt idx="2108">
                  <c:v>94.027777777777771</c:v>
                </c:pt>
                <c:pt idx="2109">
                  <c:v>526.45652173913038</c:v>
                </c:pt>
                <c:pt idx="2110">
                  <c:v>50.657142857142858</c:v>
                </c:pt>
                <c:pt idx="2111">
                  <c:v>79.182941176470578</c:v>
                </c:pt>
                <c:pt idx="2112">
                  <c:v>91.590909090909093</c:v>
                </c:pt>
                <c:pt idx="2113">
                  <c:v>116.96275362318841</c:v>
                </c:pt>
                <c:pt idx="2114">
                  <c:v>28.4</c:v>
                </c:pt>
                <c:pt idx="2115">
                  <c:v>103.33333333333333</c:v>
                </c:pt>
                <c:pt idx="2116">
                  <c:v>10</c:v>
                </c:pt>
                <c:pt idx="2117">
                  <c:v>23</c:v>
                </c:pt>
                <c:pt idx="2118">
                  <c:v>31.555555555555557</c:v>
                </c:pt>
                <c:pt idx="2119">
                  <c:v>5</c:v>
                </c:pt>
                <c:pt idx="2120">
                  <c:v>34.220338983050844</c:v>
                </c:pt>
                <c:pt idx="2121">
                  <c:v>25</c:v>
                </c:pt>
                <c:pt idx="2122">
                  <c:v>19.666666666666668</c:v>
                </c:pt>
                <c:pt idx="2123">
                  <c:v>21.25</c:v>
                </c:pt>
                <c:pt idx="2124">
                  <c:v>8.3333333333333339</c:v>
                </c:pt>
                <c:pt idx="2125">
                  <c:v>21.34333333333333</c:v>
                </c:pt>
                <c:pt idx="2126">
                  <c:v>5.333333333333333</c:v>
                </c:pt>
                <c:pt idx="2127">
                  <c:v>34.666666666666664</c:v>
                </c:pt>
                <c:pt idx="2128">
                  <c:v>21.727272727272727</c:v>
                </c:pt>
                <c:pt idx="2129">
                  <c:v>11.922499999999999</c:v>
                </c:pt>
                <c:pt idx="2130">
                  <c:v>26.59737827715356</c:v>
                </c:pt>
                <c:pt idx="2131">
                  <c:v>10.666666666666666</c:v>
                </c:pt>
                <c:pt idx="2132">
                  <c:v>29.035714285714285</c:v>
                </c:pt>
                <c:pt idx="2133">
                  <c:v>50.909090909090907</c:v>
                </c:pt>
                <c:pt idx="2134">
                  <c:v>0</c:v>
                </c:pt>
                <c:pt idx="2135">
                  <c:v>50.083333333333336</c:v>
                </c:pt>
                <c:pt idx="2136">
                  <c:v>45</c:v>
                </c:pt>
                <c:pt idx="2137">
                  <c:v>25.291666666666668</c:v>
                </c:pt>
                <c:pt idx="2138">
                  <c:v>51.292134831460672</c:v>
                </c:pt>
                <c:pt idx="2139">
                  <c:v>1</c:v>
                </c:pt>
                <c:pt idx="2140">
                  <c:v>49.381818181818183</c:v>
                </c:pt>
                <c:pt idx="2141">
                  <c:v>1</c:v>
                </c:pt>
                <c:pt idx="2142">
                  <c:v>0</c:v>
                </c:pt>
                <c:pt idx="2143">
                  <c:v>101.25</c:v>
                </c:pt>
                <c:pt idx="2144">
                  <c:v>19.666666666666668</c:v>
                </c:pt>
                <c:pt idx="2145">
                  <c:v>12.5</c:v>
                </c:pt>
                <c:pt idx="2146">
                  <c:v>8.5</c:v>
                </c:pt>
                <c:pt idx="2147">
                  <c:v>1</c:v>
                </c:pt>
                <c:pt idx="2148">
                  <c:v>23</c:v>
                </c:pt>
                <c:pt idx="2149">
                  <c:v>17.987951807228917</c:v>
                </c:pt>
                <c:pt idx="2150">
                  <c:v>370.94736842105266</c:v>
                </c:pt>
                <c:pt idx="2151">
                  <c:v>63.569485530546629</c:v>
                </c:pt>
                <c:pt idx="2152">
                  <c:v>13</c:v>
                </c:pt>
                <c:pt idx="2153">
                  <c:v>5.3125</c:v>
                </c:pt>
                <c:pt idx="2154">
                  <c:v>35.615384615384613</c:v>
                </c:pt>
                <c:pt idx="2155">
                  <c:v>87.103448275862064</c:v>
                </c:pt>
                <c:pt idx="2156">
                  <c:v>75.11363636363636</c:v>
                </c:pt>
                <c:pt idx="2157">
                  <c:v>68.01204819277109</c:v>
                </c:pt>
                <c:pt idx="2158">
                  <c:v>29.623931623931625</c:v>
                </c:pt>
                <c:pt idx="2159">
                  <c:v>91.625</c:v>
                </c:pt>
                <c:pt idx="2160">
                  <c:v>22.5</c:v>
                </c:pt>
                <c:pt idx="2161">
                  <c:v>64.366735294117646</c:v>
                </c:pt>
                <c:pt idx="2162">
                  <c:v>21.857142857142858</c:v>
                </c:pt>
                <c:pt idx="2163">
                  <c:v>33.315789473684212</c:v>
                </c:pt>
                <c:pt idx="2164">
                  <c:v>90.276595744680847</c:v>
                </c:pt>
                <c:pt idx="2165">
                  <c:v>76.92307692307692</c:v>
                </c:pt>
                <c:pt idx="2166">
                  <c:v>59.233333333333334</c:v>
                </c:pt>
                <c:pt idx="2167">
                  <c:v>65.38095238095238</c:v>
                </c:pt>
                <c:pt idx="2168">
                  <c:v>67.307692307692307</c:v>
                </c:pt>
                <c:pt idx="2169">
                  <c:v>88.74647887323944</c:v>
                </c:pt>
                <c:pt idx="2170">
                  <c:v>65.868421052631575</c:v>
                </c:pt>
                <c:pt idx="2171">
                  <c:v>40.349243306169967</c:v>
                </c:pt>
                <c:pt idx="2172">
                  <c:v>76.857142857142861</c:v>
                </c:pt>
                <c:pt idx="2173">
                  <c:v>68.707820512820518</c:v>
                </c:pt>
                <c:pt idx="2174">
                  <c:v>57.773584905660378</c:v>
                </c:pt>
                <c:pt idx="2175">
                  <c:v>44.171348314606739</c:v>
                </c:pt>
                <c:pt idx="2176">
                  <c:v>31.566308243727597</c:v>
                </c:pt>
                <c:pt idx="2177">
                  <c:v>107.04511278195488</c:v>
                </c:pt>
                <c:pt idx="2178">
                  <c:v>149.03451043338683</c:v>
                </c:pt>
                <c:pt idx="2179">
                  <c:v>55.956632653061227</c:v>
                </c:pt>
                <c:pt idx="2180">
                  <c:v>56.970381807973048</c:v>
                </c:pt>
                <c:pt idx="2181">
                  <c:v>44.056420233463037</c:v>
                </c:pt>
                <c:pt idx="2182">
                  <c:v>68.625</c:v>
                </c:pt>
                <c:pt idx="2183">
                  <c:v>65.318435754189949</c:v>
                </c:pt>
                <c:pt idx="2184">
                  <c:v>35.92</c:v>
                </c:pt>
                <c:pt idx="2185">
                  <c:v>40.070667078443485</c:v>
                </c:pt>
                <c:pt idx="2186">
                  <c:v>75.647714604236342</c:v>
                </c:pt>
                <c:pt idx="2187">
                  <c:v>61.203872437357631</c:v>
                </c:pt>
                <c:pt idx="2188">
                  <c:v>48.130434782608695</c:v>
                </c:pt>
                <c:pt idx="2189">
                  <c:v>68.106837606837601</c:v>
                </c:pt>
                <c:pt idx="2190">
                  <c:v>65.891300230946882</c:v>
                </c:pt>
                <c:pt idx="2191">
                  <c:v>81.654377880184327</c:v>
                </c:pt>
                <c:pt idx="2192">
                  <c:v>52.701195219123505</c:v>
                </c:pt>
                <c:pt idx="2193">
                  <c:v>41.228136882129277</c:v>
                </c:pt>
                <c:pt idx="2194">
                  <c:v>15.035357142857142</c:v>
                </c:pt>
                <c:pt idx="2195">
                  <c:v>39.066920943134534</c:v>
                </c:pt>
                <c:pt idx="2196">
                  <c:v>43.82</c:v>
                </c:pt>
                <c:pt idx="2197">
                  <c:v>27.301369863013697</c:v>
                </c:pt>
                <c:pt idx="2198">
                  <c:v>42.222222222222221</c:v>
                </c:pt>
                <c:pt idx="2199">
                  <c:v>33.235294117647058</c:v>
                </c:pt>
                <c:pt idx="2200">
                  <c:v>285.71428571428572</c:v>
                </c:pt>
                <c:pt idx="2201">
                  <c:v>42.333333333333336</c:v>
                </c:pt>
                <c:pt idx="2202">
                  <c:v>50.266666666666666</c:v>
                </c:pt>
                <c:pt idx="2203">
                  <c:v>61.902777777777779</c:v>
                </c:pt>
                <c:pt idx="2204">
                  <c:v>40.75</c:v>
                </c:pt>
                <c:pt idx="2205">
                  <c:v>55.796747967479675</c:v>
                </c:pt>
                <c:pt idx="2206">
                  <c:v>10</c:v>
                </c:pt>
                <c:pt idx="2207">
                  <c:v>73.125416666666666</c:v>
                </c:pt>
                <c:pt idx="2208">
                  <c:v>26.060606060606062</c:v>
                </c:pt>
                <c:pt idx="2209">
                  <c:v>22.642857142857142</c:v>
                </c:pt>
                <c:pt idx="2210">
                  <c:v>47.222222222222221</c:v>
                </c:pt>
                <c:pt idx="2211">
                  <c:v>32.324473684210524</c:v>
                </c:pt>
                <c:pt idx="2212">
                  <c:v>53.421052631578945</c:v>
                </c:pt>
                <c:pt idx="2213">
                  <c:v>51.304347826086953</c:v>
                </c:pt>
                <c:pt idx="2214">
                  <c:v>37.197247706422019</c:v>
                </c:pt>
                <c:pt idx="2215">
                  <c:v>27.1</c:v>
                </c:pt>
                <c:pt idx="2216">
                  <c:v>206.31</c:v>
                </c:pt>
                <c:pt idx="2217">
                  <c:v>82.145270270270274</c:v>
                </c:pt>
                <c:pt idx="2218">
                  <c:v>164.79651993355483</c:v>
                </c:pt>
                <c:pt idx="2219">
                  <c:v>60.820280373831778</c:v>
                </c:pt>
                <c:pt idx="2220">
                  <c:v>67.970099667774093</c:v>
                </c:pt>
                <c:pt idx="2221">
                  <c:v>81.561805555555551</c:v>
                </c:pt>
                <c:pt idx="2222">
                  <c:v>25.42547309833024</c:v>
                </c:pt>
                <c:pt idx="2223">
                  <c:v>21.497991967871485</c:v>
                </c:pt>
                <c:pt idx="2224">
                  <c:v>27.226630727762803</c:v>
                </c:pt>
                <c:pt idx="2225">
                  <c:v>25.091093117408906</c:v>
                </c:pt>
                <c:pt idx="2226">
                  <c:v>21.230179028132991</c:v>
                </c:pt>
                <c:pt idx="2227">
                  <c:v>41.607142857142854</c:v>
                </c:pt>
                <c:pt idx="2228">
                  <c:v>135.58503401360545</c:v>
                </c:pt>
                <c:pt idx="2229">
                  <c:v>22.116176470588236</c:v>
                </c:pt>
                <c:pt idx="2230">
                  <c:v>64.625635808748726</c:v>
                </c:pt>
                <c:pt idx="2231">
                  <c:v>69.569620253164558</c:v>
                </c:pt>
                <c:pt idx="2232">
                  <c:v>75.133028169014082</c:v>
                </c:pt>
                <c:pt idx="2233">
                  <c:v>140.97916666666666</c:v>
                </c:pt>
                <c:pt idx="2234">
                  <c:v>49.472392638036808</c:v>
                </c:pt>
                <c:pt idx="2235">
                  <c:v>53.865251485148519</c:v>
                </c:pt>
                <c:pt idx="2236">
                  <c:v>65.00344827586207</c:v>
                </c:pt>
                <c:pt idx="2237">
                  <c:v>53.475252525252522</c:v>
                </c:pt>
                <c:pt idx="2238">
                  <c:v>43.912280701754383</c:v>
                </c:pt>
                <c:pt idx="2239">
                  <c:v>50.852631578947367</c:v>
                </c:pt>
                <c:pt idx="2240">
                  <c:v>58.6328125</c:v>
                </c:pt>
                <c:pt idx="2241">
                  <c:v>32.81666666666667</c:v>
                </c:pt>
                <c:pt idx="2242">
                  <c:v>426.93169877408059</c:v>
                </c:pt>
                <c:pt idx="2243">
                  <c:v>23.808729166666669</c:v>
                </c:pt>
                <c:pt idx="2244">
                  <c:v>98.413654618473899</c:v>
                </c:pt>
                <c:pt idx="2245">
                  <c:v>107.32142857142857</c:v>
                </c:pt>
                <c:pt idx="2246">
                  <c:v>11.67005076142132</c:v>
                </c:pt>
                <c:pt idx="2247">
                  <c:v>41.782287822878232</c:v>
                </c:pt>
                <c:pt idx="2248">
                  <c:v>21.38</c:v>
                </c:pt>
                <c:pt idx="2249">
                  <c:v>94.103550295857985</c:v>
                </c:pt>
                <c:pt idx="2250">
                  <c:v>15.721951219512196</c:v>
                </c:pt>
                <c:pt idx="2251">
                  <c:v>90.635922330097088</c:v>
                </c:pt>
                <c:pt idx="2252">
                  <c:v>97.297619047619051</c:v>
                </c:pt>
                <c:pt idx="2253">
                  <c:v>37.11904761904762</c:v>
                </c:pt>
                <c:pt idx="2254">
                  <c:v>28.104972375690608</c:v>
                </c:pt>
                <c:pt idx="2255">
                  <c:v>144.43333333333334</c:v>
                </c:pt>
                <c:pt idx="2256">
                  <c:v>24.274157303370785</c:v>
                </c:pt>
                <c:pt idx="2257">
                  <c:v>35.117647058823529</c:v>
                </c:pt>
                <c:pt idx="2258">
                  <c:v>24.762886597938145</c:v>
                </c:pt>
                <c:pt idx="2259">
                  <c:v>188.37871287128712</c:v>
                </c:pt>
                <c:pt idx="2260">
                  <c:v>148.08247422680412</c:v>
                </c:pt>
                <c:pt idx="2261">
                  <c:v>49.934589800443462</c:v>
                </c:pt>
                <c:pt idx="2262">
                  <c:v>107.82155688622754</c:v>
                </c:pt>
                <c:pt idx="2263">
                  <c:v>42.63403614457831</c:v>
                </c:pt>
                <c:pt idx="2264">
                  <c:v>14.370762711864407</c:v>
                </c:pt>
                <c:pt idx="2265">
                  <c:v>37.476190476190474</c:v>
                </c:pt>
                <c:pt idx="2266">
                  <c:v>30.202020202020201</c:v>
                </c:pt>
                <c:pt idx="2267">
                  <c:v>33.550632911392405</c:v>
                </c:pt>
                <c:pt idx="2268">
                  <c:v>64.74666666666667</c:v>
                </c:pt>
                <c:pt idx="2269">
                  <c:v>57.932367149758456</c:v>
                </c:pt>
                <c:pt idx="2270">
                  <c:v>53.078431372549019</c:v>
                </c:pt>
                <c:pt idx="2271">
                  <c:v>48.0625</c:v>
                </c:pt>
                <c:pt idx="2272">
                  <c:v>82.396874999999994</c:v>
                </c:pt>
                <c:pt idx="2273">
                  <c:v>50.454545454545453</c:v>
                </c:pt>
                <c:pt idx="2274">
                  <c:v>115.83333333333333</c:v>
                </c:pt>
                <c:pt idx="2275">
                  <c:v>63.03458333333333</c:v>
                </c:pt>
                <c:pt idx="2276">
                  <c:v>108.02152542372882</c:v>
                </c:pt>
                <c:pt idx="2277">
                  <c:v>46.088607594936711</c:v>
                </c:pt>
                <c:pt idx="2278">
                  <c:v>107.21428571428571</c:v>
                </c:pt>
                <c:pt idx="2279">
                  <c:v>50.9338679245283</c:v>
                </c:pt>
                <c:pt idx="2280">
                  <c:v>40.04</c:v>
                </c:pt>
                <c:pt idx="2281">
                  <c:v>64.44</c:v>
                </c:pt>
                <c:pt idx="2282">
                  <c:v>53.827586206896555</c:v>
                </c:pt>
                <c:pt idx="2283">
                  <c:v>100.46511627906976</c:v>
                </c:pt>
                <c:pt idx="2284">
                  <c:v>46.630652173913049</c:v>
                </c:pt>
                <c:pt idx="2285">
                  <c:v>34.074074074074076</c:v>
                </c:pt>
                <c:pt idx="2286">
                  <c:v>65.214642857142863</c:v>
                </c:pt>
                <c:pt idx="2287">
                  <c:v>44.205882352941174</c:v>
                </c:pt>
                <c:pt idx="2288">
                  <c:v>71.965517241379317</c:v>
                </c:pt>
                <c:pt idx="2289">
                  <c:v>52.94736842105263</c:v>
                </c:pt>
                <c:pt idx="2290">
                  <c:v>109.45138888888889</c:v>
                </c:pt>
                <c:pt idx="2291">
                  <c:v>75.035714285714292</c:v>
                </c:pt>
                <c:pt idx="2292">
                  <c:v>115.71428571428571</c:v>
                </c:pt>
                <c:pt idx="2293">
                  <c:v>31.659810426540286</c:v>
                </c:pt>
                <c:pt idx="2294">
                  <c:v>46.176470588235297</c:v>
                </c:pt>
                <c:pt idx="2295">
                  <c:v>68.481650485436887</c:v>
                </c:pt>
                <c:pt idx="2296">
                  <c:v>53.469203539823013</c:v>
                </c:pt>
                <c:pt idx="2297">
                  <c:v>109.10778443113773</c:v>
                </c:pt>
                <c:pt idx="2298">
                  <c:v>51.185616438356163</c:v>
                </c:pt>
                <c:pt idx="2299">
                  <c:v>27.936800000000002</c:v>
                </c:pt>
                <c:pt idx="2300">
                  <c:v>82.496921824104234</c:v>
                </c:pt>
                <c:pt idx="2301">
                  <c:v>59.817476635514019</c:v>
                </c:pt>
                <c:pt idx="2302">
                  <c:v>64.816470588235291</c:v>
                </c:pt>
                <c:pt idx="2303">
                  <c:v>90.09615384615384</c:v>
                </c:pt>
                <c:pt idx="2304">
                  <c:v>40.962025316455694</c:v>
                </c:pt>
                <c:pt idx="2305">
                  <c:v>56.000127388535034</c:v>
                </c:pt>
                <c:pt idx="2306">
                  <c:v>37.672800000000002</c:v>
                </c:pt>
                <c:pt idx="2307">
                  <c:v>40.078125</c:v>
                </c:pt>
                <c:pt idx="2308">
                  <c:v>78.031999999999996</c:v>
                </c:pt>
                <c:pt idx="2309">
                  <c:v>18.90909090909091</c:v>
                </c:pt>
                <c:pt idx="2310">
                  <c:v>37.134969325153371</c:v>
                </c:pt>
                <c:pt idx="2311">
                  <c:v>41.961038961038959</c:v>
                </c:pt>
                <c:pt idx="2312">
                  <c:v>61.044943820224717</c:v>
                </c:pt>
                <c:pt idx="2313">
                  <c:v>64.53125</c:v>
                </c:pt>
                <c:pt idx="2314">
                  <c:v>21.25</c:v>
                </c:pt>
                <c:pt idx="2315">
                  <c:v>30</c:v>
                </c:pt>
                <c:pt idx="2316">
                  <c:v>25.491803278688526</c:v>
                </c:pt>
                <c:pt idx="2317">
                  <c:v>11.428571428571429</c:v>
                </c:pt>
                <c:pt idx="2318">
                  <c:v>108</c:v>
                </c:pt>
                <c:pt idx="2319">
                  <c:v>54.883162444113267</c:v>
                </c:pt>
                <c:pt idx="2320">
                  <c:v>47.383612662942269</c:v>
                </c:pt>
                <c:pt idx="2321">
                  <c:v>211.84</c:v>
                </c:pt>
                <c:pt idx="2322">
                  <c:v>219.92638036809817</c:v>
                </c:pt>
                <c:pt idx="2323">
                  <c:v>40.795406360424032</c:v>
                </c:pt>
                <c:pt idx="2324">
                  <c:v>75.502840909090907</c:v>
                </c:pt>
                <c:pt idx="2325">
                  <c:v>13.542553191489361</c:v>
                </c:pt>
                <c:pt idx="2326">
                  <c:v>60.865671641791046</c:v>
                </c:pt>
                <c:pt idx="2327">
                  <c:v>115.69230769230769</c:v>
                </c:pt>
                <c:pt idx="2328">
                  <c:v>48.104623556581984</c:v>
                </c:pt>
                <c:pt idx="2329">
                  <c:v>74.184357541899445</c:v>
                </c:pt>
                <c:pt idx="2330">
                  <c:v>123.34552845528455</c:v>
                </c:pt>
                <c:pt idx="2331">
                  <c:v>66.623188405797094</c:v>
                </c:pt>
                <c:pt idx="2332">
                  <c:v>104.99007444168734</c:v>
                </c:pt>
                <c:pt idx="2333">
                  <c:v>0</c:v>
                </c:pt>
                <c:pt idx="2334">
                  <c:v>0</c:v>
                </c:pt>
                <c:pt idx="2335">
                  <c:v>300</c:v>
                </c:pt>
                <c:pt idx="2336">
                  <c:v>1</c:v>
                </c:pt>
                <c:pt idx="2337">
                  <c:v>0</c:v>
                </c:pt>
                <c:pt idx="2338">
                  <c:v>13</c:v>
                </c:pt>
                <c:pt idx="2339">
                  <c:v>15</c:v>
                </c:pt>
                <c:pt idx="2340">
                  <c:v>54</c:v>
                </c:pt>
                <c:pt idx="2341">
                  <c:v>0</c:v>
                </c:pt>
                <c:pt idx="2342">
                  <c:v>0</c:v>
                </c:pt>
                <c:pt idx="2343">
                  <c:v>15.428571428571429</c:v>
                </c:pt>
                <c:pt idx="2344">
                  <c:v>0</c:v>
                </c:pt>
                <c:pt idx="2345">
                  <c:v>0</c:v>
                </c:pt>
                <c:pt idx="2346">
                  <c:v>25</c:v>
                </c:pt>
                <c:pt idx="2347">
                  <c:v>27.5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367</c:v>
                </c:pt>
                <c:pt idx="2352">
                  <c:v>2</c:v>
                </c:pt>
                <c:pt idx="2353">
                  <c:v>0</c:v>
                </c:pt>
                <c:pt idx="2354">
                  <c:v>60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97.407407407407405</c:v>
                </c:pt>
                <c:pt idx="2359">
                  <c:v>47.857142857142854</c:v>
                </c:pt>
                <c:pt idx="2360">
                  <c:v>50</c:v>
                </c:pt>
                <c:pt idx="2361">
                  <c:v>0</c:v>
                </c:pt>
                <c:pt idx="2362">
                  <c:v>20.5</c:v>
                </c:pt>
                <c:pt idx="2363">
                  <c:v>0</c:v>
                </c:pt>
                <c:pt idx="2364">
                  <c:v>30</c:v>
                </c:pt>
                <c:pt idx="2365">
                  <c:v>50</c:v>
                </c:pt>
                <c:pt idx="2366">
                  <c:v>10</c:v>
                </c:pt>
                <c:pt idx="2367">
                  <c:v>0</c:v>
                </c:pt>
                <c:pt idx="2368">
                  <c:v>81.582499999999996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18.333333333333332</c:v>
                </c:pt>
                <c:pt idx="2373">
                  <c:v>224.42857142857142</c:v>
                </c:pt>
                <c:pt idx="2374">
                  <c:v>37.5</c:v>
                </c:pt>
                <c:pt idx="2375">
                  <c:v>145</c:v>
                </c:pt>
                <c:pt idx="2376">
                  <c:v>1</c:v>
                </c:pt>
                <c:pt idx="2377">
                  <c:v>112.57142857142857</c:v>
                </c:pt>
                <c:pt idx="2378">
                  <c:v>0</c:v>
                </c:pt>
                <c:pt idx="2379">
                  <c:v>342</c:v>
                </c:pt>
                <c:pt idx="2380">
                  <c:v>57.875</c:v>
                </c:pt>
                <c:pt idx="2381">
                  <c:v>30</c:v>
                </c:pt>
                <c:pt idx="2382">
                  <c:v>0</c:v>
                </c:pt>
                <c:pt idx="2383">
                  <c:v>25</c:v>
                </c:pt>
                <c:pt idx="2384">
                  <c:v>0</c:v>
                </c:pt>
                <c:pt idx="2385">
                  <c:v>50</c:v>
                </c:pt>
                <c:pt idx="2386">
                  <c:v>1.5</c:v>
                </c:pt>
                <c:pt idx="2387">
                  <c:v>0</c:v>
                </c:pt>
                <c:pt idx="2388">
                  <c:v>10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22.333333333333332</c:v>
                </c:pt>
                <c:pt idx="2394">
                  <c:v>52</c:v>
                </c:pt>
                <c:pt idx="2395">
                  <c:v>16.833333333333332</c:v>
                </c:pt>
                <c:pt idx="2396">
                  <c:v>0</c:v>
                </c:pt>
                <c:pt idx="2397">
                  <c:v>56.3</c:v>
                </c:pt>
                <c:pt idx="2398">
                  <c:v>84.0625</c:v>
                </c:pt>
                <c:pt idx="2399">
                  <c:v>168.39393939393941</c:v>
                </c:pt>
                <c:pt idx="2400">
                  <c:v>15</c:v>
                </c:pt>
                <c:pt idx="2401">
                  <c:v>76.666666666666671</c:v>
                </c:pt>
                <c:pt idx="2402">
                  <c:v>0</c:v>
                </c:pt>
                <c:pt idx="2403">
                  <c:v>50.333333333333336</c:v>
                </c:pt>
                <c:pt idx="2404">
                  <c:v>0</c:v>
                </c:pt>
                <c:pt idx="2405">
                  <c:v>8.3333333333333339</c:v>
                </c:pt>
                <c:pt idx="2406">
                  <c:v>35.384615384615387</c:v>
                </c:pt>
                <c:pt idx="2407">
                  <c:v>55.833333333333336</c:v>
                </c:pt>
                <c:pt idx="2408">
                  <c:v>5</c:v>
                </c:pt>
                <c:pt idx="2409">
                  <c:v>0</c:v>
                </c:pt>
                <c:pt idx="2410">
                  <c:v>1</c:v>
                </c:pt>
                <c:pt idx="2411">
                  <c:v>0</c:v>
                </c:pt>
                <c:pt idx="2412">
                  <c:v>69.472222222222229</c:v>
                </c:pt>
                <c:pt idx="2413">
                  <c:v>1</c:v>
                </c:pt>
                <c:pt idx="2414">
                  <c:v>1</c:v>
                </c:pt>
                <c:pt idx="2415">
                  <c:v>8</c:v>
                </c:pt>
                <c:pt idx="2416">
                  <c:v>34.444444444444443</c:v>
                </c:pt>
                <c:pt idx="2417">
                  <c:v>1</c:v>
                </c:pt>
                <c:pt idx="2418">
                  <c:v>0</c:v>
                </c:pt>
                <c:pt idx="2419">
                  <c:v>1</c:v>
                </c:pt>
                <c:pt idx="2420">
                  <c:v>1</c:v>
                </c:pt>
                <c:pt idx="2421">
                  <c:v>501.25</c:v>
                </c:pt>
                <c:pt idx="2422">
                  <c:v>10.5</c:v>
                </c:pt>
                <c:pt idx="2423">
                  <c:v>1</c:v>
                </c:pt>
                <c:pt idx="2424">
                  <c:v>1</c:v>
                </c:pt>
                <c:pt idx="2425">
                  <c:v>0</c:v>
                </c:pt>
                <c:pt idx="2426">
                  <c:v>13</c:v>
                </c:pt>
                <c:pt idx="2427">
                  <c:v>306</c:v>
                </c:pt>
                <c:pt idx="2428">
                  <c:v>22.5</c:v>
                </c:pt>
                <c:pt idx="2429">
                  <c:v>0</c:v>
                </c:pt>
                <c:pt idx="2430">
                  <c:v>50</c:v>
                </c:pt>
                <c:pt idx="2431">
                  <c:v>0</c:v>
                </c:pt>
                <c:pt idx="2432">
                  <c:v>5</c:v>
                </c:pt>
                <c:pt idx="2433">
                  <c:v>74.22935779816514</c:v>
                </c:pt>
                <c:pt idx="2434">
                  <c:v>81.252688172043008</c:v>
                </c:pt>
                <c:pt idx="2435">
                  <c:v>130.23469453376205</c:v>
                </c:pt>
                <c:pt idx="2436">
                  <c:v>53.409836065573771</c:v>
                </c:pt>
                <c:pt idx="2437">
                  <c:v>75.130434782608702</c:v>
                </c:pt>
                <c:pt idx="2438">
                  <c:v>75.666666666666671</c:v>
                </c:pt>
                <c:pt idx="2439">
                  <c:v>31.691394658753708</c:v>
                </c:pt>
                <c:pt idx="2440">
                  <c:v>47.777777777777779</c:v>
                </c:pt>
                <c:pt idx="2441">
                  <c:v>90</c:v>
                </c:pt>
                <c:pt idx="2442">
                  <c:v>149.31401960784314</c:v>
                </c:pt>
                <c:pt idx="2443">
                  <c:v>62.06989247311828</c:v>
                </c:pt>
                <c:pt idx="2444">
                  <c:v>53.4</c:v>
                </c:pt>
                <c:pt idx="2445">
                  <c:v>69.268656716417908</c:v>
                </c:pt>
                <c:pt idx="2446">
                  <c:v>271.50769230769231</c:v>
                </c:pt>
                <c:pt idx="2447">
                  <c:v>34.125</c:v>
                </c:pt>
                <c:pt idx="2448">
                  <c:v>40.492537313432834</c:v>
                </c:pt>
                <c:pt idx="2449">
                  <c:v>189.75806451612902</c:v>
                </c:pt>
                <c:pt idx="2450">
                  <c:v>68.862499999999997</c:v>
                </c:pt>
                <c:pt idx="2451">
                  <c:v>108.77659574468085</c:v>
                </c:pt>
                <c:pt idx="2452">
                  <c:v>125.98529411764706</c:v>
                </c:pt>
                <c:pt idx="2453">
                  <c:v>90.523255813953483</c:v>
                </c:pt>
                <c:pt idx="2454">
                  <c:v>28.880434782608695</c:v>
                </c:pt>
                <c:pt idx="2455">
                  <c:v>31</c:v>
                </c:pt>
                <c:pt idx="2456">
                  <c:v>51.674418604651166</c:v>
                </c:pt>
                <c:pt idx="2457">
                  <c:v>26.270833333333332</c:v>
                </c:pt>
                <c:pt idx="2458">
                  <c:v>48.07692307692308</c:v>
                </c:pt>
                <c:pt idx="2459">
                  <c:v>27.558139534883722</c:v>
                </c:pt>
                <c:pt idx="2460">
                  <c:v>36.97137931034483</c:v>
                </c:pt>
                <c:pt idx="2461">
                  <c:v>29.021276595744681</c:v>
                </c:pt>
                <c:pt idx="2462">
                  <c:v>28.65666666666667</c:v>
                </c:pt>
                <c:pt idx="2463">
                  <c:v>37.647058823529413</c:v>
                </c:pt>
                <c:pt idx="2464">
                  <c:v>97.904038461538462</c:v>
                </c:pt>
                <c:pt idx="2465">
                  <c:v>42.553191489361701</c:v>
                </c:pt>
                <c:pt idx="2466">
                  <c:v>131.58368421052631</c:v>
                </c:pt>
                <c:pt idx="2467">
                  <c:v>32.320987654320987</c:v>
                </c:pt>
                <c:pt idx="2468">
                  <c:v>61.103999999999999</c:v>
                </c:pt>
                <c:pt idx="2469">
                  <c:v>31.341463414634145</c:v>
                </c:pt>
                <c:pt idx="2470">
                  <c:v>129.1139240506329</c:v>
                </c:pt>
                <c:pt idx="2471">
                  <c:v>25.020624999999999</c:v>
                </c:pt>
                <c:pt idx="2472">
                  <c:v>250</c:v>
                </c:pt>
                <c:pt idx="2473">
                  <c:v>47.541473684210523</c:v>
                </c:pt>
                <c:pt idx="2474">
                  <c:v>40.04</c:v>
                </c:pt>
                <c:pt idx="2475">
                  <c:v>65.84210526315789</c:v>
                </c:pt>
                <c:pt idx="2476">
                  <c:v>46.401222222222216</c:v>
                </c:pt>
                <c:pt idx="2477">
                  <c:v>50.365853658536587</c:v>
                </c:pt>
                <c:pt idx="2478">
                  <c:v>26.566666666666666</c:v>
                </c:pt>
                <c:pt idx="2479">
                  <c:v>39.493684210526318</c:v>
                </c:pt>
                <c:pt idx="2480">
                  <c:v>49.246153846153845</c:v>
                </c:pt>
                <c:pt idx="2481">
                  <c:v>62.38</c:v>
                </c:pt>
                <c:pt idx="2482">
                  <c:v>37.9375</c:v>
                </c:pt>
                <c:pt idx="2483">
                  <c:v>51.6</c:v>
                </c:pt>
                <c:pt idx="2484">
                  <c:v>27.777777777777779</c:v>
                </c:pt>
                <c:pt idx="2485">
                  <c:v>99.382239382239376</c:v>
                </c:pt>
                <c:pt idx="2486">
                  <c:v>38.848205128205123</c:v>
                </c:pt>
                <c:pt idx="2487">
                  <c:v>45.548809523809524</c:v>
                </c:pt>
                <c:pt idx="2488">
                  <c:v>600</c:v>
                </c:pt>
                <c:pt idx="2489">
                  <c:v>80.551071428571419</c:v>
                </c:pt>
                <c:pt idx="2490">
                  <c:v>52.8</c:v>
                </c:pt>
                <c:pt idx="2491">
                  <c:v>47.676470588235297</c:v>
                </c:pt>
                <c:pt idx="2492">
                  <c:v>23.448275862068964</c:v>
                </c:pt>
                <c:pt idx="2493">
                  <c:v>40.142857142857146</c:v>
                </c:pt>
                <c:pt idx="2494">
                  <c:v>17.2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15</c:v>
                </c:pt>
                <c:pt idx="2499">
                  <c:v>0</c:v>
                </c:pt>
                <c:pt idx="2500">
                  <c:v>0</c:v>
                </c:pt>
                <c:pt idx="2501">
                  <c:v>35.714285714285715</c:v>
                </c:pt>
                <c:pt idx="2502">
                  <c:v>37.5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52.5</c:v>
                </c:pt>
                <c:pt idx="2507">
                  <c:v>77.5</c:v>
                </c:pt>
                <c:pt idx="2508">
                  <c:v>0</c:v>
                </c:pt>
                <c:pt idx="2509">
                  <c:v>53.545454545454547</c:v>
                </c:pt>
                <c:pt idx="2510">
                  <c:v>0</c:v>
                </c:pt>
                <c:pt idx="2511">
                  <c:v>16.25</c:v>
                </c:pt>
                <c:pt idx="2512">
                  <c:v>0</c:v>
                </c:pt>
                <c:pt idx="2513">
                  <c:v>103.68174242424243</c:v>
                </c:pt>
                <c:pt idx="2514">
                  <c:v>185.18518518518519</c:v>
                </c:pt>
                <c:pt idx="2515">
                  <c:v>54.153846153846153</c:v>
                </c:pt>
                <c:pt idx="2516">
                  <c:v>177.2093023255814</c:v>
                </c:pt>
                <c:pt idx="2517">
                  <c:v>100.325</c:v>
                </c:pt>
                <c:pt idx="2518">
                  <c:v>136.90909090909091</c:v>
                </c:pt>
                <c:pt idx="2519">
                  <c:v>57.535211267605632</c:v>
                </c:pt>
                <c:pt idx="2520">
                  <c:v>52.962839506172834</c:v>
                </c:pt>
                <c:pt idx="2521">
                  <c:v>82.328947368421055</c:v>
                </c:pt>
                <c:pt idx="2522">
                  <c:v>135.41666666666666</c:v>
                </c:pt>
                <c:pt idx="2523">
                  <c:v>74.06557377049181</c:v>
                </c:pt>
                <c:pt idx="2524">
                  <c:v>84.083333333333329</c:v>
                </c:pt>
                <c:pt idx="2525">
                  <c:v>61.029411764705884</c:v>
                </c:pt>
                <c:pt idx="2526">
                  <c:v>150</c:v>
                </c:pt>
                <c:pt idx="2527">
                  <c:v>266.08974358974359</c:v>
                </c:pt>
                <c:pt idx="2528">
                  <c:v>7.25</c:v>
                </c:pt>
                <c:pt idx="2529">
                  <c:v>100</c:v>
                </c:pt>
                <c:pt idx="2530">
                  <c:v>109.96308108108107</c:v>
                </c:pt>
                <c:pt idx="2531">
                  <c:v>169.91525423728814</c:v>
                </c:pt>
                <c:pt idx="2532">
                  <c:v>95.740740740740748</c:v>
                </c:pt>
                <c:pt idx="2533">
                  <c:v>59.460317460317462</c:v>
                </c:pt>
                <c:pt idx="2534">
                  <c:v>55.769230769230766</c:v>
                </c:pt>
                <c:pt idx="2535">
                  <c:v>30.076923076923077</c:v>
                </c:pt>
                <c:pt idx="2536">
                  <c:v>88.438596491228068</c:v>
                </c:pt>
                <c:pt idx="2537">
                  <c:v>64.032786885245898</c:v>
                </c:pt>
                <c:pt idx="2538">
                  <c:v>60.153846153846153</c:v>
                </c:pt>
                <c:pt idx="2539">
                  <c:v>49.194029850746269</c:v>
                </c:pt>
                <c:pt idx="2540">
                  <c:v>165.16216216216216</c:v>
                </c:pt>
                <c:pt idx="2541">
                  <c:v>43.621621621621621</c:v>
                </c:pt>
                <c:pt idx="2542">
                  <c:v>43.7</c:v>
                </c:pt>
                <c:pt idx="2543">
                  <c:v>67.419642857142861</c:v>
                </c:pt>
                <c:pt idx="2544">
                  <c:v>177.5</c:v>
                </c:pt>
                <c:pt idx="2545">
                  <c:v>38.883333333333333</c:v>
                </c:pt>
                <c:pt idx="2546">
                  <c:v>54.985074626865675</c:v>
                </c:pt>
                <c:pt idx="2547">
                  <c:v>61.342857142857142</c:v>
                </c:pt>
                <c:pt idx="2548">
                  <c:v>23.117647058823529</c:v>
                </c:pt>
                <c:pt idx="2549">
                  <c:v>29.611111111111111</c:v>
                </c:pt>
                <c:pt idx="2550">
                  <c:v>75.611111111111114</c:v>
                </c:pt>
                <c:pt idx="2551">
                  <c:v>35.6</c:v>
                </c:pt>
                <c:pt idx="2552">
                  <c:v>143</c:v>
                </c:pt>
                <c:pt idx="2553">
                  <c:v>0</c:v>
                </c:pt>
                <c:pt idx="2554">
                  <c:v>25</c:v>
                </c:pt>
                <c:pt idx="2555">
                  <c:v>0</c:v>
                </c:pt>
                <c:pt idx="2556">
                  <c:v>0</c:v>
                </c:pt>
                <c:pt idx="2557">
                  <c:v>100</c:v>
                </c:pt>
                <c:pt idx="2558">
                  <c:v>0</c:v>
                </c:pt>
                <c:pt idx="2559">
                  <c:v>60</c:v>
                </c:pt>
                <c:pt idx="2560">
                  <c:v>50</c:v>
                </c:pt>
                <c:pt idx="2561">
                  <c:v>72.5</c:v>
                </c:pt>
                <c:pt idx="2562">
                  <c:v>29.5</c:v>
                </c:pt>
                <c:pt idx="2563">
                  <c:v>62.5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23.083333333333332</c:v>
                </c:pt>
                <c:pt idx="2572">
                  <c:v>25.5</c:v>
                </c:pt>
                <c:pt idx="2573">
                  <c:v>48.18181818181818</c:v>
                </c:pt>
                <c:pt idx="2574">
                  <c:v>1</c:v>
                </c:pt>
                <c:pt idx="2575">
                  <c:v>1</c:v>
                </c:pt>
                <c:pt idx="2576">
                  <c:v>0</c:v>
                </c:pt>
                <c:pt idx="2577">
                  <c:v>50</c:v>
                </c:pt>
                <c:pt idx="2578">
                  <c:v>5</c:v>
                </c:pt>
                <c:pt idx="2579">
                  <c:v>202.83333333333334</c:v>
                </c:pt>
                <c:pt idx="2580">
                  <c:v>29.125</c:v>
                </c:pt>
                <c:pt idx="2581">
                  <c:v>5</c:v>
                </c:pt>
                <c:pt idx="2582">
                  <c:v>0</c:v>
                </c:pt>
                <c:pt idx="2583">
                  <c:v>13</c:v>
                </c:pt>
                <c:pt idx="2584">
                  <c:v>50</c:v>
                </c:pt>
                <c:pt idx="2585">
                  <c:v>0</c:v>
                </c:pt>
                <c:pt idx="2586">
                  <c:v>1</c:v>
                </c:pt>
                <c:pt idx="2587">
                  <c:v>96.05263157894737</c:v>
                </c:pt>
                <c:pt idx="2588">
                  <c:v>305.77777777777777</c:v>
                </c:pt>
                <c:pt idx="2589">
                  <c:v>12.142857142857142</c:v>
                </c:pt>
                <c:pt idx="2590">
                  <c:v>83.571428571428569</c:v>
                </c:pt>
                <c:pt idx="2591">
                  <c:v>18</c:v>
                </c:pt>
                <c:pt idx="2592">
                  <c:v>115.53333333333333</c:v>
                </c:pt>
                <c:pt idx="2593">
                  <c:v>21.900662251655628</c:v>
                </c:pt>
                <c:pt idx="2594">
                  <c:v>80.022494887525568</c:v>
                </c:pt>
                <c:pt idx="2595">
                  <c:v>35.520000000000003</c:v>
                </c:pt>
                <c:pt idx="2596">
                  <c:v>64.933333333333323</c:v>
                </c:pt>
                <c:pt idx="2597">
                  <c:v>60.965703745743475</c:v>
                </c:pt>
                <c:pt idx="2598">
                  <c:v>31.444155844155844</c:v>
                </c:pt>
                <c:pt idx="2599">
                  <c:v>81.949748743718587</c:v>
                </c:pt>
                <c:pt idx="2600">
                  <c:v>58.92763157894737</c:v>
                </c:pt>
                <c:pt idx="2601">
                  <c:v>157.29347633136095</c:v>
                </c:pt>
                <c:pt idx="2602">
                  <c:v>55.758509532062391</c:v>
                </c:pt>
                <c:pt idx="2603">
                  <c:v>83.802893802893806</c:v>
                </c:pt>
                <c:pt idx="2604">
                  <c:v>58.422210884353746</c:v>
                </c:pt>
                <c:pt idx="2605">
                  <c:v>270.57142857142856</c:v>
                </c:pt>
                <c:pt idx="2606">
                  <c:v>107.1</c:v>
                </c:pt>
                <c:pt idx="2607">
                  <c:v>47.180555555555557</c:v>
                </c:pt>
                <c:pt idx="2608">
                  <c:v>120.30882352941177</c:v>
                </c:pt>
                <c:pt idx="2609">
                  <c:v>27.59748427672956</c:v>
                </c:pt>
                <c:pt idx="2610">
                  <c:v>205.2987012987013</c:v>
                </c:pt>
                <c:pt idx="2611">
                  <c:v>35.547169811320757</c:v>
                </c:pt>
                <c:pt idx="2612">
                  <c:v>74.639488409272587</c:v>
                </c:pt>
                <c:pt idx="2613">
                  <c:v>47.058064516129029</c:v>
                </c:pt>
                <c:pt idx="2614">
                  <c:v>26.591351351351353</c:v>
                </c:pt>
                <c:pt idx="2615">
                  <c:v>36.774193548387096</c:v>
                </c:pt>
                <c:pt idx="2616">
                  <c:v>31.820544982698959</c:v>
                </c:pt>
                <c:pt idx="2617">
                  <c:v>27.576923076923077</c:v>
                </c:pt>
                <c:pt idx="2618">
                  <c:v>56</c:v>
                </c:pt>
                <c:pt idx="2619">
                  <c:v>21.555555555555557</c:v>
                </c:pt>
                <c:pt idx="2620">
                  <c:v>44.095238095238095</c:v>
                </c:pt>
                <c:pt idx="2621">
                  <c:v>63.87</c:v>
                </c:pt>
                <c:pt idx="2622">
                  <c:v>38.987654320987652</c:v>
                </c:pt>
                <c:pt idx="2623">
                  <c:v>80.185489510489504</c:v>
                </c:pt>
                <c:pt idx="2624">
                  <c:v>34.904761904761905</c:v>
                </c:pt>
                <c:pt idx="2625">
                  <c:v>89.100502512562812</c:v>
                </c:pt>
                <c:pt idx="2626">
                  <c:v>39.44</c:v>
                </c:pt>
                <c:pt idx="2627">
                  <c:v>136.9047619047619</c:v>
                </c:pt>
                <c:pt idx="2628">
                  <c:v>37.46</c:v>
                </c:pt>
                <c:pt idx="2629">
                  <c:v>31.96153846153846</c:v>
                </c:pt>
                <c:pt idx="2630">
                  <c:v>25.214285714285715</c:v>
                </c:pt>
                <c:pt idx="2631">
                  <c:v>10.040816326530612</c:v>
                </c:pt>
                <c:pt idx="2632">
                  <c:v>45.94202898550725</c:v>
                </c:pt>
                <c:pt idx="2633">
                  <c:v>15</c:v>
                </c:pt>
                <c:pt idx="2634">
                  <c:v>0</c:v>
                </c:pt>
                <c:pt idx="2635">
                  <c:v>223.58248500999335</c:v>
                </c:pt>
                <c:pt idx="2636">
                  <c:v>39.480769230769234</c:v>
                </c:pt>
                <c:pt idx="2637">
                  <c:v>91.304347826086953</c:v>
                </c:pt>
                <c:pt idx="2638">
                  <c:v>78.666205607476627</c:v>
                </c:pt>
                <c:pt idx="2639">
                  <c:v>12</c:v>
                </c:pt>
                <c:pt idx="2640">
                  <c:v>17.666666666666668</c:v>
                </c:pt>
                <c:pt idx="2641">
                  <c:v>41.333333333333336</c:v>
                </c:pt>
                <c:pt idx="2642">
                  <c:v>71.599999999999994</c:v>
                </c:pt>
                <c:pt idx="2643">
                  <c:v>307.8235294117647</c:v>
                </c:pt>
                <c:pt idx="2644">
                  <c:v>80.454545454545453</c:v>
                </c:pt>
                <c:pt idx="2645">
                  <c:v>83.942857142857136</c:v>
                </c:pt>
                <c:pt idx="2646">
                  <c:v>8.5</c:v>
                </c:pt>
                <c:pt idx="2647">
                  <c:v>73.372093023255815</c:v>
                </c:pt>
                <c:pt idx="2648">
                  <c:v>112.86184210526316</c:v>
                </c:pt>
                <c:pt idx="2649">
                  <c:v>95.277627118644077</c:v>
                </c:pt>
                <c:pt idx="2650">
                  <c:v>22.75</c:v>
                </c:pt>
                <c:pt idx="2651">
                  <c:v>133.30000000000001</c:v>
                </c:pt>
                <c:pt idx="2652">
                  <c:v>3.8</c:v>
                </c:pt>
                <c:pt idx="2653">
                  <c:v>85.75</c:v>
                </c:pt>
                <c:pt idx="2654">
                  <c:v>267</c:v>
                </c:pt>
                <c:pt idx="2655">
                  <c:v>373.55803571428572</c:v>
                </c:pt>
                <c:pt idx="2656">
                  <c:v>174.03846153846155</c:v>
                </c:pt>
                <c:pt idx="2657">
                  <c:v>93.695652173913047</c:v>
                </c:pt>
                <c:pt idx="2658">
                  <c:v>77.327718446601949</c:v>
                </c:pt>
                <c:pt idx="2659">
                  <c:v>92.222222222222229</c:v>
                </c:pt>
                <c:pt idx="2660">
                  <c:v>60.964285714285715</c:v>
                </c:pt>
                <c:pt idx="2661">
                  <c:v>91</c:v>
                </c:pt>
                <c:pt idx="2662">
                  <c:v>41.583333333333336</c:v>
                </c:pt>
                <c:pt idx="2663">
                  <c:v>33.761904761904759</c:v>
                </c:pt>
                <c:pt idx="2664">
                  <c:v>70.61702127659575</c:v>
                </c:pt>
                <c:pt idx="2665">
                  <c:v>167.15151515151516</c:v>
                </c:pt>
                <c:pt idx="2666">
                  <c:v>128.61988304093566</c:v>
                </c:pt>
                <c:pt idx="2667">
                  <c:v>65.41379310344827</c:v>
                </c:pt>
                <c:pt idx="2668">
                  <c:v>117.55555555555556</c:v>
                </c:pt>
                <c:pt idx="2669">
                  <c:v>126.48148148148148</c:v>
                </c:pt>
                <c:pt idx="2670">
                  <c:v>550</c:v>
                </c:pt>
                <c:pt idx="2671">
                  <c:v>44</c:v>
                </c:pt>
                <c:pt idx="2672">
                  <c:v>69</c:v>
                </c:pt>
                <c:pt idx="2673">
                  <c:v>27.5</c:v>
                </c:pt>
                <c:pt idx="2674">
                  <c:v>84.9</c:v>
                </c:pt>
                <c:pt idx="2675">
                  <c:v>12</c:v>
                </c:pt>
                <c:pt idx="2676">
                  <c:v>200</c:v>
                </c:pt>
                <c:pt idx="2677">
                  <c:v>10</c:v>
                </c:pt>
                <c:pt idx="2678">
                  <c:v>0</c:v>
                </c:pt>
                <c:pt idx="2679">
                  <c:v>0</c:v>
                </c:pt>
                <c:pt idx="2680">
                  <c:v>5.2857142857142856</c:v>
                </c:pt>
                <c:pt idx="2681">
                  <c:v>1</c:v>
                </c:pt>
                <c:pt idx="2682">
                  <c:v>72.762711864406782</c:v>
                </c:pt>
                <c:pt idx="2683">
                  <c:v>17.5</c:v>
                </c:pt>
                <c:pt idx="2684">
                  <c:v>25</c:v>
                </c:pt>
                <c:pt idx="2685">
                  <c:v>13.333333333333334</c:v>
                </c:pt>
                <c:pt idx="2686">
                  <c:v>1</c:v>
                </c:pt>
                <c:pt idx="2687">
                  <c:v>23.666666666666668</c:v>
                </c:pt>
                <c:pt idx="2688">
                  <c:v>89.21052631578948</c:v>
                </c:pt>
                <c:pt idx="2689">
                  <c:v>116.55769230769231</c:v>
                </c:pt>
                <c:pt idx="2690">
                  <c:v>13.005000000000001</c:v>
                </c:pt>
                <c:pt idx="2691">
                  <c:v>0</c:v>
                </c:pt>
                <c:pt idx="2692">
                  <c:v>17.5</c:v>
                </c:pt>
                <c:pt idx="2693">
                  <c:v>34.130434782608695</c:v>
                </c:pt>
                <c:pt idx="2694">
                  <c:v>132.34615384615384</c:v>
                </c:pt>
                <c:pt idx="2695">
                  <c:v>922.22222222222217</c:v>
                </c:pt>
                <c:pt idx="2696">
                  <c:v>163.57142857142858</c:v>
                </c:pt>
                <c:pt idx="2697">
                  <c:v>217.375</c:v>
                </c:pt>
                <c:pt idx="2698">
                  <c:v>149.44486692015209</c:v>
                </c:pt>
                <c:pt idx="2699">
                  <c:v>71.237487309644663</c:v>
                </c:pt>
                <c:pt idx="2700">
                  <c:v>44.464318398474738</c:v>
                </c:pt>
                <c:pt idx="2701">
                  <c:v>164.94480519480518</c:v>
                </c:pt>
                <c:pt idx="2702">
                  <c:v>84.871516544117654</c:v>
                </c:pt>
                <c:pt idx="2703">
                  <c:v>53.945205479452056</c:v>
                </c:pt>
                <c:pt idx="2704">
                  <c:v>50.531468531468533</c:v>
                </c:pt>
                <c:pt idx="2705">
                  <c:v>108.00140845070422</c:v>
                </c:pt>
                <c:pt idx="2706">
                  <c:v>95.373770491803285</c:v>
                </c:pt>
                <c:pt idx="2707">
                  <c:v>57.631016333938291</c:v>
                </c:pt>
                <c:pt idx="2708">
                  <c:v>64.160481283422456</c:v>
                </c:pt>
                <c:pt idx="2709">
                  <c:v>92.387692307692305</c:v>
                </c:pt>
                <c:pt idx="2710">
                  <c:v>125.97972972972973</c:v>
                </c:pt>
                <c:pt idx="2711">
                  <c:v>94.637681159420296</c:v>
                </c:pt>
                <c:pt idx="2712">
                  <c:v>170.69942196531792</c:v>
                </c:pt>
                <c:pt idx="2713">
                  <c:v>40.762081784386616</c:v>
                </c:pt>
                <c:pt idx="2714">
                  <c:v>68.254054054054052</c:v>
                </c:pt>
                <c:pt idx="2715">
                  <c:v>95.48863636363636</c:v>
                </c:pt>
                <c:pt idx="2716">
                  <c:v>7.1902649656526005</c:v>
                </c:pt>
                <c:pt idx="2717">
                  <c:v>511.65486725663715</c:v>
                </c:pt>
                <c:pt idx="2718">
                  <c:v>261.74504950495049</c:v>
                </c:pt>
                <c:pt idx="2719">
                  <c:v>69.760961810466767</c:v>
                </c:pt>
                <c:pt idx="2720">
                  <c:v>77.229591836734699</c:v>
                </c:pt>
                <c:pt idx="2721">
                  <c:v>340.56521739130437</c:v>
                </c:pt>
                <c:pt idx="2722">
                  <c:v>67.417903225806455</c:v>
                </c:pt>
                <c:pt idx="2723">
                  <c:v>845.70270270270271</c:v>
                </c:pt>
                <c:pt idx="2724">
                  <c:v>97.191780821917803</c:v>
                </c:pt>
                <c:pt idx="2725">
                  <c:v>451.84033613445376</c:v>
                </c:pt>
                <c:pt idx="2726">
                  <c:v>21.640147492625371</c:v>
                </c:pt>
                <c:pt idx="2727">
                  <c:v>169.51724137931035</c:v>
                </c:pt>
                <c:pt idx="2728">
                  <c:v>161.88210526315791</c:v>
                </c:pt>
                <c:pt idx="2729">
                  <c:v>493.13333333333333</c:v>
                </c:pt>
                <c:pt idx="2730">
                  <c:v>22.120418848167539</c:v>
                </c:pt>
                <c:pt idx="2731">
                  <c:v>18.235294117647058</c:v>
                </c:pt>
                <c:pt idx="2732">
                  <c:v>8.75</c:v>
                </c:pt>
                <c:pt idx="2733">
                  <c:v>40.611111111111114</c:v>
                </c:pt>
                <c:pt idx="2734">
                  <c:v>0</c:v>
                </c:pt>
                <c:pt idx="2735">
                  <c:v>37.954545454545453</c:v>
                </c:pt>
                <c:pt idx="2736">
                  <c:v>35.734693877551024</c:v>
                </c:pt>
                <c:pt idx="2737">
                  <c:v>42.157894736842103</c:v>
                </c:pt>
                <c:pt idx="2738">
                  <c:v>35</c:v>
                </c:pt>
                <c:pt idx="2739">
                  <c:v>13.25</c:v>
                </c:pt>
                <c:pt idx="2740">
                  <c:v>55</c:v>
                </c:pt>
                <c:pt idx="2741">
                  <c:v>0</c:v>
                </c:pt>
                <c:pt idx="2742">
                  <c:v>0</c:v>
                </c:pt>
                <c:pt idx="2743">
                  <c:v>39.285714285714285</c:v>
                </c:pt>
                <c:pt idx="2744">
                  <c:v>47.5</c:v>
                </c:pt>
                <c:pt idx="2745">
                  <c:v>0</c:v>
                </c:pt>
                <c:pt idx="2746">
                  <c:v>17.333333333333332</c:v>
                </c:pt>
                <c:pt idx="2747">
                  <c:v>31.757575757575758</c:v>
                </c:pt>
                <c:pt idx="2748">
                  <c:v>5</c:v>
                </c:pt>
                <c:pt idx="2749">
                  <c:v>39</c:v>
                </c:pt>
                <c:pt idx="2750">
                  <c:v>52.5</c:v>
                </c:pt>
                <c:pt idx="2751">
                  <c:v>0</c:v>
                </c:pt>
                <c:pt idx="2752">
                  <c:v>9</c:v>
                </c:pt>
                <c:pt idx="2753">
                  <c:v>25</c:v>
                </c:pt>
                <c:pt idx="2754">
                  <c:v>30</c:v>
                </c:pt>
                <c:pt idx="2755">
                  <c:v>11.25</c:v>
                </c:pt>
                <c:pt idx="2756">
                  <c:v>0</c:v>
                </c:pt>
                <c:pt idx="2757">
                  <c:v>25</c:v>
                </c:pt>
                <c:pt idx="2758">
                  <c:v>11.333333333333334</c:v>
                </c:pt>
                <c:pt idx="2759">
                  <c:v>29.470588235294116</c:v>
                </c:pt>
                <c:pt idx="2760">
                  <c:v>1</c:v>
                </c:pt>
                <c:pt idx="2761">
                  <c:v>63.098484848484851</c:v>
                </c:pt>
                <c:pt idx="2762">
                  <c:v>0</c:v>
                </c:pt>
                <c:pt idx="2763">
                  <c:v>0</c:v>
                </c:pt>
                <c:pt idx="2764">
                  <c:v>1</c:v>
                </c:pt>
                <c:pt idx="2765">
                  <c:v>43.846153846153847</c:v>
                </c:pt>
                <c:pt idx="2766">
                  <c:v>75</c:v>
                </c:pt>
                <c:pt idx="2767">
                  <c:v>45.972222222222221</c:v>
                </c:pt>
                <c:pt idx="2768">
                  <c:v>10</c:v>
                </c:pt>
                <c:pt idx="2769">
                  <c:v>93.666666666666671</c:v>
                </c:pt>
                <c:pt idx="2770">
                  <c:v>53</c:v>
                </c:pt>
                <c:pt idx="2771">
                  <c:v>0</c:v>
                </c:pt>
                <c:pt idx="2772">
                  <c:v>47</c:v>
                </c:pt>
                <c:pt idx="2773">
                  <c:v>66.666666666666671</c:v>
                </c:pt>
                <c:pt idx="2774">
                  <c:v>18.770491803278688</c:v>
                </c:pt>
                <c:pt idx="2775">
                  <c:v>66.111111111111114</c:v>
                </c:pt>
                <c:pt idx="2776">
                  <c:v>36.859154929577464</c:v>
                </c:pt>
                <c:pt idx="2777">
                  <c:v>39.810810810810814</c:v>
                </c:pt>
                <c:pt idx="2778">
                  <c:v>31.5</c:v>
                </c:pt>
                <c:pt idx="2779">
                  <c:v>102.5</c:v>
                </c:pt>
                <c:pt idx="2780">
                  <c:v>126.45833333333333</c:v>
                </c:pt>
                <c:pt idx="2781">
                  <c:v>47.878787878787875</c:v>
                </c:pt>
                <c:pt idx="2782">
                  <c:v>73.214285714285708</c:v>
                </c:pt>
                <c:pt idx="2783">
                  <c:v>89.666666666666671</c:v>
                </c:pt>
                <c:pt idx="2784">
                  <c:v>151.4623287671233</c:v>
                </c:pt>
                <c:pt idx="2785">
                  <c:v>25</c:v>
                </c:pt>
                <c:pt idx="2786">
                  <c:v>36.5</c:v>
                </c:pt>
                <c:pt idx="2787">
                  <c:v>44</c:v>
                </c:pt>
                <c:pt idx="2788">
                  <c:v>87.357553191489373</c:v>
                </c:pt>
                <c:pt idx="2789">
                  <c:v>36.474820143884891</c:v>
                </c:pt>
                <c:pt idx="2790">
                  <c:v>44.859538461538463</c:v>
                </c:pt>
                <c:pt idx="2791">
                  <c:v>42.903225806451616</c:v>
                </c:pt>
                <c:pt idx="2792">
                  <c:v>51.230769230769234</c:v>
                </c:pt>
                <c:pt idx="2793">
                  <c:v>33.944444444444443</c:v>
                </c:pt>
                <c:pt idx="2794">
                  <c:v>90.744680851063833</c:v>
                </c:pt>
                <c:pt idx="2795">
                  <c:v>50</c:v>
                </c:pt>
                <c:pt idx="2796">
                  <c:v>24.444444444444443</c:v>
                </c:pt>
                <c:pt idx="2797">
                  <c:v>44.25</c:v>
                </c:pt>
                <c:pt idx="2798">
                  <c:v>67.741935483870961</c:v>
                </c:pt>
                <c:pt idx="2799">
                  <c:v>65.376811594202906</c:v>
                </c:pt>
                <c:pt idx="2800">
                  <c:v>121.9047619047619</c:v>
                </c:pt>
                <c:pt idx="2801">
                  <c:v>47.456140350877192</c:v>
                </c:pt>
                <c:pt idx="2802">
                  <c:v>92.842592592592595</c:v>
                </c:pt>
                <c:pt idx="2803">
                  <c:v>68.253012048192772</c:v>
                </c:pt>
                <c:pt idx="2804">
                  <c:v>37.209583333333335</c:v>
                </c:pt>
                <c:pt idx="2805">
                  <c:v>25.25</c:v>
                </c:pt>
                <c:pt idx="2806">
                  <c:v>43.214285714285715</c:v>
                </c:pt>
                <c:pt idx="2807">
                  <c:v>25.130177514792898</c:v>
                </c:pt>
                <c:pt idx="2808">
                  <c:v>23.636363636363637</c:v>
                </c:pt>
                <c:pt idx="2809">
                  <c:v>103.95098039215686</c:v>
                </c:pt>
                <c:pt idx="2810">
                  <c:v>50.384615384615387</c:v>
                </c:pt>
                <c:pt idx="2811">
                  <c:v>13.6</c:v>
                </c:pt>
                <c:pt idx="2812">
                  <c:v>28.571428571428573</c:v>
                </c:pt>
                <c:pt idx="2813">
                  <c:v>63.829787234042556</c:v>
                </c:pt>
                <c:pt idx="2814">
                  <c:v>8.8571428571428577</c:v>
                </c:pt>
                <c:pt idx="2815">
                  <c:v>50.666666666666664</c:v>
                </c:pt>
                <c:pt idx="2816">
                  <c:v>60.784313725490193</c:v>
                </c:pt>
                <c:pt idx="2817">
                  <c:v>113.42105263157895</c:v>
                </c:pt>
                <c:pt idx="2818">
                  <c:v>104.56521739130434</c:v>
                </c:pt>
                <c:pt idx="2819">
                  <c:v>98.30927835051547</c:v>
                </c:pt>
                <c:pt idx="2820">
                  <c:v>35.039473684210527</c:v>
                </c:pt>
                <c:pt idx="2821">
                  <c:v>272.72727272727275</c:v>
                </c:pt>
                <c:pt idx="2822">
                  <c:v>63.846153846153847</c:v>
                </c:pt>
                <c:pt idx="2823">
                  <c:v>30.189368421052631</c:v>
                </c:pt>
                <c:pt idx="2824">
                  <c:v>83.51428571428572</c:v>
                </c:pt>
                <c:pt idx="2825">
                  <c:v>64.761904761904759</c:v>
                </c:pt>
                <c:pt idx="2826">
                  <c:v>20.118172043010752</c:v>
                </c:pt>
                <c:pt idx="2827">
                  <c:v>44.090909090909093</c:v>
                </c:pt>
                <c:pt idx="2828">
                  <c:v>40.476190476190474</c:v>
                </c:pt>
                <c:pt idx="2829">
                  <c:v>44.537037037037038</c:v>
                </c:pt>
                <c:pt idx="2830">
                  <c:v>125.80645161290323</c:v>
                </c:pt>
                <c:pt idx="2831">
                  <c:v>19.696969696969695</c:v>
                </c:pt>
                <c:pt idx="2832">
                  <c:v>10</c:v>
                </c:pt>
                <c:pt idx="2833">
                  <c:v>0</c:v>
                </c:pt>
                <c:pt idx="2834">
                  <c:v>0</c:v>
                </c:pt>
                <c:pt idx="2835">
                  <c:v>30</c:v>
                </c:pt>
                <c:pt idx="2836">
                  <c:v>60.666666666666664</c:v>
                </c:pt>
                <c:pt idx="2837">
                  <c:v>0</c:v>
                </c:pt>
                <c:pt idx="2838">
                  <c:v>0</c:v>
                </c:pt>
                <c:pt idx="2839">
                  <c:v>23.333333333333332</c:v>
                </c:pt>
                <c:pt idx="2840">
                  <c:v>5</c:v>
                </c:pt>
                <c:pt idx="2841">
                  <c:v>23.923076923076923</c:v>
                </c:pt>
                <c:pt idx="2842">
                  <c:v>0</c:v>
                </c:pt>
                <c:pt idx="2843">
                  <c:v>15.833333333333334</c:v>
                </c:pt>
                <c:pt idx="2844">
                  <c:v>0</c:v>
                </c:pt>
                <c:pt idx="2845">
                  <c:v>29.785714285714285</c:v>
                </c:pt>
                <c:pt idx="2846">
                  <c:v>60</c:v>
                </c:pt>
                <c:pt idx="2847">
                  <c:v>24.333333333333332</c:v>
                </c:pt>
                <c:pt idx="2848">
                  <c:v>500</c:v>
                </c:pt>
                <c:pt idx="2849">
                  <c:v>0</c:v>
                </c:pt>
                <c:pt idx="2850">
                  <c:v>35</c:v>
                </c:pt>
                <c:pt idx="2851">
                  <c:v>29.555555555555557</c:v>
                </c:pt>
                <c:pt idx="2852">
                  <c:v>26.666666666666668</c:v>
                </c:pt>
                <c:pt idx="2853">
                  <c:v>18.333333333333332</c:v>
                </c:pt>
                <c:pt idx="2854">
                  <c:v>20</c:v>
                </c:pt>
                <c:pt idx="2855">
                  <c:v>13.333333333333334</c:v>
                </c:pt>
                <c:pt idx="2856">
                  <c:v>0</c:v>
                </c:pt>
                <c:pt idx="2857">
                  <c:v>22.5</c:v>
                </c:pt>
                <c:pt idx="2858">
                  <c:v>50.4</c:v>
                </c:pt>
                <c:pt idx="2859">
                  <c:v>105.02933333333334</c:v>
                </c:pt>
                <c:pt idx="2860">
                  <c:v>35.4</c:v>
                </c:pt>
                <c:pt idx="2861">
                  <c:v>83.333333333333329</c:v>
                </c:pt>
                <c:pt idx="2862">
                  <c:v>35.92307692307692</c:v>
                </c:pt>
                <c:pt idx="2863">
                  <c:v>0</c:v>
                </c:pt>
                <c:pt idx="2864">
                  <c:v>119.125</c:v>
                </c:pt>
                <c:pt idx="2865">
                  <c:v>90.333333333333329</c:v>
                </c:pt>
                <c:pt idx="2866">
                  <c:v>2.3333333333333335</c:v>
                </c:pt>
                <c:pt idx="2867">
                  <c:v>0</c:v>
                </c:pt>
                <c:pt idx="2868">
                  <c:v>108.33333333333333</c:v>
                </c:pt>
                <c:pt idx="2869">
                  <c:v>15.75</c:v>
                </c:pt>
                <c:pt idx="2870">
                  <c:v>29</c:v>
                </c:pt>
                <c:pt idx="2871">
                  <c:v>96.551724137931032</c:v>
                </c:pt>
                <c:pt idx="2872">
                  <c:v>0</c:v>
                </c:pt>
                <c:pt idx="2873">
                  <c:v>63</c:v>
                </c:pt>
                <c:pt idx="2874">
                  <c:v>381.6</c:v>
                </c:pt>
                <c:pt idx="2875">
                  <c:v>46.25</c:v>
                </c:pt>
                <c:pt idx="2876">
                  <c:v>26</c:v>
                </c:pt>
                <c:pt idx="2877">
                  <c:v>10</c:v>
                </c:pt>
                <c:pt idx="2878">
                  <c:v>5</c:v>
                </c:pt>
                <c:pt idx="2879">
                  <c:v>0</c:v>
                </c:pt>
                <c:pt idx="2880">
                  <c:v>81.571428571428569</c:v>
                </c:pt>
                <c:pt idx="2881">
                  <c:v>7</c:v>
                </c:pt>
                <c:pt idx="2882">
                  <c:v>27.3</c:v>
                </c:pt>
                <c:pt idx="2883">
                  <c:v>29.411764705882351</c:v>
                </c:pt>
                <c:pt idx="2884">
                  <c:v>12.5</c:v>
                </c:pt>
                <c:pt idx="2885">
                  <c:v>0</c:v>
                </c:pt>
                <c:pt idx="2886">
                  <c:v>5.75</c:v>
                </c:pt>
                <c:pt idx="2887">
                  <c:v>52.083333333333336</c:v>
                </c:pt>
                <c:pt idx="2888">
                  <c:v>183.33333333333334</c:v>
                </c:pt>
                <c:pt idx="2889">
                  <c:v>26.333333333333332</c:v>
                </c:pt>
                <c:pt idx="2890">
                  <c:v>0</c:v>
                </c:pt>
                <c:pt idx="2891">
                  <c:v>486.42857142857144</c:v>
                </c:pt>
                <c:pt idx="2892">
                  <c:v>3</c:v>
                </c:pt>
                <c:pt idx="2893">
                  <c:v>25</c:v>
                </c:pt>
                <c:pt idx="2894">
                  <c:v>9.75</c:v>
                </c:pt>
                <c:pt idx="2895">
                  <c:v>18.75</c:v>
                </c:pt>
                <c:pt idx="2896">
                  <c:v>36.588235294117645</c:v>
                </c:pt>
                <c:pt idx="2897">
                  <c:v>80.714285714285708</c:v>
                </c:pt>
                <c:pt idx="2898">
                  <c:v>1</c:v>
                </c:pt>
                <c:pt idx="2899">
                  <c:v>52.8</c:v>
                </c:pt>
                <c:pt idx="2900">
                  <c:v>20</c:v>
                </c:pt>
                <c:pt idx="2901">
                  <c:v>1</c:v>
                </c:pt>
                <c:pt idx="2902">
                  <c:v>46.928571428571431</c:v>
                </c:pt>
                <c:pt idx="2903">
                  <c:v>78.07692307692308</c:v>
                </c:pt>
                <c:pt idx="2904">
                  <c:v>1</c:v>
                </c:pt>
                <c:pt idx="2905">
                  <c:v>1</c:v>
                </c:pt>
                <c:pt idx="2906">
                  <c:v>203.66666666666666</c:v>
                </c:pt>
                <c:pt idx="2907">
                  <c:v>20.714285714285715</c:v>
                </c:pt>
                <c:pt idx="2908">
                  <c:v>48.555555555555557</c:v>
                </c:pt>
                <c:pt idx="2909">
                  <c:v>68.099999999999994</c:v>
                </c:pt>
                <c:pt idx="2910">
                  <c:v>8.5</c:v>
                </c:pt>
                <c:pt idx="2911">
                  <c:v>51.615384615384613</c:v>
                </c:pt>
                <c:pt idx="2912">
                  <c:v>43</c:v>
                </c:pt>
                <c:pt idx="2913">
                  <c:v>83.333333333333329</c:v>
                </c:pt>
                <c:pt idx="2914">
                  <c:v>30</c:v>
                </c:pt>
                <c:pt idx="2915">
                  <c:v>175.51020408163265</c:v>
                </c:pt>
                <c:pt idx="2916">
                  <c:v>231.66175879396985</c:v>
                </c:pt>
                <c:pt idx="2917">
                  <c:v>75</c:v>
                </c:pt>
                <c:pt idx="2918">
                  <c:v>112.14285714285714</c:v>
                </c:pt>
                <c:pt idx="2919">
                  <c:v>41.666666666666664</c:v>
                </c:pt>
                <c:pt idx="2920">
                  <c:v>255.17343750000001</c:v>
                </c:pt>
                <c:pt idx="2921">
                  <c:v>162.7741935483871</c:v>
                </c:pt>
                <c:pt idx="2922">
                  <c:v>88.333333333333329</c:v>
                </c:pt>
                <c:pt idx="2923">
                  <c:v>85.736842105263165</c:v>
                </c:pt>
                <c:pt idx="2924">
                  <c:v>47.574074074074076</c:v>
                </c:pt>
                <c:pt idx="2925">
                  <c:v>72.972972972972968</c:v>
                </c:pt>
                <c:pt idx="2926">
                  <c:v>90.538461538461533</c:v>
                </c:pt>
                <c:pt idx="2927">
                  <c:v>37.647058823529413</c:v>
                </c:pt>
                <c:pt idx="2928">
                  <c:v>36.363636363636367</c:v>
                </c:pt>
                <c:pt idx="2929">
                  <c:v>126.71875</c:v>
                </c:pt>
                <c:pt idx="2930">
                  <c:v>329.2</c:v>
                </c:pt>
                <c:pt idx="2931">
                  <c:v>81.242424242424249</c:v>
                </c:pt>
                <c:pt idx="2932">
                  <c:v>1</c:v>
                </c:pt>
                <c:pt idx="2933">
                  <c:v>202.22772277227722</c:v>
                </c:pt>
                <c:pt idx="2934">
                  <c:v>0</c:v>
                </c:pt>
                <c:pt idx="2935">
                  <c:v>100</c:v>
                </c:pt>
                <c:pt idx="2936">
                  <c:v>0</c:v>
                </c:pt>
                <c:pt idx="2937">
                  <c:v>1</c:v>
                </c:pt>
                <c:pt idx="2938">
                  <c:v>82.461538461538467</c:v>
                </c:pt>
                <c:pt idx="2939">
                  <c:v>2.6666666666666665</c:v>
                </c:pt>
                <c:pt idx="2940">
                  <c:v>12.5</c:v>
                </c:pt>
                <c:pt idx="2941">
                  <c:v>0</c:v>
                </c:pt>
                <c:pt idx="2942">
                  <c:v>18.896551724137932</c:v>
                </c:pt>
                <c:pt idx="2943">
                  <c:v>200.625</c:v>
                </c:pt>
                <c:pt idx="2944">
                  <c:v>201.66666666666666</c:v>
                </c:pt>
                <c:pt idx="2945">
                  <c:v>0</c:v>
                </c:pt>
                <c:pt idx="2946">
                  <c:v>65</c:v>
                </c:pt>
                <c:pt idx="2947">
                  <c:v>66.099999999999994</c:v>
                </c:pt>
                <c:pt idx="2948">
                  <c:v>93.333333333333329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50.75</c:v>
                </c:pt>
                <c:pt idx="2953">
                  <c:v>60.9</c:v>
                </c:pt>
                <c:pt idx="2954">
                  <c:v>109.03061224489795</c:v>
                </c:pt>
                <c:pt idx="2955">
                  <c:v>25.692295918367346</c:v>
                </c:pt>
                <c:pt idx="2956">
                  <c:v>41.92307692307692</c:v>
                </c:pt>
                <c:pt idx="2957">
                  <c:v>88.7734375</c:v>
                </c:pt>
                <c:pt idx="2958">
                  <c:v>80.225352112676063</c:v>
                </c:pt>
                <c:pt idx="2959">
                  <c:v>78.936170212765958</c:v>
                </c:pt>
                <c:pt idx="2960">
                  <c:v>95.588235294117652</c:v>
                </c:pt>
                <c:pt idx="2961">
                  <c:v>69.890109890109883</c:v>
                </c:pt>
                <c:pt idx="2962">
                  <c:v>74.534883720930239</c:v>
                </c:pt>
                <c:pt idx="2963">
                  <c:v>123.94117647058823</c:v>
                </c:pt>
                <c:pt idx="2964">
                  <c:v>264.84848484848487</c:v>
                </c:pt>
                <c:pt idx="2965">
                  <c:v>58.620689655172413</c:v>
                </c:pt>
                <c:pt idx="2966">
                  <c:v>70.884955752212392</c:v>
                </c:pt>
                <c:pt idx="2967">
                  <c:v>8.5714285714285712</c:v>
                </c:pt>
                <c:pt idx="2968">
                  <c:v>113.56666666666666</c:v>
                </c:pt>
                <c:pt idx="2969">
                  <c:v>60.6875</c:v>
                </c:pt>
                <c:pt idx="2970">
                  <c:v>110.21739130434783</c:v>
                </c:pt>
                <c:pt idx="2971">
                  <c:v>136.45833333333334</c:v>
                </c:pt>
                <c:pt idx="2972">
                  <c:v>53.164948453608247</c:v>
                </c:pt>
                <c:pt idx="2973">
                  <c:v>86.491525423728817</c:v>
                </c:pt>
                <c:pt idx="2974">
                  <c:v>155.23827397260274</c:v>
                </c:pt>
                <c:pt idx="2975">
                  <c:v>115.08256880733946</c:v>
                </c:pt>
                <c:pt idx="2976">
                  <c:v>109.5945945945946</c:v>
                </c:pt>
                <c:pt idx="2977">
                  <c:v>45.214285714285715</c:v>
                </c:pt>
                <c:pt idx="2978">
                  <c:v>104.15169811320754</c:v>
                </c:pt>
                <c:pt idx="2979">
                  <c:v>35.714285714285715</c:v>
                </c:pt>
                <c:pt idx="2980">
                  <c:v>96.997252747252745</c:v>
                </c:pt>
                <c:pt idx="2981">
                  <c:v>370.37037037037038</c:v>
                </c:pt>
                <c:pt idx="2982">
                  <c:v>94.408602150537632</c:v>
                </c:pt>
                <c:pt idx="2983">
                  <c:v>48.984375</c:v>
                </c:pt>
                <c:pt idx="2984">
                  <c:v>45.590909090909093</c:v>
                </c:pt>
                <c:pt idx="2985">
                  <c:v>23.275254237288134</c:v>
                </c:pt>
                <c:pt idx="2986">
                  <c:v>63.2289156626506</c:v>
                </c:pt>
                <c:pt idx="2987">
                  <c:v>153.5204081632653</c:v>
                </c:pt>
                <c:pt idx="2988">
                  <c:v>90.2</c:v>
                </c:pt>
                <c:pt idx="2989">
                  <c:v>118.97113163972287</c:v>
                </c:pt>
                <c:pt idx="2990">
                  <c:v>80.25</c:v>
                </c:pt>
                <c:pt idx="2991">
                  <c:v>62.5</c:v>
                </c:pt>
                <c:pt idx="2992">
                  <c:v>131.37719999999999</c:v>
                </c:pt>
                <c:pt idx="2993">
                  <c:v>73.032980769230775</c:v>
                </c:pt>
                <c:pt idx="2994">
                  <c:v>178.52941176470588</c:v>
                </c:pt>
                <c:pt idx="2995">
                  <c:v>162.90974729241879</c:v>
                </c:pt>
                <c:pt idx="2996">
                  <c:v>108.24237288135593</c:v>
                </c:pt>
                <c:pt idx="2997">
                  <c:v>88.865979381443296</c:v>
                </c:pt>
                <c:pt idx="2998">
                  <c:v>54</c:v>
                </c:pt>
                <c:pt idx="2999">
                  <c:v>116.73076923076923</c:v>
                </c:pt>
                <c:pt idx="3000">
                  <c:v>233.8984375</c:v>
                </c:pt>
                <c:pt idx="3001">
                  <c:v>158</c:v>
                </c:pt>
                <c:pt idx="3002">
                  <c:v>14.84</c:v>
                </c:pt>
                <c:pt idx="3003">
                  <c:v>85.181818181818187</c:v>
                </c:pt>
                <c:pt idx="3004">
                  <c:v>146.69158878504672</c:v>
                </c:pt>
                <c:pt idx="3005">
                  <c:v>50.764811490125673</c:v>
                </c:pt>
                <c:pt idx="3006">
                  <c:v>87.7</c:v>
                </c:pt>
                <c:pt idx="3007">
                  <c:v>242.27777777777777</c:v>
                </c:pt>
                <c:pt idx="3008">
                  <c:v>146.44654088050314</c:v>
                </c:pt>
                <c:pt idx="3009">
                  <c:v>103.17073170731707</c:v>
                </c:pt>
                <c:pt idx="3010">
                  <c:v>80.464601769911511</c:v>
                </c:pt>
                <c:pt idx="3011">
                  <c:v>234.66666666666666</c:v>
                </c:pt>
                <c:pt idx="3012">
                  <c:v>50.689320388349515</c:v>
                </c:pt>
                <c:pt idx="3013">
                  <c:v>162.70967741935485</c:v>
                </c:pt>
                <c:pt idx="3014">
                  <c:v>120.16666666666667</c:v>
                </c:pt>
                <c:pt idx="3015">
                  <c:v>67.697802197802204</c:v>
                </c:pt>
                <c:pt idx="3016">
                  <c:v>52.103448275862071</c:v>
                </c:pt>
                <c:pt idx="3017">
                  <c:v>51.6</c:v>
                </c:pt>
                <c:pt idx="3018">
                  <c:v>164.3</c:v>
                </c:pt>
                <c:pt idx="3019">
                  <c:v>84.858585858585855</c:v>
                </c:pt>
                <c:pt idx="3020">
                  <c:v>94.548850574712645</c:v>
                </c:pt>
                <c:pt idx="3021">
                  <c:v>45.536585365853661</c:v>
                </c:pt>
                <c:pt idx="3022">
                  <c:v>51.724137931034484</c:v>
                </c:pt>
                <c:pt idx="3023">
                  <c:v>50.88</c:v>
                </c:pt>
                <c:pt idx="3024">
                  <c:v>191.13043478260869</c:v>
                </c:pt>
                <c:pt idx="3025">
                  <c:v>89.314285714285717</c:v>
                </c:pt>
                <c:pt idx="3026">
                  <c:v>88.588631921824103</c:v>
                </c:pt>
                <c:pt idx="3027">
                  <c:v>96.300911854103347</c:v>
                </c:pt>
                <c:pt idx="3028">
                  <c:v>33.3125</c:v>
                </c:pt>
                <c:pt idx="3029">
                  <c:v>37.222222222222221</c:v>
                </c:pt>
                <c:pt idx="3030">
                  <c:v>92.130423728813554</c:v>
                </c:pt>
                <c:pt idx="3031">
                  <c:v>76.785714285714292</c:v>
                </c:pt>
                <c:pt idx="3032">
                  <c:v>96.526315789473685</c:v>
                </c:pt>
                <c:pt idx="3033">
                  <c:v>51.891891891891895</c:v>
                </c:pt>
                <c:pt idx="3034">
                  <c:v>128.9140625</c:v>
                </c:pt>
                <c:pt idx="3035">
                  <c:v>84.108974358974365</c:v>
                </c:pt>
                <c:pt idx="3036">
                  <c:v>82.941562500000003</c:v>
                </c:pt>
                <c:pt idx="3037">
                  <c:v>259.94827586206895</c:v>
                </c:pt>
                <c:pt idx="3038">
                  <c:v>37.25</c:v>
                </c:pt>
                <c:pt idx="3039">
                  <c:v>177.02127659574469</c:v>
                </c:pt>
                <c:pt idx="3040">
                  <c:v>74.074074074074076</c:v>
                </c:pt>
                <c:pt idx="3041">
                  <c:v>70.666666666666671</c:v>
                </c:pt>
                <c:pt idx="3042">
                  <c:v>23.62857142857143</c:v>
                </c:pt>
                <c:pt idx="3043">
                  <c:v>37.5</c:v>
                </c:pt>
                <c:pt idx="3044">
                  <c:v>13.333333333333334</c:v>
                </c:pt>
                <c:pt idx="3045">
                  <c:v>0</c:v>
                </c:pt>
                <c:pt idx="3046">
                  <c:v>1</c:v>
                </c:pt>
                <c:pt idx="3047">
                  <c:v>0</c:v>
                </c:pt>
                <c:pt idx="3048">
                  <c:v>0</c:v>
                </c:pt>
                <c:pt idx="3049">
                  <c:v>1</c:v>
                </c:pt>
                <c:pt idx="3050">
                  <c:v>41</c:v>
                </c:pt>
                <c:pt idx="3051">
                  <c:v>55.833333333333336</c:v>
                </c:pt>
                <c:pt idx="3052">
                  <c:v>0</c:v>
                </c:pt>
                <c:pt idx="3053">
                  <c:v>99.761194029850742</c:v>
                </c:pt>
                <c:pt idx="3054">
                  <c:v>25.521739130434781</c:v>
                </c:pt>
                <c:pt idx="3055">
                  <c:v>117.65277777777777</c:v>
                </c:pt>
                <c:pt idx="3056">
                  <c:v>5</c:v>
                </c:pt>
                <c:pt idx="3057">
                  <c:v>200</c:v>
                </c:pt>
                <c:pt idx="3058">
                  <c:v>87.5</c:v>
                </c:pt>
                <c:pt idx="3059">
                  <c:v>20.142857142857142</c:v>
                </c:pt>
                <c:pt idx="3060">
                  <c:v>20.875</c:v>
                </c:pt>
                <c:pt idx="3061">
                  <c:v>61.307692307692307</c:v>
                </c:pt>
                <c:pt idx="3062">
                  <c:v>1</c:v>
                </c:pt>
                <c:pt idx="3063">
                  <c:v>92.142857142857139</c:v>
                </c:pt>
                <c:pt idx="3064">
                  <c:v>7.333333333333333</c:v>
                </c:pt>
                <c:pt idx="3065">
                  <c:v>64.8</c:v>
                </c:pt>
                <c:pt idx="3066">
                  <c:v>30.12</c:v>
                </c:pt>
                <c:pt idx="3067">
                  <c:v>52.5</c:v>
                </c:pt>
                <c:pt idx="3068">
                  <c:v>23.666666666666668</c:v>
                </c:pt>
                <c:pt idx="3069">
                  <c:v>415.77777777777777</c:v>
                </c:pt>
                <c:pt idx="3070">
                  <c:v>53.714285714285715</c:v>
                </c:pt>
                <c:pt idx="3071">
                  <c:v>420.6</c:v>
                </c:pt>
                <c:pt idx="3072">
                  <c:v>0</c:v>
                </c:pt>
                <c:pt idx="3073">
                  <c:v>18.666666666666668</c:v>
                </c:pt>
                <c:pt idx="3074">
                  <c:v>78.333333333333329</c:v>
                </c:pt>
                <c:pt idx="3075">
                  <c:v>67.777777777777771</c:v>
                </c:pt>
                <c:pt idx="3076">
                  <c:v>16.666666666666668</c:v>
                </c:pt>
                <c:pt idx="3077">
                  <c:v>62.5</c:v>
                </c:pt>
                <c:pt idx="3078">
                  <c:v>42</c:v>
                </c:pt>
                <c:pt idx="3079">
                  <c:v>130.0888888888889</c:v>
                </c:pt>
                <c:pt idx="3080">
                  <c:v>1270.2222222222222</c:v>
                </c:pt>
                <c:pt idx="3081">
                  <c:v>88.444444444444443</c:v>
                </c:pt>
                <c:pt idx="3082">
                  <c:v>56.342380952380957</c:v>
                </c:pt>
                <c:pt idx="3083">
                  <c:v>53.529411764705884</c:v>
                </c:pt>
                <c:pt idx="3084">
                  <c:v>25</c:v>
                </c:pt>
                <c:pt idx="3085">
                  <c:v>50</c:v>
                </c:pt>
                <c:pt idx="3086">
                  <c:v>56.785714285714285</c:v>
                </c:pt>
                <c:pt idx="3087">
                  <c:v>40.833333333333336</c:v>
                </c:pt>
                <c:pt idx="3088">
                  <c:v>65.111111111111114</c:v>
                </c:pt>
                <c:pt idx="3089">
                  <c:v>55.6</c:v>
                </c:pt>
                <c:pt idx="3090">
                  <c:v>140.53846153846155</c:v>
                </c:pt>
                <c:pt idx="3091">
                  <c:v>25</c:v>
                </c:pt>
                <c:pt idx="3092">
                  <c:v>69.533333333333331</c:v>
                </c:pt>
                <c:pt idx="3093">
                  <c:v>5.5</c:v>
                </c:pt>
                <c:pt idx="3094">
                  <c:v>237</c:v>
                </c:pt>
                <c:pt idx="3095">
                  <c:v>79.870967741935488</c:v>
                </c:pt>
                <c:pt idx="3096">
                  <c:v>10.25</c:v>
                </c:pt>
                <c:pt idx="3097">
                  <c:v>272.58620689655174</c:v>
                </c:pt>
                <c:pt idx="3098">
                  <c:v>13</c:v>
                </c:pt>
                <c:pt idx="3099">
                  <c:v>58.184210526315788</c:v>
                </c:pt>
                <c:pt idx="3100">
                  <c:v>10</c:v>
                </c:pt>
                <c:pt idx="3101">
                  <c:v>70.10526315789474</c:v>
                </c:pt>
                <c:pt idx="3102">
                  <c:v>57.888888888888886</c:v>
                </c:pt>
                <c:pt idx="3103">
                  <c:v>125.27027027027027</c:v>
                </c:pt>
                <c:pt idx="3104">
                  <c:v>0</c:v>
                </c:pt>
                <c:pt idx="3105">
                  <c:v>300</c:v>
                </c:pt>
                <c:pt idx="3106">
                  <c:v>43</c:v>
                </c:pt>
                <c:pt idx="3107">
                  <c:v>1</c:v>
                </c:pt>
                <c:pt idx="3108">
                  <c:v>775</c:v>
                </c:pt>
                <c:pt idx="3109">
                  <c:v>5</c:v>
                </c:pt>
                <c:pt idx="3110">
                  <c:v>12.8</c:v>
                </c:pt>
                <c:pt idx="3111">
                  <c:v>10</c:v>
                </c:pt>
                <c:pt idx="3112">
                  <c:v>58</c:v>
                </c:pt>
                <c:pt idx="3113">
                  <c:v>244.80459770114942</c:v>
                </c:pt>
                <c:pt idx="3114">
                  <c:v>6.5</c:v>
                </c:pt>
                <c:pt idx="3115">
                  <c:v>0</c:v>
                </c:pt>
                <c:pt idx="3116">
                  <c:v>61.176470588235297</c:v>
                </c:pt>
                <c:pt idx="3117">
                  <c:v>0</c:v>
                </c:pt>
                <c:pt idx="3118">
                  <c:v>139.23931623931625</c:v>
                </c:pt>
                <c:pt idx="3119">
                  <c:v>10</c:v>
                </c:pt>
                <c:pt idx="3120">
                  <c:v>93.75</c:v>
                </c:pt>
                <c:pt idx="3121">
                  <c:v>53.75</c:v>
                </c:pt>
                <c:pt idx="3122">
                  <c:v>10</c:v>
                </c:pt>
                <c:pt idx="3123">
                  <c:v>33.75</c:v>
                </c:pt>
                <c:pt idx="3124">
                  <c:v>18.75</c:v>
                </c:pt>
                <c:pt idx="3125">
                  <c:v>23.142857142857142</c:v>
                </c:pt>
                <c:pt idx="3126">
                  <c:v>29.045454545454547</c:v>
                </c:pt>
                <c:pt idx="3127">
                  <c:v>50</c:v>
                </c:pt>
                <c:pt idx="3128">
                  <c:v>0</c:v>
                </c:pt>
                <c:pt idx="3129">
                  <c:v>450</c:v>
                </c:pt>
                <c:pt idx="3130">
                  <c:v>24</c:v>
                </c:pt>
                <c:pt idx="3131">
                  <c:v>32.25</c:v>
                </c:pt>
                <c:pt idx="3132">
                  <c:v>15</c:v>
                </c:pt>
                <c:pt idx="3133">
                  <c:v>0</c:v>
                </c:pt>
                <c:pt idx="3134">
                  <c:v>251.33333333333334</c:v>
                </c:pt>
                <c:pt idx="3135">
                  <c:v>0</c:v>
                </c:pt>
                <c:pt idx="3136">
                  <c:v>437.5</c:v>
                </c:pt>
                <c:pt idx="3137">
                  <c:v>110.35211267605634</c:v>
                </c:pt>
                <c:pt idx="3138">
                  <c:v>41.421052631578945</c:v>
                </c:pt>
                <c:pt idx="3139">
                  <c:v>52</c:v>
                </c:pt>
                <c:pt idx="3140">
                  <c:v>33.990384615384613</c:v>
                </c:pt>
                <c:pt idx="3141">
                  <c:v>103.35294117647059</c:v>
                </c:pt>
                <c:pt idx="3142">
                  <c:v>34.791044776119406</c:v>
                </c:pt>
                <c:pt idx="3143">
                  <c:v>41.773858921161825</c:v>
                </c:pt>
                <c:pt idx="3144">
                  <c:v>64.268292682926827</c:v>
                </c:pt>
                <c:pt idx="3145">
                  <c:v>31.209370860927152</c:v>
                </c:pt>
                <c:pt idx="3146">
                  <c:v>62.921348314606739</c:v>
                </c:pt>
                <c:pt idx="3147">
                  <c:v>98.536585365853654</c:v>
                </c:pt>
                <c:pt idx="3148">
                  <c:v>82.608695652173907</c:v>
                </c:pt>
                <c:pt idx="3149">
                  <c:v>38.504230769230773</c:v>
                </c:pt>
                <c:pt idx="3150">
                  <c:v>80.15789473684211</c:v>
                </c:pt>
                <c:pt idx="3151">
                  <c:v>28.405405405405407</c:v>
                </c:pt>
                <c:pt idx="3152">
                  <c:v>80.730158730158735</c:v>
                </c:pt>
                <c:pt idx="3153">
                  <c:v>200.69444444444446</c:v>
                </c:pt>
                <c:pt idx="3154">
                  <c:v>37.591549295774648</c:v>
                </c:pt>
                <c:pt idx="3155">
                  <c:v>58.095238095238095</c:v>
                </c:pt>
                <c:pt idx="3156">
                  <c:v>60.300892473118282</c:v>
                </c:pt>
                <c:pt idx="3157">
                  <c:v>63.363636363636367</c:v>
                </c:pt>
                <c:pt idx="3158">
                  <c:v>50.901639344262293</c:v>
                </c:pt>
                <c:pt idx="3159">
                  <c:v>100.5</c:v>
                </c:pt>
                <c:pt idx="3160">
                  <c:v>31.619718309859156</c:v>
                </c:pt>
                <c:pt idx="3161">
                  <c:v>65.102564102564102</c:v>
                </c:pt>
                <c:pt idx="3162">
                  <c:v>79.310344827586206</c:v>
                </c:pt>
                <c:pt idx="3163">
                  <c:v>139.18918918918919</c:v>
                </c:pt>
                <c:pt idx="3164">
                  <c:v>131.91304347826087</c:v>
                </c:pt>
                <c:pt idx="3165">
                  <c:v>91.3</c:v>
                </c:pt>
                <c:pt idx="3166">
                  <c:v>39.672727272727272</c:v>
                </c:pt>
                <c:pt idx="3167">
                  <c:v>57.549019607843135</c:v>
                </c:pt>
                <c:pt idx="3168">
                  <c:v>33.025641025641029</c:v>
                </c:pt>
                <c:pt idx="3169">
                  <c:v>77.335806451612896</c:v>
                </c:pt>
                <c:pt idx="3170">
                  <c:v>31.933333333333334</c:v>
                </c:pt>
                <c:pt idx="3171">
                  <c:v>36.333333333333336</c:v>
                </c:pt>
                <c:pt idx="3172">
                  <c:v>46.768211920529801</c:v>
                </c:pt>
                <c:pt idx="3173">
                  <c:v>40.073529411764703</c:v>
                </c:pt>
                <c:pt idx="3174">
                  <c:v>100.21739130434783</c:v>
                </c:pt>
                <c:pt idx="3175">
                  <c:v>41.666666666666664</c:v>
                </c:pt>
                <c:pt idx="3176">
                  <c:v>46.714285714285715</c:v>
                </c:pt>
                <c:pt idx="3177">
                  <c:v>71.491803278688522</c:v>
                </c:pt>
                <c:pt idx="3178">
                  <c:v>14.444444444444445</c:v>
                </c:pt>
                <c:pt idx="3179">
                  <c:v>356.84210526315792</c:v>
                </c:pt>
                <c:pt idx="3180">
                  <c:v>0</c:v>
                </c:pt>
                <c:pt idx="3181">
                  <c:v>37.75</c:v>
                </c:pt>
                <c:pt idx="3182">
                  <c:v>12.75</c:v>
                </c:pt>
                <c:pt idx="3183">
                  <c:v>24.458333333333332</c:v>
                </c:pt>
                <c:pt idx="3184">
                  <c:v>0</c:v>
                </c:pt>
                <c:pt idx="3185">
                  <c:v>53.07692307692308</c:v>
                </c:pt>
                <c:pt idx="3186">
                  <c:v>300</c:v>
                </c:pt>
                <c:pt idx="3187">
                  <c:v>286.25</c:v>
                </c:pt>
                <c:pt idx="3188">
                  <c:v>36.666666666666664</c:v>
                </c:pt>
                <c:pt idx="3189">
                  <c:v>49.20754716981132</c:v>
                </c:pt>
                <c:pt idx="3190">
                  <c:v>1</c:v>
                </c:pt>
                <c:pt idx="3191">
                  <c:v>12.5</c:v>
                </c:pt>
                <c:pt idx="3192">
                  <c:v>109.04</c:v>
                </c:pt>
                <c:pt idx="3193">
                  <c:v>41.666666666666664</c:v>
                </c:pt>
                <c:pt idx="3194">
                  <c:v>0</c:v>
                </c:pt>
                <c:pt idx="3195">
                  <c:v>22.75</c:v>
                </c:pt>
                <c:pt idx="3196">
                  <c:v>0</c:v>
                </c:pt>
                <c:pt idx="3197">
                  <c:v>70.833333333333329</c:v>
                </c:pt>
                <c:pt idx="3198">
                  <c:v>63.109756097560975</c:v>
                </c:pt>
                <c:pt idx="3199">
                  <c:v>50.157964601769912</c:v>
                </c:pt>
                <c:pt idx="3200">
                  <c:v>62.883333333333333</c:v>
                </c:pt>
                <c:pt idx="3201">
                  <c:v>85.531055900621112</c:v>
                </c:pt>
                <c:pt idx="3202">
                  <c:v>53.723404255319146</c:v>
                </c:pt>
                <c:pt idx="3203">
                  <c:v>127.80851063829788</c:v>
                </c:pt>
                <c:pt idx="3204">
                  <c:v>106.57391304347826</c:v>
                </c:pt>
                <c:pt idx="3205">
                  <c:v>262.11194029850748</c:v>
                </c:pt>
                <c:pt idx="3206">
                  <c:v>57.171428571428571</c:v>
                </c:pt>
                <c:pt idx="3207">
                  <c:v>50.20192307692308</c:v>
                </c:pt>
                <c:pt idx="3208">
                  <c:v>66.586956521739125</c:v>
                </c:pt>
                <c:pt idx="3209">
                  <c:v>168.25210084033614</c:v>
                </c:pt>
                <c:pt idx="3210">
                  <c:v>256.37288135593218</c:v>
                </c:pt>
                <c:pt idx="3211">
                  <c:v>36.610619469026545</c:v>
                </c:pt>
                <c:pt idx="3212">
                  <c:v>37.142857142857146</c:v>
                </c:pt>
                <c:pt idx="3213">
                  <c:v>45.878378378378379</c:v>
                </c:pt>
                <c:pt idx="3214">
                  <c:v>141.71296296296296</c:v>
                </c:pt>
                <c:pt idx="3215">
                  <c:v>52.487179487179489</c:v>
                </c:pt>
                <c:pt idx="3216">
                  <c:v>59.523809523809526</c:v>
                </c:pt>
                <c:pt idx="3217">
                  <c:v>50</c:v>
                </c:pt>
                <c:pt idx="3218">
                  <c:v>193.62162162162161</c:v>
                </c:pt>
                <c:pt idx="3219">
                  <c:v>106.79702970297029</c:v>
                </c:pt>
                <c:pt idx="3220">
                  <c:v>77.21621621621621</c:v>
                </c:pt>
                <c:pt idx="3221">
                  <c:v>57.5</c:v>
                </c:pt>
                <c:pt idx="3222">
                  <c:v>50.46153846153846</c:v>
                </c:pt>
                <c:pt idx="3223">
                  <c:v>97.377049180327873</c:v>
                </c:pt>
                <c:pt idx="3224">
                  <c:v>34.91921739130435</c:v>
                </c:pt>
                <c:pt idx="3225">
                  <c:v>85.530386740331494</c:v>
                </c:pt>
                <c:pt idx="3226">
                  <c:v>182.90909090909091</c:v>
                </c:pt>
                <c:pt idx="3227">
                  <c:v>131.13620817843866</c:v>
                </c:pt>
                <c:pt idx="3228">
                  <c:v>39.810126582278478</c:v>
                </c:pt>
                <c:pt idx="3229">
                  <c:v>59.701730769230764</c:v>
                </c:pt>
                <c:pt idx="3230">
                  <c:v>88.735294117647058</c:v>
                </c:pt>
                <c:pt idx="3231">
                  <c:v>58.688622754491021</c:v>
                </c:pt>
                <c:pt idx="3232">
                  <c:v>69.56513661202186</c:v>
                </c:pt>
                <c:pt idx="3233">
                  <c:v>115.87323943661971</c:v>
                </c:pt>
                <c:pt idx="3234">
                  <c:v>23.869565217391305</c:v>
                </c:pt>
                <c:pt idx="3235">
                  <c:v>81.125925925925927</c:v>
                </c:pt>
                <c:pt idx="3236">
                  <c:v>57.626943005181346</c:v>
                </c:pt>
                <c:pt idx="3237">
                  <c:v>46.429824561403507</c:v>
                </c:pt>
                <c:pt idx="3238">
                  <c:v>60.475000000000001</c:v>
                </c:pt>
                <c:pt idx="3239">
                  <c:v>65.579545454545453</c:v>
                </c:pt>
                <c:pt idx="3240">
                  <c:v>119.1924882629108</c:v>
                </c:pt>
                <c:pt idx="3241">
                  <c:v>83.05</c:v>
                </c:pt>
                <c:pt idx="3242">
                  <c:v>57.52</c:v>
                </c:pt>
                <c:pt idx="3243">
                  <c:v>177.08695652173913</c:v>
                </c:pt>
                <c:pt idx="3244">
                  <c:v>70.771505376344081</c:v>
                </c:pt>
                <c:pt idx="3245">
                  <c:v>29.166666666666668</c:v>
                </c:pt>
                <c:pt idx="3246">
                  <c:v>72.76136363636364</c:v>
                </c:pt>
                <c:pt idx="3247">
                  <c:v>51.853414634146333</c:v>
                </c:pt>
                <c:pt idx="3248">
                  <c:v>98.2</c:v>
                </c:pt>
                <c:pt idx="3249">
                  <c:v>251.7381443298969</c:v>
                </c:pt>
                <c:pt idx="3250">
                  <c:v>74.821917808219183</c:v>
                </c:pt>
                <c:pt idx="3251">
                  <c:v>67.65306122448979</c:v>
                </c:pt>
                <c:pt idx="3252">
                  <c:v>93.81343283582089</c:v>
                </c:pt>
                <c:pt idx="3253">
                  <c:v>41.237647058823526</c:v>
                </c:pt>
                <c:pt idx="3254">
                  <c:v>52.551020408163268</c:v>
                </c:pt>
                <c:pt idx="3255">
                  <c:v>70.285714285714292</c:v>
                </c:pt>
                <c:pt idx="3256">
                  <c:v>48.325153374233132</c:v>
                </c:pt>
                <c:pt idx="3257">
                  <c:v>53.177083333333336</c:v>
                </c:pt>
                <c:pt idx="3258">
                  <c:v>60.952380952380949</c:v>
                </c:pt>
                <c:pt idx="3259">
                  <c:v>116</c:v>
                </c:pt>
                <c:pt idx="3260">
                  <c:v>61</c:v>
                </c:pt>
                <c:pt idx="3261">
                  <c:v>38.235294117647058</c:v>
                </c:pt>
                <c:pt idx="3262">
                  <c:v>106.50344827586207</c:v>
                </c:pt>
                <c:pt idx="3263">
                  <c:v>204.57142857142858</c:v>
                </c:pt>
                <c:pt idx="3264">
                  <c:v>54.912587412587413</c:v>
                </c:pt>
                <c:pt idx="3265">
                  <c:v>150.41666666666666</c:v>
                </c:pt>
                <c:pt idx="3266">
                  <c:v>52.58</c:v>
                </c:pt>
                <c:pt idx="3267">
                  <c:v>54.3</c:v>
                </c:pt>
                <c:pt idx="3268">
                  <c:v>76.029411764705884</c:v>
                </c:pt>
                <c:pt idx="3269">
                  <c:v>105.2063492063492</c:v>
                </c:pt>
                <c:pt idx="3270">
                  <c:v>68.666666666666671</c:v>
                </c:pt>
                <c:pt idx="3271">
                  <c:v>129.36170212765958</c:v>
                </c:pt>
                <c:pt idx="3272">
                  <c:v>134.26371308016877</c:v>
                </c:pt>
                <c:pt idx="3273">
                  <c:v>17.829787234042552</c:v>
                </c:pt>
                <c:pt idx="3274">
                  <c:v>203.2</c:v>
                </c:pt>
                <c:pt idx="3275">
                  <c:v>69.18518518518519</c:v>
                </c:pt>
                <c:pt idx="3276">
                  <c:v>125.12295081967213</c:v>
                </c:pt>
                <c:pt idx="3277">
                  <c:v>73.529411764705884</c:v>
                </c:pt>
                <c:pt idx="3278">
                  <c:v>48.437149758454105</c:v>
                </c:pt>
                <c:pt idx="3279">
                  <c:v>26.608400000000003</c:v>
                </c:pt>
                <c:pt idx="3280">
                  <c:v>33.666666666666664</c:v>
                </c:pt>
                <c:pt idx="3281">
                  <c:v>40.714285714285715</c:v>
                </c:pt>
                <c:pt idx="3282">
                  <c:v>19.266666666666666</c:v>
                </c:pt>
                <c:pt idx="3283">
                  <c:v>84.285714285714292</c:v>
                </c:pt>
                <c:pt idx="3284">
                  <c:v>29.583333333333332</c:v>
                </c:pt>
                <c:pt idx="3285">
                  <c:v>26.667037037037037</c:v>
                </c:pt>
                <c:pt idx="3286">
                  <c:v>45.978723404255319</c:v>
                </c:pt>
                <c:pt idx="3287">
                  <c:v>125.09090909090909</c:v>
                </c:pt>
                <c:pt idx="3288">
                  <c:v>141.29166666666666</c:v>
                </c:pt>
                <c:pt idx="3289">
                  <c:v>55.333333333333336</c:v>
                </c:pt>
                <c:pt idx="3290">
                  <c:v>46.420454545454547</c:v>
                </c:pt>
                <c:pt idx="3291">
                  <c:v>57.2</c:v>
                </c:pt>
                <c:pt idx="3292">
                  <c:v>173.7</c:v>
                </c:pt>
                <c:pt idx="3293">
                  <c:v>59.6</c:v>
                </c:pt>
                <c:pt idx="3294">
                  <c:v>89.585714285714289</c:v>
                </c:pt>
                <c:pt idx="3295">
                  <c:v>204.05</c:v>
                </c:pt>
                <c:pt idx="3296">
                  <c:v>48.703703703703702</c:v>
                </c:pt>
                <c:pt idx="3297">
                  <c:v>53.339999999999996</c:v>
                </c:pt>
                <c:pt idx="3298">
                  <c:v>75.087719298245617</c:v>
                </c:pt>
                <c:pt idx="3299">
                  <c:v>18</c:v>
                </c:pt>
                <c:pt idx="3300">
                  <c:v>209.83870967741936</c:v>
                </c:pt>
                <c:pt idx="3301">
                  <c:v>61.022222222222226</c:v>
                </c:pt>
                <c:pt idx="3302">
                  <c:v>61</c:v>
                </c:pt>
                <c:pt idx="3303">
                  <c:v>80.034482758620683</c:v>
                </c:pt>
                <c:pt idx="3304">
                  <c:v>29.068965517241381</c:v>
                </c:pt>
                <c:pt idx="3305">
                  <c:v>49.438202247191015</c:v>
                </c:pt>
                <c:pt idx="3306">
                  <c:v>93.977440000000001</c:v>
                </c:pt>
                <c:pt idx="3307">
                  <c:v>61.944444444444443</c:v>
                </c:pt>
                <c:pt idx="3308">
                  <c:v>78.5</c:v>
                </c:pt>
                <c:pt idx="3309">
                  <c:v>33.75</c:v>
                </c:pt>
                <c:pt idx="3310">
                  <c:v>66.44736842105263</c:v>
                </c:pt>
                <c:pt idx="3311">
                  <c:v>35.799999999999997</c:v>
                </c:pt>
                <c:pt idx="3312">
                  <c:v>145.65217391304347</c:v>
                </c:pt>
                <c:pt idx="3313">
                  <c:v>25.693877551020407</c:v>
                </c:pt>
                <c:pt idx="3314">
                  <c:v>152.5</c:v>
                </c:pt>
                <c:pt idx="3315">
                  <c:v>30</c:v>
                </c:pt>
                <c:pt idx="3316">
                  <c:v>142.28070175438597</c:v>
                </c:pt>
                <c:pt idx="3317">
                  <c:v>24.545454545454547</c:v>
                </c:pt>
                <c:pt idx="3318">
                  <c:v>292.77777777777777</c:v>
                </c:pt>
                <c:pt idx="3319">
                  <c:v>44.92307692307692</c:v>
                </c:pt>
                <c:pt idx="3320">
                  <c:v>23.10144927536232</c:v>
                </c:pt>
                <c:pt idx="3321">
                  <c:v>80.400000000000006</c:v>
                </c:pt>
                <c:pt idx="3322">
                  <c:v>72.289156626506028</c:v>
                </c:pt>
                <c:pt idx="3323">
                  <c:v>32.972972972972975</c:v>
                </c:pt>
                <c:pt idx="3324">
                  <c:v>116.65217391304348</c:v>
                </c:pt>
                <c:pt idx="3325">
                  <c:v>79.61904761904762</c:v>
                </c:pt>
                <c:pt idx="3326">
                  <c:v>27.777777777777779</c:v>
                </c:pt>
                <c:pt idx="3327">
                  <c:v>81.029411764705884</c:v>
                </c:pt>
                <c:pt idx="3328">
                  <c:v>136.84821428571428</c:v>
                </c:pt>
                <c:pt idx="3329">
                  <c:v>177.61702127659575</c:v>
                </c:pt>
                <c:pt idx="3330">
                  <c:v>109.07894736842105</c:v>
                </c:pt>
                <c:pt idx="3331">
                  <c:v>119.64285714285714</c:v>
                </c:pt>
                <c:pt idx="3332">
                  <c:v>78.205128205128204</c:v>
                </c:pt>
                <c:pt idx="3333">
                  <c:v>52.173913043478258</c:v>
                </c:pt>
                <c:pt idx="3334">
                  <c:v>114.125</c:v>
                </c:pt>
                <c:pt idx="3335">
                  <c:v>50</c:v>
                </c:pt>
                <c:pt idx="3336">
                  <c:v>91.666666666666671</c:v>
                </c:pt>
                <c:pt idx="3337">
                  <c:v>108.59090909090909</c:v>
                </c:pt>
                <c:pt idx="3338">
                  <c:v>69.822784810126578</c:v>
                </c:pt>
                <c:pt idx="3339">
                  <c:v>109.57142857142857</c:v>
                </c:pt>
                <c:pt idx="3340">
                  <c:v>71.666666666666671</c:v>
                </c:pt>
                <c:pt idx="3341">
                  <c:v>93.611111111111114</c:v>
                </c:pt>
                <c:pt idx="3342">
                  <c:v>76.8</c:v>
                </c:pt>
                <c:pt idx="3343">
                  <c:v>35.795454545454547</c:v>
                </c:pt>
                <c:pt idx="3344">
                  <c:v>55.6</c:v>
                </c:pt>
                <c:pt idx="3345">
                  <c:v>147.33333333333334</c:v>
                </c:pt>
                <c:pt idx="3346">
                  <c:v>56.333333333333336</c:v>
                </c:pt>
                <c:pt idx="3347">
                  <c:v>96.19047619047619</c:v>
                </c:pt>
                <c:pt idx="3348">
                  <c:v>63.574074074074076</c:v>
                </c:pt>
                <c:pt idx="3349">
                  <c:v>184.78260869565219</c:v>
                </c:pt>
                <c:pt idx="3350">
                  <c:v>126.72222222222223</c:v>
                </c:pt>
                <c:pt idx="3351">
                  <c:v>83.42647058823529</c:v>
                </c:pt>
                <c:pt idx="3352">
                  <c:v>54.5</c:v>
                </c:pt>
                <c:pt idx="3353">
                  <c:v>302.30769230769232</c:v>
                </c:pt>
                <c:pt idx="3354">
                  <c:v>44.138888888888886</c:v>
                </c:pt>
                <c:pt idx="3355">
                  <c:v>866.66666666666663</c:v>
                </c:pt>
                <c:pt idx="3356">
                  <c:v>61.388888888888886</c:v>
                </c:pt>
                <c:pt idx="3357">
                  <c:v>29.666666666666668</c:v>
                </c:pt>
                <c:pt idx="3358">
                  <c:v>45.478260869565219</c:v>
                </c:pt>
                <c:pt idx="3359">
                  <c:v>96.203703703703709</c:v>
                </c:pt>
                <c:pt idx="3360">
                  <c:v>67.92307692307692</c:v>
                </c:pt>
                <c:pt idx="3361">
                  <c:v>30.777777777777779</c:v>
                </c:pt>
                <c:pt idx="3362">
                  <c:v>38.333333333333336</c:v>
                </c:pt>
                <c:pt idx="3363">
                  <c:v>66.833333333333329</c:v>
                </c:pt>
                <c:pt idx="3364">
                  <c:v>71.730769230769226</c:v>
                </c:pt>
                <c:pt idx="3365">
                  <c:v>176.47058823529412</c:v>
                </c:pt>
                <c:pt idx="3366">
                  <c:v>421.10526315789474</c:v>
                </c:pt>
                <c:pt idx="3367">
                  <c:v>104.98701298701299</c:v>
                </c:pt>
                <c:pt idx="3368">
                  <c:v>28.19047619047619</c:v>
                </c:pt>
                <c:pt idx="3369">
                  <c:v>54.55263157894737</c:v>
                </c:pt>
                <c:pt idx="3370">
                  <c:v>111.89285714285714</c:v>
                </c:pt>
                <c:pt idx="3371">
                  <c:v>85.208333333333329</c:v>
                </c:pt>
                <c:pt idx="3372">
                  <c:v>76.652173913043484</c:v>
                </c:pt>
                <c:pt idx="3373">
                  <c:v>65.166666666666671</c:v>
                </c:pt>
                <c:pt idx="3374">
                  <c:v>93.760312499999998</c:v>
                </c:pt>
                <c:pt idx="3375">
                  <c:v>133.33333333333334</c:v>
                </c:pt>
                <c:pt idx="3376">
                  <c:v>51.219512195121951</c:v>
                </c:pt>
                <c:pt idx="3377">
                  <c:v>100.17142857142858</c:v>
                </c:pt>
                <c:pt idx="3378">
                  <c:v>34.6</c:v>
                </c:pt>
                <c:pt idx="3379">
                  <c:v>184.67741935483872</c:v>
                </c:pt>
                <c:pt idx="3380">
                  <c:v>69.818181818181813</c:v>
                </c:pt>
                <c:pt idx="3381">
                  <c:v>61.944444444444443</c:v>
                </c:pt>
                <c:pt idx="3382">
                  <c:v>41.666666666666664</c:v>
                </c:pt>
                <c:pt idx="3383">
                  <c:v>36.06818181818182</c:v>
                </c:pt>
                <c:pt idx="3384">
                  <c:v>29</c:v>
                </c:pt>
                <c:pt idx="3385">
                  <c:v>24.210526315789473</c:v>
                </c:pt>
                <c:pt idx="3386">
                  <c:v>55.892857142857146</c:v>
                </c:pt>
                <c:pt idx="3387">
                  <c:v>11.666666666666666</c:v>
                </c:pt>
                <c:pt idx="3388">
                  <c:v>68.353846153846149</c:v>
                </c:pt>
                <c:pt idx="3389">
                  <c:v>27.065217391304348</c:v>
                </c:pt>
                <c:pt idx="3390">
                  <c:v>118.12941176470588</c:v>
                </c:pt>
                <c:pt idx="3391">
                  <c:v>44.757575757575758</c:v>
                </c:pt>
                <c:pt idx="3392">
                  <c:v>99.787878787878782</c:v>
                </c:pt>
                <c:pt idx="3393">
                  <c:v>117.64705882352941</c:v>
                </c:pt>
                <c:pt idx="3394">
                  <c:v>203.33333333333334</c:v>
                </c:pt>
                <c:pt idx="3395">
                  <c:v>28.323529411764707</c:v>
                </c:pt>
                <c:pt idx="3396">
                  <c:v>110.23076923076923</c:v>
                </c:pt>
                <c:pt idx="3397">
                  <c:v>31.970149253731343</c:v>
                </c:pt>
                <c:pt idx="3398">
                  <c:v>58.611111111111114</c:v>
                </c:pt>
                <c:pt idx="3399">
                  <c:v>29.428571428571427</c:v>
                </c:pt>
                <c:pt idx="3400">
                  <c:v>81.375</c:v>
                </c:pt>
                <c:pt idx="3401">
                  <c:v>199.16666666666666</c:v>
                </c:pt>
                <c:pt idx="3402">
                  <c:v>115.38461538461539</c:v>
                </c:pt>
                <c:pt idx="3403">
                  <c:v>46.428571428571431</c:v>
                </c:pt>
                <c:pt idx="3404">
                  <c:v>70.568181818181813</c:v>
                </c:pt>
                <c:pt idx="3405">
                  <c:v>22.222222222222221</c:v>
                </c:pt>
                <c:pt idx="3406">
                  <c:v>159.46666666666667</c:v>
                </c:pt>
                <c:pt idx="3407">
                  <c:v>37.777999999999999</c:v>
                </c:pt>
                <c:pt idx="3408">
                  <c:v>72.053571428571431</c:v>
                </c:pt>
                <c:pt idx="3409">
                  <c:v>63.695652173913047</c:v>
                </c:pt>
                <c:pt idx="3410">
                  <c:v>28.411764705882351</c:v>
                </c:pt>
                <c:pt idx="3411">
                  <c:v>103.21428571428571</c:v>
                </c:pt>
                <c:pt idx="3412">
                  <c:v>71.152173913043484</c:v>
                </c:pt>
                <c:pt idx="3413">
                  <c:v>35</c:v>
                </c:pt>
                <c:pt idx="3414">
                  <c:v>81.776315789473685</c:v>
                </c:pt>
                <c:pt idx="3415">
                  <c:v>297.02980769230766</c:v>
                </c:pt>
                <c:pt idx="3416">
                  <c:v>46.609195402298852</c:v>
                </c:pt>
                <c:pt idx="3417">
                  <c:v>51.724137931034484</c:v>
                </c:pt>
                <c:pt idx="3418">
                  <c:v>40.294117647058826</c:v>
                </c:pt>
                <c:pt idx="3419">
                  <c:v>16.25</c:v>
                </c:pt>
                <c:pt idx="3420">
                  <c:v>30.152638888888887</c:v>
                </c:pt>
                <c:pt idx="3421">
                  <c:v>95.238095238095241</c:v>
                </c:pt>
                <c:pt idx="3422">
                  <c:v>52.214285714285715</c:v>
                </c:pt>
                <c:pt idx="3423">
                  <c:v>134.1549295774648</c:v>
                </c:pt>
                <c:pt idx="3424">
                  <c:v>62.827380952380949</c:v>
                </c:pt>
                <c:pt idx="3425">
                  <c:v>58.94736842105263</c:v>
                </c:pt>
                <c:pt idx="3426">
                  <c:v>143.1081081081081</c:v>
                </c:pt>
                <c:pt idx="3427">
                  <c:v>84.166666666666671</c:v>
                </c:pt>
                <c:pt idx="3428">
                  <c:v>186.07142857142858</c:v>
                </c:pt>
                <c:pt idx="3429">
                  <c:v>89.785555555555561</c:v>
                </c:pt>
                <c:pt idx="3430">
                  <c:v>64.157560975609755</c:v>
                </c:pt>
                <c:pt idx="3431">
                  <c:v>59.651162790697676</c:v>
                </c:pt>
                <c:pt idx="3432">
                  <c:v>31.25</c:v>
                </c:pt>
                <c:pt idx="3433">
                  <c:v>41.222222222222221</c:v>
                </c:pt>
                <c:pt idx="3434">
                  <c:v>43.35</c:v>
                </c:pt>
                <c:pt idx="3435">
                  <c:v>64.516129032258064</c:v>
                </c:pt>
                <c:pt idx="3436">
                  <c:v>43.28</c:v>
                </c:pt>
                <c:pt idx="3437">
                  <c:v>77</c:v>
                </c:pt>
                <c:pt idx="3438">
                  <c:v>51.222222222222221</c:v>
                </c:pt>
                <c:pt idx="3439">
                  <c:v>68.25</c:v>
                </c:pt>
                <c:pt idx="3440">
                  <c:v>19.487179487179485</c:v>
                </c:pt>
                <c:pt idx="3441">
                  <c:v>41.125</c:v>
                </c:pt>
                <c:pt idx="3442">
                  <c:v>41.405405405405403</c:v>
                </c:pt>
                <c:pt idx="3443">
                  <c:v>27.5</c:v>
                </c:pt>
                <c:pt idx="3444">
                  <c:v>33.571428571428569</c:v>
                </c:pt>
                <c:pt idx="3445">
                  <c:v>145.86956521739131</c:v>
                </c:pt>
                <c:pt idx="3446">
                  <c:v>358.6875</c:v>
                </c:pt>
                <c:pt idx="3447">
                  <c:v>50.981818181818184</c:v>
                </c:pt>
                <c:pt idx="3448">
                  <c:v>45.037037037037038</c:v>
                </c:pt>
                <c:pt idx="3449">
                  <c:v>17.527777777777779</c:v>
                </c:pt>
                <c:pt idx="3450">
                  <c:v>50</c:v>
                </c:pt>
                <c:pt idx="3451">
                  <c:v>57.916666666666664</c:v>
                </c:pt>
                <c:pt idx="3452">
                  <c:v>29.705882352941178</c:v>
                </c:pt>
                <c:pt idx="3453">
                  <c:v>90.684210526315795</c:v>
                </c:pt>
                <c:pt idx="3454">
                  <c:v>55.012688172043013</c:v>
                </c:pt>
                <c:pt idx="3455">
                  <c:v>57.222222222222221</c:v>
                </c:pt>
                <c:pt idx="3456">
                  <c:v>72.950819672131146</c:v>
                </c:pt>
                <c:pt idx="3457">
                  <c:v>64.468085106382972</c:v>
                </c:pt>
                <c:pt idx="3458">
                  <c:v>716.35294117647061</c:v>
                </c:pt>
                <c:pt idx="3459">
                  <c:v>50.396825396825399</c:v>
                </c:pt>
                <c:pt idx="3460">
                  <c:v>41.666666666666664</c:v>
                </c:pt>
                <c:pt idx="3461">
                  <c:v>35.766666666666666</c:v>
                </c:pt>
                <c:pt idx="3462">
                  <c:v>88.739130434782609</c:v>
                </c:pt>
                <c:pt idx="3463">
                  <c:v>148.4848484848485</c:v>
                </c:pt>
                <c:pt idx="3464">
                  <c:v>51.794871794871796</c:v>
                </c:pt>
                <c:pt idx="3465">
                  <c:v>20</c:v>
                </c:pt>
                <c:pt idx="3466">
                  <c:v>52</c:v>
                </c:pt>
                <c:pt idx="3467">
                  <c:v>53.230769230769234</c:v>
                </c:pt>
                <c:pt idx="3468">
                  <c:v>39.596491228070178</c:v>
                </c:pt>
                <c:pt idx="3469">
                  <c:v>34.25</c:v>
                </c:pt>
                <c:pt idx="3470">
                  <c:v>164.61538461538461</c:v>
                </c:pt>
                <c:pt idx="3471">
                  <c:v>125.05263157894737</c:v>
                </c:pt>
                <c:pt idx="3472">
                  <c:v>51.875</c:v>
                </c:pt>
                <c:pt idx="3473">
                  <c:v>40.285714285714285</c:v>
                </c:pt>
                <c:pt idx="3474">
                  <c:v>64.909090909090907</c:v>
                </c:pt>
                <c:pt idx="3475">
                  <c:v>55.333333333333336</c:v>
                </c:pt>
                <c:pt idx="3476">
                  <c:v>83.142857142857139</c:v>
                </c:pt>
                <c:pt idx="3477">
                  <c:v>38.712121212121211</c:v>
                </c:pt>
                <c:pt idx="3478">
                  <c:v>125.37931034482759</c:v>
                </c:pt>
                <c:pt idx="3479">
                  <c:v>78.263888888888886</c:v>
                </c:pt>
                <c:pt idx="3480">
                  <c:v>47.222222222222221</c:v>
                </c:pt>
                <c:pt idx="3481">
                  <c:v>79.099999999999994</c:v>
                </c:pt>
                <c:pt idx="3482">
                  <c:v>114.29199999999999</c:v>
                </c:pt>
                <c:pt idx="3483">
                  <c:v>51.724137931034484</c:v>
                </c:pt>
                <c:pt idx="3484">
                  <c:v>30.76923076923077</c:v>
                </c:pt>
                <c:pt idx="3485">
                  <c:v>74.208333333333329</c:v>
                </c:pt>
                <c:pt idx="3486">
                  <c:v>47.846153846153847</c:v>
                </c:pt>
                <c:pt idx="3487">
                  <c:v>34.408163265306122</c:v>
                </c:pt>
                <c:pt idx="3488">
                  <c:v>40.238095238095241</c:v>
                </c:pt>
                <c:pt idx="3489">
                  <c:v>60.285714285714285</c:v>
                </c:pt>
                <c:pt idx="3490">
                  <c:v>25.30952380952381</c:v>
                </c:pt>
                <c:pt idx="3491">
                  <c:v>35.952380952380949</c:v>
                </c:pt>
                <c:pt idx="3492">
                  <c:v>136</c:v>
                </c:pt>
                <c:pt idx="3493">
                  <c:v>70.763157894736835</c:v>
                </c:pt>
                <c:pt idx="3494">
                  <c:v>125</c:v>
                </c:pt>
                <c:pt idx="3495">
                  <c:v>66.512820512820511</c:v>
                </c:pt>
                <c:pt idx="3496">
                  <c:v>105</c:v>
                </c:pt>
                <c:pt idx="3497">
                  <c:v>145</c:v>
                </c:pt>
                <c:pt idx="3498">
                  <c:v>12</c:v>
                </c:pt>
                <c:pt idx="3499">
                  <c:v>96.666666666666671</c:v>
                </c:pt>
                <c:pt idx="3500">
                  <c:v>60.333333333333336</c:v>
                </c:pt>
                <c:pt idx="3501">
                  <c:v>79.89473684210526</c:v>
                </c:pt>
                <c:pt idx="3502">
                  <c:v>58.823529411764703</c:v>
                </c:pt>
                <c:pt idx="3503">
                  <c:v>75.340909090909093</c:v>
                </c:pt>
                <c:pt idx="3504">
                  <c:v>55</c:v>
                </c:pt>
                <c:pt idx="3505">
                  <c:v>66.956521739130437</c:v>
                </c:pt>
                <c:pt idx="3506">
                  <c:v>227.27272727272728</c:v>
                </c:pt>
                <c:pt idx="3507">
                  <c:v>307.69230769230768</c:v>
                </c:pt>
                <c:pt idx="3508">
                  <c:v>50.020909090909093</c:v>
                </c:pt>
                <c:pt idx="3509">
                  <c:v>72.392857142857139</c:v>
                </c:pt>
                <c:pt idx="3510">
                  <c:v>95.952380952380949</c:v>
                </c:pt>
                <c:pt idx="3511">
                  <c:v>45.615384615384613</c:v>
                </c:pt>
                <c:pt idx="3512">
                  <c:v>41.029411764705884</c:v>
                </c:pt>
                <c:pt idx="3513">
                  <c:v>56.825000000000003</c:v>
                </c:pt>
                <c:pt idx="3514">
                  <c:v>137.24324324324326</c:v>
                </c:pt>
                <c:pt idx="3515">
                  <c:v>75.714285714285708</c:v>
                </c:pt>
                <c:pt idx="3516">
                  <c:v>99</c:v>
                </c:pt>
                <c:pt idx="3517">
                  <c:v>81.569767441860463</c:v>
                </c:pt>
                <c:pt idx="3518">
                  <c:v>45.108108108108105</c:v>
                </c:pt>
                <c:pt idx="3519">
                  <c:v>36.666666666666664</c:v>
                </c:pt>
                <c:pt idx="3520">
                  <c:v>125</c:v>
                </c:pt>
                <c:pt idx="3521">
                  <c:v>49.230769230769234</c:v>
                </c:pt>
                <c:pt idx="3522">
                  <c:v>42.296296296296298</c:v>
                </c:pt>
                <c:pt idx="3523">
                  <c:v>78.875</c:v>
                </c:pt>
                <c:pt idx="3524">
                  <c:v>38.284313725490193</c:v>
                </c:pt>
                <c:pt idx="3525">
                  <c:v>44.847826086956523</c:v>
                </c:pt>
                <c:pt idx="3526">
                  <c:v>13.529411764705882</c:v>
                </c:pt>
                <c:pt idx="3527">
                  <c:v>43.5</c:v>
                </c:pt>
                <c:pt idx="3528">
                  <c:v>30.951807228915662</c:v>
                </c:pt>
                <c:pt idx="3529">
                  <c:v>55.230769230769234</c:v>
                </c:pt>
                <c:pt idx="3530">
                  <c:v>46.125</c:v>
                </c:pt>
                <c:pt idx="3531">
                  <c:v>39.375</c:v>
                </c:pt>
                <c:pt idx="3532">
                  <c:v>66.152941176470591</c:v>
                </c:pt>
                <c:pt idx="3533">
                  <c:v>54.137931034482762</c:v>
                </c:pt>
                <c:pt idx="3534">
                  <c:v>104.16666666666667</c:v>
                </c:pt>
                <c:pt idx="3535">
                  <c:v>31.375</c:v>
                </c:pt>
                <c:pt idx="3536">
                  <c:v>59.210526315789473</c:v>
                </c:pt>
                <c:pt idx="3537">
                  <c:v>119.17633928571429</c:v>
                </c:pt>
                <c:pt idx="3538">
                  <c:v>164.61538461538461</c:v>
                </c:pt>
                <c:pt idx="3539">
                  <c:v>24.285714285714285</c:v>
                </c:pt>
                <c:pt idx="3540">
                  <c:v>40.9375</c:v>
                </c:pt>
                <c:pt idx="3541">
                  <c:v>61.1</c:v>
                </c:pt>
                <c:pt idx="3542">
                  <c:v>38.65</c:v>
                </c:pt>
                <c:pt idx="3543">
                  <c:v>56.20192307692308</c:v>
                </c:pt>
                <c:pt idx="3544">
                  <c:v>107.00207547169811</c:v>
                </c:pt>
                <c:pt idx="3545">
                  <c:v>171.42857142857142</c:v>
                </c:pt>
                <c:pt idx="3546">
                  <c:v>110.5</c:v>
                </c:pt>
                <c:pt idx="3547">
                  <c:v>179.27598566308242</c:v>
                </c:pt>
                <c:pt idx="3548">
                  <c:v>22.90909090909091</c:v>
                </c:pt>
                <c:pt idx="3549">
                  <c:v>43.125</c:v>
                </c:pt>
                <c:pt idx="3550">
                  <c:v>46.891891891891895</c:v>
                </c:pt>
                <c:pt idx="3551">
                  <c:v>47.407407407407405</c:v>
                </c:pt>
                <c:pt idx="3552">
                  <c:v>15.129032258064516</c:v>
                </c:pt>
                <c:pt idx="3553">
                  <c:v>21.098000000000003</c:v>
                </c:pt>
                <c:pt idx="3554">
                  <c:v>59.117647058823529</c:v>
                </c:pt>
                <c:pt idx="3555">
                  <c:v>97.916666666666671</c:v>
                </c:pt>
                <c:pt idx="3556">
                  <c:v>55.131578947368418</c:v>
                </c:pt>
                <c:pt idx="3557">
                  <c:v>26.536585365853657</c:v>
                </c:pt>
                <c:pt idx="3558">
                  <c:v>58.421052631578945</c:v>
                </c:pt>
                <c:pt idx="3559">
                  <c:v>122.53658536585365</c:v>
                </c:pt>
                <c:pt idx="3560">
                  <c:v>87.961538461538467</c:v>
                </c:pt>
                <c:pt idx="3561">
                  <c:v>73.239999999999995</c:v>
                </c:pt>
                <c:pt idx="3562">
                  <c:v>55.555555555555557</c:v>
                </c:pt>
                <c:pt idx="3563">
                  <c:v>39.53846153846154</c:v>
                </c:pt>
                <c:pt idx="3564">
                  <c:v>136.77777777777777</c:v>
                </c:pt>
                <c:pt idx="3565">
                  <c:v>99.343137254901961</c:v>
                </c:pt>
                <c:pt idx="3566">
                  <c:v>20</c:v>
                </c:pt>
                <c:pt idx="3567">
                  <c:v>28.888888888888889</c:v>
                </c:pt>
                <c:pt idx="3568">
                  <c:v>40.545945945945945</c:v>
                </c:pt>
                <c:pt idx="3569">
                  <c:v>35.714285714285715</c:v>
                </c:pt>
                <c:pt idx="3570">
                  <c:v>37.962962962962962</c:v>
                </c:pt>
                <c:pt idx="3571">
                  <c:v>33.333333333333336</c:v>
                </c:pt>
                <c:pt idx="3572">
                  <c:v>58.571428571428569</c:v>
                </c:pt>
                <c:pt idx="3573">
                  <c:v>135.625</c:v>
                </c:pt>
                <c:pt idx="3574">
                  <c:v>30.9375</c:v>
                </c:pt>
                <c:pt idx="3575">
                  <c:v>176.08695652173913</c:v>
                </c:pt>
                <c:pt idx="3576">
                  <c:v>151.9814814814815</c:v>
                </c:pt>
                <c:pt idx="3577">
                  <c:v>22.607142857142858</c:v>
                </c:pt>
                <c:pt idx="3578">
                  <c:v>18.272727272727273</c:v>
                </c:pt>
                <c:pt idx="3579">
                  <c:v>82.258064516129039</c:v>
                </c:pt>
                <c:pt idx="3580">
                  <c:v>68.534246575342465</c:v>
                </c:pt>
                <c:pt idx="3581">
                  <c:v>68.055555555555557</c:v>
                </c:pt>
                <c:pt idx="3582">
                  <c:v>72.714285714285708</c:v>
                </c:pt>
                <c:pt idx="3583">
                  <c:v>77.186046511627907</c:v>
                </c:pt>
                <c:pt idx="3584">
                  <c:v>55.972222222222221</c:v>
                </c:pt>
                <c:pt idx="3585">
                  <c:v>49.693548387096776</c:v>
                </c:pt>
                <c:pt idx="3586">
                  <c:v>79</c:v>
                </c:pt>
                <c:pt idx="3587">
                  <c:v>77.727272727272734</c:v>
                </c:pt>
                <c:pt idx="3588">
                  <c:v>40.777777777777779</c:v>
                </c:pt>
                <c:pt idx="3589">
                  <c:v>59.411764705882355</c:v>
                </c:pt>
                <c:pt idx="3590">
                  <c:v>3.25</c:v>
                </c:pt>
                <c:pt idx="3591">
                  <c:v>39.377358490566039</c:v>
                </c:pt>
                <c:pt idx="3592">
                  <c:v>81.673469387755105</c:v>
                </c:pt>
                <c:pt idx="3593">
                  <c:v>44.912280701754383</c:v>
                </c:pt>
                <c:pt idx="3594">
                  <c:v>49.05797101449275</c:v>
                </c:pt>
                <c:pt idx="3595">
                  <c:v>30.666666666666668</c:v>
                </c:pt>
                <c:pt idx="3596">
                  <c:v>61.0625</c:v>
                </c:pt>
                <c:pt idx="3597">
                  <c:v>29</c:v>
                </c:pt>
                <c:pt idx="3598">
                  <c:v>29.62962962962963</c:v>
                </c:pt>
                <c:pt idx="3599">
                  <c:v>143.0952380952381</c:v>
                </c:pt>
                <c:pt idx="3600">
                  <c:v>52.354838709677416</c:v>
                </c:pt>
                <c:pt idx="3601">
                  <c:v>66.666666666666671</c:v>
                </c:pt>
                <c:pt idx="3602">
                  <c:v>126.66666666666667</c:v>
                </c:pt>
                <c:pt idx="3603">
                  <c:v>62.5</c:v>
                </c:pt>
                <c:pt idx="3604">
                  <c:v>35.492957746478872</c:v>
                </c:pt>
                <c:pt idx="3605">
                  <c:v>37.083333333333336</c:v>
                </c:pt>
                <c:pt idx="3606">
                  <c:v>69.333333333333329</c:v>
                </c:pt>
                <c:pt idx="3607">
                  <c:v>17.254901960784313</c:v>
                </c:pt>
                <c:pt idx="3608">
                  <c:v>36.071428571428569</c:v>
                </c:pt>
                <c:pt idx="3609">
                  <c:v>66.470588235294116</c:v>
                </c:pt>
                <c:pt idx="3610">
                  <c:v>56.065989847715734</c:v>
                </c:pt>
                <c:pt idx="3611">
                  <c:v>47.028571428571432</c:v>
                </c:pt>
                <c:pt idx="3612">
                  <c:v>47.666190476190479</c:v>
                </c:pt>
                <c:pt idx="3613">
                  <c:v>88.235294117647058</c:v>
                </c:pt>
                <c:pt idx="3614">
                  <c:v>80.717948717948715</c:v>
                </c:pt>
                <c:pt idx="3615">
                  <c:v>39.487179487179489</c:v>
                </c:pt>
                <c:pt idx="3616">
                  <c:v>84.854166666666671</c:v>
                </c:pt>
                <c:pt idx="3617">
                  <c:v>68.965517241379317</c:v>
                </c:pt>
                <c:pt idx="3618">
                  <c:v>0</c:v>
                </c:pt>
                <c:pt idx="3619">
                  <c:v>1</c:v>
                </c:pt>
                <c:pt idx="3620">
                  <c:v>1</c:v>
                </c:pt>
                <c:pt idx="3621">
                  <c:v>147.88135593220338</c:v>
                </c:pt>
                <c:pt idx="3622">
                  <c:v>100</c:v>
                </c:pt>
                <c:pt idx="3623">
                  <c:v>56.838709677419352</c:v>
                </c:pt>
                <c:pt idx="3624">
                  <c:v>176.94444444444446</c:v>
                </c:pt>
                <c:pt idx="3625">
                  <c:v>127.6</c:v>
                </c:pt>
                <c:pt idx="3626">
                  <c:v>0</c:v>
                </c:pt>
                <c:pt idx="3627">
                  <c:v>66.142857142857139</c:v>
                </c:pt>
                <c:pt idx="3628">
                  <c:v>108</c:v>
                </c:pt>
                <c:pt idx="3629">
                  <c:v>1</c:v>
                </c:pt>
                <c:pt idx="3630">
                  <c:v>18.333333333333332</c:v>
                </c:pt>
                <c:pt idx="3631">
                  <c:v>0</c:v>
                </c:pt>
                <c:pt idx="3632">
                  <c:v>7.5</c:v>
                </c:pt>
                <c:pt idx="3633">
                  <c:v>0</c:v>
                </c:pt>
                <c:pt idx="3634">
                  <c:v>68.416666666666671</c:v>
                </c:pt>
                <c:pt idx="3635">
                  <c:v>1</c:v>
                </c:pt>
                <c:pt idx="3636">
                  <c:v>60.125</c:v>
                </c:pt>
                <c:pt idx="3637">
                  <c:v>15</c:v>
                </c:pt>
                <c:pt idx="3638">
                  <c:v>550.04109589041093</c:v>
                </c:pt>
                <c:pt idx="3639">
                  <c:v>97.5</c:v>
                </c:pt>
                <c:pt idx="3640">
                  <c:v>29.411764705882351</c:v>
                </c:pt>
                <c:pt idx="3641">
                  <c:v>57.777777777777779</c:v>
                </c:pt>
                <c:pt idx="3642">
                  <c:v>44.235294117647058</c:v>
                </c:pt>
                <c:pt idx="3643">
                  <c:v>60.909090909090907</c:v>
                </c:pt>
                <c:pt idx="3644">
                  <c:v>68.84210526315789</c:v>
                </c:pt>
                <c:pt idx="3645">
                  <c:v>73.582278481012665</c:v>
                </c:pt>
                <c:pt idx="3646">
                  <c:v>115.02173913043478</c:v>
                </c:pt>
                <c:pt idx="3647">
                  <c:v>110.75</c:v>
                </c:pt>
                <c:pt idx="3648">
                  <c:v>75.5</c:v>
                </c:pt>
                <c:pt idx="3649">
                  <c:v>235.46153846153845</c:v>
                </c:pt>
                <c:pt idx="3650">
                  <c:v>11.363636363636363</c:v>
                </c:pt>
                <c:pt idx="3651">
                  <c:v>92.5</c:v>
                </c:pt>
                <c:pt idx="3652">
                  <c:v>202.85</c:v>
                </c:pt>
                <c:pt idx="3653">
                  <c:v>26</c:v>
                </c:pt>
                <c:pt idx="3654">
                  <c:v>46.05263157894737</c:v>
                </c:pt>
                <c:pt idx="3655">
                  <c:v>51</c:v>
                </c:pt>
                <c:pt idx="3656">
                  <c:v>31.578947368421051</c:v>
                </c:pt>
                <c:pt idx="3657">
                  <c:v>53.363965517241382</c:v>
                </c:pt>
                <c:pt idx="3658">
                  <c:v>36.964285714285715</c:v>
                </c:pt>
                <c:pt idx="3659">
                  <c:v>81.294117647058826</c:v>
                </c:pt>
                <c:pt idx="3660">
                  <c:v>20.083333333333332</c:v>
                </c:pt>
                <c:pt idx="3661">
                  <c:v>88.25</c:v>
                </c:pt>
                <c:pt idx="3662">
                  <c:v>53.438596491228068</c:v>
                </c:pt>
                <c:pt idx="3663">
                  <c:v>39.868421052631582</c:v>
                </c:pt>
                <c:pt idx="3664">
                  <c:v>145.16129032258064</c:v>
                </c:pt>
                <c:pt idx="3665">
                  <c:v>23.333333333333332</c:v>
                </c:pt>
                <c:pt idx="3666">
                  <c:v>64.375</c:v>
                </c:pt>
                <c:pt idx="3667">
                  <c:v>62.052763819095475</c:v>
                </c:pt>
                <c:pt idx="3668">
                  <c:v>66.129032258064512</c:v>
                </c:pt>
                <c:pt idx="3669">
                  <c:v>73.400000000000006</c:v>
                </c:pt>
                <c:pt idx="3670">
                  <c:v>99.5</c:v>
                </c:pt>
                <c:pt idx="3671">
                  <c:v>62.166666666666664</c:v>
                </c:pt>
                <c:pt idx="3672">
                  <c:v>62.328358208955223</c:v>
                </c:pt>
                <c:pt idx="3673">
                  <c:v>58.787878787878789</c:v>
                </c:pt>
                <c:pt idx="3674">
                  <c:v>45.347826086956523</c:v>
                </c:pt>
                <c:pt idx="3675">
                  <c:v>41.944444444444443</c:v>
                </c:pt>
                <c:pt idx="3676">
                  <c:v>59.166666666666664</c:v>
                </c:pt>
                <c:pt idx="3677">
                  <c:v>200.49</c:v>
                </c:pt>
                <c:pt idx="3678">
                  <c:v>83.974358974358978</c:v>
                </c:pt>
                <c:pt idx="3679">
                  <c:v>57.258064516129032</c:v>
                </c:pt>
                <c:pt idx="3680">
                  <c:v>58.064516129032256</c:v>
                </c:pt>
                <c:pt idx="3681">
                  <c:v>186.80291970802921</c:v>
                </c:pt>
                <c:pt idx="3682">
                  <c:v>74.117647058823536</c:v>
                </c:pt>
                <c:pt idx="3683">
                  <c:v>30.714285714285715</c:v>
                </c:pt>
                <c:pt idx="3684">
                  <c:v>62.666666666666664</c:v>
                </c:pt>
                <c:pt idx="3685">
                  <c:v>121.36363636363636</c:v>
                </c:pt>
                <c:pt idx="3686">
                  <c:v>39.743589743589745</c:v>
                </c:pt>
                <c:pt idx="3687">
                  <c:v>72</c:v>
                </c:pt>
                <c:pt idx="3688">
                  <c:v>40.632352941176471</c:v>
                </c:pt>
                <c:pt idx="3689">
                  <c:v>63</c:v>
                </c:pt>
                <c:pt idx="3690">
                  <c:v>33.666666666666664</c:v>
                </c:pt>
                <c:pt idx="3691">
                  <c:v>38.589743589743591</c:v>
                </c:pt>
                <c:pt idx="3692">
                  <c:v>155.95238095238096</c:v>
                </c:pt>
                <c:pt idx="3693">
                  <c:v>43.2</c:v>
                </c:pt>
                <c:pt idx="3694">
                  <c:v>15.148518518518518</c:v>
                </c:pt>
                <c:pt idx="3695">
                  <c:v>83.571428571428569</c:v>
                </c:pt>
                <c:pt idx="3696">
                  <c:v>140</c:v>
                </c:pt>
                <c:pt idx="3697">
                  <c:v>80.869565217391298</c:v>
                </c:pt>
                <c:pt idx="3698">
                  <c:v>53.846153846153847</c:v>
                </c:pt>
                <c:pt idx="3699">
                  <c:v>30.928571428571427</c:v>
                </c:pt>
                <c:pt idx="3700">
                  <c:v>67.962962962962962</c:v>
                </c:pt>
                <c:pt idx="3701">
                  <c:v>27.142857142857142</c:v>
                </c:pt>
                <c:pt idx="3702">
                  <c:v>110.86538461538461</c:v>
                </c:pt>
                <c:pt idx="3703">
                  <c:v>106.84210526315789</c:v>
                </c:pt>
                <c:pt idx="3704">
                  <c:v>105.51546391752578</c:v>
                </c:pt>
                <c:pt idx="3705">
                  <c:v>132.96296296296296</c:v>
                </c:pt>
                <c:pt idx="3706">
                  <c:v>51.916666666666664</c:v>
                </c:pt>
                <c:pt idx="3707">
                  <c:v>310</c:v>
                </c:pt>
                <c:pt idx="3708">
                  <c:v>26.021739130434781</c:v>
                </c:pt>
                <c:pt idx="3709">
                  <c:v>105</c:v>
                </c:pt>
                <c:pt idx="3710">
                  <c:v>86.224999999999994</c:v>
                </c:pt>
                <c:pt idx="3711">
                  <c:v>114.54545454545455</c:v>
                </c:pt>
                <c:pt idx="3712">
                  <c:v>47.657142857142858</c:v>
                </c:pt>
                <c:pt idx="3713">
                  <c:v>72.888888888888886</c:v>
                </c:pt>
                <c:pt idx="3714">
                  <c:v>49.545505617977533</c:v>
                </c:pt>
                <c:pt idx="3715">
                  <c:v>25.4</c:v>
                </c:pt>
                <c:pt idx="3716">
                  <c:v>62.586956521739133</c:v>
                </c:pt>
                <c:pt idx="3717">
                  <c:v>61.060606060606062</c:v>
                </c:pt>
                <c:pt idx="3718">
                  <c:v>60.064516129032256</c:v>
                </c:pt>
                <c:pt idx="3719">
                  <c:v>72.400000000000006</c:v>
                </c:pt>
                <c:pt idx="3720">
                  <c:v>100</c:v>
                </c:pt>
                <c:pt idx="3721">
                  <c:v>51.666666666666664</c:v>
                </c:pt>
                <c:pt idx="3722">
                  <c:v>32.75</c:v>
                </c:pt>
                <c:pt idx="3723">
                  <c:v>0</c:v>
                </c:pt>
                <c:pt idx="3724">
                  <c:v>61</c:v>
                </c:pt>
                <c:pt idx="3725">
                  <c:v>10</c:v>
                </c:pt>
                <c:pt idx="3726">
                  <c:v>10</c:v>
                </c:pt>
                <c:pt idx="3727">
                  <c:v>37.5</c:v>
                </c:pt>
                <c:pt idx="3728">
                  <c:v>45</c:v>
                </c:pt>
                <c:pt idx="3729">
                  <c:v>100.625</c:v>
                </c:pt>
                <c:pt idx="3730">
                  <c:v>25.571428571428573</c:v>
                </c:pt>
                <c:pt idx="3731">
                  <c:v>0</c:v>
                </c:pt>
                <c:pt idx="3732">
                  <c:v>25</c:v>
                </c:pt>
                <c:pt idx="3733">
                  <c:v>0</c:v>
                </c:pt>
                <c:pt idx="3734">
                  <c:v>0</c:v>
                </c:pt>
                <c:pt idx="3735">
                  <c:v>10</c:v>
                </c:pt>
                <c:pt idx="3736">
                  <c:v>202</c:v>
                </c:pt>
                <c:pt idx="3737">
                  <c:v>25</c:v>
                </c:pt>
                <c:pt idx="3738">
                  <c:v>99.538461538461533</c:v>
                </c:pt>
                <c:pt idx="3739">
                  <c:v>75</c:v>
                </c:pt>
                <c:pt idx="3740">
                  <c:v>215.25</c:v>
                </c:pt>
                <c:pt idx="3741">
                  <c:v>120.54545454545455</c:v>
                </c:pt>
                <c:pt idx="3742">
                  <c:v>37.666666666666664</c:v>
                </c:pt>
                <c:pt idx="3743">
                  <c:v>172.23333333333332</c:v>
                </c:pt>
                <c:pt idx="3744">
                  <c:v>111.11111111111111</c:v>
                </c:pt>
                <c:pt idx="3745">
                  <c:v>25.464285714285715</c:v>
                </c:pt>
                <c:pt idx="3746">
                  <c:v>267.64705882352939</c:v>
                </c:pt>
                <c:pt idx="3747">
                  <c:v>75.959999999999994</c:v>
                </c:pt>
                <c:pt idx="3748">
                  <c:v>59.03846153846154</c:v>
                </c:pt>
                <c:pt idx="3749">
                  <c:v>50.111022727272733</c:v>
                </c:pt>
                <c:pt idx="3750">
                  <c:v>55.502967032967035</c:v>
                </c:pt>
                <c:pt idx="3751">
                  <c:v>166.66666666666666</c:v>
                </c:pt>
                <c:pt idx="3752">
                  <c:v>47.428571428571431</c:v>
                </c:pt>
                <c:pt idx="3753">
                  <c:v>64.935064935064929</c:v>
                </c:pt>
                <c:pt idx="3754">
                  <c:v>55.555555555555557</c:v>
                </c:pt>
                <c:pt idx="3755">
                  <c:v>74.224299065420567</c:v>
                </c:pt>
                <c:pt idx="3756">
                  <c:v>106.9271875</c:v>
                </c:pt>
                <c:pt idx="3757">
                  <c:v>41.696428571428569</c:v>
                </c:pt>
                <c:pt idx="3758">
                  <c:v>74.243275862068955</c:v>
                </c:pt>
                <c:pt idx="3759">
                  <c:v>73.333333333333329</c:v>
                </c:pt>
                <c:pt idx="3760">
                  <c:v>100</c:v>
                </c:pt>
                <c:pt idx="3761">
                  <c:v>38.421052631578945</c:v>
                </c:pt>
                <c:pt idx="3762">
                  <c:v>166.96969696969697</c:v>
                </c:pt>
                <c:pt idx="3763">
                  <c:v>94.912280701754383</c:v>
                </c:pt>
                <c:pt idx="3764">
                  <c:v>100</c:v>
                </c:pt>
                <c:pt idx="3765">
                  <c:v>143.21428571428572</c:v>
                </c:pt>
                <c:pt idx="3766">
                  <c:v>90.819148936170208</c:v>
                </c:pt>
                <c:pt idx="3767">
                  <c:v>48.542372881355931</c:v>
                </c:pt>
                <c:pt idx="3768">
                  <c:v>70.027777777777771</c:v>
                </c:pt>
                <c:pt idx="3769">
                  <c:v>135.62608695652173</c:v>
                </c:pt>
                <c:pt idx="3770">
                  <c:v>100</c:v>
                </c:pt>
                <c:pt idx="3771">
                  <c:v>94.90384615384616</c:v>
                </c:pt>
                <c:pt idx="3772">
                  <c:v>75.370370370370367</c:v>
                </c:pt>
                <c:pt idx="3773">
                  <c:v>64.458333333333329</c:v>
                </c:pt>
                <c:pt idx="3774">
                  <c:v>115</c:v>
                </c:pt>
                <c:pt idx="3775">
                  <c:v>100.5</c:v>
                </c:pt>
                <c:pt idx="3776">
                  <c:v>93.774647887323937</c:v>
                </c:pt>
                <c:pt idx="3777">
                  <c:v>35.1</c:v>
                </c:pt>
                <c:pt idx="3778">
                  <c:v>500</c:v>
                </c:pt>
                <c:pt idx="3779">
                  <c:v>29</c:v>
                </c:pt>
                <c:pt idx="3780">
                  <c:v>0</c:v>
                </c:pt>
                <c:pt idx="3781">
                  <c:v>0</c:v>
                </c:pt>
                <c:pt idx="3782">
                  <c:v>17.5</c:v>
                </c:pt>
                <c:pt idx="3783">
                  <c:v>174</c:v>
                </c:pt>
                <c:pt idx="3784">
                  <c:v>50</c:v>
                </c:pt>
                <c:pt idx="3785">
                  <c:v>5</c:v>
                </c:pt>
                <c:pt idx="3786">
                  <c:v>1</c:v>
                </c:pt>
                <c:pt idx="3787">
                  <c:v>145.40540540540542</c:v>
                </c:pt>
                <c:pt idx="3788">
                  <c:v>205</c:v>
                </c:pt>
                <c:pt idx="3789">
                  <c:v>100.5</c:v>
                </c:pt>
                <c:pt idx="3790">
                  <c:v>55.0625</c:v>
                </c:pt>
                <c:pt idx="3791">
                  <c:v>47.333333333333336</c:v>
                </c:pt>
                <c:pt idx="3792">
                  <c:v>0</c:v>
                </c:pt>
                <c:pt idx="3793">
                  <c:v>58.95</c:v>
                </c:pt>
                <c:pt idx="3794">
                  <c:v>0</c:v>
                </c:pt>
                <c:pt idx="3795">
                  <c:v>1.5</c:v>
                </c:pt>
                <c:pt idx="3796">
                  <c:v>5</c:v>
                </c:pt>
                <c:pt idx="3797">
                  <c:v>50.555555555555557</c:v>
                </c:pt>
                <c:pt idx="3798">
                  <c:v>41.666666666666664</c:v>
                </c:pt>
                <c:pt idx="3799">
                  <c:v>53.289473684210527</c:v>
                </c:pt>
                <c:pt idx="3800">
                  <c:v>70.230769230769226</c:v>
                </c:pt>
                <c:pt idx="3801">
                  <c:v>43.421052631578945</c:v>
                </c:pt>
                <c:pt idx="3802">
                  <c:v>199.18181818181819</c:v>
                </c:pt>
                <c:pt idx="3803">
                  <c:v>78.518148148148143</c:v>
                </c:pt>
                <c:pt idx="3804">
                  <c:v>61.823529411764703</c:v>
                </c:pt>
                <c:pt idx="3805">
                  <c:v>50.000500000000002</c:v>
                </c:pt>
                <c:pt idx="3806">
                  <c:v>48.339729729729726</c:v>
                </c:pt>
                <c:pt idx="3807">
                  <c:v>107.25</c:v>
                </c:pt>
                <c:pt idx="3808">
                  <c:v>57</c:v>
                </c:pt>
                <c:pt idx="3809">
                  <c:v>40.92307692307692</c:v>
                </c:pt>
                <c:pt idx="3810">
                  <c:v>21.5</c:v>
                </c:pt>
                <c:pt idx="3811">
                  <c:v>79.543478260869563</c:v>
                </c:pt>
                <c:pt idx="3812">
                  <c:v>72.381578947368425</c:v>
                </c:pt>
                <c:pt idx="3813">
                  <c:v>64.634146341463421</c:v>
                </c:pt>
                <c:pt idx="3814">
                  <c:v>38.571428571428569</c:v>
                </c:pt>
                <c:pt idx="3815">
                  <c:v>107.57142857142857</c:v>
                </c:pt>
                <c:pt idx="3816">
                  <c:v>27.5</c:v>
                </c:pt>
                <c:pt idx="3817">
                  <c:v>70.461538461538467</c:v>
                </c:pt>
                <c:pt idx="3818">
                  <c:v>178.57142857142858</c:v>
                </c:pt>
                <c:pt idx="3819">
                  <c:v>62.625</c:v>
                </c:pt>
                <c:pt idx="3820">
                  <c:v>75</c:v>
                </c:pt>
                <c:pt idx="3821">
                  <c:v>58.901111111111113</c:v>
                </c:pt>
                <c:pt idx="3822">
                  <c:v>139.55555555555554</c:v>
                </c:pt>
                <c:pt idx="3823">
                  <c:v>70</c:v>
                </c:pt>
                <c:pt idx="3824">
                  <c:v>57.385964912280699</c:v>
                </c:pt>
                <c:pt idx="3825">
                  <c:v>40</c:v>
                </c:pt>
                <c:pt idx="3826">
                  <c:v>64.285714285714292</c:v>
                </c:pt>
                <c:pt idx="3827">
                  <c:v>120.11764705882354</c:v>
                </c:pt>
                <c:pt idx="3828">
                  <c:v>1008.24</c:v>
                </c:pt>
                <c:pt idx="3829">
                  <c:v>63.28125</c:v>
                </c:pt>
                <c:pt idx="3830">
                  <c:v>21.666666666666668</c:v>
                </c:pt>
                <c:pt idx="3831">
                  <c:v>25.647058823529413</c:v>
                </c:pt>
                <c:pt idx="3832">
                  <c:v>47.695652173913047</c:v>
                </c:pt>
                <c:pt idx="3833">
                  <c:v>56.05263157894737</c:v>
                </c:pt>
                <c:pt idx="3834">
                  <c:v>81.319999999999993</c:v>
                </c:pt>
                <c:pt idx="3835">
                  <c:v>70.166666666666671</c:v>
                </c:pt>
                <c:pt idx="3836">
                  <c:v>23.625</c:v>
                </c:pt>
                <c:pt idx="3837">
                  <c:v>188.55555555555554</c:v>
                </c:pt>
                <c:pt idx="3838">
                  <c:v>49.511627906976742</c:v>
                </c:pt>
                <c:pt idx="3839">
                  <c:v>75.464285714285708</c:v>
                </c:pt>
                <c:pt idx="3840">
                  <c:v>9.5</c:v>
                </c:pt>
                <c:pt idx="3841">
                  <c:v>35.5</c:v>
                </c:pt>
                <c:pt idx="3842">
                  <c:v>10</c:v>
                </c:pt>
                <c:pt idx="3843">
                  <c:v>13</c:v>
                </c:pt>
                <c:pt idx="3844">
                  <c:v>89.4</c:v>
                </c:pt>
                <c:pt idx="3845">
                  <c:v>25</c:v>
                </c:pt>
                <c:pt idx="3846">
                  <c:v>1</c:v>
                </c:pt>
                <c:pt idx="3847">
                  <c:v>65</c:v>
                </c:pt>
                <c:pt idx="3848">
                  <c:v>10</c:v>
                </c:pt>
                <c:pt idx="3849">
                  <c:v>1</c:v>
                </c:pt>
                <c:pt idx="3850">
                  <c:v>81.538461538461533</c:v>
                </c:pt>
                <c:pt idx="3851">
                  <c:v>100</c:v>
                </c:pt>
                <c:pt idx="3852">
                  <c:v>1</c:v>
                </c:pt>
                <c:pt idx="3853">
                  <c:v>0</c:v>
                </c:pt>
                <c:pt idx="3854">
                  <c:v>20</c:v>
                </c:pt>
                <c:pt idx="3855">
                  <c:v>46.428571428571431</c:v>
                </c:pt>
                <c:pt idx="3856">
                  <c:v>5.5</c:v>
                </c:pt>
                <c:pt idx="3857">
                  <c:v>50.2</c:v>
                </c:pt>
                <c:pt idx="3858">
                  <c:v>10</c:v>
                </c:pt>
                <c:pt idx="3859">
                  <c:v>30.133333333333333</c:v>
                </c:pt>
                <c:pt idx="3860">
                  <c:v>150</c:v>
                </c:pt>
                <c:pt idx="3861">
                  <c:v>13.333333333333334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44.760869565217391</c:v>
                </c:pt>
                <c:pt idx="3867">
                  <c:v>88.642857142857139</c:v>
                </c:pt>
                <c:pt idx="3868">
                  <c:v>10</c:v>
                </c:pt>
                <c:pt idx="3869">
                  <c:v>0</c:v>
                </c:pt>
                <c:pt idx="3870">
                  <c:v>57.647058823529413</c:v>
                </c:pt>
                <c:pt idx="3871">
                  <c:v>25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17.5</c:v>
                </c:pt>
                <c:pt idx="3878">
                  <c:v>38.714285714285715</c:v>
                </c:pt>
                <c:pt idx="3879">
                  <c:v>13.111111111111111</c:v>
                </c:pt>
                <c:pt idx="3880">
                  <c:v>315.5</c:v>
                </c:pt>
                <c:pt idx="3881">
                  <c:v>37.142857142857146</c:v>
                </c:pt>
                <c:pt idx="3882">
                  <c:v>0</c:v>
                </c:pt>
                <c:pt idx="3883">
                  <c:v>128.27380952380952</c:v>
                </c:pt>
                <c:pt idx="3884">
                  <c:v>47.272727272727273</c:v>
                </c:pt>
                <c:pt idx="3885">
                  <c:v>50</c:v>
                </c:pt>
                <c:pt idx="3886">
                  <c:v>42.5</c:v>
                </c:pt>
                <c:pt idx="3887">
                  <c:v>44</c:v>
                </c:pt>
                <c:pt idx="3888">
                  <c:v>50.875</c:v>
                </c:pt>
                <c:pt idx="3889">
                  <c:v>62.5</c:v>
                </c:pt>
                <c:pt idx="3890">
                  <c:v>27</c:v>
                </c:pt>
                <c:pt idx="3891">
                  <c:v>25</c:v>
                </c:pt>
                <c:pt idx="3892">
                  <c:v>47.258064516129032</c:v>
                </c:pt>
                <c:pt idx="3893">
                  <c:v>0</c:v>
                </c:pt>
                <c:pt idx="3894">
                  <c:v>1.5</c:v>
                </c:pt>
                <c:pt idx="3895">
                  <c:v>24.714285714285715</c:v>
                </c:pt>
                <c:pt idx="3896">
                  <c:v>63.125</c:v>
                </c:pt>
                <c:pt idx="3897">
                  <c:v>38.25</c:v>
                </c:pt>
                <c:pt idx="3898">
                  <c:v>16.25</c:v>
                </c:pt>
                <c:pt idx="3899">
                  <c:v>33.75</c:v>
                </c:pt>
                <c:pt idx="3900">
                  <c:v>61.666666666666664</c:v>
                </c:pt>
                <c:pt idx="3901">
                  <c:v>83.138888888888886</c:v>
                </c:pt>
                <c:pt idx="3902">
                  <c:v>1</c:v>
                </c:pt>
                <c:pt idx="3903">
                  <c:v>142.85714285714286</c:v>
                </c:pt>
                <c:pt idx="3904">
                  <c:v>33.666666666666664</c:v>
                </c:pt>
                <c:pt idx="3905">
                  <c:v>5</c:v>
                </c:pt>
                <c:pt idx="3906">
                  <c:v>0</c:v>
                </c:pt>
                <c:pt idx="3907">
                  <c:v>10</c:v>
                </c:pt>
                <c:pt idx="3908">
                  <c:v>40</c:v>
                </c:pt>
                <c:pt idx="3909">
                  <c:v>30</c:v>
                </c:pt>
                <c:pt idx="3910">
                  <c:v>45</c:v>
                </c:pt>
                <c:pt idx="3911">
                  <c:v>0</c:v>
                </c:pt>
                <c:pt idx="3912">
                  <c:v>10.166666666666666</c:v>
                </c:pt>
                <c:pt idx="3913">
                  <c:v>81.411764705882348</c:v>
                </c:pt>
                <c:pt idx="3914">
                  <c:v>57.25</c:v>
                </c:pt>
                <c:pt idx="3915">
                  <c:v>5</c:v>
                </c:pt>
                <c:pt idx="3916">
                  <c:v>15</c:v>
                </c:pt>
                <c:pt idx="3917">
                  <c:v>12.5</c:v>
                </c:pt>
                <c:pt idx="3918">
                  <c:v>93</c:v>
                </c:pt>
                <c:pt idx="3919">
                  <c:v>32.357142857142854</c:v>
                </c:pt>
                <c:pt idx="3920">
                  <c:v>0</c:v>
                </c:pt>
                <c:pt idx="3921">
                  <c:v>0</c:v>
                </c:pt>
                <c:pt idx="3922">
                  <c:v>1</c:v>
                </c:pt>
                <c:pt idx="3923">
                  <c:v>91.833333333333329</c:v>
                </c:pt>
                <c:pt idx="3924">
                  <c:v>45.833333333333336</c:v>
                </c:pt>
                <c:pt idx="3925">
                  <c:v>57.173913043478258</c:v>
                </c:pt>
                <c:pt idx="3926">
                  <c:v>0</c:v>
                </c:pt>
                <c:pt idx="3927">
                  <c:v>248.5</c:v>
                </c:pt>
                <c:pt idx="3928">
                  <c:v>79.400000000000006</c:v>
                </c:pt>
                <c:pt idx="3929">
                  <c:v>5</c:v>
                </c:pt>
                <c:pt idx="3930">
                  <c:v>5.5</c:v>
                </c:pt>
                <c:pt idx="3931">
                  <c:v>25</c:v>
                </c:pt>
                <c:pt idx="3932">
                  <c:v>0</c:v>
                </c:pt>
                <c:pt idx="3933">
                  <c:v>137.07692307692307</c:v>
                </c:pt>
                <c:pt idx="3934">
                  <c:v>0</c:v>
                </c:pt>
                <c:pt idx="3935">
                  <c:v>5</c:v>
                </c:pt>
                <c:pt idx="3936">
                  <c:v>39</c:v>
                </c:pt>
                <c:pt idx="3937">
                  <c:v>50.5</c:v>
                </c:pt>
                <c:pt idx="3938">
                  <c:v>0</c:v>
                </c:pt>
                <c:pt idx="3939">
                  <c:v>49.28125</c:v>
                </c:pt>
                <c:pt idx="3940">
                  <c:v>25</c:v>
                </c:pt>
                <c:pt idx="3941">
                  <c:v>1</c:v>
                </c:pt>
                <c:pt idx="3942">
                  <c:v>25</c:v>
                </c:pt>
                <c:pt idx="3943">
                  <c:v>0</c:v>
                </c:pt>
                <c:pt idx="3944">
                  <c:v>0</c:v>
                </c:pt>
                <c:pt idx="3945">
                  <c:v>53.125</c:v>
                </c:pt>
                <c:pt idx="3946">
                  <c:v>0</c:v>
                </c:pt>
                <c:pt idx="3947">
                  <c:v>7</c:v>
                </c:pt>
                <c:pt idx="3948">
                  <c:v>40.0625</c:v>
                </c:pt>
                <c:pt idx="3949">
                  <c:v>24.333333333333332</c:v>
                </c:pt>
                <c:pt idx="3950">
                  <c:v>11.25</c:v>
                </c:pt>
                <c:pt idx="3951">
                  <c:v>10.5</c:v>
                </c:pt>
                <c:pt idx="3952">
                  <c:v>15</c:v>
                </c:pt>
                <c:pt idx="3953">
                  <c:v>0</c:v>
                </c:pt>
                <c:pt idx="3954">
                  <c:v>42</c:v>
                </c:pt>
                <c:pt idx="3955">
                  <c:v>71.25</c:v>
                </c:pt>
                <c:pt idx="3956">
                  <c:v>22.5</c:v>
                </c:pt>
                <c:pt idx="3957">
                  <c:v>41</c:v>
                </c:pt>
                <c:pt idx="3958">
                  <c:v>47.909090909090907</c:v>
                </c:pt>
                <c:pt idx="3959">
                  <c:v>35.166666666666664</c:v>
                </c:pt>
                <c:pt idx="3960">
                  <c:v>5.5</c:v>
                </c:pt>
                <c:pt idx="3961">
                  <c:v>22.666666666666668</c:v>
                </c:pt>
                <c:pt idx="3962">
                  <c:v>26.375</c:v>
                </c:pt>
                <c:pt idx="3963">
                  <c:v>105.54054054054055</c:v>
                </c:pt>
                <c:pt idx="3964">
                  <c:v>29.09090909090909</c:v>
                </c:pt>
                <c:pt idx="3965">
                  <c:v>0</c:v>
                </c:pt>
                <c:pt idx="3966">
                  <c:v>62</c:v>
                </c:pt>
                <c:pt idx="3967">
                  <c:v>217.5</c:v>
                </c:pt>
                <c:pt idx="3968">
                  <c:v>26.75</c:v>
                </c:pt>
                <c:pt idx="3969">
                  <c:v>18.333333333333332</c:v>
                </c:pt>
                <c:pt idx="3970">
                  <c:v>64.285714285714292</c:v>
                </c:pt>
                <c:pt idx="3971">
                  <c:v>175</c:v>
                </c:pt>
                <c:pt idx="3972">
                  <c:v>34</c:v>
                </c:pt>
                <c:pt idx="3973">
                  <c:v>84.282608695652172</c:v>
                </c:pt>
                <c:pt idx="3974">
                  <c:v>9.5</c:v>
                </c:pt>
                <c:pt idx="3975">
                  <c:v>33.736842105263158</c:v>
                </c:pt>
                <c:pt idx="3976">
                  <c:v>37.53846153846154</c:v>
                </c:pt>
                <c:pt idx="3977">
                  <c:v>11.615384615384615</c:v>
                </c:pt>
                <c:pt idx="3978">
                  <c:v>8</c:v>
                </c:pt>
                <c:pt idx="3979">
                  <c:v>0</c:v>
                </c:pt>
                <c:pt idx="3980">
                  <c:v>23</c:v>
                </c:pt>
                <c:pt idx="3981">
                  <c:v>100</c:v>
                </c:pt>
                <c:pt idx="3982">
                  <c:v>60.111111111111114</c:v>
                </c:pt>
                <c:pt idx="3983">
                  <c:v>3</c:v>
                </c:pt>
                <c:pt idx="3984">
                  <c:v>5</c:v>
                </c:pt>
                <c:pt idx="3985">
                  <c:v>17.5</c:v>
                </c:pt>
                <c:pt idx="3986">
                  <c:v>29.235294117647058</c:v>
                </c:pt>
                <c:pt idx="3987">
                  <c:v>0</c:v>
                </c:pt>
                <c:pt idx="3988">
                  <c:v>59.583333333333336</c:v>
                </c:pt>
                <c:pt idx="3989">
                  <c:v>82.571428571428569</c:v>
                </c:pt>
                <c:pt idx="3990">
                  <c:v>10</c:v>
                </c:pt>
                <c:pt idx="3991">
                  <c:v>32.357142857142854</c:v>
                </c:pt>
                <c:pt idx="3992">
                  <c:v>5.75</c:v>
                </c:pt>
                <c:pt idx="3993">
                  <c:v>100.5</c:v>
                </c:pt>
                <c:pt idx="3994">
                  <c:v>1</c:v>
                </c:pt>
                <c:pt idx="3995">
                  <c:v>20</c:v>
                </c:pt>
                <c:pt idx="3996">
                  <c:v>2</c:v>
                </c:pt>
                <c:pt idx="3997">
                  <c:v>5</c:v>
                </c:pt>
                <c:pt idx="3998">
                  <c:v>15</c:v>
                </c:pt>
                <c:pt idx="3999">
                  <c:v>25</c:v>
                </c:pt>
                <c:pt idx="4000">
                  <c:v>45.842105263157897</c:v>
                </c:pt>
                <c:pt idx="4001">
                  <c:v>4.75</c:v>
                </c:pt>
                <c:pt idx="4002">
                  <c:v>0</c:v>
                </c:pt>
                <c:pt idx="4003">
                  <c:v>13</c:v>
                </c:pt>
                <c:pt idx="4004">
                  <c:v>0</c:v>
                </c:pt>
                <c:pt idx="4005">
                  <c:v>1</c:v>
                </c:pt>
                <c:pt idx="4006">
                  <c:v>10</c:v>
                </c:pt>
                <c:pt idx="4007">
                  <c:v>52.5</c:v>
                </c:pt>
                <c:pt idx="4008">
                  <c:v>32.5</c:v>
                </c:pt>
                <c:pt idx="4009">
                  <c:v>7.25</c:v>
                </c:pt>
                <c:pt idx="4010">
                  <c:v>33.333333333333336</c:v>
                </c:pt>
                <c:pt idx="4011">
                  <c:v>62.5</c:v>
                </c:pt>
                <c:pt idx="4012">
                  <c:v>63.558375634517766</c:v>
                </c:pt>
                <c:pt idx="4013">
                  <c:v>0</c:v>
                </c:pt>
                <c:pt idx="4014">
                  <c:v>10</c:v>
                </c:pt>
                <c:pt idx="4015">
                  <c:v>62.5</c:v>
                </c:pt>
                <c:pt idx="4016">
                  <c:v>0</c:v>
                </c:pt>
                <c:pt idx="4017">
                  <c:v>30.714285714285715</c:v>
                </c:pt>
                <c:pt idx="4018">
                  <c:v>51</c:v>
                </c:pt>
                <c:pt idx="4019">
                  <c:v>0</c:v>
                </c:pt>
                <c:pt idx="4020">
                  <c:v>66.666666666666671</c:v>
                </c:pt>
                <c:pt idx="4021">
                  <c:v>0</c:v>
                </c:pt>
                <c:pt idx="4022">
                  <c:v>59</c:v>
                </c:pt>
                <c:pt idx="4023">
                  <c:v>65.340319148936175</c:v>
                </c:pt>
                <c:pt idx="4024">
                  <c:v>100</c:v>
                </c:pt>
                <c:pt idx="4025">
                  <c:v>147.4</c:v>
                </c:pt>
                <c:pt idx="4026">
                  <c:v>166.05882352941177</c:v>
                </c:pt>
                <c:pt idx="4027">
                  <c:v>40</c:v>
                </c:pt>
                <c:pt idx="4028">
                  <c:v>75.25</c:v>
                </c:pt>
                <c:pt idx="4029">
                  <c:v>60</c:v>
                </c:pt>
                <c:pt idx="4030">
                  <c:v>1250</c:v>
                </c:pt>
                <c:pt idx="4031">
                  <c:v>10.5</c:v>
                </c:pt>
                <c:pt idx="4032">
                  <c:v>7</c:v>
                </c:pt>
                <c:pt idx="4033">
                  <c:v>0</c:v>
                </c:pt>
                <c:pt idx="4034">
                  <c:v>56.25</c:v>
                </c:pt>
                <c:pt idx="4035">
                  <c:v>1</c:v>
                </c:pt>
                <c:pt idx="4036">
                  <c:v>38.333333333333336</c:v>
                </c:pt>
                <c:pt idx="4037">
                  <c:v>27.5</c:v>
                </c:pt>
                <c:pt idx="4038">
                  <c:v>32.978021978021978</c:v>
                </c:pt>
                <c:pt idx="4039">
                  <c:v>16</c:v>
                </c:pt>
                <c:pt idx="4040">
                  <c:v>1</c:v>
                </c:pt>
                <c:pt idx="4041">
                  <c:v>0</c:v>
                </c:pt>
                <c:pt idx="4042">
                  <c:v>86.615384615384613</c:v>
                </c:pt>
                <c:pt idx="4043">
                  <c:v>55</c:v>
                </c:pt>
                <c:pt idx="4044">
                  <c:v>0</c:v>
                </c:pt>
                <c:pt idx="4045">
                  <c:v>41.952380952380949</c:v>
                </c:pt>
                <c:pt idx="4046">
                  <c:v>88.333333333333329</c:v>
                </c:pt>
                <c:pt idx="4047">
                  <c:v>129.16666666666666</c:v>
                </c:pt>
                <c:pt idx="4048">
                  <c:v>23.75</c:v>
                </c:pt>
                <c:pt idx="4049">
                  <c:v>35.714285714285715</c:v>
                </c:pt>
                <c:pt idx="4050">
                  <c:v>57</c:v>
                </c:pt>
                <c:pt idx="4051">
                  <c:v>0</c:v>
                </c:pt>
                <c:pt idx="4052">
                  <c:v>163.33333333333334</c:v>
                </c:pt>
                <c:pt idx="4053">
                  <c:v>15</c:v>
                </c:pt>
                <c:pt idx="4054">
                  <c:v>64.166666666666671</c:v>
                </c:pt>
                <c:pt idx="4055">
                  <c:v>6.75</c:v>
                </c:pt>
                <c:pt idx="4056">
                  <c:v>25</c:v>
                </c:pt>
                <c:pt idx="4057">
                  <c:v>179.11764705882354</c:v>
                </c:pt>
                <c:pt idx="4058">
                  <c:v>34.950000000000003</c:v>
                </c:pt>
                <c:pt idx="4059">
                  <c:v>33.07692307692308</c:v>
                </c:pt>
                <c:pt idx="4060">
                  <c:v>27.5</c:v>
                </c:pt>
                <c:pt idx="4061">
                  <c:v>0</c:v>
                </c:pt>
                <c:pt idx="4062">
                  <c:v>2</c:v>
                </c:pt>
                <c:pt idx="4063">
                  <c:v>18.5</c:v>
                </c:pt>
                <c:pt idx="4064">
                  <c:v>35</c:v>
                </c:pt>
                <c:pt idx="4065">
                  <c:v>44.307692307692307</c:v>
                </c:pt>
                <c:pt idx="4066">
                  <c:v>0</c:v>
                </c:pt>
                <c:pt idx="4067">
                  <c:v>222.5</c:v>
                </c:pt>
                <c:pt idx="4068">
                  <c:v>0</c:v>
                </c:pt>
                <c:pt idx="4069">
                  <c:v>5</c:v>
                </c:pt>
                <c:pt idx="4070">
                  <c:v>0</c:v>
                </c:pt>
                <c:pt idx="4071">
                  <c:v>29.166666666666668</c:v>
                </c:pt>
                <c:pt idx="4072">
                  <c:v>1.5</c:v>
                </c:pt>
                <c:pt idx="4073">
                  <c:v>126.5</c:v>
                </c:pt>
                <c:pt idx="4074">
                  <c:v>10</c:v>
                </c:pt>
                <c:pt idx="4075">
                  <c:v>10</c:v>
                </c:pt>
                <c:pt idx="4076">
                  <c:v>9.4</c:v>
                </c:pt>
                <c:pt idx="4077">
                  <c:v>0</c:v>
                </c:pt>
                <c:pt idx="4078">
                  <c:v>72</c:v>
                </c:pt>
                <c:pt idx="4079">
                  <c:v>30</c:v>
                </c:pt>
                <c:pt idx="4080">
                  <c:v>10.666666666666666</c:v>
                </c:pt>
                <c:pt idx="4081">
                  <c:v>25.5</c:v>
                </c:pt>
                <c:pt idx="4082">
                  <c:v>20</c:v>
                </c:pt>
                <c:pt idx="4083">
                  <c:v>15</c:v>
                </c:pt>
                <c:pt idx="4084">
                  <c:v>91.25</c:v>
                </c:pt>
                <c:pt idx="4085">
                  <c:v>800</c:v>
                </c:pt>
                <c:pt idx="4086">
                  <c:v>80</c:v>
                </c:pt>
                <c:pt idx="4087">
                  <c:v>0</c:v>
                </c:pt>
                <c:pt idx="4088">
                  <c:v>0</c:v>
                </c:pt>
                <c:pt idx="4089">
                  <c:v>50</c:v>
                </c:pt>
                <c:pt idx="4090">
                  <c:v>0</c:v>
                </c:pt>
                <c:pt idx="4091">
                  <c:v>0</c:v>
                </c:pt>
                <c:pt idx="4092">
                  <c:v>22.833333333333332</c:v>
                </c:pt>
                <c:pt idx="4093">
                  <c:v>16.666666666666668</c:v>
                </c:pt>
                <c:pt idx="4094">
                  <c:v>45.785714285714285</c:v>
                </c:pt>
                <c:pt idx="4095">
                  <c:v>383.33333333333331</c:v>
                </c:pt>
                <c:pt idx="4096">
                  <c:v>106.96969696969697</c:v>
                </c:pt>
                <c:pt idx="4097">
                  <c:v>10.25</c:v>
                </c:pt>
                <c:pt idx="4098">
                  <c:v>59</c:v>
                </c:pt>
                <c:pt idx="4099">
                  <c:v>0</c:v>
                </c:pt>
                <c:pt idx="4100">
                  <c:v>14.333333333333334</c:v>
                </c:pt>
                <c:pt idx="4101">
                  <c:v>15.666666666666666</c:v>
                </c:pt>
                <c:pt idx="4102">
                  <c:v>1</c:v>
                </c:pt>
                <c:pt idx="4103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8A-47A7-85FC-B08AC77D45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5340592"/>
        <c:axId val="293959024"/>
      </c:scatterChart>
      <c:valAx>
        <c:axId val="3753405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Backers</a:t>
                </a:r>
                <a:r>
                  <a:rPr lang="en-US" baseline="0"/>
                  <a:t> 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3959024"/>
        <c:crosses val="autoZero"/>
        <c:crossBetween val="midCat"/>
      </c:valAx>
      <c:valAx>
        <c:axId val="293959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Average</a:t>
                </a:r>
                <a:r>
                  <a:rPr lang="en-US" baseline="0"/>
                  <a:t> Donation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53405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Number</a:t>
            </a:r>
            <a:r>
              <a:rPr lang="en-US" baseline="0"/>
              <a:t> of Backers vs Percent funded</a:t>
            </a:r>
            <a:endParaRPr lang="en-US"/>
          </a:p>
        </c:rich>
      </c:tx>
      <c:layout>
        <c:manualLayout>
          <c:xMode val="edge"/>
          <c:yMode val="edge"/>
          <c:x val="0.36767938623056734"/>
          <c:y val="1.227678445559308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'Original Data'!$O$1</c:f>
              <c:strCache>
                <c:ptCount val="1"/>
                <c:pt idx="0">
                  <c:v>Percent funded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forward val="2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0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'Original Data'!$L$2:$L$4122</c:f>
              <c:numCache>
                <c:formatCode>General</c:formatCode>
                <c:ptCount val="4111"/>
                <c:pt idx="0">
                  <c:v>182</c:v>
                </c:pt>
                <c:pt idx="1">
                  <c:v>79</c:v>
                </c:pt>
                <c:pt idx="2">
                  <c:v>35</c:v>
                </c:pt>
                <c:pt idx="3">
                  <c:v>150</c:v>
                </c:pt>
                <c:pt idx="4">
                  <c:v>284</c:v>
                </c:pt>
                <c:pt idx="5">
                  <c:v>47</c:v>
                </c:pt>
                <c:pt idx="6">
                  <c:v>58</c:v>
                </c:pt>
                <c:pt idx="7">
                  <c:v>57</c:v>
                </c:pt>
                <c:pt idx="8">
                  <c:v>12</c:v>
                </c:pt>
                <c:pt idx="9">
                  <c:v>20</c:v>
                </c:pt>
                <c:pt idx="10">
                  <c:v>19</c:v>
                </c:pt>
                <c:pt idx="11">
                  <c:v>75</c:v>
                </c:pt>
                <c:pt idx="12">
                  <c:v>827</c:v>
                </c:pt>
                <c:pt idx="13">
                  <c:v>51</c:v>
                </c:pt>
                <c:pt idx="14">
                  <c:v>41</c:v>
                </c:pt>
                <c:pt idx="15">
                  <c:v>98</c:v>
                </c:pt>
                <c:pt idx="16">
                  <c:v>70</c:v>
                </c:pt>
                <c:pt idx="17">
                  <c:v>36</c:v>
                </c:pt>
                <c:pt idx="18">
                  <c:v>342</c:v>
                </c:pt>
                <c:pt idx="19">
                  <c:v>22</c:v>
                </c:pt>
                <c:pt idx="20">
                  <c:v>25</c:v>
                </c:pt>
                <c:pt idx="21">
                  <c:v>101</c:v>
                </c:pt>
                <c:pt idx="22">
                  <c:v>8</c:v>
                </c:pt>
                <c:pt idx="23">
                  <c:v>23</c:v>
                </c:pt>
                <c:pt idx="24">
                  <c:v>574</c:v>
                </c:pt>
                <c:pt idx="25">
                  <c:v>14</c:v>
                </c:pt>
                <c:pt idx="26">
                  <c:v>19</c:v>
                </c:pt>
                <c:pt idx="27">
                  <c:v>150</c:v>
                </c:pt>
                <c:pt idx="28">
                  <c:v>71</c:v>
                </c:pt>
                <c:pt idx="29">
                  <c:v>117</c:v>
                </c:pt>
                <c:pt idx="30">
                  <c:v>53</c:v>
                </c:pt>
                <c:pt idx="31">
                  <c:v>1</c:v>
                </c:pt>
                <c:pt idx="32">
                  <c:v>89</c:v>
                </c:pt>
                <c:pt idx="33">
                  <c:v>64</c:v>
                </c:pt>
                <c:pt idx="34">
                  <c:v>68</c:v>
                </c:pt>
                <c:pt idx="35">
                  <c:v>28</c:v>
                </c:pt>
                <c:pt idx="36">
                  <c:v>44</c:v>
                </c:pt>
                <c:pt idx="37">
                  <c:v>253</c:v>
                </c:pt>
                <c:pt idx="38">
                  <c:v>66</c:v>
                </c:pt>
                <c:pt idx="39">
                  <c:v>217</c:v>
                </c:pt>
                <c:pt idx="40">
                  <c:v>16</c:v>
                </c:pt>
                <c:pt idx="41">
                  <c:v>19</c:v>
                </c:pt>
                <c:pt idx="42">
                  <c:v>169</c:v>
                </c:pt>
                <c:pt idx="43">
                  <c:v>263</c:v>
                </c:pt>
                <c:pt idx="44">
                  <c:v>15</c:v>
                </c:pt>
                <c:pt idx="45">
                  <c:v>61</c:v>
                </c:pt>
                <c:pt idx="46">
                  <c:v>45</c:v>
                </c:pt>
                <c:pt idx="47">
                  <c:v>70</c:v>
                </c:pt>
                <c:pt idx="48">
                  <c:v>38</c:v>
                </c:pt>
                <c:pt idx="49">
                  <c:v>87</c:v>
                </c:pt>
                <c:pt idx="50">
                  <c:v>22</c:v>
                </c:pt>
                <c:pt idx="51">
                  <c:v>119</c:v>
                </c:pt>
                <c:pt idx="52">
                  <c:v>52</c:v>
                </c:pt>
                <c:pt idx="53">
                  <c:v>117</c:v>
                </c:pt>
                <c:pt idx="54">
                  <c:v>52</c:v>
                </c:pt>
                <c:pt idx="55">
                  <c:v>86</c:v>
                </c:pt>
                <c:pt idx="56">
                  <c:v>174</c:v>
                </c:pt>
                <c:pt idx="57">
                  <c:v>69</c:v>
                </c:pt>
                <c:pt idx="58">
                  <c:v>75</c:v>
                </c:pt>
                <c:pt idx="59">
                  <c:v>33</c:v>
                </c:pt>
                <c:pt idx="60">
                  <c:v>108</c:v>
                </c:pt>
                <c:pt idx="61">
                  <c:v>23</c:v>
                </c:pt>
                <c:pt idx="62">
                  <c:v>48</c:v>
                </c:pt>
                <c:pt idx="63">
                  <c:v>64</c:v>
                </c:pt>
                <c:pt idx="64">
                  <c:v>24</c:v>
                </c:pt>
                <c:pt idx="65">
                  <c:v>57</c:v>
                </c:pt>
                <c:pt idx="66">
                  <c:v>26</c:v>
                </c:pt>
                <c:pt idx="67">
                  <c:v>20</c:v>
                </c:pt>
                <c:pt idx="68">
                  <c:v>36</c:v>
                </c:pt>
                <c:pt idx="69">
                  <c:v>178</c:v>
                </c:pt>
                <c:pt idx="70">
                  <c:v>17</c:v>
                </c:pt>
                <c:pt idx="71">
                  <c:v>32</c:v>
                </c:pt>
                <c:pt idx="72">
                  <c:v>41</c:v>
                </c:pt>
                <c:pt idx="73">
                  <c:v>18</c:v>
                </c:pt>
                <c:pt idx="74">
                  <c:v>29</c:v>
                </c:pt>
                <c:pt idx="75">
                  <c:v>47</c:v>
                </c:pt>
                <c:pt idx="76">
                  <c:v>15</c:v>
                </c:pt>
                <c:pt idx="77">
                  <c:v>26</c:v>
                </c:pt>
                <c:pt idx="78">
                  <c:v>35</c:v>
                </c:pt>
                <c:pt idx="79">
                  <c:v>41</c:v>
                </c:pt>
                <c:pt idx="80">
                  <c:v>47</c:v>
                </c:pt>
                <c:pt idx="81">
                  <c:v>28</c:v>
                </c:pt>
                <c:pt idx="82">
                  <c:v>100</c:v>
                </c:pt>
                <c:pt idx="83">
                  <c:v>13</c:v>
                </c:pt>
                <c:pt idx="84">
                  <c:v>7</c:v>
                </c:pt>
                <c:pt idx="85">
                  <c:v>21</c:v>
                </c:pt>
                <c:pt idx="86">
                  <c:v>17</c:v>
                </c:pt>
                <c:pt idx="87">
                  <c:v>25</c:v>
                </c:pt>
                <c:pt idx="88">
                  <c:v>60</c:v>
                </c:pt>
                <c:pt idx="89">
                  <c:v>56</c:v>
                </c:pt>
                <c:pt idx="90">
                  <c:v>16</c:v>
                </c:pt>
                <c:pt idx="91">
                  <c:v>46</c:v>
                </c:pt>
                <c:pt idx="92">
                  <c:v>43</c:v>
                </c:pt>
                <c:pt idx="93">
                  <c:v>15</c:v>
                </c:pt>
                <c:pt idx="94">
                  <c:v>12</c:v>
                </c:pt>
                <c:pt idx="95">
                  <c:v>21</c:v>
                </c:pt>
                <c:pt idx="96">
                  <c:v>34</c:v>
                </c:pt>
                <c:pt idx="97">
                  <c:v>8</c:v>
                </c:pt>
                <c:pt idx="98">
                  <c:v>60</c:v>
                </c:pt>
                <c:pt idx="99">
                  <c:v>39</c:v>
                </c:pt>
                <c:pt idx="100">
                  <c:v>26</c:v>
                </c:pt>
                <c:pt idx="101">
                  <c:v>35</c:v>
                </c:pt>
                <c:pt idx="102">
                  <c:v>65</c:v>
                </c:pt>
                <c:pt idx="103">
                  <c:v>49</c:v>
                </c:pt>
                <c:pt idx="104">
                  <c:v>10</c:v>
                </c:pt>
                <c:pt idx="105">
                  <c:v>60</c:v>
                </c:pt>
                <c:pt idx="106">
                  <c:v>27</c:v>
                </c:pt>
                <c:pt idx="107">
                  <c:v>69</c:v>
                </c:pt>
                <c:pt idx="108">
                  <c:v>47</c:v>
                </c:pt>
                <c:pt idx="109">
                  <c:v>47</c:v>
                </c:pt>
                <c:pt idx="110">
                  <c:v>26</c:v>
                </c:pt>
                <c:pt idx="111">
                  <c:v>53</c:v>
                </c:pt>
                <c:pt idx="112">
                  <c:v>81</c:v>
                </c:pt>
                <c:pt idx="113">
                  <c:v>78</c:v>
                </c:pt>
                <c:pt idx="114">
                  <c:v>35</c:v>
                </c:pt>
                <c:pt idx="115">
                  <c:v>22</c:v>
                </c:pt>
                <c:pt idx="116">
                  <c:v>57</c:v>
                </c:pt>
                <c:pt idx="117">
                  <c:v>27</c:v>
                </c:pt>
                <c:pt idx="118">
                  <c:v>39</c:v>
                </c:pt>
                <c:pt idx="119">
                  <c:v>37</c:v>
                </c:pt>
                <c:pt idx="120">
                  <c:v>1</c:v>
                </c:pt>
                <c:pt idx="121">
                  <c:v>1</c:v>
                </c:pt>
                <c:pt idx="122">
                  <c:v>0</c:v>
                </c:pt>
                <c:pt idx="123">
                  <c:v>6</c:v>
                </c:pt>
                <c:pt idx="124">
                  <c:v>0</c:v>
                </c:pt>
                <c:pt idx="125">
                  <c:v>6</c:v>
                </c:pt>
                <c:pt idx="126">
                  <c:v>13</c:v>
                </c:pt>
                <c:pt idx="127">
                  <c:v>4</c:v>
                </c:pt>
                <c:pt idx="128">
                  <c:v>6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81</c:v>
                </c:pt>
                <c:pt idx="133">
                  <c:v>0</c:v>
                </c:pt>
                <c:pt idx="134">
                  <c:v>0</c:v>
                </c:pt>
                <c:pt idx="135">
                  <c:v>5</c:v>
                </c:pt>
                <c:pt idx="136">
                  <c:v>0</c:v>
                </c:pt>
                <c:pt idx="137">
                  <c:v>0</c:v>
                </c:pt>
                <c:pt idx="138">
                  <c:v>58</c:v>
                </c:pt>
                <c:pt idx="139">
                  <c:v>1</c:v>
                </c:pt>
                <c:pt idx="140">
                  <c:v>0</c:v>
                </c:pt>
                <c:pt idx="141">
                  <c:v>28</c:v>
                </c:pt>
                <c:pt idx="142">
                  <c:v>1</c:v>
                </c:pt>
                <c:pt idx="143">
                  <c:v>0</c:v>
                </c:pt>
                <c:pt idx="144">
                  <c:v>37</c:v>
                </c:pt>
                <c:pt idx="145">
                  <c:v>9</c:v>
                </c:pt>
                <c:pt idx="146">
                  <c:v>3</c:v>
                </c:pt>
                <c:pt idx="147">
                  <c:v>0</c:v>
                </c:pt>
                <c:pt idx="148">
                  <c:v>2</c:v>
                </c:pt>
                <c:pt idx="149">
                  <c:v>6</c:v>
                </c:pt>
                <c:pt idx="150">
                  <c:v>67</c:v>
                </c:pt>
                <c:pt idx="151">
                  <c:v>5</c:v>
                </c:pt>
                <c:pt idx="152">
                  <c:v>2</c:v>
                </c:pt>
                <c:pt idx="153">
                  <c:v>10</c:v>
                </c:pt>
                <c:pt idx="154">
                  <c:v>3</c:v>
                </c:pt>
                <c:pt idx="155">
                  <c:v>4</c:v>
                </c:pt>
                <c:pt idx="156">
                  <c:v>15</c:v>
                </c:pt>
                <c:pt idx="157">
                  <c:v>2</c:v>
                </c:pt>
                <c:pt idx="158">
                  <c:v>0</c:v>
                </c:pt>
                <c:pt idx="159">
                  <c:v>1</c:v>
                </c:pt>
                <c:pt idx="160">
                  <c:v>0</c:v>
                </c:pt>
                <c:pt idx="161">
                  <c:v>1</c:v>
                </c:pt>
                <c:pt idx="162">
                  <c:v>10</c:v>
                </c:pt>
                <c:pt idx="163">
                  <c:v>0</c:v>
                </c:pt>
                <c:pt idx="164">
                  <c:v>7</c:v>
                </c:pt>
                <c:pt idx="165">
                  <c:v>0</c:v>
                </c:pt>
                <c:pt idx="166">
                  <c:v>2</c:v>
                </c:pt>
                <c:pt idx="167">
                  <c:v>3</c:v>
                </c:pt>
                <c:pt idx="168">
                  <c:v>10</c:v>
                </c:pt>
                <c:pt idx="169">
                  <c:v>10</c:v>
                </c:pt>
                <c:pt idx="170">
                  <c:v>1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26</c:v>
                </c:pt>
                <c:pt idx="175">
                  <c:v>0</c:v>
                </c:pt>
                <c:pt idx="176">
                  <c:v>7</c:v>
                </c:pt>
                <c:pt idx="177">
                  <c:v>0</c:v>
                </c:pt>
                <c:pt idx="178">
                  <c:v>2</c:v>
                </c:pt>
                <c:pt idx="179">
                  <c:v>13</c:v>
                </c:pt>
                <c:pt idx="180">
                  <c:v>4</c:v>
                </c:pt>
                <c:pt idx="181">
                  <c:v>0</c:v>
                </c:pt>
                <c:pt idx="182">
                  <c:v>12</c:v>
                </c:pt>
                <c:pt idx="183">
                  <c:v>2</c:v>
                </c:pt>
                <c:pt idx="184">
                  <c:v>10</c:v>
                </c:pt>
                <c:pt idx="185">
                  <c:v>0</c:v>
                </c:pt>
                <c:pt idx="186">
                  <c:v>5</c:v>
                </c:pt>
                <c:pt idx="187">
                  <c:v>0</c:v>
                </c:pt>
                <c:pt idx="188">
                  <c:v>5</c:v>
                </c:pt>
                <c:pt idx="189">
                  <c:v>1</c:v>
                </c:pt>
                <c:pt idx="190">
                  <c:v>3</c:v>
                </c:pt>
                <c:pt idx="191">
                  <c:v>3</c:v>
                </c:pt>
                <c:pt idx="192">
                  <c:v>0</c:v>
                </c:pt>
                <c:pt idx="193">
                  <c:v>3</c:v>
                </c:pt>
                <c:pt idx="194">
                  <c:v>0</c:v>
                </c:pt>
                <c:pt idx="195">
                  <c:v>19</c:v>
                </c:pt>
                <c:pt idx="196">
                  <c:v>8</c:v>
                </c:pt>
                <c:pt idx="197">
                  <c:v>6</c:v>
                </c:pt>
                <c:pt idx="198">
                  <c:v>0</c:v>
                </c:pt>
                <c:pt idx="199">
                  <c:v>18</c:v>
                </c:pt>
                <c:pt idx="200">
                  <c:v>7</c:v>
                </c:pt>
                <c:pt idx="201">
                  <c:v>0</c:v>
                </c:pt>
                <c:pt idx="202">
                  <c:v>8</c:v>
                </c:pt>
                <c:pt idx="203">
                  <c:v>1293</c:v>
                </c:pt>
                <c:pt idx="204">
                  <c:v>17</c:v>
                </c:pt>
                <c:pt idx="205">
                  <c:v>0</c:v>
                </c:pt>
                <c:pt idx="206">
                  <c:v>13</c:v>
                </c:pt>
                <c:pt idx="207">
                  <c:v>0</c:v>
                </c:pt>
                <c:pt idx="208">
                  <c:v>0</c:v>
                </c:pt>
                <c:pt idx="209">
                  <c:v>33</c:v>
                </c:pt>
                <c:pt idx="210">
                  <c:v>12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84</c:v>
                </c:pt>
                <c:pt idx="216">
                  <c:v>38</c:v>
                </c:pt>
                <c:pt idx="217">
                  <c:v>1</c:v>
                </c:pt>
                <c:pt idx="218">
                  <c:v>76</c:v>
                </c:pt>
                <c:pt idx="219">
                  <c:v>3</c:v>
                </c:pt>
                <c:pt idx="220">
                  <c:v>0</c:v>
                </c:pt>
                <c:pt idx="221">
                  <c:v>2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2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2</c:v>
                </c:pt>
                <c:pt idx="230">
                  <c:v>0</c:v>
                </c:pt>
                <c:pt idx="231">
                  <c:v>7</c:v>
                </c:pt>
                <c:pt idx="232">
                  <c:v>0</c:v>
                </c:pt>
                <c:pt idx="233">
                  <c:v>5</c:v>
                </c:pt>
                <c:pt idx="234">
                  <c:v>0</c:v>
                </c:pt>
                <c:pt idx="235">
                  <c:v>0</c:v>
                </c:pt>
                <c:pt idx="236">
                  <c:v>1</c:v>
                </c:pt>
                <c:pt idx="237">
                  <c:v>0</c:v>
                </c:pt>
                <c:pt idx="238">
                  <c:v>5</c:v>
                </c:pt>
                <c:pt idx="239">
                  <c:v>137</c:v>
                </c:pt>
                <c:pt idx="240">
                  <c:v>376</c:v>
                </c:pt>
                <c:pt idx="241">
                  <c:v>202</c:v>
                </c:pt>
                <c:pt idx="242">
                  <c:v>328</c:v>
                </c:pt>
                <c:pt idx="243">
                  <c:v>84</c:v>
                </c:pt>
                <c:pt idx="244">
                  <c:v>96</c:v>
                </c:pt>
                <c:pt idx="245">
                  <c:v>223</c:v>
                </c:pt>
                <c:pt idx="246">
                  <c:v>62</c:v>
                </c:pt>
                <c:pt idx="247">
                  <c:v>146</c:v>
                </c:pt>
                <c:pt idx="248">
                  <c:v>235</c:v>
                </c:pt>
                <c:pt idx="249">
                  <c:v>437</c:v>
                </c:pt>
                <c:pt idx="250">
                  <c:v>77</c:v>
                </c:pt>
                <c:pt idx="251">
                  <c:v>108</c:v>
                </c:pt>
                <c:pt idx="252">
                  <c:v>7</c:v>
                </c:pt>
                <c:pt idx="253">
                  <c:v>314</c:v>
                </c:pt>
                <c:pt idx="254">
                  <c:v>188</c:v>
                </c:pt>
                <c:pt idx="255">
                  <c:v>275</c:v>
                </c:pt>
                <c:pt idx="256">
                  <c:v>560</c:v>
                </c:pt>
                <c:pt idx="257">
                  <c:v>688</c:v>
                </c:pt>
                <c:pt idx="258">
                  <c:v>942</c:v>
                </c:pt>
                <c:pt idx="259">
                  <c:v>88</c:v>
                </c:pt>
                <c:pt idx="260">
                  <c:v>220</c:v>
                </c:pt>
                <c:pt idx="261">
                  <c:v>145</c:v>
                </c:pt>
                <c:pt idx="262">
                  <c:v>963</c:v>
                </c:pt>
                <c:pt idx="263">
                  <c:v>91</c:v>
                </c:pt>
                <c:pt idx="264">
                  <c:v>58</c:v>
                </c:pt>
                <c:pt idx="265">
                  <c:v>36</c:v>
                </c:pt>
                <c:pt idx="266">
                  <c:v>165</c:v>
                </c:pt>
                <c:pt idx="267">
                  <c:v>111</c:v>
                </c:pt>
                <c:pt idx="268">
                  <c:v>1596</c:v>
                </c:pt>
                <c:pt idx="269">
                  <c:v>61</c:v>
                </c:pt>
                <c:pt idx="270">
                  <c:v>287</c:v>
                </c:pt>
                <c:pt idx="271">
                  <c:v>65</c:v>
                </c:pt>
                <c:pt idx="272">
                  <c:v>118</c:v>
                </c:pt>
                <c:pt idx="273">
                  <c:v>113</c:v>
                </c:pt>
                <c:pt idx="274">
                  <c:v>332</c:v>
                </c:pt>
                <c:pt idx="275">
                  <c:v>62</c:v>
                </c:pt>
                <c:pt idx="276">
                  <c:v>951</c:v>
                </c:pt>
                <c:pt idx="277">
                  <c:v>415</c:v>
                </c:pt>
                <c:pt idx="278">
                  <c:v>305</c:v>
                </c:pt>
                <c:pt idx="279">
                  <c:v>2139</c:v>
                </c:pt>
                <c:pt idx="280">
                  <c:v>79</c:v>
                </c:pt>
                <c:pt idx="281">
                  <c:v>179</c:v>
                </c:pt>
                <c:pt idx="282">
                  <c:v>202</c:v>
                </c:pt>
                <c:pt idx="283">
                  <c:v>760</c:v>
                </c:pt>
                <c:pt idx="284">
                  <c:v>563</c:v>
                </c:pt>
                <c:pt idx="285">
                  <c:v>135</c:v>
                </c:pt>
                <c:pt idx="286">
                  <c:v>290</c:v>
                </c:pt>
                <c:pt idx="287">
                  <c:v>447</c:v>
                </c:pt>
                <c:pt idx="288">
                  <c:v>232</c:v>
                </c:pt>
                <c:pt idx="289">
                  <c:v>168</c:v>
                </c:pt>
                <c:pt idx="290">
                  <c:v>128</c:v>
                </c:pt>
                <c:pt idx="291">
                  <c:v>493</c:v>
                </c:pt>
                <c:pt idx="292">
                  <c:v>131</c:v>
                </c:pt>
                <c:pt idx="293">
                  <c:v>50</c:v>
                </c:pt>
                <c:pt idx="294">
                  <c:v>665</c:v>
                </c:pt>
                <c:pt idx="295">
                  <c:v>129</c:v>
                </c:pt>
                <c:pt idx="296">
                  <c:v>142</c:v>
                </c:pt>
                <c:pt idx="297">
                  <c:v>2436</c:v>
                </c:pt>
                <c:pt idx="298">
                  <c:v>244</c:v>
                </c:pt>
                <c:pt idx="299">
                  <c:v>298</c:v>
                </c:pt>
                <c:pt idx="300">
                  <c:v>251</c:v>
                </c:pt>
                <c:pt idx="301">
                  <c:v>108</c:v>
                </c:pt>
                <c:pt idx="302">
                  <c:v>82</c:v>
                </c:pt>
                <c:pt idx="303">
                  <c:v>74</c:v>
                </c:pt>
                <c:pt idx="304">
                  <c:v>189</c:v>
                </c:pt>
                <c:pt idx="305">
                  <c:v>80</c:v>
                </c:pt>
                <c:pt idx="306">
                  <c:v>576</c:v>
                </c:pt>
                <c:pt idx="307">
                  <c:v>202</c:v>
                </c:pt>
                <c:pt idx="308">
                  <c:v>238</c:v>
                </c:pt>
                <c:pt idx="309">
                  <c:v>36</c:v>
                </c:pt>
                <c:pt idx="310">
                  <c:v>150</c:v>
                </c:pt>
                <c:pt idx="311">
                  <c:v>146</c:v>
                </c:pt>
                <c:pt idx="312">
                  <c:v>222</c:v>
                </c:pt>
                <c:pt idx="313">
                  <c:v>120</c:v>
                </c:pt>
                <c:pt idx="314">
                  <c:v>126</c:v>
                </c:pt>
                <c:pt idx="315">
                  <c:v>158</c:v>
                </c:pt>
                <c:pt idx="316">
                  <c:v>316</c:v>
                </c:pt>
                <c:pt idx="317">
                  <c:v>284</c:v>
                </c:pt>
                <c:pt idx="318">
                  <c:v>51</c:v>
                </c:pt>
                <c:pt idx="319">
                  <c:v>158</c:v>
                </c:pt>
                <c:pt idx="320">
                  <c:v>337</c:v>
                </c:pt>
                <c:pt idx="321">
                  <c:v>186</c:v>
                </c:pt>
                <c:pt idx="322">
                  <c:v>58</c:v>
                </c:pt>
                <c:pt idx="323">
                  <c:v>82</c:v>
                </c:pt>
                <c:pt idx="324">
                  <c:v>736</c:v>
                </c:pt>
                <c:pt idx="325">
                  <c:v>1151</c:v>
                </c:pt>
                <c:pt idx="326">
                  <c:v>34</c:v>
                </c:pt>
                <c:pt idx="327">
                  <c:v>498</c:v>
                </c:pt>
                <c:pt idx="328">
                  <c:v>167</c:v>
                </c:pt>
                <c:pt idx="329">
                  <c:v>340</c:v>
                </c:pt>
                <c:pt idx="330">
                  <c:v>438</c:v>
                </c:pt>
                <c:pt idx="331">
                  <c:v>555</c:v>
                </c:pt>
                <c:pt idx="332">
                  <c:v>266</c:v>
                </c:pt>
                <c:pt idx="333">
                  <c:v>69</c:v>
                </c:pt>
                <c:pt idx="334">
                  <c:v>80</c:v>
                </c:pt>
                <c:pt idx="335">
                  <c:v>493</c:v>
                </c:pt>
                <c:pt idx="336">
                  <c:v>31</c:v>
                </c:pt>
                <c:pt idx="337">
                  <c:v>236</c:v>
                </c:pt>
                <c:pt idx="338">
                  <c:v>89</c:v>
                </c:pt>
                <c:pt idx="339">
                  <c:v>299</c:v>
                </c:pt>
                <c:pt idx="340">
                  <c:v>55</c:v>
                </c:pt>
                <c:pt idx="341">
                  <c:v>325</c:v>
                </c:pt>
                <c:pt idx="342">
                  <c:v>524</c:v>
                </c:pt>
                <c:pt idx="343">
                  <c:v>285</c:v>
                </c:pt>
                <c:pt idx="344">
                  <c:v>179</c:v>
                </c:pt>
                <c:pt idx="345">
                  <c:v>188</c:v>
                </c:pt>
                <c:pt idx="346">
                  <c:v>379</c:v>
                </c:pt>
                <c:pt idx="347">
                  <c:v>119</c:v>
                </c:pt>
                <c:pt idx="348">
                  <c:v>167</c:v>
                </c:pt>
                <c:pt idx="349">
                  <c:v>221</c:v>
                </c:pt>
                <c:pt idx="350">
                  <c:v>964</c:v>
                </c:pt>
                <c:pt idx="351">
                  <c:v>286</c:v>
                </c:pt>
                <c:pt idx="352">
                  <c:v>613</c:v>
                </c:pt>
                <c:pt idx="353">
                  <c:v>29</c:v>
                </c:pt>
                <c:pt idx="354">
                  <c:v>165</c:v>
                </c:pt>
                <c:pt idx="355">
                  <c:v>97</c:v>
                </c:pt>
                <c:pt idx="356">
                  <c:v>303</c:v>
                </c:pt>
                <c:pt idx="357">
                  <c:v>267</c:v>
                </c:pt>
                <c:pt idx="358">
                  <c:v>302</c:v>
                </c:pt>
                <c:pt idx="359">
                  <c:v>87</c:v>
                </c:pt>
                <c:pt idx="360">
                  <c:v>354</c:v>
                </c:pt>
                <c:pt idx="361">
                  <c:v>86</c:v>
                </c:pt>
                <c:pt idx="362">
                  <c:v>26</c:v>
                </c:pt>
                <c:pt idx="363">
                  <c:v>113</c:v>
                </c:pt>
                <c:pt idx="364">
                  <c:v>65</c:v>
                </c:pt>
                <c:pt idx="365">
                  <c:v>134</c:v>
                </c:pt>
                <c:pt idx="366">
                  <c:v>119</c:v>
                </c:pt>
                <c:pt idx="367">
                  <c:v>159</c:v>
                </c:pt>
                <c:pt idx="368">
                  <c:v>167</c:v>
                </c:pt>
                <c:pt idx="369">
                  <c:v>43</c:v>
                </c:pt>
                <c:pt idx="370">
                  <c:v>1062</c:v>
                </c:pt>
                <c:pt idx="371">
                  <c:v>9</c:v>
                </c:pt>
                <c:pt idx="372">
                  <c:v>89</c:v>
                </c:pt>
                <c:pt idx="373">
                  <c:v>174</c:v>
                </c:pt>
                <c:pt idx="374">
                  <c:v>14</c:v>
                </c:pt>
                <c:pt idx="375">
                  <c:v>48</c:v>
                </c:pt>
                <c:pt idx="376">
                  <c:v>133</c:v>
                </c:pt>
                <c:pt idx="377">
                  <c:v>83</c:v>
                </c:pt>
                <c:pt idx="378">
                  <c:v>149</c:v>
                </c:pt>
                <c:pt idx="379">
                  <c:v>49</c:v>
                </c:pt>
                <c:pt idx="380">
                  <c:v>251</c:v>
                </c:pt>
                <c:pt idx="381">
                  <c:v>22</c:v>
                </c:pt>
                <c:pt idx="382">
                  <c:v>48</c:v>
                </c:pt>
                <c:pt idx="383">
                  <c:v>383</c:v>
                </c:pt>
                <c:pt idx="384">
                  <c:v>237</c:v>
                </c:pt>
                <c:pt idx="385">
                  <c:v>13</c:v>
                </c:pt>
                <c:pt idx="386">
                  <c:v>562</c:v>
                </c:pt>
                <c:pt idx="387">
                  <c:v>71</c:v>
                </c:pt>
                <c:pt idx="388">
                  <c:v>1510</c:v>
                </c:pt>
                <c:pt idx="389">
                  <c:v>14</c:v>
                </c:pt>
                <c:pt idx="390">
                  <c:v>193</c:v>
                </c:pt>
                <c:pt idx="391">
                  <c:v>206</c:v>
                </c:pt>
                <c:pt idx="392">
                  <c:v>351</c:v>
                </c:pt>
                <c:pt idx="393">
                  <c:v>50</c:v>
                </c:pt>
                <c:pt idx="394">
                  <c:v>184</c:v>
                </c:pt>
                <c:pt idx="395">
                  <c:v>196</c:v>
                </c:pt>
                <c:pt idx="396">
                  <c:v>229</c:v>
                </c:pt>
                <c:pt idx="397">
                  <c:v>67</c:v>
                </c:pt>
                <c:pt idx="398">
                  <c:v>95</c:v>
                </c:pt>
                <c:pt idx="399">
                  <c:v>62</c:v>
                </c:pt>
                <c:pt idx="400">
                  <c:v>73</c:v>
                </c:pt>
                <c:pt idx="401">
                  <c:v>43</c:v>
                </c:pt>
                <c:pt idx="402">
                  <c:v>70</c:v>
                </c:pt>
                <c:pt idx="403">
                  <c:v>271</c:v>
                </c:pt>
                <c:pt idx="404">
                  <c:v>55</c:v>
                </c:pt>
                <c:pt idx="405">
                  <c:v>35</c:v>
                </c:pt>
                <c:pt idx="406">
                  <c:v>22</c:v>
                </c:pt>
                <c:pt idx="407">
                  <c:v>38</c:v>
                </c:pt>
                <c:pt idx="408">
                  <c:v>15</c:v>
                </c:pt>
                <c:pt idx="409">
                  <c:v>7</c:v>
                </c:pt>
                <c:pt idx="410">
                  <c:v>241</c:v>
                </c:pt>
                <c:pt idx="411">
                  <c:v>55</c:v>
                </c:pt>
                <c:pt idx="412">
                  <c:v>171</c:v>
                </c:pt>
                <c:pt idx="413">
                  <c:v>208</c:v>
                </c:pt>
                <c:pt idx="414">
                  <c:v>21</c:v>
                </c:pt>
                <c:pt idx="415">
                  <c:v>25</c:v>
                </c:pt>
                <c:pt idx="416">
                  <c:v>52</c:v>
                </c:pt>
                <c:pt idx="417">
                  <c:v>104</c:v>
                </c:pt>
                <c:pt idx="418">
                  <c:v>73</c:v>
                </c:pt>
                <c:pt idx="419">
                  <c:v>3</c:v>
                </c:pt>
                <c:pt idx="420">
                  <c:v>6</c:v>
                </c:pt>
                <c:pt idx="421">
                  <c:v>12</c:v>
                </c:pt>
                <c:pt idx="422">
                  <c:v>13</c:v>
                </c:pt>
                <c:pt idx="423">
                  <c:v>5</c:v>
                </c:pt>
                <c:pt idx="424">
                  <c:v>2</c:v>
                </c:pt>
                <c:pt idx="425">
                  <c:v>8</c:v>
                </c:pt>
                <c:pt idx="426">
                  <c:v>0</c:v>
                </c:pt>
                <c:pt idx="427">
                  <c:v>13</c:v>
                </c:pt>
                <c:pt idx="428">
                  <c:v>0</c:v>
                </c:pt>
                <c:pt idx="429">
                  <c:v>5</c:v>
                </c:pt>
                <c:pt idx="430">
                  <c:v>8</c:v>
                </c:pt>
                <c:pt idx="431">
                  <c:v>8</c:v>
                </c:pt>
                <c:pt idx="432">
                  <c:v>0</c:v>
                </c:pt>
                <c:pt idx="433">
                  <c:v>2</c:v>
                </c:pt>
                <c:pt idx="434">
                  <c:v>3</c:v>
                </c:pt>
                <c:pt idx="435">
                  <c:v>0</c:v>
                </c:pt>
                <c:pt idx="436">
                  <c:v>0</c:v>
                </c:pt>
                <c:pt idx="437">
                  <c:v>11</c:v>
                </c:pt>
                <c:pt idx="438">
                  <c:v>0</c:v>
                </c:pt>
                <c:pt idx="439">
                  <c:v>1</c:v>
                </c:pt>
                <c:pt idx="440">
                  <c:v>0</c:v>
                </c:pt>
                <c:pt idx="441">
                  <c:v>17</c:v>
                </c:pt>
                <c:pt idx="442">
                  <c:v>2</c:v>
                </c:pt>
                <c:pt idx="443">
                  <c:v>1</c:v>
                </c:pt>
                <c:pt idx="444">
                  <c:v>2</c:v>
                </c:pt>
                <c:pt idx="445">
                  <c:v>16</c:v>
                </c:pt>
                <c:pt idx="446">
                  <c:v>1</c:v>
                </c:pt>
                <c:pt idx="447">
                  <c:v>4</c:v>
                </c:pt>
                <c:pt idx="448">
                  <c:v>5</c:v>
                </c:pt>
                <c:pt idx="449">
                  <c:v>7</c:v>
                </c:pt>
                <c:pt idx="450">
                  <c:v>0</c:v>
                </c:pt>
                <c:pt idx="451">
                  <c:v>12</c:v>
                </c:pt>
                <c:pt idx="452">
                  <c:v>2</c:v>
                </c:pt>
                <c:pt idx="453">
                  <c:v>5</c:v>
                </c:pt>
                <c:pt idx="454">
                  <c:v>2</c:v>
                </c:pt>
                <c:pt idx="455">
                  <c:v>3</c:v>
                </c:pt>
                <c:pt idx="456">
                  <c:v>0</c:v>
                </c:pt>
                <c:pt idx="457">
                  <c:v>49</c:v>
                </c:pt>
                <c:pt idx="458">
                  <c:v>1</c:v>
                </c:pt>
                <c:pt idx="459">
                  <c:v>2</c:v>
                </c:pt>
                <c:pt idx="460">
                  <c:v>0</c:v>
                </c:pt>
                <c:pt idx="461">
                  <c:v>0</c:v>
                </c:pt>
                <c:pt idx="462">
                  <c:v>11</c:v>
                </c:pt>
                <c:pt idx="463">
                  <c:v>1</c:v>
                </c:pt>
                <c:pt idx="464">
                  <c:v>8</c:v>
                </c:pt>
                <c:pt idx="465">
                  <c:v>5</c:v>
                </c:pt>
                <c:pt idx="466">
                  <c:v>39</c:v>
                </c:pt>
                <c:pt idx="467">
                  <c:v>0</c:v>
                </c:pt>
                <c:pt idx="468">
                  <c:v>0</c:v>
                </c:pt>
                <c:pt idx="469">
                  <c:v>2</c:v>
                </c:pt>
                <c:pt idx="470">
                  <c:v>170</c:v>
                </c:pt>
                <c:pt idx="471">
                  <c:v>5</c:v>
                </c:pt>
                <c:pt idx="472">
                  <c:v>14</c:v>
                </c:pt>
                <c:pt idx="473">
                  <c:v>1</c:v>
                </c:pt>
                <c:pt idx="474">
                  <c:v>0</c:v>
                </c:pt>
                <c:pt idx="475">
                  <c:v>124</c:v>
                </c:pt>
                <c:pt idx="476">
                  <c:v>0</c:v>
                </c:pt>
                <c:pt idx="477">
                  <c:v>0</c:v>
                </c:pt>
                <c:pt idx="478">
                  <c:v>55</c:v>
                </c:pt>
                <c:pt idx="479">
                  <c:v>140</c:v>
                </c:pt>
                <c:pt idx="480">
                  <c:v>21</c:v>
                </c:pt>
                <c:pt idx="481">
                  <c:v>1</c:v>
                </c:pt>
                <c:pt idx="482">
                  <c:v>147</c:v>
                </c:pt>
                <c:pt idx="483">
                  <c:v>11</c:v>
                </c:pt>
                <c:pt idx="484">
                  <c:v>125</c:v>
                </c:pt>
                <c:pt idx="485">
                  <c:v>1</c:v>
                </c:pt>
                <c:pt idx="486">
                  <c:v>0</c:v>
                </c:pt>
                <c:pt idx="487">
                  <c:v>0</c:v>
                </c:pt>
                <c:pt idx="488">
                  <c:v>3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3</c:v>
                </c:pt>
                <c:pt idx="494">
                  <c:v>0</c:v>
                </c:pt>
                <c:pt idx="495">
                  <c:v>1</c:v>
                </c:pt>
                <c:pt idx="496">
                  <c:v>3</c:v>
                </c:pt>
                <c:pt idx="497">
                  <c:v>22</c:v>
                </c:pt>
                <c:pt idx="498">
                  <c:v>26</c:v>
                </c:pt>
                <c:pt idx="499">
                  <c:v>4</c:v>
                </c:pt>
                <c:pt idx="500">
                  <c:v>0</c:v>
                </c:pt>
                <c:pt idx="501">
                  <c:v>4</c:v>
                </c:pt>
                <c:pt idx="502">
                  <c:v>9</c:v>
                </c:pt>
                <c:pt idx="503">
                  <c:v>5</c:v>
                </c:pt>
                <c:pt idx="504">
                  <c:v>14</c:v>
                </c:pt>
                <c:pt idx="505">
                  <c:v>1</c:v>
                </c:pt>
                <c:pt idx="506">
                  <c:v>10</c:v>
                </c:pt>
                <c:pt idx="507">
                  <c:v>3</c:v>
                </c:pt>
                <c:pt idx="508">
                  <c:v>1</c:v>
                </c:pt>
                <c:pt idx="509">
                  <c:v>0</c:v>
                </c:pt>
                <c:pt idx="510">
                  <c:v>5</c:v>
                </c:pt>
                <c:pt idx="511">
                  <c:v>2</c:v>
                </c:pt>
                <c:pt idx="512">
                  <c:v>68</c:v>
                </c:pt>
                <c:pt idx="513">
                  <c:v>3</c:v>
                </c:pt>
                <c:pt idx="514">
                  <c:v>34</c:v>
                </c:pt>
                <c:pt idx="515">
                  <c:v>0</c:v>
                </c:pt>
                <c:pt idx="516">
                  <c:v>3</c:v>
                </c:pt>
                <c:pt idx="517">
                  <c:v>0</c:v>
                </c:pt>
                <c:pt idx="518">
                  <c:v>70</c:v>
                </c:pt>
                <c:pt idx="519">
                  <c:v>34</c:v>
                </c:pt>
                <c:pt idx="520">
                  <c:v>56</c:v>
                </c:pt>
                <c:pt idx="521">
                  <c:v>31</c:v>
                </c:pt>
                <c:pt idx="522">
                  <c:v>84</c:v>
                </c:pt>
                <c:pt idx="523">
                  <c:v>130</c:v>
                </c:pt>
                <c:pt idx="524">
                  <c:v>12</c:v>
                </c:pt>
                <c:pt idx="525">
                  <c:v>23</c:v>
                </c:pt>
                <c:pt idx="526">
                  <c:v>158</c:v>
                </c:pt>
                <c:pt idx="527">
                  <c:v>30</c:v>
                </c:pt>
                <c:pt idx="528">
                  <c:v>18</c:v>
                </c:pt>
                <c:pt idx="529">
                  <c:v>29</c:v>
                </c:pt>
                <c:pt idx="530">
                  <c:v>31</c:v>
                </c:pt>
                <c:pt idx="531">
                  <c:v>173</c:v>
                </c:pt>
                <c:pt idx="532">
                  <c:v>17</c:v>
                </c:pt>
                <c:pt idx="533">
                  <c:v>48</c:v>
                </c:pt>
                <c:pt idx="534">
                  <c:v>59</c:v>
                </c:pt>
                <c:pt idx="535">
                  <c:v>39</c:v>
                </c:pt>
                <c:pt idx="536">
                  <c:v>59</c:v>
                </c:pt>
                <c:pt idx="537">
                  <c:v>60</c:v>
                </c:pt>
                <c:pt idx="538">
                  <c:v>20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2</c:v>
                </c:pt>
                <c:pt idx="543">
                  <c:v>2</c:v>
                </c:pt>
                <c:pt idx="544">
                  <c:v>34</c:v>
                </c:pt>
                <c:pt idx="545">
                  <c:v>2</c:v>
                </c:pt>
                <c:pt idx="546">
                  <c:v>0</c:v>
                </c:pt>
                <c:pt idx="547">
                  <c:v>1</c:v>
                </c:pt>
                <c:pt idx="548">
                  <c:v>8</c:v>
                </c:pt>
                <c:pt idx="549">
                  <c:v>4</c:v>
                </c:pt>
                <c:pt idx="550">
                  <c:v>28</c:v>
                </c:pt>
                <c:pt idx="551">
                  <c:v>0</c:v>
                </c:pt>
                <c:pt idx="552">
                  <c:v>6</c:v>
                </c:pt>
                <c:pt idx="553">
                  <c:v>22</c:v>
                </c:pt>
                <c:pt idx="554">
                  <c:v>0</c:v>
                </c:pt>
                <c:pt idx="555">
                  <c:v>1</c:v>
                </c:pt>
                <c:pt idx="556">
                  <c:v>20</c:v>
                </c:pt>
                <c:pt idx="557">
                  <c:v>0</c:v>
                </c:pt>
                <c:pt idx="558">
                  <c:v>1</c:v>
                </c:pt>
                <c:pt idx="559">
                  <c:v>3</c:v>
                </c:pt>
                <c:pt idx="560">
                  <c:v>2</c:v>
                </c:pt>
                <c:pt idx="561">
                  <c:v>0</c:v>
                </c:pt>
                <c:pt idx="562">
                  <c:v>2</c:v>
                </c:pt>
                <c:pt idx="563">
                  <c:v>1</c:v>
                </c:pt>
                <c:pt idx="564">
                  <c:v>0</c:v>
                </c:pt>
                <c:pt idx="565">
                  <c:v>1</c:v>
                </c:pt>
                <c:pt idx="566">
                  <c:v>0</c:v>
                </c:pt>
                <c:pt idx="567">
                  <c:v>5</c:v>
                </c:pt>
                <c:pt idx="568">
                  <c:v>1</c:v>
                </c:pt>
                <c:pt idx="569">
                  <c:v>1</c:v>
                </c:pt>
                <c:pt idx="570">
                  <c:v>2</c:v>
                </c:pt>
                <c:pt idx="571">
                  <c:v>0</c:v>
                </c:pt>
                <c:pt idx="572">
                  <c:v>9</c:v>
                </c:pt>
                <c:pt idx="573">
                  <c:v>4</c:v>
                </c:pt>
                <c:pt idx="574">
                  <c:v>4</c:v>
                </c:pt>
                <c:pt idx="575">
                  <c:v>1</c:v>
                </c:pt>
                <c:pt idx="576">
                  <c:v>1</c:v>
                </c:pt>
                <c:pt idx="577">
                  <c:v>7</c:v>
                </c:pt>
                <c:pt idx="578">
                  <c:v>5</c:v>
                </c:pt>
                <c:pt idx="579">
                  <c:v>1</c:v>
                </c:pt>
                <c:pt idx="580">
                  <c:v>0</c:v>
                </c:pt>
                <c:pt idx="581">
                  <c:v>0</c:v>
                </c:pt>
                <c:pt idx="582">
                  <c:v>1</c:v>
                </c:pt>
                <c:pt idx="583">
                  <c:v>2</c:v>
                </c:pt>
                <c:pt idx="584">
                  <c:v>0</c:v>
                </c:pt>
                <c:pt idx="585">
                  <c:v>4</c:v>
                </c:pt>
                <c:pt idx="586">
                  <c:v>7</c:v>
                </c:pt>
                <c:pt idx="587">
                  <c:v>2</c:v>
                </c:pt>
                <c:pt idx="588">
                  <c:v>1</c:v>
                </c:pt>
                <c:pt idx="589">
                  <c:v>9</c:v>
                </c:pt>
                <c:pt idx="590">
                  <c:v>2</c:v>
                </c:pt>
                <c:pt idx="591">
                  <c:v>1</c:v>
                </c:pt>
                <c:pt idx="592">
                  <c:v>7</c:v>
                </c:pt>
                <c:pt idx="593">
                  <c:v>2</c:v>
                </c:pt>
                <c:pt idx="594">
                  <c:v>8</c:v>
                </c:pt>
                <c:pt idx="595">
                  <c:v>2</c:v>
                </c:pt>
                <c:pt idx="596">
                  <c:v>2</c:v>
                </c:pt>
                <c:pt idx="597">
                  <c:v>7</c:v>
                </c:pt>
                <c:pt idx="598">
                  <c:v>2</c:v>
                </c:pt>
                <c:pt idx="599">
                  <c:v>1</c:v>
                </c:pt>
                <c:pt idx="600">
                  <c:v>6</c:v>
                </c:pt>
                <c:pt idx="601">
                  <c:v>0</c:v>
                </c:pt>
                <c:pt idx="602">
                  <c:v>13</c:v>
                </c:pt>
                <c:pt idx="603">
                  <c:v>0</c:v>
                </c:pt>
                <c:pt idx="604">
                  <c:v>8</c:v>
                </c:pt>
                <c:pt idx="605">
                  <c:v>1</c:v>
                </c:pt>
                <c:pt idx="606">
                  <c:v>0</c:v>
                </c:pt>
                <c:pt idx="607">
                  <c:v>5</c:v>
                </c:pt>
                <c:pt idx="608">
                  <c:v>1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121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3</c:v>
                </c:pt>
                <c:pt idx="617">
                  <c:v>0</c:v>
                </c:pt>
                <c:pt idx="618">
                  <c:v>1</c:v>
                </c:pt>
                <c:pt idx="619">
                  <c:v>1</c:v>
                </c:pt>
                <c:pt idx="620">
                  <c:v>3</c:v>
                </c:pt>
                <c:pt idx="621">
                  <c:v>9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39</c:v>
                </c:pt>
                <c:pt idx="626">
                  <c:v>1</c:v>
                </c:pt>
                <c:pt idx="627">
                  <c:v>0</c:v>
                </c:pt>
                <c:pt idx="628">
                  <c:v>3</c:v>
                </c:pt>
                <c:pt idx="629">
                  <c:v>1</c:v>
                </c:pt>
                <c:pt idx="630">
                  <c:v>9</c:v>
                </c:pt>
                <c:pt idx="631">
                  <c:v>0</c:v>
                </c:pt>
                <c:pt idx="632">
                  <c:v>25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0</c:v>
                </c:pt>
                <c:pt idx="637">
                  <c:v>6</c:v>
                </c:pt>
                <c:pt idx="638">
                  <c:v>1</c:v>
                </c:pt>
                <c:pt idx="639">
                  <c:v>2</c:v>
                </c:pt>
                <c:pt idx="640">
                  <c:v>315</c:v>
                </c:pt>
                <c:pt idx="641">
                  <c:v>2174</c:v>
                </c:pt>
                <c:pt idx="642">
                  <c:v>152</c:v>
                </c:pt>
                <c:pt idx="643">
                  <c:v>1021</c:v>
                </c:pt>
                <c:pt idx="644">
                  <c:v>237</c:v>
                </c:pt>
                <c:pt idx="645">
                  <c:v>27</c:v>
                </c:pt>
                <c:pt idx="646">
                  <c:v>17</c:v>
                </c:pt>
                <c:pt idx="647">
                  <c:v>82</c:v>
                </c:pt>
                <c:pt idx="648">
                  <c:v>48</c:v>
                </c:pt>
                <c:pt idx="649">
                  <c:v>105</c:v>
                </c:pt>
                <c:pt idx="650">
                  <c:v>28</c:v>
                </c:pt>
                <c:pt idx="651">
                  <c:v>1107</c:v>
                </c:pt>
                <c:pt idx="652">
                  <c:v>1013</c:v>
                </c:pt>
                <c:pt idx="653">
                  <c:v>274</c:v>
                </c:pt>
                <c:pt idx="654">
                  <c:v>87</c:v>
                </c:pt>
                <c:pt idx="655">
                  <c:v>99</c:v>
                </c:pt>
                <c:pt idx="656">
                  <c:v>276</c:v>
                </c:pt>
                <c:pt idx="657">
                  <c:v>21</c:v>
                </c:pt>
                <c:pt idx="658">
                  <c:v>18</c:v>
                </c:pt>
                <c:pt idx="659">
                  <c:v>9</c:v>
                </c:pt>
                <c:pt idx="660">
                  <c:v>4</c:v>
                </c:pt>
                <c:pt idx="661">
                  <c:v>7</c:v>
                </c:pt>
                <c:pt idx="662">
                  <c:v>29</c:v>
                </c:pt>
                <c:pt idx="663">
                  <c:v>12</c:v>
                </c:pt>
                <c:pt idx="664">
                  <c:v>4</c:v>
                </c:pt>
                <c:pt idx="665">
                  <c:v>28</c:v>
                </c:pt>
                <c:pt idx="666">
                  <c:v>25</c:v>
                </c:pt>
                <c:pt idx="667">
                  <c:v>28</c:v>
                </c:pt>
                <c:pt idx="668">
                  <c:v>310</c:v>
                </c:pt>
                <c:pt idx="669">
                  <c:v>15</c:v>
                </c:pt>
                <c:pt idx="670">
                  <c:v>215</c:v>
                </c:pt>
                <c:pt idx="671">
                  <c:v>3</c:v>
                </c:pt>
                <c:pt idx="672">
                  <c:v>2</c:v>
                </c:pt>
                <c:pt idx="673">
                  <c:v>26</c:v>
                </c:pt>
                <c:pt idx="674">
                  <c:v>24</c:v>
                </c:pt>
                <c:pt idx="675">
                  <c:v>96</c:v>
                </c:pt>
                <c:pt idx="676">
                  <c:v>17</c:v>
                </c:pt>
                <c:pt idx="677">
                  <c:v>94</c:v>
                </c:pt>
                <c:pt idx="678">
                  <c:v>129</c:v>
                </c:pt>
                <c:pt idx="679">
                  <c:v>1</c:v>
                </c:pt>
                <c:pt idx="680">
                  <c:v>4</c:v>
                </c:pt>
                <c:pt idx="681">
                  <c:v>3</c:v>
                </c:pt>
                <c:pt idx="682">
                  <c:v>135</c:v>
                </c:pt>
                <c:pt idx="683">
                  <c:v>10</c:v>
                </c:pt>
                <c:pt idx="684">
                  <c:v>0</c:v>
                </c:pt>
                <c:pt idx="685">
                  <c:v>6</c:v>
                </c:pt>
                <c:pt idx="686">
                  <c:v>36</c:v>
                </c:pt>
                <c:pt idx="687">
                  <c:v>336</c:v>
                </c:pt>
                <c:pt idx="688">
                  <c:v>34</c:v>
                </c:pt>
                <c:pt idx="689">
                  <c:v>10</c:v>
                </c:pt>
                <c:pt idx="690">
                  <c:v>201</c:v>
                </c:pt>
                <c:pt idx="691">
                  <c:v>296</c:v>
                </c:pt>
                <c:pt idx="692">
                  <c:v>7</c:v>
                </c:pt>
                <c:pt idx="693">
                  <c:v>7</c:v>
                </c:pt>
                <c:pt idx="694">
                  <c:v>1</c:v>
                </c:pt>
                <c:pt idx="695">
                  <c:v>114</c:v>
                </c:pt>
                <c:pt idx="696">
                  <c:v>29</c:v>
                </c:pt>
                <c:pt idx="697">
                  <c:v>890</c:v>
                </c:pt>
                <c:pt idx="698">
                  <c:v>31</c:v>
                </c:pt>
                <c:pt idx="699">
                  <c:v>21</c:v>
                </c:pt>
                <c:pt idx="700">
                  <c:v>37</c:v>
                </c:pt>
                <c:pt idx="701">
                  <c:v>7</c:v>
                </c:pt>
                <c:pt idx="702">
                  <c:v>4</c:v>
                </c:pt>
                <c:pt idx="703">
                  <c:v>5</c:v>
                </c:pt>
                <c:pt idx="704">
                  <c:v>0</c:v>
                </c:pt>
                <c:pt idx="705">
                  <c:v>456</c:v>
                </c:pt>
                <c:pt idx="706">
                  <c:v>369</c:v>
                </c:pt>
                <c:pt idx="707">
                  <c:v>2</c:v>
                </c:pt>
                <c:pt idx="708">
                  <c:v>0</c:v>
                </c:pt>
                <c:pt idx="709">
                  <c:v>338</c:v>
                </c:pt>
                <c:pt idx="710">
                  <c:v>4</c:v>
                </c:pt>
                <c:pt idx="711">
                  <c:v>1</c:v>
                </c:pt>
                <c:pt idx="712">
                  <c:v>28</c:v>
                </c:pt>
                <c:pt idx="713">
                  <c:v>12</c:v>
                </c:pt>
                <c:pt idx="714">
                  <c:v>16</c:v>
                </c:pt>
                <c:pt idx="715">
                  <c:v>4</c:v>
                </c:pt>
                <c:pt idx="716">
                  <c:v>4</c:v>
                </c:pt>
                <c:pt idx="717">
                  <c:v>10</c:v>
                </c:pt>
                <c:pt idx="718">
                  <c:v>41</c:v>
                </c:pt>
                <c:pt idx="719">
                  <c:v>119</c:v>
                </c:pt>
                <c:pt idx="720">
                  <c:v>153</c:v>
                </c:pt>
                <c:pt idx="721">
                  <c:v>100</c:v>
                </c:pt>
                <c:pt idx="722">
                  <c:v>143</c:v>
                </c:pt>
                <c:pt idx="723">
                  <c:v>140</c:v>
                </c:pt>
                <c:pt idx="724">
                  <c:v>35</c:v>
                </c:pt>
                <c:pt idx="725">
                  <c:v>149</c:v>
                </c:pt>
                <c:pt idx="726">
                  <c:v>130</c:v>
                </c:pt>
                <c:pt idx="727">
                  <c:v>120</c:v>
                </c:pt>
                <c:pt idx="728">
                  <c:v>265</c:v>
                </c:pt>
                <c:pt idx="729">
                  <c:v>71</c:v>
                </c:pt>
                <c:pt idx="730">
                  <c:v>13</c:v>
                </c:pt>
                <c:pt idx="731">
                  <c:v>169</c:v>
                </c:pt>
                <c:pt idx="732">
                  <c:v>57</c:v>
                </c:pt>
                <c:pt idx="733">
                  <c:v>229</c:v>
                </c:pt>
                <c:pt idx="734">
                  <c:v>108</c:v>
                </c:pt>
                <c:pt idx="735">
                  <c:v>108</c:v>
                </c:pt>
                <c:pt idx="736">
                  <c:v>41</c:v>
                </c:pt>
                <c:pt idx="737">
                  <c:v>139</c:v>
                </c:pt>
                <c:pt idx="738">
                  <c:v>19</c:v>
                </c:pt>
                <c:pt idx="739">
                  <c:v>94</c:v>
                </c:pt>
                <c:pt idx="740">
                  <c:v>23</c:v>
                </c:pt>
                <c:pt idx="741">
                  <c:v>15</c:v>
                </c:pt>
                <c:pt idx="742">
                  <c:v>62</c:v>
                </c:pt>
                <c:pt idx="743">
                  <c:v>74</c:v>
                </c:pt>
                <c:pt idx="744">
                  <c:v>97</c:v>
                </c:pt>
                <c:pt idx="745">
                  <c:v>55</c:v>
                </c:pt>
                <c:pt idx="746">
                  <c:v>44</c:v>
                </c:pt>
                <c:pt idx="747">
                  <c:v>110</c:v>
                </c:pt>
                <c:pt idx="748">
                  <c:v>59</c:v>
                </c:pt>
                <c:pt idx="749">
                  <c:v>62</c:v>
                </c:pt>
                <c:pt idx="750">
                  <c:v>105</c:v>
                </c:pt>
                <c:pt idx="751">
                  <c:v>26</c:v>
                </c:pt>
                <c:pt idx="752">
                  <c:v>49</c:v>
                </c:pt>
                <c:pt idx="753">
                  <c:v>68</c:v>
                </c:pt>
                <c:pt idx="754">
                  <c:v>22</c:v>
                </c:pt>
                <c:pt idx="755">
                  <c:v>18</c:v>
                </c:pt>
                <c:pt idx="756">
                  <c:v>19</c:v>
                </c:pt>
                <c:pt idx="757">
                  <c:v>99</c:v>
                </c:pt>
                <c:pt idx="758">
                  <c:v>0</c:v>
                </c:pt>
                <c:pt idx="759">
                  <c:v>6</c:v>
                </c:pt>
                <c:pt idx="760">
                  <c:v>0</c:v>
                </c:pt>
                <c:pt idx="761">
                  <c:v>1</c:v>
                </c:pt>
                <c:pt idx="762">
                  <c:v>0</c:v>
                </c:pt>
                <c:pt idx="763">
                  <c:v>44</c:v>
                </c:pt>
                <c:pt idx="764">
                  <c:v>0</c:v>
                </c:pt>
                <c:pt idx="765">
                  <c:v>3</c:v>
                </c:pt>
                <c:pt idx="766">
                  <c:v>0</c:v>
                </c:pt>
                <c:pt idx="767">
                  <c:v>52</c:v>
                </c:pt>
                <c:pt idx="768">
                  <c:v>0</c:v>
                </c:pt>
                <c:pt idx="769">
                  <c:v>1</c:v>
                </c:pt>
                <c:pt idx="770">
                  <c:v>1</c:v>
                </c:pt>
                <c:pt idx="771">
                  <c:v>2</c:v>
                </c:pt>
                <c:pt idx="772">
                  <c:v>9</c:v>
                </c:pt>
                <c:pt idx="773">
                  <c:v>5</c:v>
                </c:pt>
                <c:pt idx="774">
                  <c:v>57</c:v>
                </c:pt>
                <c:pt idx="775">
                  <c:v>3</c:v>
                </c:pt>
                <c:pt idx="776">
                  <c:v>1</c:v>
                </c:pt>
                <c:pt idx="777">
                  <c:v>6</c:v>
                </c:pt>
                <c:pt idx="778">
                  <c:v>27</c:v>
                </c:pt>
                <c:pt idx="779">
                  <c:v>25</c:v>
                </c:pt>
                <c:pt idx="780">
                  <c:v>14</c:v>
                </c:pt>
                <c:pt idx="781">
                  <c:v>35</c:v>
                </c:pt>
                <c:pt idx="782">
                  <c:v>10</c:v>
                </c:pt>
                <c:pt idx="783">
                  <c:v>29</c:v>
                </c:pt>
                <c:pt idx="784">
                  <c:v>44</c:v>
                </c:pt>
                <c:pt idx="785">
                  <c:v>17</c:v>
                </c:pt>
                <c:pt idx="786">
                  <c:v>34</c:v>
                </c:pt>
                <c:pt idx="787">
                  <c:v>14</c:v>
                </c:pt>
                <c:pt idx="788">
                  <c:v>156</c:v>
                </c:pt>
                <c:pt idx="789">
                  <c:v>128</c:v>
                </c:pt>
                <c:pt idx="790">
                  <c:v>60</c:v>
                </c:pt>
                <c:pt idx="791">
                  <c:v>32</c:v>
                </c:pt>
                <c:pt idx="792">
                  <c:v>53</c:v>
                </c:pt>
                <c:pt idx="793">
                  <c:v>184</c:v>
                </c:pt>
                <c:pt idx="794">
                  <c:v>90</c:v>
                </c:pt>
                <c:pt idx="795">
                  <c:v>71</c:v>
                </c:pt>
                <c:pt idx="796">
                  <c:v>87</c:v>
                </c:pt>
                <c:pt idx="797">
                  <c:v>28</c:v>
                </c:pt>
                <c:pt idx="798">
                  <c:v>56</c:v>
                </c:pt>
                <c:pt idx="799">
                  <c:v>51</c:v>
                </c:pt>
                <c:pt idx="800">
                  <c:v>75</c:v>
                </c:pt>
                <c:pt idx="801">
                  <c:v>38</c:v>
                </c:pt>
                <c:pt idx="802">
                  <c:v>18</c:v>
                </c:pt>
                <c:pt idx="803">
                  <c:v>54</c:v>
                </c:pt>
                <c:pt idx="804">
                  <c:v>71</c:v>
                </c:pt>
                <c:pt idx="805">
                  <c:v>57</c:v>
                </c:pt>
                <c:pt idx="806">
                  <c:v>43</c:v>
                </c:pt>
                <c:pt idx="807">
                  <c:v>52</c:v>
                </c:pt>
                <c:pt idx="808">
                  <c:v>27</c:v>
                </c:pt>
                <c:pt idx="809">
                  <c:v>12</c:v>
                </c:pt>
                <c:pt idx="810">
                  <c:v>33</c:v>
                </c:pt>
                <c:pt idx="811">
                  <c:v>96</c:v>
                </c:pt>
                <c:pt idx="812">
                  <c:v>28</c:v>
                </c:pt>
                <c:pt idx="813">
                  <c:v>43</c:v>
                </c:pt>
                <c:pt idx="814">
                  <c:v>205</c:v>
                </c:pt>
                <c:pt idx="815">
                  <c:v>23</c:v>
                </c:pt>
                <c:pt idx="816">
                  <c:v>19</c:v>
                </c:pt>
                <c:pt idx="817">
                  <c:v>14</c:v>
                </c:pt>
                <c:pt idx="818">
                  <c:v>38</c:v>
                </c:pt>
                <c:pt idx="819">
                  <c:v>78</c:v>
                </c:pt>
                <c:pt idx="820">
                  <c:v>69</c:v>
                </c:pt>
                <c:pt idx="821">
                  <c:v>33</c:v>
                </c:pt>
                <c:pt idx="822">
                  <c:v>54</c:v>
                </c:pt>
                <c:pt idx="823">
                  <c:v>99</c:v>
                </c:pt>
                <c:pt idx="824">
                  <c:v>49</c:v>
                </c:pt>
                <c:pt idx="825">
                  <c:v>11</c:v>
                </c:pt>
                <c:pt idx="826">
                  <c:v>38</c:v>
                </c:pt>
                <c:pt idx="827">
                  <c:v>16</c:v>
                </c:pt>
                <c:pt idx="828">
                  <c:v>32</c:v>
                </c:pt>
                <c:pt idx="829">
                  <c:v>20</c:v>
                </c:pt>
                <c:pt idx="830">
                  <c:v>154</c:v>
                </c:pt>
                <c:pt idx="831">
                  <c:v>41</c:v>
                </c:pt>
                <c:pt idx="832">
                  <c:v>75</c:v>
                </c:pt>
                <c:pt idx="833">
                  <c:v>40</c:v>
                </c:pt>
                <c:pt idx="834">
                  <c:v>46</c:v>
                </c:pt>
                <c:pt idx="835">
                  <c:v>62</c:v>
                </c:pt>
                <c:pt idx="836">
                  <c:v>61</c:v>
                </c:pt>
                <c:pt idx="837">
                  <c:v>96</c:v>
                </c:pt>
                <c:pt idx="838">
                  <c:v>190</c:v>
                </c:pt>
                <c:pt idx="839">
                  <c:v>94</c:v>
                </c:pt>
                <c:pt idx="840">
                  <c:v>39</c:v>
                </c:pt>
                <c:pt idx="841">
                  <c:v>127</c:v>
                </c:pt>
                <c:pt idx="842">
                  <c:v>159</c:v>
                </c:pt>
                <c:pt idx="843">
                  <c:v>177</c:v>
                </c:pt>
                <c:pt idx="844">
                  <c:v>47</c:v>
                </c:pt>
                <c:pt idx="845">
                  <c:v>1</c:v>
                </c:pt>
                <c:pt idx="846">
                  <c:v>16</c:v>
                </c:pt>
                <c:pt idx="847">
                  <c:v>115</c:v>
                </c:pt>
                <c:pt idx="848">
                  <c:v>133</c:v>
                </c:pt>
                <c:pt idx="849">
                  <c:v>70</c:v>
                </c:pt>
                <c:pt idx="850">
                  <c:v>62</c:v>
                </c:pt>
                <c:pt idx="851">
                  <c:v>10</c:v>
                </c:pt>
                <c:pt idx="852">
                  <c:v>499</c:v>
                </c:pt>
                <c:pt idx="853">
                  <c:v>47</c:v>
                </c:pt>
                <c:pt idx="854">
                  <c:v>28</c:v>
                </c:pt>
                <c:pt idx="855">
                  <c:v>24</c:v>
                </c:pt>
                <c:pt idx="856">
                  <c:v>76</c:v>
                </c:pt>
                <c:pt idx="857">
                  <c:v>98</c:v>
                </c:pt>
                <c:pt idx="858">
                  <c:v>48</c:v>
                </c:pt>
                <c:pt idx="859">
                  <c:v>2</c:v>
                </c:pt>
                <c:pt idx="860">
                  <c:v>4</c:v>
                </c:pt>
                <c:pt idx="861">
                  <c:v>5</c:v>
                </c:pt>
                <c:pt idx="862">
                  <c:v>79</c:v>
                </c:pt>
                <c:pt idx="863">
                  <c:v>2</c:v>
                </c:pt>
                <c:pt idx="864">
                  <c:v>11</c:v>
                </c:pt>
                <c:pt idx="865">
                  <c:v>11</c:v>
                </c:pt>
                <c:pt idx="866">
                  <c:v>1</c:v>
                </c:pt>
                <c:pt idx="867">
                  <c:v>3</c:v>
                </c:pt>
                <c:pt idx="868">
                  <c:v>5</c:v>
                </c:pt>
                <c:pt idx="869">
                  <c:v>12</c:v>
                </c:pt>
                <c:pt idx="870">
                  <c:v>2</c:v>
                </c:pt>
                <c:pt idx="871">
                  <c:v>5</c:v>
                </c:pt>
                <c:pt idx="872">
                  <c:v>21</c:v>
                </c:pt>
                <c:pt idx="873">
                  <c:v>0</c:v>
                </c:pt>
                <c:pt idx="874">
                  <c:v>45</c:v>
                </c:pt>
                <c:pt idx="875">
                  <c:v>29</c:v>
                </c:pt>
                <c:pt idx="876">
                  <c:v>2</c:v>
                </c:pt>
                <c:pt idx="877">
                  <c:v>30</c:v>
                </c:pt>
                <c:pt idx="878">
                  <c:v>8</c:v>
                </c:pt>
                <c:pt idx="879">
                  <c:v>1</c:v>
                </c:pt>
                <c:pt idx="880">
                  <c:v>14</c:v>
                </c:pt>
                <c:pt idx="881">
                  <c:v>24</c:v>
                </c:pt>
                <c:pt idx="882">
                  <c:v>2</c:v>
                </c:pt>
                <c:pt idx="883">
                  <c:v>21</c:v>
                </c:pt>
                <c:pt idx="884">
                  <c:v>7</c:v>
                </c:pt>
                <c:pt idx="885">
                  <c:v>0</c:v>
                </c:pt>
                <c:pt idx="886">
                  <c:v>4</c:v>
                </c:pt>
                <c:pt idx="887">
                  <c:v>32</c:v>
                </c:pt>
                <c:pt idx="888">
                  <c:v>4</c:v>
                </c:pt>
                <c:pt idx="889">
                  <c:v>9</c:v>
                </c:pt>
                <c:pt idx="890">
                  <c:v>17</c:v>
                </c:pt>
                <c:pt idx="891">
                  <c:v>5</c:v>
                </c:pt>
                <c:pt idx="892">
                  <c:v>53</c:v>
                </c:pt>
                <c:pt idx="893">
                  <c:v>7</c:v>
                </c:pt>
                <c:pt idx="894">
                  <c:v>72</c:v>
                </c:pt>
                <c:pt idx="895">
                  <c:v>0</c:v>
                </c:pt>
                <c:pt idx="896">
                  <c:v>2</c:v>
                </c:pt>
                <c:pt idx="897">
                  <c:v>8</c:v>
                </c:pt>
                <c:pt idx="898">
                  <c:v>2</c:v>
                </c:pt>
                <c:pt idx="899">
                  <c:v>0</c:v>
                </c:pt>
                <c:pt idx="900">
                  <c:v>3</c:v>
                </c:pt>
                <c:pt idx="901">
                  <c:v>4</c:v>
                </c:pt>
                <c:pt idx="902">
                  <c:v>3</c:v>
                </c:pt>
                <c:pt idx="903">
                  <c:v>6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8</c:v>
                </c:pt>
                <c:pt idx="908">
                  <c:v>5</c:v>
                </c:pt>
                <c:pt idx="909">
                  <c:v>0</c:v>
                </c:pt>
                <c:pt idx="910">
                  <c:v>2</c:v>
                </c:pt>
                <c:pt idx="911">
                  <c:v>24</c:v>
                </c:pt>
                <c:pt idx="912">
                  <c:v>0</c:v>
                </c:pt>
                <c:pt idx="913">
                  <c:v>9</c:v>
                </c:pt>
                <c:pt idx="914">
                  <c:v>0</c:v>
                </c:pt>
                <c:pt idx="915">
                  <c:v>1</c:v>
                </c:pt>
                <c:pt idx="916">
                  <c:v>10</c:v>
                </c:pt>
                <c:pt idx="917">
                  <c:v>1</c:v>
                </c:pt>
                <c:pt idx="918">
                  <c:v>0</c:v>
                </c:pt>
                <c:pt idx="919">
                  <c:v>20</c:v>
                </c:pt>
                <c:pt idx="920">
                  <c:v>30</c:v>
                </c:pt>
                <c:pt idx="921">
                  <c:v>6</c:v>
                </c:pt>
                <c:pt idx="922">
                  <c:v>15</c:v>
                </c:pt>
                <c:pt idx="923">
                  <c:v>5</c:v>
                </c:pt>
                <c:pt idx="924">
                  <c:v>0</c:v>
                </c:pt>
                <c:pt idx="925">
                  <c:v>0</c:v>
                </c:pt>
                <c:pt idx="926">
                  <c:v>28</c:v>
                </c:pt>
                <c:pt idx="927">
                  <c:v>0</c:v>
                </c:pt>
                <c:pt idx="928">
                  <c:v>5</c:v>
                </c:pt>
                <c:pt idx="929">
                  <c:v>7</c:v>
                </c:pt>
                <c:pt idx="930">
                  <c:v>30</c:v>
                </c:pt>
                <c:pt idx="931">
                  <c:v>2</c:v>
                </c:pt>
                <c:pt idx="932">
                  <c:v>30</c:v>
                </c:pt>
                <c:pt idx="933">
                  <c:v>2</c:v>
                </c:pt>
                <c:pt idx="934">
                  <c:v>0</c:v>
                </c:pt>
                <c:pt idx="935">
                  <c:v>2</c:v>
                </c:pt>
                <c:pt idx="936">
                  <c:v>1</c:v>
                </c:pt>
                <c:pt idx="937">
                  <c:v>2</c:v>
                </c:pt>
                <c:pt idx="938">
                  <c:v>14</c:v>
                </c:pt>
                <c:pt idx="939">
                  <c:v>31</c:v>
                </c:pt>
                <c:pt idx="940">
                  <c:v>16</c:v>
                </c:pt>
                <c:pt idx="941">
                  <c:v>12</c:v>
                </c:pt>
                <c:pt idx="942">
                  <c:v>96</c:v>
                </c:pt>
                <c:pt idx="943">
                  <c:v>16</c:v>
                </c:pt>
                <c:pt idx="944">
                  <c:v>5</c:v>
                </c:pt>
                <c:pt idx="945">
                  <c:v>0</c:v>
                </c:pt>
                <c:pt idx="946">
                  <c:v>8</c:v>
                </c:pt>
                <c:pt idx="947">
                  <c:v>7</c:v>
                </c:pt>
                <c:pt idx="948">
                  <c:v>24</c:v>
                </c:pt>
                <c:pt idx="949">
                  <c:v>121</c:v>
                </c:pt>
                <c:pt idx="950">
                  <c:v>196</c:v>
                </c:pt>
                <c:pt idx="951">
                  <c:v>5</c:v>
                </c:pt>
                <c:pt idx="952">
                  <c:v>73</c:v>
                </c:pt>
                <c:pt idx="953">
                  <c:v>93</c:v>
                </c:pt>
                <c:pt idx="954">
                  <c:v>17</c:v>
                </c:pt>
                <c:pt idx="955">
                  <c:v>7</c:v>
                </c:pt>
                <c:pt idx="956">
                  <c:v>17</c:v>
                </c:pt>
                <c:pt idx="957">
                  <c:v>171</c:v>
                </c:pt>
                <c:pt idx="958">
                  <c:v>188</c:v>
                </c:pt>
                <c:pt idx="959">
                  <c:v>110</c:v>
                </c:pt>
                <c:pt idx="960">
                  <c:v>37</c:v>
                </c:pt>
                <c:pt idx="961">
                  <c:v>9</c:v>
                </c:pt>
                <c:pt idx="962">
                  <c:v>29</c:v>
                </c:pt>
                <c:pt idx="963">
                  <c:v>6</c:v>
                </c:pt>
                <c:pt idx="964">
                  <c:v>30</c:v>
                </c:pt>
                <c:pt idx="965">
                  <c:v>81</c:v>
                </c:pt>
                <c:pt idx="966">
                  <c:v>4</c:v>
                </c:pt>
                <c:pt idx="967">
                  <c:v>11</c:v>
                </c:pt>
                <c:pt idx="968">
                  <c:v>14</c:v>
                </c:pt>
                <c:pt idx="969">
                  <c:v>5</c:v>
                </c:pt>
                <c:pt idx="970">
                  <c:v>45</c:v>
                </c:pt>
                <c:pt idx="971">
                  <c:v>8</c:v>
                </c:pt>
                <c:pt idx="972">
                  <c:v>3</c:v>
                </c:pt>
                <c:pt idx="973">
                  <c:v>24</c:v>
                </c:pt>
                <c:pt idx="974">
                  <c:v>18</c:v>
                </c:pt>
                <c:pt idx="975">
                  <c:v>12</c:v>
                </c:pt>
                <c:pt idx="976">
                  <c:v>123</c:v>
                </c:pt>
                <c:pt idx="977">
                  <c:v>96</c:v>
                </c:pt>
                <c:pt idx="978">
                  <c:v>31</c:v>
                </c:pt>
                <c:pt idx="979">
                  <c:v>4</c:v>
                </c:pt>
                <c:pt idx="980">
                  <c:v>3</c:v>
                </c:pt>
                <c:pt idx="981">
                  <c:v>179</c:v>
                </c:pt>
                <c:pt idx="982">
                  <c:v>3</c:v>
                </c:pt>
                <c:pt idx="983">
                  <c:v>23</c:v>
                </c:pt>
                <c:pt idx="984">
                  <c:v>23</c:v>
                </c:pt>
                <c:pt idx="985">
                  <c:v>41</c:v>
                </c:pt>
                <c:pt idx="986">
                  <c:v>0</c:v>
                </c:pt>
                <c:pt idx="987">
                  <c:v>32</c:v>
                </c:pt>
                <c:pt idx="988">
                  <c:v>2</c:v>
                </c:pt>
                <c:pt idx="989">
                  <c:v>7</c:v>
                </c:pt>
                <c:pt idx="990">
                  <c:v>4</c:v>
                </c:pt>
                <c:pt idx="991">
                  <c:v>196</c:v>
                </c:pt>
                <c:pt idx="992">
                  <c:v>11</c:v>
                </c:pt>
                <c:pt idx="993">
                  <c:v>9</c:v>
                </c:pt>
                <c:pt idx="994">
                  <c:v>5</c:v>
                </c:pt>
                <c:pt idx="995">
                  <c:v>8</c:v>
                </c:pt>
                <c:pt idx="996">
                  <c:v>229</c:v>
                </c:pt>
                <c:pt idx="997">
                  <c:v>40</c:v>
                </c:pt>
                <c:pt idx="998">
                  <c:v>4</c:v>
                </c:pt>
                <c:pt idx="999">
                  <c:v>22</c:v>
                </c:pt>
                <c:pt idx="1000">
                  <c:v>15</c:v>
                </c:pt>
                <c:pt idx="1001">
                  <c:v>95</c:v>
                </c:pt>
                <c:pt idx="1002">
                  <c:v>161</c:v>
                </c:pt>
                <c:pt idx="1003">
                  <c:v>8</c:v>
                </c:pt>
                <c:pt idx="1004">
                  <c:v>76</c:v>
                </c:pt>
                <c:pt idx="1005">
                  <c:v>1</c:v>
                </c:pt>
                <c:pt idx="1006">
                  <c:v>101</c:v>
                </c:pt>
                <c:pt idx="1007">
                  <c:v>4</c:v>
                </c:pt>
                <c:pt idx="1008">
                  <c:v>1</c:v>
                </c:pt>
                <c:pt idx="1009">
                  <c:v>90</c:v>
                </c:pt>
                <c:pt idx="1010">
                  <c:v>16</c:v>
                </c:pt>
                <c:pt idx="1011">
                  <c:v>6</c:v>
                </c:pt>
                <c:pt idx="1012">
                  <c:v>38</c:v>
                </c:pt>
                <c:pt idx="1013">
                  <c:v>355</c:v>
                </c:pt>
                <c:pt idx="1014">
                  <c:v>7</c:v>
                </c:pt>
                <c:pt idx="1015">
                  <c:v>400</c:v>
                </c:pt>
                <c:pt idx="1016">
                  <c:v>30</c:v>
                </c:pt>
                <c:pt idx="1017">
                  <c:v>478</c:v>
                </c:pt>
                <c:pt idx="1018">
                  <c:v>74</c:v>
                </c:pt>
                <c:pt idx="1019">
                  <c:v>131</c:v>
                </c:pt>
                <c:pt idx="1020">
                  <c:v>61</c:v>
                </c:pt>
                <c:pt idx="1021">
                  <c:v>1071</c:v>
                </c:pt>
                <c:pt idx="1022">
                  <c:v>122</c:v>
                </c:pt>
                <c:pt idx="1023">
                  <c:v>111</c:v>
                </c:pt>
                <c:pt idx="1024">
                  <c:v>255</c:v>
                </c:pt>
                <c:pt idx="1025">
                  <c:v>141</c:v>
                </c:pt>
                <c:pt idx="1026">
                  <c:v>159</c:v>
                </c:pt>
                <c:pt idx="1027">
                  <c:v>99</c:v>
                </c:pt>
                <c:pt idx="1028">
                  <c:v>96</c:v>
                </c:pt>
                <c:pt idx="1029">
                  <c:v>27</c:v>
                </c:pt>
                <c:pt idx="1030">
                  <c:v>166</c:v>
                </c:pt>
                <c:pt idx="1031">
                  <c:v>76</c:v>
                </c:pt>
                <c:pt idx="1032">
                  <c:v>211</c:v>
                </c:pt>
                <c:pt idx="1033">
                  <c:v>21</c:v>
                </c:pt>
                <c:pt idx="1034">
                  <c:v>61</c:v>
                </c:pt>
                <c:pt idx="1035">
                  <c:v>30</c:v>
                </c:pt>
                <c:pt idx="1036">
                  <c:v>1</c:v>
                </c:pt>
                <c:pt idx="1037">
                  <c:v>0</c:v>
                </c:pt>
                <c:pt idx="1038">
                  <c:v>1</c:v>
                </c:pt>
                <c:pt idx="1039">
                  <c:v>292</c:v>
                </c:pt>
                <c:pt idx="1040">
                  <c:v>2</c:v>
                </c:pt>
                <c:pt idx="1041">
                  <c:v>8</c:v>
                </c:pt>
                <c:pt idx="1042">
                  <c:v>0</c:v>
                </c:pt>
                <c:pt idx="1043">
                  <c:v>1</c:v>
                </c:pt>
                <c:pt idx="1044">
                  <c:v>4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1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1</c:v>
                </c:pt>
                <c:pt idx="1057">
                  <c:v>0</c:v>
                </c:pt>
                <c:pt idx="1058">
                  <c:v>4</c:v>
                </c:pt>
                <c:pt idx="1059">
                  <c:v>0</c:v>
                </c:pt>
                <c:pt idx="1060">
                  <c:v>123</c:v>
                </c:pt>
                <c:pt idx="1061">
                  <c:v>5</c:v>
                </c:pt>
                <c:pt idx="1062">
                  <c:v>148</c:v>
                </c:pt>
                <c:pt idx="1063">
                  <c:v>10</c:v>
                </c:pt>
                <c:pt idx="1064">
                  <c:v>4</c:v>
                </c:pt>
                <c:pt idx="1065">
                  <c:v>21</c:v>
                </c:pt>
                <c:pt idx="1066">
                  <c:v>2</c:v>
                </c:pt>
                <c:pt idx="1067">
                  <c:v>0</c:v>
                </c:pt>
                <c:pt idx="1068">
                  <c:v>4</c:v>
                </c:pt>
                <c:pt idx="1069">
                  <c:v>1</c:v>
                </c:pt>
                <c:pt idx="1070">
                  <c:v>30</c:v>
                </c:pt>
                <c:pt idx="1071">
                  <c:v>3</c:v>
                </c:pt>
                <c:pt idx="1072">
                  <c:v>975</c:v>
                </c:pt>
                <c:pt idx="1073">
                  <c:v>167</c:v>
                </c:pt>
                <c:pt idx="1074">
                  <c:v>5</c:v>
                </c:pt>
                <c:pt idx="1075">
                  <c:v>18</c:v>
                </c:pt>
                <c:pt idx="1076">
                  <c:v>98</c:v>
                </c:pt>
                <c:pt idx="1077">
                  <c:v>4</c:v>
                </c:pt>
                <c:pt idx="1078">
                  <c:v>3</c:v>
                </c:pt>
                <c:pt idx="1079">
                  <c:v>1</c:v>
                </c:pt>
                <c:pt idx="1080">
                  <c:v>0</c:v>
                </c:pt>
                <c:pt idx="1081">
                  <c:v>9</c:v>
                </c:pt>
                <c:pt idx="1082">
                  <c:v>2</c:v>
                </c:pt>
                <c:pt idx="1083">
                  <c:v>0</c:v>
                </c:pt>
                <c:pt idx="1084">
                  <c:v>147</c:v>
                </c:pt>
                <c:pt idx="1085">
                  <c:v>49</c:v>
                </c:pt>
                <c:pt idx="1086">
                  <c:v>1</c:v>
                </c:pt>
                <c:pt idx="1087">
                  <c:v>2</c:v>
                </c:pt>
                <c:pt idx="1088">
                  <c:v>7</c:v>
                </c:pt>
                <c:pt idx="1089">
                  <c:v>4</c:v>
                </c:pt>
                <c:pt idx="1090">
                  <c:v>27</c:v>
                </c:pt>
                <c:pt idx="1091">
                  <c:v>94</c:v>
                </c:pt>
                <c:pt idx="1092">
                  <c:v>29</c:v>
                </c:pt>
                <c:pt idx="1093">
                  <c:v>7</c:v>
                </c:pt>
                <c:pt idx="1094">
                  <c:v>22</c:v>
                </c:pt>
                <c:pt idx="1095">
                  <c:v>1</c:v>
                </c:pt>
                <c:pt idx="1096">
                  <c:v>10</c:v>
                </c:pt>
                <c:pt idx="1097">
                  <c:v>6</c:v>
                </c:pt>
                <c:pt idx="1098">
                  <c:v>24</c:v>
                </c:pt>
                <c:pt idx="1099">
                  <c:v>15</c:v>
                </c:pt>
                <c:pt idx="1100">
                  <c:v>37</c:v>
                </c:pt>
                <c:pt idx="1101">
                  <c:v>20</c:v>
                </c:pt>
                <c:pt idx="1102">
                  <c:v>7</c:v>
                </c:pt>
                <c:pt idx="1103">
                  <c:v>0</c:v>
                </c:pt>
                <c:pt idx="1104">
                  <c:v>21</c:v>
                </c:pt>
                <c:pt idx="1105">
                  <c:v>3</c:v>
                </c:pt>
                <c:pt idx="1106">
                  <c:v>11</c:v>
                </c:pt>
                <c:pt idx="1107">
                  <c:v>1</c:v>
                </c:pt>
                <c:pt idx="1108">
                  <c:v>312</c:v>
                </c:pt>
                <c:pt idx="1109">
                  <c:v>1</c:v>
                </c:pt>
                <c:pt idx="1110">
                  <c:v>3</c:v>
                </c:pt>
                <c:pt idx="1111">
                  <c:v>4</c:v>
                </c:pt>
                <c:pt idx="1112">
                  <c:v>10</c:v>
                </c:pt>
                <c:pt idx="1113">
                  <c:v>8</c:v>
                </c:pt>
                <c:pt idx="1114">
                  <c:v>3</c:v>
                </c:pt>
                <c:pt idx="1115">
                  <c:v>1</c:v>
                </c:pt>
                <c:pt idx="1116">
                  <c:v>0</c:v>
                </c:pt>
                <c:pt idx="1117">
                  <c:v>5</c:v>
                </c:pt>
                <c:pt idx="1118">
                  <c:v>0</c:v>
                </c:pt>
                <c:pt idx="1119">
                  <c:v>3</c:v>
                </c:pt>
                <c:pt idx="1120">
                  <c:v>7</c:v>
                </c:pt>
                <c:pt idx="1121">
                  <c:v>0</c:v>
                </c:pt>
                <c:pt idx="1122">
                  <c:v>2</c:v>
                </c:pt>
                <c:pt idx="1123">
                  <c:v>23</c:v>
                </c:pt>
                <c:pt idx="1124">
                  <c:v>1</c:v>
                </c:pt>
                <c:pt idx="1125">
                  <c:v>2</c:v>
                </c:pt>
                <c:pt idx="1126">
                  <c:v>3</c:v>
                </c:pt>
                <c:pt idx="1127">
                  <c:v>0</c:v>
                </c:pt>
                <c:pt idx="1128">
                  <c:v>13</c:v>
                </c:pt>
                <c:pt idx="1129">
                  <c:v>1</c:v>
                </c:pt>
                <c:pt idx="1130">
                  <c:v>1</c:v>
                </c:pt>
                <c:pt idx="1131">
                  <c:v>1</c:v>
                </c:pt>
                <c:pt idx="1132">
                  <c:v>6</c:v>
                </c:pt>
                <c:pt idx="1133">
                  <c:v>39</c:v>
                </c:pt>
                <c:pt idx="1134">
                  <c:v>4</c:v>
                </c:pt>
                <c:pt idx="1135">
                  <c:v>1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8</c:v>
                </c:pt>
                <c:pt idx="1140">
                  <c:v>0</c:v>
                </c:pt>
                <c:pt idx="1141">
                  <c:v>1</c:v>
                </c:pt>
                <c:pt idx="1142">
                  <c:v>12</c:v>
                </c:pt>
                <c:pt idx="1143">
                  <c:v>0</c:v>
                </c:pt>
                <c:pt idx="1144">
                  <c:v>3</c:v>
                </c:pt>
                <c:pt idx="1145">
                  <c:v>2</c:v>
                </c:pt>
                <c:pt idx="1146">
                  <c:v>6</c:v>
                </c:pt>
                <c:pt idx="1147">
                  <c:v>0</c:v>
                </c:pt>
                <c:pt idx="1148">
                  <c:v>15</c:v>
                </c:pt>
                <c:pt idx="1149">
                  <c:v>1</c:v>
                </c:pt>
                <c:pt idx="1150">
                  <c:v>3</c:v>
                </c:pt>
                <c:pt idx="1151">
                  <c:v>8</c:v>
                </c:pt>
                <c:pt idx="1152">
                  <c:v>0</c:v>
                </c:pt>
                <c:pt idx="1153">
                  <c:v>3</c:v>
                </c:pt>
                <c:pt idx="1154">
                  <c:v>3</c:v>
                </c:pt>
                <c:pt idx="1155">
                  <c:v>0</c:v>
                </c:pt>
                <c:pt idx="1156">
                  <c:v>19</c:v>
                </c:pt>
                <c:pt idx="1157">
                  <c:v>0</c:v>
                </c:pt>
                <c:pt idx="1158">
                  <c:v>2</c:v>
                </c:pt>
                <c:pt idx="1159">
                  <c:v>0</c:v>
                </c:pt>
                <c:pt idx="1160">
                  <c:v>0</c:v>
                </c:pt>
                <c:pt idx="1161">
                  <c:v>25</c:v>
                </c:pt>
                <c:pt idx="1162">
                  <c:v>8</c:v>
                </c:pt>
                <c:pt idx="1163">
                  <c:v>16</c:v>
                </c:pt>
                <c:pt idx="1164">
                  <c:v>3</c:v>
                </c:pt>
                <c:pt idx="1165">
                  <c:v>3</c:v>
                </c:pt>
                <c:pt idx="1166">
                  <c:v>2</c:v>
                </c:pt>
                <c:pt idx="1167">
                  <c:v>1</c:v>
                </c:pt>
                <c:pt idx="1168">
                  <c:v>0</c:v>
                </c:pt>
                <c:pt idx="1169">
                  <c:v>1</c:v>
                </c:pt>
                <c:pt idx="1170">
                  <c:v>19</c:v>
                </c:pt>
                <c:pt idx="1171">
                  <c:v>9</c:v>
                </c:pt>
                <c:pt idx="1172">
                  <c:v>1</c:v>
                </c:pt>
                <c:pt idx="1173">
                  <c:v>0</c:v>
                </c:pt>
                <c:pt idx="1174">
                  <c:v>1</c:v>
                </c:pt>
                <c:pt idx="1175">
                  <c:v>5</c:v>
                </c:pt>
                <c:pt idx="1176">
                  <c:v>85</c:v>
                </c:pt>
                <c:pt idx="1177">
                  <c:v>3</c:v>
                </c:pt>
                <c:pt idx="1178">
                  <c:v>4</c:v>
                </c:pt>
                <c:pt idx="1179">
                  <c:v>3</c:v>
                </c:pt>
                <c:pt idx="1180">
                  <c:v>375</c:v>
                </c:pt>
                <c:pt idx="1181">
                  <c:v>111</c:v>
                </c:pt>
                <c:pt idx="1182">
                  <c:v>123</c:v>
                </c:pt>
                <c:pt idx="1183">
                  <c:v>70</c:v>
                </c:pt>
                <c:pt idx="1184">
                  <c:v>85</c:v>
                </c:pt>
                <c:pt idx="1185">
                  <c:v>86</c:v>
                </c:pt>
                <c:pt idx="1186">
                  <c:v>13</c:v>
                </c:pt>
                <c:pt idx="1187">
                  <c:v>33</c:v>
                </c:pt>
                <c:pt idx="1188">
                  <c:v>15</c:v>
                </c:pt>
                <c:pt idx="1189">
                  <c:v>273</c:v>
                </c:pt>
                <c:pt idx="1190">
                  <c:v>714</c:v>
                </c:pt>
                <c:pt idx="1191">
                  <c:v>170</c:v>
                </c:pt>
                <c:pt idx="1192">
                  <c:v>512</c:v>
                </c:pt>
                <c:pt idx="1193">
                  <c:v>314</c:v>
                </c:pt>
                <c:pt idx="1194">
                  <c:v>167</c:v>
                </c:pt>
                <c:pt idx="1195">
                  <c:v>9</c:v>
                </c:pt>
                <c:pt idx="1196">
                  <c:v>103</c:v>
                </c:pt>
                <c:pt idx="1197">
                  <c:v>111</c:v>
                </c:pt>
                <c:pt idx="1198">
                  <c:v>271</c:v>
                </c:pt>
                <c:pt idx="1199">
                  <c:v>101</c:v>
                </c:pt>
                <c:pt idx="1200">
                  <c:v>57</c:v>
                </c:pt>
                <c:pt idx="1201">
                  <c:v>62</c:v>
                </c:pt>
                <c:pt idx="1202">
                  <c:v>32</c:v>
                </c:pt>
                <c:pt idx="1203">
                  <c:v>141</c:v>
                </c:pt>
                <c:pt idx="1204">
                  <c:v>75</c:v>
                </c:pt>
                <c:pt idx="1205">
                  <c:v>46</c:v>
                </c:pt>
                <c:pt idx="1206">
                  <c:v>103</c:v>
                </c:pt>
                <c:pt idx="1207">
                  <c:v>6</c:v>
                </c:pt>
                <c:pt idx="1208">
                  <c:v>83</c:v>
                </c:pt>
                <c:pt idx="1209">
                  <c:v>108</c:v>
                </c:pt>
                <c:pt idx="1210">
                  <c:v>25</c:v>
                </c:pt>
                <c:pt idx="1211">
                  <c:v>549</c:v>
                </c:pt>
                <c:pt idx="1212">
                  <c:v>222</c:v>
                </c:pt>
                <c:pt idx="1213">
                  <c:v>183</c:v>
                </c:pt>
                <c:pt idx="1214">
                  <c:v>89</c:v>
                </c:pt>
                <c:pt idx="1215">
                  <c:v>253</c:v>
                </c:pt>
                <c:pt idx="1216">
                  <c:v>140</c:v>
                </c:pt>
                <c:pt idx="1217">
                  <c:v>103</c:v>
                </c:pt>
                <c:pt idx="1218">
                  <c:v>138</c:v>
                </c:pt>
                <c:pt idx="1219">
                  <c:v>191</c:v>
                </c:pt>
                <c:pt idx="1220">
                  <c:v>18</c:v>
                </c:pt>
                <c:pt idx="1221">
                  <c:v>3</c:v>
                </c:pt>
                <c:pt idx="1222">
                  <c:v>40</c:v>
                </c:pt>
                <c:pt idx="1223">
                  <c:v>0</c:v>
                </c:pt>
                <c:pt idx="1224">
                  <c:v>24</c:v>
                </c:pt>
                <c:pt idx="1225">
                  <c:v>1</c:v>
                </c:pt>
                <c:pt idx="1226">
                  <c:v>0</c:v>
                </c:pt>
                <c:pt idx="1227">
                  <c:v>0</c:v>
                </c:pt>
                <c:pt idx="1228">
                  <c:v>1</c:v>
                </c:pt>
                <c:pt idx="1229">
                  <c:v>6</c:v>
                </c:pt>
                <c:pt idx="1230">
                  <c:v>0</c:v>
                </c:pt>
                <c:pt idx="1231">
                  <c:v>6</c:v>
                </c:pt>
                <c:pt idx="1232">
                  <c:v>0</c:v>
                </c:pt>
                <c:pt idx="1233">
                  <c:v>0</c:v>
                </c:pt>
                <c:pt idx="1234">
                  <c:v>3</c:v>
                </c:pt>
                <c:pt idx="1235">
                  <c:v>0</c:v>
                </c:pt>
                <c:pt idx="1236">
                  <c:v>8</c:v>
                </c:pt>
                <c:pt idx="1237">
                  <c:v>34</c:v>
                </c:pt>
                <c:pt idx="1238">
                  <c:v>1</c:v>
                </c:pt>
                <c:pt idx="1239">
                  <c:v>38</c:v>
                </c:pt>
                <c:pt idx="1240">
                  <c:v>45</c:v>
                </c:pt>
                <c:pt idx="1241">
                  <c:v>17</c:v>
                </c:pt>
                <c:pt idx="1242">
                  <c:v>31</c:v>
                </c:pt>
                <c:pt idx="1243">
                  <c:v>50</c:v>
                </c:pt>
                <c:pt idx="1244">
                  <c:v>59</c:v>
                </c:pt>
                <c:pt idx="1245">
                  <c:v>81</c:v>
                </c:pt>
                <c:pt idx="1246">
                  <c:v>508</c:v>
                </c:pt>
                <c:pt idx="1247">
                  <c:v>74</c:v>
                </c:pt>
                <c:pt idx="1248">
                  <c:v>141</c:v>
                </c:pt>
                <c:pt idx="1249">
                  <c:v>141</c:v>
                </c:pt>
                <c:pt idx="1250">
                  <c:v>109</c:v>
                </c:pt>
                <c:pt idx="1251">
                  <c:v>361</c:v>
                </c:pt>
                <c:pt idx="1252">
                  <c:v>176</c:v>
                </c:pt>
                <c:pt idx="1253">
                  <c:v>670</c:v>
                </c:pt>
                <c:pt idx="1254">
                  <c:v>96</c:v>
                </c:pt>
                <c:pt idx="1255">
                  <c:v>74</c:v>
                </c:pt>
                <c:pt idx="1256">
                  <c:v>52</c:v>
                </c:pt>
                <c:pt idx="1257">
                  <c:v>105</c:v>
                </c:pt>
                <c:pt idx="1258">
                  <c:v>41</c:v>
                </c:pt>
                <c:pt idx="1259">
                  <c:v>34</c:v>
                </c:pt>
                <c:pt idx="1260">
                  <c:v>66</c:v>
                </c:pt>
                <c:pt idx="1261">
                  <c:v>50</c:v>
                </c:pt>
                <c:pt idx="1262">
                  <c:v>159</c:v>
                </c:pt>
                <c:pt idx="1263">
                  <c:v>182</c:v>
                </c:pt>
                <c:pt idx="1264">
                  <c:v>206</c:v>
                </c:pt>
                <c:pt idx="1265">
                  <c:v>169</c:v>
                </c:pt>
                <c:pt idx="1266">
                  <c:v>31</c:v>
                </c:pt>
                <c:pt idx="1267">
                  <c:v>28</c:v>
                </c:pt>
                <c:pt idx="1268">
                  <c:v>54</c:v>
                </c:pt>
                <c:pt idx="1269">
                  <c:v>467</c:v>
                </c:pt>
                <c:pt idx="1270">
                  <c:v>389</c:v>
                </c:pt>
                <c:pt idx="1271">
                  <c:v>68</c:v>
                </c:pt>
                <c:pt idx="1272">
                  <c:v>413</c:v>
                </c:pt>
                <c:pt idx="1273">
                  <c:v>190</c:v>
                </c:pt>
                <c:pt idx="1274">
                  <c:v>189</c:v>
                </c:pt>
                <c:pt idx="1275">
                  <c:v>130</c:v>
                </c:pt>
                <c:pt idx="1276">
                  <c:v>74</c:v>
                </c:pt>
                <c:pt idx="1277">
                  <c:v>274</c:v>
                </c:pt>
                <c:pt idx="1278">
                  <c:v>22</c:v>
                </c:pt>
                <c:pt idx="1279">
                  <c:v>31</c:v>
                </c:pt>
                <c:pt idx="1280">
                  <c:v>63</c:v>
                </c:pt>
                <c:pt idx="1281">
                  <c:v>20</c:v>
                </c:pt>
                <c:pt idx="1282">
                  <c:v>25</c:v>
                </c:pt>
                <c:pt idx="1283">
                  <c:v>61</c:v>
                </c:pt>
                <c:pt idx="1284">
                  <c:v>52</c:v>
                </c:pt>
                <c:pt idx="1285">
                  <c:v>86</c:v>
                </c:pt>
                <c:pt idx="1286">
                  <c:v>42</c:v>
                </c:pt>
                <c:pt idx="1287">
                  <c:v>52</c:v>
                </c:pt>
                <c:pt idx="1288">
                  <c:v>120</c:v>
                </c:pt>
                <c:pt idx="1289">
                  <c:v>22</c:v>
                </c:pt>
                <c:pt idx="1290">
                  <c:v>64</c:v>
                </c:pt>
                <c:pt idx="1291">
                  <c:v>23</c:v>
                </c:pt>
                <c:pt idx="1292">
                  <c:v>238</c:v>
                </c:pt>
                <c:pt idx="1293">
                  <c:v>33</c:v>
                </c:pt>
                <c:pt idx="1294">
                  <c:v>32</c:v>
                </c:pt>
                <c:pt idx="1295">
                  <c:v>24</c:v>
                </c:pt>
                <c:pt idx="1296">
                  <c:v>29</c:v>
                </c:pt>
                <c:pt idx="1297">
                  <c:v>50</c:v>
                </c:pt>
                <c:pt idx="1298">
                  <c:v>108</c:v>
                </c:pt>
                <c:pt idx="1299">
                  <c:v>104</c:v>
                </c:pt>
                <c:pt idx="1300">
                  <c:v>86</c:v>
                </c:pt>
                <c:pt idx="1301">
                  <c:v>356</c:v>
                </c:pt>
                <c:pt idx="1302">
                  <c:v>45</c:v>
                </c:pt>
                <c:pt idx="1303">
                  <c:v>38</c:v>
                </c:pt>
                <c:pt idx="1304">
                  <c:v>35</c:v>
                </c:pt>
                <c:pt idx="1305">
                  <c:v>24</c:v>
                </c:pt>
                <c:pt idx="1306">
                  <c:v>100</c:v>
                </c:pt>
                <c:pt idx="1307">
                  <c:v>1</c:v>
                </c:pt>
                <c:pt idx="1308">
                  <c:v>122</c:v>
                </c:pt>
                <c:pt idx="1309">
                  <c:v>11</c:v>
                </c:pt>
                <c:pt idx="1310">
                  <c:v>248</c:v>
                </c:pt>
                <c:pt idx="1311">
                  <c:v>1</c:v>
                </c:pt>
                <c:pt idx="1312">
                  <c:v>19</c:v>
                </c:pt>
                <c:pt idx="1313">
                  <c:v>135</c:v>
                </c:pt>
                <c:pt idx="1314">
                  <c:v>9</c:v>
                </c:pt>
                <c:pt idx="1315">
                  <c:v>3</c:v>
                </c:pt>
                <c:pt idx="1316">
                  <c:v>7</c:v>
                </c:pt>
                <c:pt idx="1317">
                  <c:v>4</c:v>
                </c:pt>
                <c:pt idx="1318">
                  <c:v>44</c:v>
                </c:pt>
                <c:pt idx="1319">
                  <c:v>90</c:v>
                </c:pt>
                <c:pt idx="1320">
                  <c:v>8</c:v>
                </c:pt>
                <c:pt idx="1321">
                  <c:v>11</c:v>
                </c:pt>
                <c:pt idx="1322">
                  <c:v>41</c:v>
                </c:pt>
                <c:pt idx="1323">
                  <c:v>15</c:v>
                </c:pt>
                <c:pt idx="1324">
                  <c:v>9</c:v>
                </c:pt>
                <c:pt idx="1325">
                  <c:v>50</c:v>
                </c:pt>
                <c:pt idx="1326">
                  <c:v>34</c:v>
                </c:pt>
                <c:pt idx="1327">
                  <c:v>0</c:v>
                </c:pt>
                <c:pt idx="1328">
                  <c:v>0</c:v>
                </c:pt>
                <c:pt idx="1329">
                  <c:v>276</c:v>
                </c:pt>
                <c:pt idx="1330">
                  <c:v>16</c:v>
                </c:pt>
                <c:pt idx="1331">
                  <c:v>224</c:v>
                </c:pt>
                <c:pt idx="1332">
                  <c:v>140</c:v>
                </c:pt>
                <c:pt idx="1333">
                  <c:v>15</c:v>
                </c:pt>
                <c:pt idx="1334">
                  <c:v>37</c:v>
                </c:pt>
                <c:pt idx="1335">
                  <c:v>0</c:v>
                </c:pt>
                <c:pt idx="1336">
                  <c:v>46</c:v>
                </c:pt>
                <c:pt idx="1337">
                  <c:v>1</c:v>
                </c:pt>
                <c:pt idx="1338">
                  <c:v>323</c:v>
                </c:pt>
                <c:pt idx="1339">
                  <c:v>139</c:v>
                </c:pt>
                <c:pt idx="1340">
                  <c:v>7</c:v>
                </c:pt>
                <c:pt idx="1341">
                  <c:v>149</c:v>
                </c:pt>
                <c:pt idx="1342">
                  <c:v>31</c:v>
                </c:pt>
                <c:pt idx="1343">
                  <c:v>26</c:v>
                </c:pt>
                <c:pt idx="1344">
                  <c:v>172</c:v>
                </c:pt>
                <c:pt idx="1345">
                  <c:v>78</c:v>
                </c:pt>
                <c:pt idx="1346">
                  <c:v>120</c:v>
                </c:pt>
                <c:pt idx="1347">
                  <c:v>227</c:v>
                </c:pt>
                <c:pt idx="1348">
                  <c:v>42</c:v>
                </c:pt>
                <c:pt idx="1349">
                  <c:v>64</c:v>
                </c:pt>
                <c:pt idx="1350">
                  <c:v>121</c:v>
                </c:pt>
                <c:pt idx="1351">
                  <c:v>87</c:v>
                </c:pt>
                <c:pt idx="1352">
                  <c:v>65</c:v>
                </c:pt>
                <c:pt idx="1353">
                  <c:v>49</c:v>
                </c:pt>
                <c:pt idx="1354">
                  <c:v>19</c:v>
                </c:pt>
                <c:pt idx="1355">
                  <c:v>81</c:v>
                </c:pt>
                <c:pt idx="1356">
                  <c:v>264</c:v>
                </c:pt>
                <c:pt idx="1357">
                  <c:v>25</c:v>
                </c:pt>
                <c:pt idx="1358">
                  <c:v>5</c:v>
                </c:pt>
                <c:pt idx="1359">
                  <c:v>144</c:v>
                </c:pt>
                <c:pt idx="1360">
                  <c:v>92</c:v>
                </c:pt>
                <c:pt idx="1361">
                  <c:v>147</c:v>
                </c:pt>
                <c:pt idx="1362">
                  <c:v>90</c:v>
                </c:pt>
                <c:pt idx="1363">
                  <c:v>87</c:v>
                </c:pt>
                <c:pt idx="1364">
                  <c:v>406</c:v>
                </c:pt>
                <c:pt idx="1365">
                  <c:v>20</c:v>
                </c:pt>
                <c:pt idx="1366">
                  <c:v>70</c:v>
                </c:pt>
                <c:pt idx="1367">
                  <c:v>16</c:v>
                </c:pt>
                <c:pt idx="1368">
                  <c:v>52</c:v>
                </c:pt>
                <c:pt idx="1369">
                  <c:v>66</c:v>
                </c:pt>
                <c:pt idx="1370">
                  <c:v>109</c:v>
                </c:pt>
                <c:pt idx="1371">
                  <c:v>168</c:v>
                </c:pt>
                <c:pt idx="1372">
                  <c:v>31</c:v>
                </c:pt>
                <c:pt idx="1373">
                  <c:v>133</c:v>
                </c:pt>
                <c:pt idx="1374">
                  <c:v>151</c:v>
                </c:pt>
                <c:pt idx="1375">
                  <c:v>5</c:v>
                </c:pt>
                <c:pt idx="1376">
                  <c:v>73</c:v>
                </c:pt>
                <c:pt idx="1377">
                  <c:v>148</c:v>
                </c:pt>
                <c:pt idx="1378">
                  <c:v>93</c:v>
                </c:pt>
                <c:pt idx="1379">
                  <c:v>63</c:v>
                </c:pt>
                <c:pt idx="1380">
                  <c:v>134</c:v>
                </c:pt>
                <c:pt idx="1381">
                  <c:v>14</c:v>
                </c:pt>
                <c:pt idx="1382">
                  <c:v>78</c:v>
                </c:pt>
                <c:pt idx="1383">
                  <c:v>112</c:v>
                </c:pt>
                <c:pt idx="1384">
                  <c:v>34</c:v>
                </c:pt>
                <c:pt idx="1385">
                  <c:v>19</c:v>
                </c:pt>
                <c:pt idx="1386">
                  <c:v>13</c:v>
                </c:pt>
                <c:pt idx="1387">
                  <c:v>104</c:v>
                </c:pt>
                <c:pt idx="1388">
                  <c:v>52</c:v>
                </c:pt>
                <c:pt idx="1389">
                  <c:v>17</c:v>
                </c:pt>
                <c:pt idx="1390">
                  <c:v>82</c:v>
                </c:pt>
                <c:pt idx="1391">
                  <c:v>73</c:v>
                </c:pt>
                <c:pt idx="1392">
                  <c:v>158</c:v>
                </c:pt>
                <c:pt idx="1393">
                  <c:v>65</c:v>
                </c:pt>
                <c:pt idx="1394">
                  <c:v>184</c:v>
                </c:pt>
                <c:pt idx="1395">
                  <c:v>34</c:v>
                </c:pt>
                <c:pt idx="1396">
                  <c:v>240</c:v>
                </c:pt>
                <c:pt idx="1397">
                  <c:v>113</c:v>
                </c:pt>
                <c:pt idx="1398">
                  <c:v>66</c:v>
                </c:pt>
                <c:pt idx="1399">
                  <c:v>5</c:v>
                </c:pt>
                <c:pt idx="1400">
                  <c:v>17</c:v>
                </c:pt>
                <c:pt idx="1401">
                  <c:v>3</c:v>
                </c:pt>
                <c:pt idx="1402">
                  <c:v>2</c:v>
                </c:pt>
                <c:pt idx="1403">
                  <c:v>6</c:v>
                </c:pt>
                <c:pt idx="1404">
                  <c:v>0</c:v>
                </c:pt>
                <c:pt idx="1405">
                  <c:v>1</c:v>
                </c:pt>
                <c:pt idx="1406">
                  <c:v>3</c:v>
                </c:pt>
                <c:pt idx="1407">
                  <c:v>13</c:v>
                </c:pt>
                <c:pt idx="1408">
                  <c:v>1</c:v>
                </c:pt>
                <c:pt idx="1409">
                  <c:v>1</c:v>
                </c:pt>
                <c:pt idx="1410">
                  <c:v>9</c:v>
                </c:pt>
                <c:pt idx="1411">
                  <c:v>0</c:v>
                </c:pt>
                <c:pt idx="1412">
                  <c:v>2</c:v>
                </c:pt>
                <c:pt idx="1413">
                  <c:v>1</c:v>
                </c:pt>
                <c:pt idx="1414">
                  <c:v>10</c:v>
                </c:pt>
                <c:pt idx="1415">
                  <c:v>3</c:v>
                </c:pt>
                <c:pt idx="1416">
                  <c:v>2</c:v>
                </c:pt>
                <c:pt idx="1417">
                  <c:v>2</c:v>
                </c:pt>
                <c:pt idx="1418">
                  <c:v>1</c:v>
                </c:pt>
                <c:pt idx="1419">
                  <c:v>14</c:v>
                </c:pt>
                <c:pt idx="1420">
                  <c:v>0</c:v>
                </c:pt>
                <c:pt idx="1421">
                  <c:v>0</c:v>
                </c:pt>
                <c:pt idx="1422">
                  <c:v>4</c:v>
                </c:pt>
                <c:pt idx="1423">
                  <c:v>3</c:v>
                </c:pt>
                <c:pt idx="1424">
                  <c:v>0</c:v>
                </c:pt>
                <c:pt idx="1425">
                  <c:v>5</c:v>
                </c:pt>
                <c:pt idx="1426">
                  <c:v>47</c:v>
                </c:pt>
                <c:pt idx="1427">
                  <c:v>0</c:v>
                </c:pt>
                <c:pt idx="1428">
                  <c:v>10</c:v>
                </c:pt>
                <c:pt idx="1429">
                  <c:v>11</c:v>
                </c:pt>
                <c:pt idx="1430">
                  <c:v>2</c:v>
                </c:pt>
                <c:pt idx="1431">
                  <c:v>2</c:v>
                </c:pt>
                <c:pt idx="1432">
                  <c:v>22</c:v>
                </c:pt>
                <c:pt idx="1433">
                  <c:v>8</c:v>
                </c:pt>
                <c:pt idx="1434">
                  <c:v>6</c:v>
                </c:pt>
                <c:pt idx="1435">
                  <c:v>1</c:v>
                </c:pt>
                <c:pt idx="1436">
                  <c:v>3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3</c:v>
                </c:pt>
                <c:pt idx="1443">
                  <c:v>0</c:v>
                </c:pt>
                <c:pt idx="1444">
                  <c:v>0</c:v>
                </c:pt>
                <c:pt idx="1445">
                  <c:v>1</c:v>
                </c:pt>
                <c:pt idx="1446">
                  <c:v>2</c:v>
                </c:pt>
                <c:pt idx="1447">
                  <c:v>0</c:v>
                </c:pt>
                <c:pt idx="1448">
                  <c:v>0</c:v>
                </c:pt>
                <c:pt idx="1449">
                  <c:v>1</c:v>
                </c:pt>
                <c:pt idx="1450">
                  <c:v>7</c:v>
                </c:pt>
                <c:pt idx="1451">
                  <c:v>3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340</c:v>
                </c:pt>
                <c:pt idx="1457">
                  <c:v>150</c:v>
                </c:pt>
                <c:pt idx="1458">
                  <c:v>25</c:v>
                </c:pt>
                <c:pt idx="1459">
                  <c:v>234</c:v>
                </c:pt>
                <c:pt idx="1460">
                  <c:v>2602</c:v>
                </c:pt>
                <c:pt idx="1461">
                  <c:v>248</c:v>
                </c:pt>
                <c:pt idx="1462">
                  <c:v>600</c:v>
                </c:pt>
                <c:pt idx="1463">
                  <c:v>293</c:v>
                </c:pt>
                <c:pt idx="1464">
                  <c:v>321</c:v>
                </c:pt>
                <c:pt idx="1465">
                  <c:v>81</c:v>
                </c:pt>
                <c:pt idx="1466">
                  <c:v>343</c:v>
                </c:pt>
                <c:pt idx="1467">
                  <c:v>336</c:v>
                </c:pt>
                <c:pt idx="1468">
                  <c:v>47</c:v>
                </c:pt>
                <c:pt idx="1469">
                  <c:v>76</c:v>
                </c:pt>
                <c:pt idx="1470">
                  <c:v>441</c:v>
                </c:pt>
                <c:pt idx="1471">
                  <c:v>916</c:v>
                </c:pt>
                <c:pt idx="1472">
                  <c:v>369</c:v>
                </c:pt>
                <c:pt idx="1473">
                  <c:v>20242</c:v>
                </c:pt>
                <c:pt idx="1474">
                  <c:v>71</c:v>
                </c:pt>
                <c:pt idx="1475">
                  <c:v>635</c:v>
                </c:pt>
                <c:pt idx="1476">
                  <c:v>6</c:v>
                </c:pt>
                <c:pt idx="1477">
                  <c:v>1</c:v>
                </c:pt>
                <c:pt idx="1478">
                  <c:v>2</c:v>
                </c:pt>
                <c:pt idx="1479">
                  <c:v>0</c:v>
                </c:pt>
                <c:pt idx="1480">
                  <c:v>3</c:v>
                </c:pt>
                <c:pt idx="1481">
                  <c:v>3</c:v>
                </c:pt>
                <c:pt idx="1482">
                  <c:v>0</c:v>
                </c:pt>
                <c:pt idx="1483">
                  <c:v>6</c:v>
                </c:pt>
                <c:pt idx="1484">
                  <c:v>0</c:v>
                </c:pt>
                <c:pt idx="1485">
                  <c:v>19</c:v>
                </c:pt>
                <c:pt idx="1486">
                  <c:v>1</c:v>
                </c:pt>
                <c:pt idx="1487">
                  <c:v>2</c:v>
                </c:pt>
                <c:pt idx="1488">
                  <c:v>0</c:v>
                </c:pt>
                <c:pt idx="1489">
                  <c:v>11</c:v>
                </c:pt>
                <c:pt idx="1490">
                  <c:v>0</c:v>
                </c:pt>
                <c:pt idx="1491">
                  <c:v>0</c:v>
                </c:pt>
                <c:pt idx="1492">
                  <c:v>1</c:v>
                </c:pt>
                <c:pt idx="1493">
                  <c:v>3</c:v>
                </c:pt>
                <c:pt idx="1494">
                  <c:v>1</c:v>
                </c:pt>
                <c:pt idx="1495">
                  <c:v>15</c:v>
                </c:pt>
                <c:pt idx="1496">
                  <c:v>885</c:v>
                </c:pt>
                <c:pt idx="1497">
                  <c:v>329</c:v>
                </c:pt>
                <c:pt idx="1498">
                  <c:v>71</c:v>
                </c:pt>
                <c:pt idx="1499">
                  <c:v>269</c:v>
                </c:pt>
                <c:pt idx="1500">
                  <c:v>345</c:v>
                </c:pt>
                <c:pt idx="1501">
                  <c:v>43</c:v>
                </c:pt>
                <c:pt idx="1502">
                  <c:v>33</c:v>
                </c:pt>
                <c:pt idx="1503">
                  <c:v>211</c:v>
                </c:pt>
                <c:pt idx="1504">
                  <c:v>196</c:v>
                </c:pt>
                <c:pt idx="1505">
                  <c:v>405</c:v>
                </c:pt>
                <c:pt idx="1506">
                  <c:v>206</c:v>
                </c:pt>
                <c:pt idx="1507">
                  <c:v>335</c:v>
                </c:pt>
                <c:pt idx="1508">
                  <c:v>215</c:v>
                </c:pt>
                <c:pt idx="1509">
                  <c:v>176</c:v>
                </c:pt>
                <c:pt idx="1510">
                  <c:v>555</c:v>
                </c:pt>
                <c:pt idx="1511">
                  <c:v>116</c:v>
                </c:pt>
                <c:pt idx="1512">
                  <c:v>615</c:v>
                </c:pt>
                <c:pt idx="1513">
                  <c:v>236</c:v>
                </c:pt>
                <c:pt idx="1514">
                  <c:v>145</c:v>
                </c:pt>
                <c:pt idx="1515">
                  <c:v>167</c:v>
                </c:pt>
                <c:pt idx="1516">
                  <c:v>235</c:v>
                </c:pt>
                <c:pt idx="1517">
                  <c:v>452</c:v>
                </c:pt>
                <c:pt idx="1518">
                  <c:v>241</c:v>
                </c:pt>
                <c:pt idx="1519">
                  <c:v>28</c:v>
                </c:pt>
                <c:pt idx="1520">
                  <c:v>140</c:v>
                </c:pt>
                <c:pt idx="1521">
                  <c:v>280</c:v>
                </c:pt>
                <c:pt idx="1522">
                  <c:v>70</c:v>
                </c:pt>
                <c:pt idx="1523">
                  <c:v>160</c:v>
                </c:pt>
                <c:pt idx="1524">
                  <c:v>141</c:v>
                </c:pt>
                <c:pt idx="1525">
                  <c:v>874</c:v>
                </c:pt>
                <c:pt idx="1526">
                  <c:v>73</c:v>
                </c:pt>
                <c:pt idx="1527">
                  <c:v>294</c:v>
                </c:pt>
                <c:pt idx="1528">
                  <c:v>740</c:v>
                </c:pt>
                <c:pt idx="1529">
                  <c:v>369</c:v>
                </c:pt>
                <c:pt idx="1530">
                  <c:v>110</c:v>
                </c:pt>
                <c:pt idx="1531">
                  <c:v>455</c:v>
                </c:pt>
                <c:pt idx="1532">
                  <c:v>224</c:v>
                </c:pt>
                <c:pt idx="1533">
                  <c:v>46</c:v>
                </c:pt>
                <c:pt idx="1534">
                  <c:v>284</c:v>
                </c:pt>
                <c:pt idx="1535">
                  <c:v>98</c:v>
                </c:pt>
                <c:pt idx="1536">
                  <c:v>2</c:v>
                </c:pt>
                <c:pt idx="1537">
                  <c:v>1</c:v>
                </c:pt>
                <c:pt idx="1538">
                  <c:v>1</c:v>
                </c:pt>
                <c:pt idx="1539">
                  <c:v>0</c:v>
                </c:pt>
                <c:pt idx="1540">
                  <c:v>1</c:v>
                </c:pt>
                <c:pt idx="1541">
                  <c:v>11</c:v>
                </c:pt>
                <c:pt idx="1542">
                  <c:v>0</c:v>
                </c:pt>
                <c:pt idx="1543">
                  <c:v>1</c:v>
                </c:pt>
                <c:pt idx="1544">
                  <c:v>6</c:v>
                </c:pt>
                <c:pt idx="1545">
                  <c:v>7</c:v>
                </c:pt>
                <c:pt idx="1546">
                  <c:v>0</c:v>
                </c:pt>
                <c:pt idx="1547">
                  <c:v>16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12</c:v>
                </c:pt>
                <c:pt idx="1552">
                  <c:v>1</c:v>
                </c:pt>
                <c:pt idx="1553">
                  <c:v>3</c:v>
                </c:pt>
                <c:pt idx="1554">
                  <c:v>1</c:v>
                </c:pt>
                <c:pt idx="1555">
                  <c:v>4</c:v>
                </c:pt>
                <c:pt idx="1556">
                  <c:v>1</c:v>
                </c:pt>
                <c:pt idx="1557">
                  <c:v>0</c:v>
                </c:pt>
                <c:pt idx="1558">
                  <c:v>2</c:v>
                </c:pt>
                <c:pt idx="1559">
                  <c:v>1</c:v>
                </c:pt>
                <c:pt idx="1560">
                  <c:v>1</c:v>
                </c:pt>
                <c:pt idx="1561">
                  <c:v>59</c:v>
                </c:pt>
                <c:pt idx="1562">
                  <c:v>13</c:v>
                </c:pt>
                <c:pt idx="1563">
                  <c:v>22</c:v>
                </c:pt>
                <c:pt idx="1564">
                  <c:v>0</c:v>
                </c:pt>
                <c:pt idx="1565">
                  <c:v>52</c:v>
                </c:pt>
                <c:pt idx="1566">
                  <c:v>4</c:v>
                </c:pt>
                <c:pt idx="1567">
                  <c:v>3</c:v>
                </c:pt>
                <c:pt idx="1568">
                  <c:v>3</c:v>
                </c:pt>
                <c:pt idx="1569">
                  <c:v>6</c:v>
                </c:pt>
                <c:pt idx="1570">
                  <c:v>35</c:v>
                </c:pt>
                <c:pt idx="1571">
                  <c:v>10</c:v>
                </c:pt>
                <c:pt idx="1572">
                  <c:v>2</c:v>
                </c:pt>
                <c:pt idx="1573">
                  <c:v>4</c:v>
                </c:pt>
                <c:pt idx="1574">
                  <c:v>2</c:v>
                </c:pt>
                <c:pt idx="1575">
                  <c:v>0</c:v>
                </c:pt>
                <c:pt idx="1576">
                  <c:v>1</c:v>
                </c:pt>
                <c:pt idx="1577">
                  <c:v>3</c:v>
                </c:pt>
                <c:pt idx="1578">
                  <c:v>1</c:v>
                </c:pt>
                <c:pt idx="1579">
                  <c:v>0</c:v>
                </c:pt>
                <c:pt idx="1580">
                  <c:v>12</c:v>
                </c:pt>
                <c:pt idx="1581">
                  <c:v>0</c:v>
                </c:pt>
                <c:pt idx="1582">
                  <c:v>1</c:v>
                </c:pt>
                <c:pt idx="1583">
                  <c:v>0</c:v>
                </c:pt>
                <c:pt idx="1584">
                  <c:v>0</c:v>
                </c:pt>
                <c:pt idx="1585">
                  <c:v>2</c:v>
                </c:pt>
                <c:pt idx="1586">
                  <c:v>92</c:v>
                </c:pt>
                <c:pt idx="1587">
                  <c:v>0</c:v>
                </c:pt>
                <c:pt idx="1588">
                  <c:v>3</c:v>
                </c:pt>
                <c:pt idx="1589">
                  <c:v>10</c:v>
                </c:pt>
                <c:pt idx="1590">
                  <c:v>7</c:v>
                </c:pt>
                <c:pt idx="1591">
                  <c:v>3</c:v>
                </c:pt>
                <c:pt idx="1592">
                  <c:v>0</c:v>
                </c:pt>
                <c:pt idx="1593">
                  <c:v>1</c:v>
                </c:pt>
                <c:pt idx="1594">
                  <c:v>0</c:v>
                </c:pt>
                <c:pt idx="1595">
                  <c:v>9</c:v>
                </c:pt>
                <c:pt idx="1596">
                  <c:v>56</c:v>
                </c:pt>
                <c:pt idx="1597">
                  <c:v>32</c:v>
                </c:pt>
                <c:pt idx="1598">
                  <c:v>30</c:v>
                </c:pt>
                <c:pt idx="1599">
                  <c:v>70</c:v>
                </c:pt>
                <c:pt idx="1600">
                  <c:v>44</c:v>
                </c:pt>
                <c:pt idx="1601">
                  <c:v>92</c:v>
                </c:pt>
                <c:pt idx="1602">
                  <c:v>205</c:v>
                </c:pt>
                <c:pt idx="1603">
                  <c:v>23</c:v>
                </c:pt>
                <c:pt idx="1604">
                  <c:v>4</c:v>
                </c:pt>
                <c:pt idx="1605">
                  <c:v>112</c:v>
                </c:pt>
                <c:pt idx="1606">
                  <c:v>27</c:v>
                </c:pt>
                <c:pt idx="1607">
                  <c:v>11</c:v>
                </c:pt>
                <c:pt idx="1608">
                  <c:v>26</c:v>
                </c:pt>
                <c:pt idx="1609">
                  <c:v>77</c:v>
                </c:pt>
                <c:pt idx="1610">
                  <c:v>136</c:v>
                </c:pt>
                <c:pt idx="1611">
                  <c:v>157</c:v>
                </c:pt>
                <c:pt idx="1612">
                  <c:v>158</c:v>
                </c:pt>
                <c:pt idx="1613">
                  <c:v>27</c:v>
                </c:pt>
                <c:pt idx="1614">
                  <c:v>23</c:v>
                </c:pt>
                <c:pt idx="1615">
                  <c:v>17</c:v>
                </c:pt>
                <c:pt idx="1616">
                  <c:v>37</c:v>
                </c:pt>
                <c:pt idx="1617">
                  <c:v>65</c:v>
                </c:pt>
                <c:pt idx="1618">
                  <c:v>18</c:v>
                </c:pt>
                <c:pt idx="1619">
                  <c:v>25</c:v>
                </c:pt>
                <c:pt idx="1620">
                  <c:v>104</c:v>
                </c:pt>
                <c:pt idx="1621">
                  <c:v>108</c:v>
                </c:pt>
                <c:pt idx="1622">
                  <c:v>38</c:v>
                </c:pt>
                <c:pt idx="1623">
                  <c:v>88</c:v>
                </c:pt>
                <c:pt idx="1624">
                  <c:v>82</c:v>
                </c:pt>
                <c:pt idx="1625">
                  <c:v>126</c:v>
                </c:pt>
                <c:pt idx="1626">
                  <c:v>133</c:v>
                </c:pt>
                <c:pt idx="1627">
                  <c:v>47</c:v>
                </c:pt>
                <c:pt idx="1628">
                  <c:v>58</c:v>
                </c:pt>
                <c:pt idx="1629">
                  <c:v>32</c:v>
                </c:pt>
                <c:pt idx="1630">
                  <c:v>37</c:v>
                </c:pt>
                <c:pt idx="1631">
                  <c:v>87</c:v>
                </c:pt>
                <c:pt idx="1632">
                  <c:v>15</c:v>
                </c:pt>
                <c:pt idx="1633">
                  <c:v>27</c:v>
                </c:pt>
                <c:pt idx="1634">
                  <c:v>19</c:v>
                </c:pt>
                <c:pt idx="1635">
                  <c:v>17</c:v>
                </c:pt>
                <c:pt idx="1636">
                  <c:v>26</c:v>
                </c:pt>
                <c:pt idx="1637">
                  <c:v>28</c:v>
                </c:pt>
                <c:pt idx="1638">
                  <c:v>37</c:v>
                </c:pt>
                <c:pt idx="1639">
                  <c:v>128</c:v>
                </c:pt>
                <c:pt idx="1640">
                  <c:v>10</c:v>
                </c:pt>
                <c:pt idx="1641">
                  <c:v>83</c:v>
                </c:pt>
                <c:pt idx="1642">
                  <c:v>46</c:v>
                </c:pt>
                <c:pt idx="1643">
                  <c:v>90</c:v>
                </c:pt>
                <c:pt idx="1644">
                  <c:v>81</c:v>
                </c:pt>
                <c:pt idx="1645">
                  <c:v>32</c:v>
                </c:pt>
                <c:pt idx="1646">
                  <c:v>20</c:v>
                </c:pt>
                <c:pt idx="1647">
                  <c:v>70</c:v>
                </c:pt>
                <c:pt idx="1648">
                  <c:v>168</c:v>
                </c:pt>
                <c:pt idx="1649">
                  <c:v>34</c:v>
                </c:pt>
                <c:pt idx="1650">
                  <c:v>48</c:v>
                </c:pt>
                <c:pt idx="1651">
                  <c:v>48</c:v>
                </c:pt>
                <c:pt idx="1652">
                  <c:v>221</c:v>
                </c:pt>
                <c:pt idx="1653">
                  <c:v>107</c:v>
                </c:pt>
                <c:pt idx="1654">
                  <c:v>45</c:v>
                </c:pt>
                <c:pt idx="1655">
                  <c:v>36</c:v>
                </c:pt>
                <c:pt idx="1656">
                  <c:v>101</c:v>
                </c:pt>
                <c:pt idx="1657">
                  <c:v>62</c:v>
                </c:pt>
                <c:pt idx="1658">
                  <c:v>32</c:v>
                </c:pt>
                <c:pt idx="1659">
                  <c:v>89</c:v>
                </c:pt>
                <c:pt idx="1660">
                  <c:v>93</c:v>
                </c:pt>
                <c:pt idx="1661">
                  <c:v>98</c:v>
                </c:pt>
                <c:pt idx="1662">
                  <c:v>82</c:v>
                </c:pt>
                <c:pt idx="1663">
                  <c:v>116</c:v>
                </c:pt>
                <c:pt idx="1664">
                  <c:v>52</c:v>
                </c:pt>
                <c:pt idx="1665">
                  <c:v>23</c:v>
                </c:pt>
                <c:pt idx="1666">
                  <c:v>77</c:v>
                </c:pt>
                <c:pt idx="1667">
                  <c:v>49</c:v>
                </c:pt>
                <c:pt idx="1668">
                  <c:v>59</c:v>
                </c:pt>
                <c:pt idx="1669">
                  <c:v>113</c:v>
                </c:pt>
                <c:pt idx="1670">
                  <c:v>34</c:v>
                </c:pt>
                <c:pt idx="1671">
                  <c:v>42</c:v>
                </c:pt>
                <c:pt idx="1672">
                  <c:v>42</c:v>
                </c:pt>
                <c:pt idx="1673">
                  <c:v>49</c:v>
                </c:pt>
                <c:pt idx="1674">
                  <c:v>56</c:v>
                </c:pt>
                <c:pt idx="1675">
                  <c:v>25</c:v>
                </c:pt>
                <c:pt idx="1676">
                  <c:v>884</c:v>
                </c:pt>
                <c:pt idx="1677">
                  <c:v>0</c:v>
                </c:pt>
                <c:pt idx="1678">
                  <c:v>10</c:v>
                </c:pt>
                <c:pt idx="1679">
                  <c:v>101</c:v>
                </c:pt>
                <c:pt idx="1680">
                  <c:v>15</c:v>
                </c:pt>
                <c:pt idx="1681">
                  <c:v>1</c:v>
                </c:pt>
                <c:pt idx="1682">
                  <c:v>39</c:v>
                </c:pt>
                <c:pt idx="1683">
                  <c:v>7</c:v>
                </c:pt>
                <c:pt idx="1684">
                  <c:v>14</c:v>
                </c:pt>
                <c:pt idx="1685">
                  <c:v>11</c:v>
                </c:pt>
                <c:pt idx="1686">
                  <c:v>38</c:v>
                </c:pt>
                <c:pt idx="1687">
                  <c:v>15</c:v>
                </c:pt>
                <c:pt idx="1688">
                  <c:v>8</c:v>
                </c:pt>
                <c:pt idx="1689">
                  <c:v>1</c:v>
                </c:pt>
                <c:pt idx="1690">
                  <c:v>23</c:v>
                </c:pt>
                <c:pt idx="1691">
                  <c:v>0</c:v>
                </c:pt>
                <c:pt idx="1692">
                  <c:v>22</c:v>
                </c:pt>
                <c:pt idx="1693">
                  <c:v>0</c:v>
                </c:pt>
                <c:pt idx="1694">
                  <c:v>4</c:v>
                </c:pt>
                <c:pt idx="1695">
                  <c:v>79</c:v>
                </c:pt>
                <c:pt idx="1696">
                  <c:v>2</c:v>
                </c:pt>
                <c:pt idx="1697">
                  <c:v>1</c:v>
                </c:pt>
                <c:pt idx="1698">
                  <c:v>2</c:v>
                </c:pt>
                <c:pt idx="1699">
                  <c:v>11</c:v>
                </c:pt>
                <c:pt idx="1700">
                  <c:v>0</c:v>
                </c:pt>
                <c:pt idx="1701">
                  <c:v>0</c:v>
                </c:pt>
                <c:pt idx="1702">
                  <c:v>9</c:v>
                </c:pt>
                <c:pt idx="1703">
                  <c:v>0</c:v>
                </c:pt>
                <c:pt idx="1704">
                  <c:v>4</c:v>
                </c:pt>
                <c:pt idx="1705">
                  <c:v>1</c:v>
                </c:pt>
                <c:pt idx="1706">
                  <c:v>2</c:v>
                </c:pt>
                <c:pt idx="1707">
                  <c:v>0</c:v>
                </c:pt>
                <c:pt idx="1708">
                  <c:v>1</c:v>
                </c:pt>
                <c:pt idx="1709">
                  <c:v>17</c:v>
                </c:pt>
                <c:pt idx="1710">
                  <c:v>2</c:v>
                </c:pt>
                <c:pt idx="1711">
                  <c:v>3</c:v>
                </c:pt>
                <c:pt idx="1712">
                  <c:v>41</c:v>
                </c:pt>
                <c:pt idx="1713">
                  <c:v>2</c:v>
                </c:pt>
                <c:pt idx="1714">
                  <c:v>3</c:v>
                </c:pt>
                <c:pt idx="1715">
                  <c:v>8</c:v>
                </c:pt>
                <c:pt idx="1716">
                  <c:v>0</c:v>
                </c:pt>
                <c:pt idx="1717">
                  <c:v>1</c:v>
                </c:pt>
                <c:pt idx="1718">
                  <c:v>3</c:v>
                </c:pt>
                <c:pt idx="1719">
                  <c:v>4</c:v>
                </c:pt>
                <c:pt idx="1720">
                  <c:v>9</c:v>
                </c:pt>
                <c:pt idx="1721">
                  <c:v>16</c:v>
                </c:pt>
                <c:pt idx="1722">
                  <c:v>1</c:v>
                </c:pt>
                <c:pt idx="1723">
                  <c:v>7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1</c:v>
                </c:pt>
                <c:pt idx="1730">
                  <c:v>2</c:v>
                </c:pt>
                <c:pt idx="1731">
                  <c:v>1</c:v>
                </c:pt>
                <c:pt idx="1732">
                  <c:v>15</c:v>
                </c:pt>
                <c:pt idx="1733">
                  <c:v>1</c:v>
                </c:pt>
                <c:pt idx="1734">
                  <c:v>1</c:v>
                </c:pt>
                <c:pt idx="1735">
                  <c:v>0</c:v>
                </c:pt>
                <c:pt idx="1736">
                  <c:v>52</c:v>
                </c:pt>
                <c:pt idx="1737">
                  <c:v>34</c:v>
                </c:pt>
                <c:pt idx="1738">
                  <c:v>67</c:v>
                </c:pt>
                <c:pt idx="1739">
                  <c:v>70</c:v>
                </c:pt>
                <c:pt idx="1740">
                  <c:v>89</c:v>
                </c:pt>
                <c:pt idx="1741">
                  <c:v>107</c:v>
                </c:pt>
                <c:pt idx="1742">
                  <c:v>159</c:v>
                </c:pt>
                <c:pt idx="1743">
                  <c:v>181</c:v>
                </c:pt>
                <c:pt idx="1744">
                  <c:v>131</c:v>
                </c:pt>
                <c:pt idx="1745">
                  <c:v>125</c:v>
                </c:pt>
                <c:pt idx="1746">
                  <c:v>61</c:v>
                </c:pt>
                <c:pt idx="1747">
                  <c:v>90</c:v>
                </c:pt>
                <c:pt idx="1748">
                  <c:v>35</c:v>
                </c:pt>
                <c:pt idx="1749">
                  <c:v>90</c:v>
                </c:pt>
                <c:pt idx="1750">
                  <c:v>4</c:v>
                </c:pt>
                <c:pt idx="1751">
                  <c:v>120</c:v>
                </c:pt>
                <c:pt idx="1752">
                  <c:v>14</c:v>
                </c:pt>
                <c:pt idx="1753">
                  <c:v>27</c:v>
                </c:pt>
                <c:pt idx="1754">
                  <c:v>49</c:v>
                </c:pt>
                <c:pt idx="1755">
                  <c:v>102</c:v>
                </c:pt>
                <c:pt idx="1756">
                  <c:v>3</c:v>
                </c:pt>
                <c:pt idx="1757">
                  <c:v>25</c:v>
                </c:pt>
                <c:pt idx="1758">
                  <c:v>118</c:v>
                </c:pt>
                <c:pt idx="1759">
                  <c:v>39</c:v>
                </c:pt>
                <c:pt idx="1760">
                  <c:v>103</c:v>
                </c:pt>
                <c:pt idx="1761">
                  <c:v>0</c:v>
                </c:pt>
                <c:pt idx="1762">
                  <c:v>39</c:v>
                </c:pt>
                <c:pt idx="1763">
                  <c:v>15</c:v>
                </c:pt>
                <c:pt idx="1764">
                  <c:v>22</c:v>
                </c:pt>
                <c:pt idx="1765">
                  <c:v>92</c:v>
                </c:pt>
                <c:pt idx="1766">
                  <c:v>25</c:v>
                </c:pt>
                <c:pt idx="1767">
                  <c:v>19</c:v>
                </c:pt>
                <c:pt idx="1768">
                  <c:v>19</c:v>
                </c:pt>
                <c:pt idx="1769">
                  <c:v>13</c:v>
                </c:pt>
                <c:pt idx="1770">
                  <c:v>124</c:v>
                </c:pt>
                <c:pt idx="1771">
                  <c:v>4</c:v>
                </c:pt>
                <c:pt idx="1772">
                  <c:v>10</c:v>
                </c:pt>
                <c:pt idx="1773">
                  <c:v>15</c:v>
                </c:pt>
                <c:pt idx="1774">
                  <c:v>38</c:v>
                </c:pt>
                <c:pt idx="1775">
                  <c:v>152</c:v>
                </c:pt>
                <c:pt idx="1776">
                  <c:v>24</c:v>
                </c:pt>
                <c:pt idx="1777">
                  <c:v>76</c:v>
                </c:pt>
                <c:pt idx="1778">
                  <c:v>185</c:v>
                </c:pt>
                <c:pt idx="1779">
                  <c:v>33</c:v>
                </c:pt>
                <c:pt idx="1780">
                  <c:v>108</c:v>
                </c:pt>
                <c:pt idx="1781">
                  <c:v>29</c:v>
                </c:pt>
                <c:pt idx="1782">
                  <c:v>24</c:v>
                </c:pt>
                <c:pt idx="1783">
                  <c:v>4</c:v>
                </c:pt>
                <c:pt idx="1784">
                  <c:v>4</c:v>
                </c:pt>
                <c:pt idx="1785">
                  <c:v>15</c:v>
                </c:pt>
                <c:pt idx="1786">
                  <c:v>4</c:v>
                </c:pt>
                <c:pt idx="1787">
                  <c:v>139</c:v>
                </c:pt>
                <c:pt idx="1788">
                  <c:v>2</c:v>
                </c:pt>
                <c:pt idx="1789">
                  <c:v>18</c:v>
                </c:pt>
                <c:pt idx="1790">
                  <c:v>81</c:v>
                </c:pt>
                <c:pt idx="1791">
                  <c:v>86</c:v>
                </c:pt>
                <c:pt idx="1792">
                  <c:v>140</c:v>
                </c:pt>
                <c:pt idx="1793">
                  <c:v>37</c:v>
                </c:pt>
                <c:pt idx="1794">
                  <c:v>6</c:v>
                </c:pt>
                <c:pt idx="1795">
                  <c:v>113</c:v>
                </c:pt>
                <c:pt idx="1796">
                  <c:v>37</c:v>
                </c:pt>
                <c:pt idx="1797">
                  <c:v>18</c:v>
                </c:pt>
                <c:pt idx="1798">
                  <c:v>75</c:v>
                </c:pt>
                <c:pt idx="1799">
                  <c:v>52</c:v>
                </c:pt>
                <c:pt idx="1800">
                  <c:v>122</c:v>
                </c:pt>
                <c:pt idx="1801">
                  <c:v>8</c:v>
                </c:pt>
                <c:pt idx="1802">
                  <c:v>8</c:v>
                </c:pt>
                <c:pt idx="1803">
                  <c:v>96</c:v>
                </c:pt>
                <c:pt idx="1804">
                  <c:v>9</c:v>
                </c:pt>
                <c:pt idx="1805">
                  <c:v>2</c:v>
                </c:pt>
                <c:pt idx="1806">
                  <c:v>26</c:v>
                </c:pt>
                <c:pt idx="1807">
                  <c:v>23</c:v>
                </c:pt>
                <c:pt idx="1808">
                  <c:v>0</c:v>
                </c:pt>
                <c:pt idx="1809">
                  <c:v>140</c:v>
                </c:pt>
                <c:pt idx="1810">
                  <c:v>0</c:v>
                </c:pt>
                <c:pt idx="1811">
                  <c:v>6</c:v>
                </c:pt>
                <c:pt idx="1812">
                  <c:v>100</c:v>
                </c:pt>
                <c:pt idx="1813">
                  <c:v>0</c:v>
                </c:pt>
                <c:pt idx="1814">
                  <c:v>4</c:v>
                </c:pt>
                <c:pt idx="1815">
                  <c:v>8</c:v>
                </c:pt>
                <c:pt idx="1816">
                  <c:v>57</c:v>
                </c:pt>
                <c:pt idx="1817">
                  <c:v>11</c:v>
                </c:pt>
                <c:pt idx="1818">
                  <c:v>33</c:v>
                </c:pt>
                <c:pt idx="1819">
                  <c:v>40</c:v>
                </c:pt>
                <c:pt idx="1820">
                  <c:v>50</c:v>
                </c:pt>
                <c:pt idx="1821">
                  <c:v>38</c:v>
                </c:pt>
                <c:pt idx="1822">
                  <c:v>96</c:v>
                </c:pt>
                <c:pt idx="1823">
                  <c:v>48</c:v>
                </c:pt>
                <c:pt idx="1824">
                  <c:v>33</c:v>
                </c:pt>
                <c:pt idx="1825">
                  <c:v>226</c:v>
                </c:pt>
                <c:pt idx="1826">
                  <c:v>14</c:v>
                </c:pt>
                <c:pt idx="1827">
                  <c:v>20</c:v>
                </c:pt>
                <c:pt idx="1828">
                  <c:v>25</c:v>
                </c:pt>
                <c:pt idx="1829">
                  <c:v>90</c:v>
                </c:pt>
                <c:pt idx="1830">
                  <c:v>11</c:v>
                </c:pt>
                <c:pt idx="1831">
                  <c:v>55</c:v>
                </c:pt>
                <c:pt idx="1832">
                  <c:v>30</c:v>
                </c:pt>
                <c:pt idx="1833">
                  <c:v>28</c:v>
                </c:pt>
                <c:pt idx="1834">
                  <c:v>45</c:v>
                </c:pt>
                <c:pt idx="1835">
                  <c:v>13</c:v>
                </c:pt>
                <c:pt idx="1836">
                  <c:v>40</c:v>
                </c:pt>
                <c:pt idx="1837">
                  <c:v>21</c:v>
                </c:pt>
                <c:pt idx="1838">
                  <c:v>134</c:v>
                </c:pt>
                <c:pt idx="1839">
                  <c:v>20</c:v>
                </c:pt>
                <c:pt idx="1840">
                  <c:v>19</c:v>
                </c:pt>
                <c:pt idx="1841">
                  <c:v>209</c:v>
                </c:pt>
                <c:pt idx="1842">
                  <c:v>38</c:v>
                </c:pt>
                <c:pt idx="1843">
                  <c:v>24</c:v>
                </c:pt>
                <c:pt idx="1844">
                  <c:v>8</c:v>
                </c:pt>
                <c:pt idx="1845">
                  <c:v>179</c:v>
                </c:pt>
                <c:pt idx="1846">
                  <c:v>26</c:v>
                </c:pt>
                <c:pt idx="1847">
                  <c:v>131</c:v>
                </c:pt>
                <c:pt idx="1848">
                  <c:v>14</c:v>
                </c:pt>
                <c:pt idx="1849">
                  <c:v>174</c:v>
                </c:pt>
                <c:pt idx="1850">
                  <c:v>191</c:v>
                </c:pt>
                <c:pt idx="1851">
                  <c:v>38</c:v>
                </c:pt>
                <c:pt idx="1852">
                  <c:v>22</c:v>
                </c:pt>
                <c:pt idx="1853">
                  <c:v>149</c:v>
                </c:pt>
                <c:pt idx="1854">
                  <c:v>56</c:v>
                </c:pt>
                <c:pt idx="1855">
                  <c:v>19</c:v>
                </c:pt>
                <c:pt idx="1856">
                  <c:v>0</c:v>
                </c:pt>
                <c:pt idx="1857">
                  <c:v>16</c:v>
                </c:pt>
                <c:pt idx="1858">
                  <c:v>2</c:v>
                </c:pt>
                <c:pt idx="1859">
                  <c:v>48</c:v>
                </c:pt>
                <c:pt idx="1860">
                  <c:v>2</c:v>
                </c:pt>
                <c:pt idx="1861">
                  <c:v>2</c:v>
                </c:pt>
                <c:pt idx="1862">
                  <c:v>1</c:v>
                </c:pt>
                <c:pt idx="1863">
                  <c:v>17</c:v>
                </c:pt>
                <c:pt idx="1864">
                  <c:v>0</c:v>
                </c:pt>
                <c:pt idx="1865">
                  <c:v>11</c:v>
                </c:pt>
                <c:pt idx="1866">
                  <c:v>95</c:v>
                </c:pt>
                <c:pt idx="1867">
                  <c:v>13</c:v>
                </c:pt>
                <c:pt idx="1868">
                  <c:v>2</c:v>
                </c:pt>
                <c:pt idx="1869">
                  <c:v>2</c:v>
                </c:pt>
                <c:pt idx="1870">
                  <c:v>3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2</c:v>
                </c:pt>
                <c:pt idx="1875">
                  <c:v>24</c:v>
                </c:pt>
                <c:pt idx="1876">
                  <c:v>70</c:v>
                </c:pt>
                <c:pt idx="1877">
                  <c:v>81</c:v>
                </c:pt>
                <c:pt idx="1878">
                  <c:v>32</c:v>
                </c:pt>
                <c:pt idx="1879">
                  <c:v>26</c:v>
                </c:pt>
                <c:pt idx="1880">
                  <c:v>105</c:v>
                </c:pt>
                <c:pt idx="1881">
                  <c:v>29</c:v>
                </c:pt>
                <c:pt idx="1882">
                  <c:v>8</c:v>
                </c:pt>
                <c:pt idx="1883">
                  <c:v>89</c:v>
                </c:pt>
                <c:pt idx="1884">
                  <c:v>44</c:v>
                </c:pt>
                <c:pt idx="1885">
                  <c:v>246</c:v>
                </c:pt>
                <c:pt idx="1886">
                  <c:v>120</c:v>
                </c:pt>
                <c:pt idx="1887">
                  <c:v>26</c:v>
                </c:pt>
                <c:pt idx="1888">
                  <c:v>45</c:v>
                </c:pt>
                <c:pt idx="1889">
                  <c:v>20</c:v>
                </c:pt>
                <c:pt idx="1890">
                  <c:v>47</c:v>
                </c:pt>
                <c:pt idx="1891">
                  <c:v>13</c:v>
                </c:pt>
                <c:pt idx="1892">
                  <c:v>183</c:v>
                </c:pt>
                <c:pt idx="1893">
                  <c:v>21</c:v>
                </c:pt>
                <c:pt idx="1894">
                  <c:v>42</c:v>
                </c:pt>
                <c:pt idx="1895">
                  <c:v>54</c:v>
                </c:pt>
                <c:pt idx="1896">
                  <c:v>25</c:v>
                </c:pt>
                <c:pt idx="1897">
                  <c:v>3</c:v>
                </c:pt>
                <c:pt idx="1898">
                  <c:v>41</c:v>
                </c:pt>
                <c:pt idx="1899">
                  <c:v>2</c:v>
                </c:pt>
                <c:pt idx="1900">
                  <c:v>4</c:v>
                </c:pt>
                <c:pt idx="1901">
                  <c:v>99</c:v>
                </c:pt>
                <c:pt idx="1902">
                  <c:v>4</c:v>
                </c:pt>
                <c:pt idx="1903">
                  <c:v>4</c:v>
                </c:pt>
                <c:pt idx="1904">
                  <c:v>38</c:v>
                </c:pt>
                <c:pt idx="1905">
                  <c:v>285</c:v>
                </c:pt>
                <c:pt idx="1906">
                  <c:v>1</c:v>
                </c:pt>
                <c:pt idx="1907">
                  <c:v>42</c:v>
                </c:pt>
                <c:pt idx="1908">
                  <c:v>26</c:v>
                </c:pt>
                <c:pt idx="1909">
                  <c:v>2</c:v>
                </c:pt>
                <c:pt idx="1910">
                  <c:v>4</c:v>
                </c:pt>
                <c:pt idx="1911">
                  <c:v>6</c:v>
                </c:pt>
                <c:pt idx="1912">
                  <c:v>9</c:v>
                </c:pt>
                <c:pt idx="1913">
                  <c:v>8</c:v>
                </c:pt>
                <c:pt idx="1914">
                  <c:v>105</c:v>
                </c:pt>
                <c:pt idx="1915">
                  <c:v>38</c:v>
                </c:pt>
                <c:pt idx="1916">
                  <c:v>64</c:v>
                </c:pt>
                <c:pt idx="1917">
                  <c:v>13</c:v>
                </c:pt>
                <c:pt idx="1918">
                  <c:v>33</c:v>
                </c:pt>
                <c:pt idx="1919">
                  <c:v>52</c:v>
                </c:pt>
                <c:pt idx="1920">
                  <c:v>107</c:v>
                </c:pt>
                <c:pt idx="1921">
                  <c:v>11</c:v>
                </c:pt>
                <c:pt idx="1922">
                  <c:v>34</c:v>
                </c:pt>
                <c:pt idx="1923">
                  <c:v>75</c:v>
                </c:pt>
                <c:pt idx="1924">
                  <c:v>26</c:v>
                </c:pt>
                <c:pt idx="1925">
                  <c:v>50</c:v>
                </c:pt>
                <c:pt idx="1926">
                  <c:v>80</c:v>
                </c:pt>
                <c:pt idx="1927">
                  <c:v>110</c:v>
                </c:pt>
                <c:pt idx="1928">
                  <c:v>77</c:v>
                </c:pt>
                <c:pt idx="1929">
                  <c:v>50</c:v>
                </c:pt>
                <c:pt idx="1930">
                  <c:v>145</c:v>
                </c:pt>
                <c:pt idx="1931">
                  <c:v>29</c:v>
                </c:pt>
                <c:pt idx="1932">
                  <c:v>114</c:v>
                </c:pt>
                <c:pt idx="1933">
                  <c:v>96</c:v>
                </c:pt>
                <c:pt idx="1934">
                  <c:v>31</c:v>
                </c:pt>
                <c:pt idx="1935">
                  <c:v>4883</c:v>
                </c:pt>
                <c:pt idx="1936">
                  <c:v>95</c:v>
                </c:pt>
                <c:pt idx="1937">
                  <c:v>2478</c:v>
                </c:pt>
                <c:pt idx="1938">
                  <c:v>1789</c:v>
                </c:pt>
                <c:pt idx="1939">
                  <c:v>680</c:v>
                </c:pt>
                <c:pt idx="1940">
                  <c:v>70</c:v>
                </c:pt>
                <c:pt idx="1941">
                  <c:v>23</c:v>
                </c:pt>
                <c:pt idx="1942">
                  <c:v>4245</c:v>
                </c:pt>
                <c:pt idx="1943">
                  <c:v>943</c:v>
                </c:pt>
                <c:pt idx="1944">
                  <c:v>1876</c:v>
                </c:pt>
                <c:pt idx="1945">
                  <c:v>834</c:v>
                </c:pt>
                <c:pt idx="1946">
                  <c:v>682</c:v>
                </c:pt>
                <c:pt idx="1947">
                  <c:v>147</c:v>
                </c:pt>
                <c:pt idx="1948">
                  <c:v>415</c:v>
                </c:pt>
                <c:pt idx="1949">
                  <c:v>290</c:v>
                </c:pt>
                <c:pt idx="1950">
                  <c:v>365</c:v>
                </c:pt>
                <c:pt idx="1951">
                  <c:v>660</c:v>
                </c:pt>
                <c:pt idx="1952">
                  <c:v>1356</c:v>
                </c:pt>
                <c:pt idx="1953">
                  <c:v>424</c:v>
                </c:pt>
                <c:pt idx="1954">
                  <c:v>1633</c:v>
                </c:pt>
                <c:pt idx="1955">
                  <c:v>306</c:v>
                </c:pt>
                <c:pt idx="1956">
                  <c:v>205</c:v>
                </c:pt>
                <c:pt idx="1957">
                  <c:v>1281</c:v>
                </c:pt>
                <c:pt idx="1958">
                  <c:v>103</c:v>
                </c:pt>
                <c:pt idx="1959">
                  <c:v>1513</c:v>
                </c:pt>
                <c:pt idx="1960">
                  <c:v>405</c:v>
                </c:pt>
                <c:pt idx="1961">
                  <c:v>510</c:v>
                </c:pt>
                <c:pt idx="1962">
                  <c:v>1887</c:v>
                </c:pt>
                <c:pt idx="1963">
                  <c:v>701</c:v>
                </c:pt>
                <c:pt idx="1964">
                  <c:v>3863</c:v>
                </c:pt>
                <c:pt idx="1965">
                  <c:v>238</c:v>
                </c:pt>
                <c:pt idx="1966">
                  <c:v>2051</c:v>
                </c:pt>
                <c:pt idx="1967">
                  <c:v>402</c:v>
                </c:pt>
                <c:pt idx="1968">
                  <c:v>253</c:v>
                </c:pt>
                <c:pt idx="1969">
                  <c:v>473</c:v>
                </c:pt>
                <c:pt idx="1970">
                  <c:v>821</c:v>
                </c:pt>
                <c:pt idx="1971">
                  <c:v>388</c:v>
                </c:pt>
                <c:pt idx="1972">
                  <c:v>813</c:v>
                </c:pt>
                <c:pt idx="1973">
                  <c:v>1945</c:v>
                </c:pt>
                <c:pt idx="1974">
                  <c:v>12</c:v>
                </c:pt>
                <c:pt idx="1975">
                  <c:v>0</c:v>
                </c:pt>
                <c:pt idx="1976">
                  <c:v>16</c:v>
                </c:pt>
                <c:pt idx="1977">
                  <c:v>7</c:v>
                </c:pt>
                <c:pt idx="1978">
                  <c:v>4</c:v>
                </c:pt>
                <c:pt idx="1979">
                  <c:v>1</c:v>
                </c:pt>
                <c:pt idx="1980">
                  <c:v>28</c:v>
                </c:pt>
                <c:pt idx="1981">
                  <c:v>1</c:v>
                </c:pt>
                <c:pt idx="1982">
                  <c:v>1</c:v>
                </c:pt>
                <c:pt idx="1983">
                  <c:v>5</c:v>
                </c:pt>
                <c:pt idx="1984">
                  <c:v>3</c:v>
                </c:pt>
                <c:pt idx="1985">
                  <c:v>2</c:v>
                </c:pt>
                <c:pt idx="1986">
                  <c:v>0</c:v>
                </c:pt>
                <c:pt idx="1987">
                  <c:v>0</c:v>
                </c:pt>
                <c:pt idx="1988">
                  <c:v>3</c:v>
                </c:pt>
                <c:pt idx="1989">
                  <c:v>0</c:v>
                </c:pt>
                <c:pt idx="1990">
                  <c:v>0</c:v>
                </c:pt>
                <c:pt idx="1991">
                  <c:v>3</c:v>
                </c:pt>
                <c:pt idx="1992">
                  <c:v>7</c:v>
                </c:pt>
                <c:pt idx="1993">
                  <c:v>25</c:v>
                </c:pt>
                <c:pt idx="1994">
                  <c:v>1637</c:v>
                </c:pt>
                <c:pt idx="1995">
                  <c:v>1375</c:v>
                </c:pt>
                <c:pt idx="1996">
                  <c:v>17</c:v>
                </c:pt>
                <c:pt idx="1997">
                  <c:v>354</c:v>
                </c:pt>
                <c:pt idx="1998">
                  <c:v>191</c:v>
                </c:pt>
                <c:pt idx="1999">
                  <c:v>303</c:v>
                </c:pt>
                <c:pt idx="2000">
                  <c:v>137</c:v>
                </c:pt>
                <c:pt idx="2001">
                  <c:v>41</c:v>
                </c:pt>
                <c:pt idx="2002">
                  <c:v>398</c:v>
                </c:pt>
                <c:pt idx="2003">
                  <c:v>1737</c:v>
                </c:pt>
                <c:pt idx="2004">
                  <c:v>971</c:v>
                </c:pt>
                <c:pt idx="2005">
                  <c:v>183</c:v>
                </c:pt>
                <c:pt idx="2006">
                  <c:v>4562</c:v>
                </c:pt>
                <c:pt idx="2007">
                  <c:v>26457</c:v>
                </c:pt>
                <c:pt idx="2008">
                  <c:v>162</c:v>
                </c:pt>
                <c:pt idx="2009">
                  <c:v>479</c:v>
                </c:pt>
                <c:pt idx="2010">
                  <c:v>426</c:v>
                </c:pt>
                <c:pt idx="2011">
                  <c:v>450</c:v>
                </c:pt>
                <c:pt idx="2012">
                  <c:v>1780</c:v>
                </c:pt>
                <c:pt idx="2013">
                  <c:v>122</c:v>
                </c:pt>
                <c:pt idx="2014">
                  <c:v>95</c:v>
                </c:pt>
                <c:pt idx="2015">
                  <c:v>325</c:v>
                </c:pt>
                <c:pt idx="2016">
                  <c:v>353</c:v>
                </c:pt>
                <c:pt idx="2017">
                  <c:v>105</c:v>
                </c:pt>
                <c:pt idx="2018">
                  <c:v>729</c:v>
                </c:pt>
                <c:pt idx="2019">
                  <c:v>454</c:v>
                </c:pt>
                <c:pt idx="2020">
                  <c:v>539</c:v>
                </c:pt>
                <c:pt idx="2021">
                  <c:v>79</c:v>
                </c:pt>
                <c:pt idx="2022">
                  <c:v>94</c:v>
                </c:pt>
                <c:pt idx="2023">
                  <c:v>625</c:v>
                </c:pt>
                <c:pt idx="2024">
                  <c:v>508</c:v>
                </c:pt>
                <c:pt idx="2025">
                  <c:v>531</c:v>
                </c:pt>
                <c:pt idx="2026">
                  <c:v>158</c:v>
                </c:pt>
                <c:pt idx="2027">
                  <c:v>508</c:v>
                </c:pt>
                <c:pt idx="2028">
                  <c:v>644</c:v>
                </c:pt>
                <c:pt idx="2029">
                  <c:v>848</c:v>
                </c:pt>
                <c:pt idx="2030">
                  <c:v>429</c:v>
                </c:pt>
                <c:pt idx="2031">
                  <c:v>204</c:v>
                </c:pt>
                <c:pt idx="2032">
                  <c:v>379</c:v>
                </c:pt>
                <c:pt idx="2033">
                  <c:v>271</c:v>
                </c:pt>
                <c:pt idx="2034">
                  <c:v>120</c:v>
                </c:pt>
                <c:pt idx="2035">
                  <c:v>140</c:v>
                </c:pt>
                <c:pt idx="2036">
                  <c:v>193</c:v>
                </c:pt>
                <c:pt idx="2037">
                  <c:v>180</c:v>
                </c:pt>
                <c:pt idx="2038">
                  <c:v>263</c:v>
                </c:pt>
                <c:pt idx="2039">
                  <c:v>217</c:v>
                </c:pt>
                <c:pt idx="2040">
                  <c:v>443</c:v>
                </c:pt>
                <c:pt idx="2041">
                  <c:v>1373</c:v>
                </c:pt>
                <c:pt idx="2042">
                  <c:v>742</c:v>
                </c:pt>
                <c:pt idx="2043">
                  <c:v>170</c:v>
                </c:pt>
                <c:pt idx="2044">
                  <c:v>242</c:v>
                </c:pt>
                <c:pt idx="2045">
                  <c:v>541</c:v>
                </c:pt>
                <c:pt idx="2046">
                  <c:v>121</c:v>
                </c:pt>
                <c:pt idx="2047">
                  <c:v>621</c:v>
                </c:pt>
                <c:pt idx="2048">
                  <c:v>101</c:v>
                </c:pt>
                <c:pt idx="2049">
                  <c:v>554</c:v>
                </c:pt>
                <c:pt idx="2050">
                  <c:v>666</c:v>
                </c:pt>
                <c:pt idx="2051">
                  <c:v>410</c:v>
                </c:pt>
                <c:pt idx="2052">
                  <c:v>375</c:v>
                </c:pt>
                <c:pt idx="2053">
                  <c:v>1364</c:v>
                </c:pt>
                <c:pt idx="2054">
                  <c:v>35</c:v>
                </c:pt>
                <c:pt idx="2055">
                  <c:v>203</c:v>
                </c:pt>
                <c:pt idx="2056">
                  <c:v>49</c:v>
                </c:pt>
                <c:pt idx="2057">
                  <c:v>5812</c:v>
                </c:pt>
                <c:pt idx="2058">
                  <c:v>1556</c:v>
                </c:pt>
                <c:pt idx="2059">
                  <c:v>65</c:v>
                </c:pt>
                <c:pt idx="2060">
                  <c:v>10</c:v>
                </c:pt>
                <c:pt idx="2061">
                  <c:v>76</c:v>
                </c:pt>
                <c:pt idx="2062">
                  <c:v>263</c:v>
                </c:pt>
                <c:pt idx="2063">
                  <c:v>1530</c:v>
                </c:pt>
                <c:pt idx="2064">
                  <c:v>278</c:v>
                </c:pt>
                <c:pt idx="2065">
                  <c:v>350</c:v>
                </c:pt>
                <c:pt idx="2066">
                  <c:v>470</c:v>
                </c:pt>
                <c:pt idx="2067">
                  <c:v>3</c:v>
                </c:pt>
                <c:pt idx="2068">
                  <c:v>8200</c:v>
                </c:pt>
                <c:pt idx="2069">
                  <c:v>8359</c:v>
                </c:pt>
                <c:pt idx="2070">
                  <c:v>188</c:v>
                </c:pt>
                <c:pt idx="2071">
                  <c:v>48</c:v>
                </c:pt>
                <c:pt idx="2072">
                  <c:v>607</c:v>
                </c:pt>
                <c:pt idx="2073">
                  <c:v>50</c:v>
                </c:pt>
                <c:pt idx="2074">
                  <c:v>55</c:v>
                </c:pt>
                <c:pt idx="2075">
                  <c:v>38</c:v>
                </c:pt>
                <c:pt idx="2076">
                  <c:v>25</c:v>
                </c:pt>
                <c:pt idx="2077">
                  <c:v>46</c:v>
                </c:pt>
                <c:pt idx="2078">
                  <c:v>83</c:v>
                </c:pt>
                <c:pt idx="2079">
                  <c:v>35</c:v>
                </c:pt>
                <c:pt idx="2080">
                  <c:v>25</c:v>
                </c:pt>
                <c:pt idx="2081">
                  <c:v>75</c:v>
                </c:pt>
                <c:pt idx="2082">
                  <c:v>62</c:v>
                </c:pt>
                <c:pt idx="2083">
                  <c:v>160</c:v>
                </c:pt>
                <c:pt idx="2084">
                  <c:v>246</c:v>
                </c:pt>
                <c:pt idx="2085">
                  <c:v>55</c:v>
                </c:pt>
                <c:pt idx="2086">
                  <c:v>23</c:v>
                </c:pt>
                <c:pt idx="2087">
                  <c:v>72</c:v>
                </c:pt>
                <c:pt idx="2088">
                  <c:v>22</c:v>
                </c:pt>
                <c:pt idx="2089">
                  <c:v>14</c:v>
                </c:pt>
                <c:pt idx="2090">
                  <c:v>38</c:v>
                </c:pt>
                <c:pt idx="2091">
                  <c:v>32</c:v>
                </c:pt>
                <c:pt idx="2092">
                  <c:v>63</c:v>
                </c:pt>
                <c:pt idx="2093">
                  <c:v>27</c:v>
                </c:pt>
                <c:pt idx="2094">
                  <c:v>44</c:v>
                </c:pt>
                <c:pt idx="2095">
                  <c:v>38</c:v>
                </c:pt>
                <c:pt idx="2096">
                  <c:v>115</c:v>
                </c:pt>
                <c:pt idx="2097">
                  <c:v>37</c:v>
                </c:pt>
                <c:pt idx="2098">
                  <c:v>99</c:v>
                </c:pt>
                <c:pt idx="2099">
                  <c:v>44</c:v>
                </c:pt>
                <c:pt idx="2100">
                  <c:v>58</c:v>
                </c:pt>
                <c:pt idx="2101">
                  <c:v>191</c:v>
                </c:pt>
                <c:pt idx="2102">
                  <c:v>40</c:v>
                </c:pt>
                <c:pt idx="2103">
                  <c:v>38</c:v>
                </c:pt>
                <c:pt idx="2104">
                  <c:v>39</c:v>
                </c:pt>
                <c:pt idx="2105">
                  <c:v>11</c:v>
                </c:pt>
                <c:pt idx="2106">
                  <c:v>107</c:v>
                </c:pt>
                <c:pt idx="2107">
                  <c:v>147</c:v>
                </c:pt>
                <c:pt idx="2108">
                  <c:v>36</c:v>
                </c:pt>
                <c:pt idx="2109">
                  <c:v>92</c:v>
                </c:pt>
                <c:pt idx="2110">
                  <c:v>35</c:v>
                </c:pt>
                <c:pt idx="2111">
                  <c:v>17</c:v>
                </c:pt>
                <c:pt idx="2112">
                  <c:v>22</c:v>
                </c:pt>
                <c:pt idx="2113">
                  <c:v>69</c:v>
                </c:pt>
                <c:pt idx="2114">
                  <c:v>10</c:v>
                </c:pt>
                <c:pt idx="2115">
                  <c:v>3</c:v>
                </c:pt>
                <c:pt idx="2116">
                  <c:v>5</c:v>
                </c:pt>
                <c:pt idx="2117">
                  <c:v>5</c:v>
                </c:pt>
                <c:pt idx="2118">
                  <c:v>27</c:v>
                </c:pt>
                <c:pt idx="2119">
                  <c:v>2</c:v>
                </c:pt>
                <c:pt idx="2120">
                  <c:v>236</c:v>
                </c:pt>
                <c:pt idx="2121">
                  <c:v>1</c:v>
                </c:pt>
                <c:pt idx="2122">
                  <c:v>12</c:v>
                </c:pt>
                <c:pt idx="2123">
                  <c:v>4</c:v>
                </c:pt>
                <c:pt idx="2124">
                  <c:v>3</c:v>
                </c:pt>
                <c:pt idx="2125">
                  <c:v>99</c:v>
                </c:pt>
                <c:pt idx="2126">
                  <c:v>3</c:v>
                </c:pt>
                <c:pt idx="2127">
                  <c:v>3</c:v>
                </c:pt>
                <c:pt idx="2128">
                  <c:v>22</c:v>
                </c:pt>
                <c:pt idx="2129">
                  <c:v>4</c:v>
                </c:pt>
                <c:pt idx="2130">
                  <c:v>534</c:v>
                </c:pt>
                <c:pt idx="2131">
                  <c:v>12</c:v>
                </c:pt>
                <c:pt idx="2132">
                  <c:v>56</c:v>
                </c:pt>
                <c:pt idx="2133">
                  <c:v>11</c:v>
                </c:pt>
                <c:pt idx="2134">
                  <c:v>0</c:v>
                </c:pt>
                <c:pt idx="2135">
                  <c:v>12</c:v>
                </c:pt>
                <c:pt idx="2136">
                  <c:v>5</c:v>
                </c:pt>
                <c:pt idx="2137">
                  <c:v>24</c:v>
                </c:pt>
                <c:pt idx="2138">
                  <c:v>89</c:v>
                </c:pt>
                <c:pt idx="2139">
                  <c:v>1</c:v>
                </c:pt>
                <c:pt idx="2140">
                  <c:v>55</c:v>
                </c:pt>
                <c:pt idx="2141">
                  <c:v>2</c:v>
                </c:pt>
                <c:pt idx="2142">
                  <c:v>0</c:v>
                </c:pt>
                <c:pt idx="2143">
                  <c:v>4</c:v>
                </c:pt>
                <c:pt idx="2144">
                  <c:v>6</c:v>
                </c:pt>
                <c:pt idx="2145">
                  <c:v>4</c:v>
                </c:pt>
                <c:pt idx="2146">
                  <c:v>4</c:v>
                </c:pt>
                <c:pt idx="2147">
                  <c:v>2</c:v>
                </c:pt>
                <c:pt idx="2148">
                  <c:v>5</c:v>
                </c:pt>
                <c:pt idx="2149">
                  <c:v>83</c:v>
                </c:pt>
                <c:pt idx="2150">
                  <c:v>57</c:v>
                </c:pt>
                <c:pt idx="2151">
                  <c:v>311</c:v>
                </c:pt>
                <c:pt idx="2152">
                  <c:v>2</c:v>
                </c:pt>
                <c:pt idx="2153">
                  <c:v>16</c:v>
                </c:pt>
                <c:pt idx="2154">
                  <c:v>13</c:v>
                </c:pt>
                <c:pt idx="2155">
                  <c:v>58</c:v>
                </c:pt>
                <c:pt idx="2156">
                  <c:v>44</c:v>
                </c:pt>
                <c:pt idx="2157">
                  <c:v>83</c:v>
                </c:pt>
                <c:pt idx="2158">
                  <c:v>117</c:v>
                </c:pt>
                <c:pt idx="2159">
                  <c:v>32</c:v>
                </c:pt>
                <c:pt idx="2160">
                  <c:v>8</c:v>
                </c:pt>
                <c:pt idx="2161">
                  <c:v>340</c:v>
                </c:pt>
                <c:pt idx="2162">
                  <c:v>7</c:v>
                </c:pt>
                <c:pt idx="2163">
                  <c:v>19</c:v>
                </c:pt>
                <c:pt idx="2164">
                  <c:v>47</c:v>
                </c:pt>
                <c:pt idx="2165">
                  <c:v>13</c:v>
                </c:pt>
                <c:pt idx="2166">
                  <c:v>90</c:v>
                </c:pt>
                <c:pt idx="2167">
                  <c:v>63</c:v>
                </c:pt>
                <c:pt idx="2168">
                  <c:v>26</c:v>
                </c:pt>
                <c:pt idx="2169">
                  <c:v>71</c:v>
                </c:pt>
                <c:pt idx="2170">
                  <c:v>38</c:v>
                </c:pt>
                <c:pt idx="2171">
                  <c:v>859</c:v>
                </c:pt>
                <c:pt idx="2172">
                  <c:v>21</c:v>
                </c:pt>
                <c:pt idx="2173">
                  <c:v>78</c:v>
                </c:pt>
                <c:pt idx="2174">
                  <c:v>53</c:v>
                </c:pt>
                <c:pt idx="2175">
                  <c:v>356</c:v>
                </c:pt>
                <c:pt idx="2176">
                  <c:v>279</c:v>
                </c:pt>
                <c:pt idx="2177">
                  <c:v>266</c:v>
                </c:pt>
                <c:pt idx="2178">
                  <c:v>623</c:v>
                </c:pt>
                <c:pt idx="2179">
                  <c:v>392</c:v>
                </c:pt>
                <c:pt idx="2180">
                  <c:v>3562</c:v>
                </c:pt>
                <c:pt idx="2181">
                  <c:v>514</c:v>
                </c:pt>
                <c:pt idx="2182">
                  <c:v>88</c:v>
                </c:pt>
                <c:pt idx="2183">
                  <c:v>537</c:v>
                </c:pt>
                <c:pt idx="2184">
                  <c:v>25</c:v>
                </c:pt>
                <c:pt idx="2185">
                  <c:v>3238</c:v>
                </c:pt>
                <c:pt idx="2186">
                  <c:v>897</c:v>
                </c:pt>
                <c:pt idx="2187">
                  <c:v>878</c:v>
                </c:pt>
                <c:pt idx="2188">
                  <c:v>115</c:v>
                </c:pt>
                <c:pt idx="2189">
                  <c:v>234</c:v>
                </c:pt>
                <c:pt idx="2190">
                  <c:v>4330</c:v>
                </c:pt>
                <c:pt idx="2191">
                  <c:v>651</c:v>
                </c:pt>
                <c:pt idx="2192">
                  <c:v>251</c:v>
                </c:pt>
                <c:pt idx="2193">
                  <c:v>263</c:v>
                </c:pt>
                <c:pt idx="2194">
                  <c:v>28</c:v>
                </c:pt>
                <c:pt idx="2195">
                  <c:v>721</c:v>
                </c:pt>
                <c:pt idx="2196">
                  <c:v>50</c:v>
                </c:pt>
                <c:pt idx="2197">
                  <c:v>73</c:v>
                </c:pt>
                <c:pt idx="2198">
                  <c:v>27</c:v>
                </c:pt>
                <c:pt idx="2199">
                  <c:v>34</c:v>
                </c:pt>
                <c:pt idx="2200">
                  <c:v>7</c:v>
                </c:pt>
                <c:pt idx="2201">
                  <c:v>24</c:v>
                </c:pt>
                <c:pt idx="2202">
                  <c:v>15</c:v>
                </c:pt>
                <c:pt idx="2203">
                  <c:v>72</c:v>
                </c:pt>
                <c:pt idx="2204">
                  <c:v>120</c:v>
                </c:pt>
                <c:pt idx="2205">
                  <c:v>123</c:v>
                </c:pt>
                <c:pt idx="2206">
                  <c:v>1</c:v>
                </c:pt>
                <c:pt idx="2207">
                  <c:v>24</c:v>
                </c:pt>
                <c:pt idx="2208">
                  <c:v>33</c:v>
                </c:pt>
                <c:pt idx="2209">
                  <c:v>14</c:v>
                </c:pt>
                <c:pt idx="2210">
                  <c:v>9</c:v>
                </c:pt>
                <c:pt idx="2211">
                  <c:v>76</c:v>
                </c:pt>
                <c:pt idx="2212">
                  <c:v>19</c:v>
                </c:pt>
                <c:pt idx="2213">
                  <c:v>69</c:v>
                </c:pt>
                <c:pt idx="2214">
                  <c:v>218</c:v>
                </c:pt>
                <c:pt idx="2215">
                  <c:v>30</c:v>
                </c:pt>
                <c:pt idx="2216">
                  <c:v>100</c:v>
                </c:pt>
                <c:pt idx="2217">
                  <c:v>296</c:v>
                </c:pt>
                <c:pt idx="2218">
                  <c:v>1204</c:v>
                </c:pt>
                <c:pt idx="2219">
                  <c:v>321</c:v>
                </c:pt>
                <c:pt idx="2220">
                  <c:v>301</c:v>
                </c:pt>
                <c:pt idx="2221">
                  <c:v>144</c:v>
                </c:pt>
                <c:pt idx="2222">
                  <c:v>539</c:v>
                </c:pt>
                <c:pt idx="2223">
                  <c:v>498</c:v>
                </c:pt>
                <c:pt idx="2224">
                  <c:v>1113</c:v>
                </c:pt>
                <c:pt idx="2225">
                  <c:v>988</c:v>
                </c:pt>
                <c:pt idx="2226">
                  <c:v>391</c:v>
                </c:pt>
                <c:pt idx="2227">
                  <c:v>28</c:v>
                </c:pt>
                <c:pt idx="2228">
                  <c:v>147</c:v>
                </c:pt>
                <c:pt idx="2229">
                  <c:v>680</c:v>
                </c:pt>
                <c:pt idx="2230">
                  <c:v>983</c:v>
                </c:pt>
                <c:pt idx="2231">
                  <c:v>79</c:v>
                </c:pt>
                <c:pt idx="2232">
                  <c:v>426</c:v>
                </c:pt>
                <c:pt idx="2233">
                  <c:v>96</c:v>
                </c:pt>
                <c:pt idx="2234">
                  <c:v>163</c:v>
                </c:pt>
                <c:pt idx="2235">
                  <c:v>2525</c:v>
                </c:pt>
                <c:pt idx="2236">
                  <c:v>290</c:v>
                </c:pt>
                <c:pt idx="2237">
                  <c:v>1980</c:v>
                </c:pt>
                <c:pt idx="2238">
                  <c:v>57</c:v>
                </c:pt>
                <c:pt idx="2239">
                  <c:v>380</c:v>
                </c:pt>
                <c:pt idx="2240">
                  <c:v>128</c:v>
                </c:pt>
                <c:pt idx="2241">
                  <c:v>180</c:v>
                </c:pt>
                <c:pt idx="2242">
                  <c:v>571</c:v>
                </c:pt>
                <c:pt idx="2243">
                  <c:v>480</c:v>
                </c:pt>
                <c:pt idx="2244">
                  <c:v>249</c:v>
                </c:pt>
                <c:pt idx="2245">
                  <c:v>84</c:v>
                </c:pt>
                <c:pt idx="2246">
                  <c:v>197</c:v>
                </c:pt>
                <c:pt idx="2247">
                  <c:v>271</c:v>
                </c:pt>
                <c:pt idx="2248">
                  <c:v>50</c:v>
                </c:pt>
                <c:pt idx="2249">
                  <c:v>169</c:v>
                </c:pt>
                <c:pt idx="2250">
                  <c:v>205</c:v>
                </c:pt>
                <c:pt idx="2251">
                  <c:v>206</c:v>
                </c:pt>
                <c:pt idx="2252">
                  <c:v>84</c:v>
                </c:pt>
                <c:pt idx="2253">
                  <c:v>210</c:v>
                </c:pt>
                <c:pt idx="2254">
                  <c:v>181</c:v>
                </c:pt>
                <c:pt idx="2255">
                  <c:v>60</c:v>
                </c:pt>
                <c:pt idx="2256">
                  <c:v>445</c:v>
                </c:pt>
                <c:pt idx="2257">
                  <c:v>17</c:v>
                </c:pt>
                <c:pt idx="2258">
                  <c:v>194</c:v>
                </c:pt>
                <c:pt idx="2259">
                  <c:v>404</c:v>
                </c:pt>
                <c:pt idx="2260">
                  <c:v>194</c:v>
                </c:pt>
                <c:pt idx="2261">
                  <c:v>902</c:v>
                </c:pt>
                <c:pt idx="2262">
                  <c:v>1670</c:v>
                </c:pt>
                <c:pt idx="2263">
                  <c:v>1328</c:v>
                </c:pt>
                <c:pt idx="2264">
                  <c:v>944</c:v>
                </c:pt>
                <c:pt idx="2265">
                  <c:v>147</c:v>
                </c:pt>
                <c:pt idx="2266">
                  <c:v>99</c:v>
                </c:pt>
                <c:pt idx="2267">
                  <c:v>79</c:v>
                </c:pt>
                <c:pt idx="2268">
                  <c:v>75</c:v>
                </c:pt>
                <c:pt idx="2269">
                  <c:v>207</c:v>
                </c:pt>
                <c:pt idx="2270">
                  <c:v>102</c:v>
                </c:pt>
                <c:pt idx="2271">
                  <c:v>32</c:v>
                </c:pt>
                <c:pt idx="2272">
                  <c:v>480</c:v>
                </c:pt>
                <c:pt idx="2273">
                  <c:v>11</c:v>
                </c:pt>
                <c:pt idx="2274">
                  <c:v>12</c:v>
                </c:pt>
                <c:pt idx="2275">
                  <c:v>48</c:v>
                </c:pt>
                <c:pt idx="2276">
                  <c:v>59</c:v>
                </c:pt>
                <c:pt idx="2277">
                  <c:v>79</c:v>
                </c:pt>
                <c:pt idx="2278">
                  <c:v>14</c:v>
                </c:pt>
                <c:pt idx="2279">
                  <c:v>106</c:v>
                </c:pt>
                <c:pt idx="2280">
                  <c:v>25</c:v>
                </c:pt>
                <c:pt idx="2281">
                  <c:v>25</c:v>
                </c:pt>
                <c:pt idx="2282">
                  <c:v>29</c:v>
                </c:pt>
                <c:pt idx="2283">
                  <c:v>43</c:v>
                </c:pt>
                <c:pt idx="2284">
                  <c:v>46</c:v>
                </c:pt>
                <c:pt idx="2285">
                  <c:v>27</c:v>
                </c:pt>
                <c:pt idx="2286">
                  <c:v>112</c:v>
                </c:pt>
                <c:pt idx="2287">
                  <c:v>34</c:v>
                </c:pt>
                <c:pt idx="2288">
                  <c:v>145</c:v>
                </c:pt>
                <c:pt idx="2289">
                  <c:v>19</c:v>
                </c:pt>
                <c:pt idx="2290">
                  <c:v>288</c:v>
                </c:pt>
                <c:pt idx="2291">
                  <c:v>14</c:v>
                </c:pt>
                <c:pt idx="2292">
                  <c:v>7</c:v>
                </c:pt>
                <c:pt idx="2293">
                  <c:v>211</c:v>
                </c:pt>
                <c:pt idx="2294">
                  <c:v>85</c:v>
                </c:pt>
                <c:pt idx="2295">
                  <c:v>103</c:v>
                </c:pt>
                <c:pt idx="2296">
                  <c:v>113</c:v>
                </c:pt>
                <c:pt idx="2297">
                  <c:v>167</c:v>
                </c:pt>
                <c:pt idx="2298">
                  <c:v>73</c:v>
                </c:pt>
                <c:pt idx="2299">
                  <c:v>75</c:v>
                </c:pt>
                <c:pt idx="2300">
                  <c:v>614</c:v>
                </c:pt>
                <c:pt idx="2301">
                  <c:v>107</c:v>
                </c:pt>
                <c:pt idx="2302">
                  <c:v>1224</c:v>
                </c:pt>
                <c:pt idx="2303">
                  <c:v>104</c:v>
                </c:pt>
                <c:pt idx="2304">
                  <c:v>79</c:v>
                </c:pt>
                <c:pt idx="2305">
                  <c:v>157</c:v>
                </c:pt>
                <c:pt idx="2306">
                  <c:v>50</c:v>
                </c:pt>
                <c:pt idx="2307">
                  <c:v>64</c:v>
                </c:pt>
                <c:pt idx="2308">
                  <c:v>200</c:v>
                </c:pt>
                <c:pt idx="2309">
                  <c:v>22</c:v>
                </c:pt>
                <c:pt idx="2310">
                  <c:v>163</c:v>
                </c:pt>
                <c:pt idx="2311">
                  <c:v>77</c:v>
                </c:pt>
                <c:pt idx="2312">
                  <c:v>89</c:v>
                </c:pt>
                <c:pt idx="2313">
                  <c:v>64</c:v>
                </c:pt>
                <c:pt idx="2314">
                  <c:v>4</c:v>
                </c:pt>
                <c:pt idx="2315">
                  <c:v>4</c:v>
                </c:pt>
                <c:pt idx="2316">
                  <c:v>61</c:v>
                </c:pt>
                <c:pt idx="2317">
                  <c:v>7</c:v>
                </c:pt>
                <c:pt idx="2318">
                  <c:v>1</c:v>
                </c:pt>
                <c:pt idx="2319">
                  <c:v>3355</c:v>
                </c:pt>
                <c:pt idx="2320">
                  <c:v>537</c:v>
                </c:pt>
                <c:pt idx="2321">
                  <c:v>125</c:v>
                </c:pt>
                <c:pt idx="2322">
                  <c:v>163</c:v>
                </c:pt>
                <c:pt idx="2323">
                  <c:v>283</c:v>
                </c:pt>
                <c:pt idx="2324">
                  <c:v>352</c:v>
                </c:pt>
                <c:pt idx="2325">
                  <c:v>94</c:v>
                </c:pt>
                <c:pt idx="2326">
                  <c:v>67</c:v>
                </c:pt>
                <c:pt idx="2327">
                  <c:v>221</c:v>
                </c:pt>
                <c:pt idx="2328">
                  <c:v>2165</c:v>
                </c:pt>
                <c:pt idx="2329">
                  <c:v>179</c:v>
                </c:pt>
                <c:pt idx="2330">
                  <c:v>123</c:v>
                </c:pt>
                <c:pt idx="2331">
                  <c:v>1104</c:v>
                </c:pt>
                <c:pt idx="2332">
                  <c:v>403</c:v>
                </c:pt>
                <c:pt idx="2333">
                  <c:v>0</c:v>
                </c:pt>
                <c:pt idx="2334">
                  <c:v>0</c:v>
                </c:pt>
                <c:pt idx="2335">
                  <c:v>1</c:v>
                </c:pt>
                <c:pt idx="2336">
                  <c:v>1</c:v>
                </c:pt>
                <c:pt idx="2337">
                  <c:v>0</c:v>
                </c:pt>
                <c:pt idx="2338">
                  <c:v>3</c:v>
                </c:pt>
                <c:pt idx="2339">
                  <c:v>1</c:v>
                </c:pt>
                <c:pt idx="2340">
                  <c:v>5</c:v>
                </c:pt>
                <c:pt idx="2341">
                  <c:v>0</c:v>
                </c:pt>
                <c:pt idx="2342">
                  <c:v>0</c:v>
                </c:pt>
                <c:pt idx="2343">
                  <c:v>7</c:v>
                </c:pt>
                <c:pt idx="2344">
                  <c:v>0</c:v>
                </c:pt>
                <c:pt idx="2345">
                  <c:v>0</c:v>
                </c:pt>
                <c:pt idx="2346">
                  <c:v>1</c:v>
                </c:pt>
                <c:pt idx="2347">
                  <c:v>2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3</c:v>
                </c:pt>
                <c:pt idx="2352">
                  <c:v>1</c:v>
                </c:pt>
                <c:pt idx="2353">
                  <c:v>0</c:v>
                </c:pt>
                <c:pt idx="2354">
                  <c:v>2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27</c:v>
                </c:pt>
                <c:pt idx="2359">
                  <c:v>14</c:v>
                </c:pt>
                <c:pt idx="2360">
                  <c:v>2</c:v>
                </c:pt>
                <c:pt idx="2361">
                  <c:v>0</c:v>
                </c:pt>
                <c:pt idx="2362">
                  <c:v>4</c:v>
                </c:pt>
                <c:pt idx="2363">
                  <c:v>0</c:v>
                </c:pt>
                <c:pt idx="2364">
                  <c:v>6</c:v>
                </c:pt>
                <c:pt idx="2365">
                  <c:v>1</c:v>
                </c:pt>
                <c:pt idx="2366">
                  <c:v>1</c:v>
                </c:pt>
                <c:pt idx="2367">
                  <c:v>0</c:v>
                </c:pt>
                <c:pt idx="2368">
                  <c:v>4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3</c:v>
                </c:pt>
                <c:pt idx="2373">
                  <c:v>7</c:v>
                </c:pt>
                <c:pt idx="2374">
                  <c:v>2</c:v>
                </c:pt>
                <c:pt idx="2375">
                  <c:v>3</c:v>
                </c:pt>
                <c:pt idx="2376">
                  <c:v>8</c:v>
                </c:pt>
                <c:pt idx="2377">
                  <c:v>7</c:v>
                </c:pt>
                <c:pt idx="2378">
                  <c:v>0</c:v>
                </c:pt>
                <c:pt idx="2379">
                  <c:v>3</c:v>
                </c:pt>
                <c:pt idx="2380">
                  <c:v>8</c:v>
                </c:pt>
                <c:pt idx="2381">
                  <c:v>1</c:v>
                </c:pt>
                <c:pt idx="2382">
                  <c:v>0</c:v>
                </c:pt>
                <c:pt idx="2383">
                  <c:v>1</c:v>
                </c:pt>
                <c:pt idx="2384">
                  <c:v>0</c:v>
                </c:pt>
                <c:pt idx="2385">
                  <c:v>1</c:v>
                </c:pt>
                <c:pt idx="2386">
                  <c:v>2</c:v>
                </c:pt>
                <c:pt idx="2387">
                  <c:v>0</c:v>
                </c:pt>
                <c:pt idx="2388">
                  <c:v>1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9</c:v>
                </c:pt>
                <c:pt idx="2394">
                  <c:v>1</c:v>
                </c:pt>
                <c:pt idx="2395">
                  <c:v>12</c:v>
                </c:pt>
                <c:pt idx="2396">
                  <c:v>0</c:v>
                </c:pt>
                <c:pt idx="2397">
                  <c:v>20</c:v>
                </c:pt>
                <c:pt idx="2398">
                  <c:v>16</c:v>
                </c:pt>
                <c:pt idx="2399">
                  <c:v>33</c:v>
                </c:pt>
                <c:pt idx="2400">
                  <c:v>2</c:v>
                </c:pt>
                <c:pt idx="2401">
                  <c:v>6</c:v>
                </c:pt>
                <c:pt idx="2402">
                  <c:v>0</c:v>
                </c:pt>
                <c:pt idx="2403">
                  <c:v>3</c:v>
                </c:pt>
                <c:pt idx="2404">
                  <c:v>0</c:v>
                </c:pt>
                <c:pt idx="2405">
                  <c:v>3</c:v>
                </c:pt>
                <c:pt idx="2406">
                  <c:v>13</c:v>
                </c:pt>
                <c:pt idx="2407">
                  <c:v>6</c:v>
                </c:pt>
                <c:pt idx="2408">
                  <c:v>1</c:v>
                </c:pt>
                <c:pt idx="2409">
                  <c:v>0</c:v>
                </c:pt>
                <c:pt idx="2410">
                  <c:v>5</c:v>
                </c:pt>
                <c:pt idx="2411">
                  <c:v>0</c:v>
                </c:pt>
                <c:pt idx="2412">
                  <c:v>36</c:v>
                </c:pt>
                <c:pt idx="2413">
                  <c:v>1</c:v>
                </c:pt>
                <c:pt idx="2414">
                  <c:v>1</c:v>
                </c:pt>
                <c:pt idx="2415">
                  <c:v>1</c:v>
                </c:pt>
                <c:pt idx="2416">
                  <c:v>9</c:v>
                </c:pt>
                <c:pt idx="2417">
                  <c:v>1</c:v>
                </c:pt>
                <c:pt idx="2418">
                  <c:v>0</c:v>
                </c:pt>
                <c:pt idx="2419">
                  <c:v>1</c:v>
                </c:pt>
                <c:pt idx="2420">
                  <c:v>1</c:v>
                </c:pt>
                <c:pt idx="2421">
                  <c:v>4</c:v>
                </c:pt>
                <c:pt idx="2422">
                  <c:v>2</c:v>
                </c:pt>
                <c:pt idx="2423">
                  <c:v>2</c:v>
                </c:pt>
                <c:pt idx="2424">
                  <c:v>2</c:v>
                </c:pt>
                <c:pt idx="2425">
                  <c:v>0</c:v>
                </c:pt>
                <c:pt idx="2426">
                  <c:v>2</c:v>
                </c:pt>
                <c:pt idx="2427">
                  <c:v>4</c:v>
                </c:pt>
                <c:pt idx="2428">
                  <c:v>2</c:v>
                </c:pt>
                <c:pt idx="2429">
                  <c:v>0</c:v>
                </c:pt>
                <c:pt idx="2430">
                  <c:v>1</c:v>
                </c:pt>
                <c:pt idx="2431">
                  <c:v>0</c:v>
                </c:pt>
                <c:pt idx="2432">
                  <c:v>2</c:v>
                </c:pt>
                <c:pt idx="2433">
                  <c:v>109</c:v>
                </c:pt>
                <c:pt idx="2434">
                  <c:v>372</c:v>
                </c:pt>
                <c:pt idx="2435">
                  <c:v>311</c:v>
                </c:pt>
                <c:pt idx="2436">
                  <c:v>61</c:v>
                </c:pt>
                <c:pt idx="2437">
                  <c:v>115</c:v>
                </c:pt>
                <c:pt idx="2438">
                  <c:v>111</c:v>
                </c:pt>
                <c:pt idx="2439">
                  <c:v>337</c:v>
                </c:pt>
                <c:pt idx="2440">
                  <c:v>9</c:v>
                </c:pt>
                <c:pt idx="2441">
                  <c:v>120</c:v>
                </c:pt>
                <c:pt idx="2442">
                  <c:v>102</c:v>
                </c:pt>
                <c:pt idx="2443">
                  <c:v>186</c:v>
                </c:pt>
                <c:pt idx="2444">
                  <c:v>15</c:v>
                </c:pt>
                <c:pt idx="2445">
                  <c:v>67</c:v>
                </c:pt>
                <c:pt idx="2446">
                  <c:v>130</c:v>
                </c:pt>
                <c:pt idx="2447">
                  <c:v>16</c:v>
                </c:pt>
                <c:pt idx="2448">
                  <c:v>67</c:v>
                </c:pt>
                <c:pt idx="2449">
                  <c:v>124</c:v>
                </c:pt>
                <c:pt idx="2450">
                  <c:v>80</c:v>
                </c:pt>
                <c:pt idx="2451">
                  <c:v>282</c:v>
                </c:pt>
                <c:pt idx="2452">
                  <c:v>68</c:v>
                </c:pt>
                <c:pt idx="2453">
                  <c:v>86</c:v>
                </c:pt>
                <c:pt idx="2454">
                  <c:v>115</c:v>
                </c:pt>
                <c:pt idx="2455">
                  <c:v>75</c:v>
                </c:pt>
                <c:pt idx="2456">
                  <c:v>43</c:v>
                </c:pt>
                <c:pt idx="2457">
                  <c:v>48</c:v>
                </c:pt>
                <c:pt idx="2458">
                  <c:v>52</c:v>
                </c:pt>
                <c:pt idx="2459">
                  <c:v>43</c:v>
                </c:pt>
                <c:pt idx="2460">
                  <c:v>58</c:v>
                </c:pt>
                <c:pt idx="2461">
                  <c:v>47</c:v>
                </c:pt>
                <c:pt idx="2462">
                  <c:v>36</c:v>
                </c:pt>
                <c:pt idx="2463">
                  <c:v>17</c:v>
                </c:pt>
                <c:pt idx="2464">
                  <c:v>104</c:v>
                </c:pt>
                <c:pt idx="2465">
                  <c:v>47</c:v>
                </c:pt>
                <c:pt idx="2466">
                  <c:v>38</c:v>
                </c:pt>
                <c:pt idx="2467">
                  <c:v>81</c:v>
                </c:pt>
                <c:pt idx="2468">
                  <c:v>55</c:v>
                </c:pt>
                <c:pt idx="2469">
                  <c:v>41</c:v>
                </c:pt>
                <c:pt idx="2470">
                  <c:v>79</c:v>
                </c:pt>
                <c:pt idx="2471">
                  <c:v>16</c:v>
                </c:pt>
                <c:pt idx="2472">
                  <c:v>8</c:v>
                </c:pt>
                <c:pt idx="2473">
                  <c:v>95</c:v>
                </c:pt>
                <c:pt idx="2474">
                  <c:v>25</c:v>
                </c:pt>
                <c:pt idx="2475">
                  <c:v>19</c:v>
                </c:pt>
                <c:pt idx="2476">
                  <c:v>90</c:v>
                </c:pt>
                <c:pt idx="2477">
                  <c:v>41</c:v>
                </c:pt>
                <c:pt idx="2478">
                  <c:v>30</c:v>
                </c:pt>
                <c:pt idx="2479">
                  <c:v>38</c:v>
                </c:pt>
                <c:pt idx="2480">
                  <c:v>65</c:v>
                </c:pt>
                <c:pt idx="2481">
                  <c:v>75</c:v>
                </c:pt>
                <c:pt idx="2482">
                  <c:v>16</c:v>
                </c:pt>
                <c:pt idx="2483">
                  <c:v>10</c:v>
                </c:pt>
                <c:pt idx="2484">
                  <c:v>27</c:v>
                </c:pt>
                <c:pt idx="2485">
                  <c:v>259</c:v>
                </c:pt>
                <c:pt idx="2486">
                  <c:v>39</c:v>
                </c:pt>
                <c:pt idx="2487">
                  <c:v>42</c:v>
                </c:pt>
                <c:pt idx="2488">
                  <c:v>10</c:v>
                </c:pt>
                <c:pt idx="2489">
                  <c:v>56</c:v>
                </c:pt>
                <c:pt idx="2490">
                  <c:v>20</c:v>
                </c:pt>
                <c:pt idx="2491">
                  <c:v>170</c:v>
                </c:pt>
                <c:pt idx="2492">
                  <c:v>29</c:v>
                </c:pt>
                <c:pt idx="2493">
                  <c:v>7</c:v>
                </c:pt>
                <c:pt idx="2494">
                  <c:v>5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2</c:v>
                </c:pt>
                <c:pt idx="2499">
                  <c:v>0</c:v>
                </c:pt>
                <c:pt idx="2500">
                  <c:v>0</c:v>
                </c:pt>
                <c:pt idx="2501">
                  <c:v>28</c:v>
                </c:pt>
                <c:pt idx="2502">
                  <c:v>2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4</c:v>
                </c:pt>
                <c:pt idx="2507">
                  <c:v>12</c:v>
                </c:pt>
                <c:pt idx="2508">
                  <c:v>0</c:v>
                </c:pt>
                <c:pt idx="2509">
                  <c:v>33</c:v>
                </c:pt>
                <c:pt idx="2510">
                  <c:v>0</c:v>
                </c:pt>
                <c:pt idx="2511">
                  <c:v>4</c:v>
                </c:pt>
                <c:pt idx="2512">
                  <c:v>0</c:v>
                </c:pt>
                <c:pt idx="2513">
                  <c:v>132</c:v>
                </c:pt>
                <c:pt idx="2514">
                  <c:v>27</c:v>
                </c:pt>
                <c:pt idx="2515">
                  <c:v>26</c:v>
                </c:pt>
                <c:pt idx="2516">
                  <c:v>43</c:v>
                </c:pt>
                <c:pt idx="2517">
                  <c:v>80</c:v>
                </c:pt>
                <c:pt idx="2518">
                  <c:v>33</c:v>
                </c:pt>
                <c:pt idx="2519">
                  <c:v>71</c:v>
                </c:pt>
                <c:pt idx="2520">
                  <c:v>81</c:v>
                </c:pt>
                <c:pt idx="2521">
                  <c:v>76</c:v>
                </c:pt>
                <c:pt idx="2522">
                  <c:v>48</c:v>
                </c:pt>
                <c:pt idx="2523">
                  <c:v>61</c:v>
                </c:pt>
                <c:pt idx="2524">
                  <c:v>60</c:v>
                </c:pt>
                <c:pt idx="2525">
                  <c:v>136</c:v>
                </c:pt>
                <c:pt idx="2526">
                  <c:v>14</c:v>
                </c:pt>
                <c:pt idx="2527">
                  <c:v>78</c:v>
                </c:pt>
                <c:pt idx="2528">
                  <c:v>4</c:v>
                </c:pt>
                <c:pt idx="2529">
                  <c:v>11</c:v>
                </c:pt>
                <c:pt idx="2530">
                  <c:v>185</c:v>
                </c:pt>
                <c:pt idx="2531">
                  <c:v>59</c:v>
                </c:pt>
                <c:pt idx="2532">
                  <c:v>27</c:v>
                </c:pt>
                <c:pt idx="2533">
                  <c:v>63</c:v>
                </c:pt>
                <c:pt idx="2534">
                  <c:v>13</c:v>
                </c:pt>
                <c:pt idx="2535">
                  <c:v>13</c:v>
                </c:pt>
                <c:pt idx="2536">
                  <c:v>57</c:v>
                </c:pt>
                <c:pt idx="2537">
                  <c:v>61</c:v>
                </c:pt>
                <c:pt idx="2538">
                  <c:v>65</c:v>
                </c:pt>
                <c:pt idx="2539">
                  <c:v>134</c:v>
                </c:pt>
                <c:pt idx="2540">
                  <c:v>37</c:v>
                </c:pt>
                <c:pt idx="2541">
                  <c:v>37</c:v>
                </c:pt>
                <c:pt idx="2542">
                  <c:v>150</c:v>
                </c:pt>
                <c:pt idx="2543">
                  <c:v>56</c:v>
                </c:pt>
                <c:pt idx="2544">
                  <c:v>18</c:v>
                </c:pt>
                <c:pt idx="2545">
                  <c:v>60</c:v>
                </c:pt>
                <c:pt idx="2546">
                  <c:v>67</c:v>
                </c:pt>
                <c:pt idx="2547">
                  <c:v>35</c:v>
                </c:pt>
                <c:pt idx="2548">
                  <c:v>34</c:v>
                </c:pt>
                <c:pt idx="2549">
                  <c:v>36</c:v>
                </c:pt>
                <c:pt idx="2550">
                  <c:v>18</c:v>
                </c:pt>
                <c:pt idx="2551">
                  <c:v>25</c:v>
                </c:pt>
                <c:pt idx="2552">
                  <c:v>21</c:v>
                </c:pt>
                <c:pt idx="2553">
                  <c:v>0</c:v>
                </c:pt>
                <c:pt idx="2554">
                  <c:v>3</c:v>
                </c:pt>
                <c:pt idx="2555">
                  <c:v>0</c:v>
                </c:pt>
                <c:pt idx="2556">
                  <c:v>0</c:v>
                </c:pt>
                <c:pt idx="2557">
                  <c:v>1</c:v>
                </c:pt>
                <c:pt idx="2558">
                  <c:v>0</c:v>
                </c:pt>
                <c:pt idx="2559">
                  <c:v>2</c:v>
                </c:pt>
                <c:pt idx="2560">
                  <c:v>1</c:v>
                </c:pt>
                <c:pt idx="2561">
                  <c:v>2</c:v>
                </c:pt>
                <c:pt idx="2562">
                  <c:v>2</c:v>
                </c:pt>
                <c:pt idx="2563">
                  <c:v>4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12</c:v>
                </c:pt>
                <c:pt idx="2572">
                  <c:v>2</c:v>
                </c:pt>
                <c:pt idx="2573">
                  <c:v>11</c:v>
                </c:pt>
                <c:pt idx="2574">
                  <c:v>1</c:v>
                </c:pt>
                <c:pt idx="2575">
                  <c:v>5</c:v>
                </c:pt>
                <c:pt idx="2576">
                  <c:v>0</c:v>
                </c:pt>
                <c:pt idx="2577">
                  <c:v>1</c:v>
                </c:pt>
                <c:pt idx="2578">
                  <c:v>1</c:v>
                </c:pt>
                <c:pt idx="2579">
                  <c:v>6</c:v>
                </c:pt>
                <c:pt idx="2580">
                  <c:v>8</c:v>
                </c:pt>
                <c:pt idx="2581">
                  <c:v>1</c:v>
                </c:pt>
                <c:pt idx="2582">
                  <c:v>0</c:v>
                </c:pt>
                <c:pt idx="2583">
                  <c:v>2</c:v>
                </c:pt>
                <c:pt idx="2584">
                  <c:v>1</c:v>
                </c:pt>
                <c:pt idx="2585">
                  <c:v>0</c:v>
                </c:pt>
                <c:pt idx="2586">
                  <c:v>1</c:v>
                </c:pt>
                <c:pt idx="2587">
                  <c:v>19</c:v>
                </c:pt>
                <c:pt idx="2588">
                  <c:v>27</c:v>
                </c:pt>
                <c:pt idx="2589">
                  <c:v>7</c:v>
                </c:pt>
                <c:pt idx="2590">
                  <c:v>14</c:v>
                </c:pt>
                <c:pt idx="2591">
                  <c:v>5</c:v>
                </c:pt>
                <c:pt idx="2592">
                  <c:v>30</c:v>
                </c:pt>
                <c:pt idx="2593">
                  <c:v>151</c:v>
                </c:pt>
                <c:pt idx="2594">
                  <c:v>489</c:v>
                </c:pt>
                <c:pt idx="2595">
                  <c:v>50</c:v>
                </c:pt>
                <c:pt idx="2596">
                  <c:v>321</c:v>
                </c:pt>
                <c:pt idx="2597">
                  <c:v>1762</c:v>
                </c:pt>
                <c:pt idx="2598">
                  <c:v>385</c:v>
                </c:pt>
                <c:pt idx="2599">
                  <c:v>398</c:v>
                </c:pt>
                <c:pt idx="2600">
                  <c:v>304</c:v>
                </c:pt>
                <c:pt idx="2601">
                  <c:v>676</c:v>
                </c:pt>
                <c:pt idx="2602">
                  <c:v>577</c:v>
                </c:pt>
                <c:pt idx="2603">
                  <c:v>3663</c:v>
                </c:pt>
                <c:pt idx="2604">
                  <c:v>294</c:v>
                </c:pt>
                <c:pt idx="2605">
                  <c:v>28</c:v>
                </c:pt>
                <c:pt idx="2606">
                  <c:v>100</c:v>
                </c:pt>
                <c:pt idx="2607">
                  <c:v>72</c:v>
                </c:pt>
                <c:pt idx="2608">
                  <c:v>238</c:v>
                </c:pt>
                <c:pt idx="2609">
                  <c:v>159</c:v>
                </c:pt>
                <c:pt idx="2610">
                  <c:v>77</c:v>
                </c:pt>
                <c:pt idx="2611">
                  <c:v>53</c:v>
                </c:pt>
                <c:pt idx="2612">
                  <c:v>1251</c:v>
                </c:pt>
                <c:pt idx="2613">
                  <c:v>465</c:v>
                </c:pt>
                <c:pt idx="2614">
                  <c:v>74</c:v>
                </c:pt>
                <c:pt idx="2615">
                  <c:v>62</c:v>
                </c:pt>
                <c:pt idx="2616">
                  <c:v>3468</c:v>
                </c:pt>
                <c:pt idx="2617">
                  <c:v>52</c:v>
                </c:pt>
                <c:pt idx="2618">
                  <c:v>50</c:v>
                </c:pt>
                <c:pt idx="2619">
                  <c:v>45</c:v>
                </c:pt>
                <c:pt idx="2620">
                  <c:v>21</c:v>
                </c:pt>
                <c:pt idx="2621">
                  <c:v>100</c:v>
                </c:pt>
                <c:pt idx="2622">
                  <c:v>81</c:v>
                </c:pt>
                <c:pt idx="2623">
                  <c:v>286</c:v>
                </c:pt>
                <c:pt idx="2624">
                  <c:v>42</c:v>
                </c:pt>
                <c:pt idx="2625">
                  <c:v>199</c:v>
                </c:pt>
                <c:pt idx="2626">
                  <c:v>25</c:v>
                </c:pt>
                <c:pt idx="2627">
                  <c:v>84</c:v>
                </c:pt>
                <c:pt idx="2628">
                  <c:v>50</c:v>
                </c:pt>
                <c:pt idx="2629">
                  <c:v>26</c:v>
                </c:pt>
                <c:pt idx="2630">
                  <c:v>14</c:v>
                </c:pt>
                <c:pt idx="2631">
                  <c:v>49</c:v>
                </c:pt>
                <c:pt idx="2632">
                  <c:v>69</c:v>
                </c:pt>
                <c:pt idx="2633">
                  <c:v>1</c:v>
                </c:pt>
                <c:pt idx="2634">
                  <c:v>0</c:v>
                </c:pt>
                <c:pt idx="2635">
                  <c:v>1501</c:v>
                </c:pt>
                <c:pt idx="2636">
                  <c:v>52</c:v>
                </c:pt>
                <c:pt idx="2637">
                  <c:v>23</c:v>
                </c:pt>
                <c:pt idx="2638">
                  <c:v>535</c:v>
                </c:pt>
                <c:pt idx="2639">
                  <c:v>3</c:v>
                </c:pt>
                <c:pt idx="2640">
                  <c:v>6</c:v>
                </c:pt>
                <c:pt idx="2641">
                  <c:v>3</c:v>
                </c:pt>
                <c:pt idx="2642">
                  <c:v>5</c:v>
                </c:pt>
                <c:pt idx="2643">
                  <c:v>17</c:v>
                </c:pt>
                <c:pt idx="2644">
                  <c:v>11</c:v>
                </c:pt>
                <c:pt idx="2645">
                  <c:v>70</c:v>
                </c:pt>
                <c:pt idx="2646">
                  <c:v>6</c:v>
                </c:pt>
                <c:pt idx="2647">
                  <c:v>43</c:v>
                </c:pt>
                <c:pt idx="2648">
                  <c:v>152</c:v>
                </c:pt>
                <c:pt idx="2649">
                  <c:v>59</c:v>
                </c:pt>
                <c:pt idx="2650">
                  <c:v>4</c:v>
                </c:pt>
                <c:pt idx="2651">
                  <c:v>10</c:v>
                </c:pt>
                <c:pt idx="2652">
                  <c:v>5</c:v>
                </c:pt>
                <c:pt idx="2653">
                  <c:v>60</c:v>
                </c:pt>
                <c:pt idx="2654">
                  <c:v>80</c:v>
                </c:pt>
                <c:pt idx="2655">
                  <c:v>56</c:v>
                </c:pt>
                <c:pt idx="2656">
                  <c:v>104</c:v>
                </c:pt>
                <c:pt idx="2657">
                  <c:v>46</c:v>
                </c:pt>
                <c:pt idx="2658">
                  <c:v>206</c:v>
                </c:pt>
                <c:pt idx="2659">
                  <c:v>18</c:v>
                </c:pt>
                <c:pt idx="2660">
                  <c:v>28</c:v>
                </c:pt>
                <c:pt idx="2661">
                  <c:v>11</c:v>
                </c:pt>
                <c:pt idx="2662">
                  <c:v>60</c:v>
                </c:pt>
                <c:pt idx="2663">
                  <c:v>84</c:v>
                </c:pt>
                <c:pt idx="2664">
                  <c:v>47</c:v>
                </c:pt>
                <c:pt idx="2665">
                  <c:v>66</c:v>
                </c:pt>
                <c:pt idx="2666">
                  <c:v>171</c:v>
                </c:pt>
                <c:pt idx="2667">
                  <c:v>29</c:v>
                </c:pt>
                <c:pt idx="2668">
                  <c:v>9</c:v>
                </c:pt>
                <c:pt idx="2669">
                  <c:v>27</c:v>
                </c:pt>
                <c:pt idx="2670">
                  <c:v>2</c:v>
                </c:pt>
                <c:pt idx="2671">
                  <c:v>3</c:v>
                </c:pt>
                <c:pt idx="2672">
                  <c:v>4</c:v>
                </c:pt>
                <c:pt idx="2673">
                  <c:v>2</c:v>
                </c:pt>
                <c:pt idx="2674">
                  <c:v>20</c:v>
                </c:pt>
                <c:pt idx="2675">
                  <c:v>3</c:v>
                </c:pt>
                <c:pt idx="2676">
                  <c:v>4</c:v>
                </c:pt>
                <c:pt idx="2677">
                  <c:v>1</c:v>
                </c:pt>
                <c:pt idx="2678">
                  <c:v>0</c:v>
                </c:pt>
                <c:pt idx="2679">
                  <c:v>0</c:v>
                </c:pt>
                <c:pt idx="2680">
                  <c:v>14</c:v>
                </c:pt>
                <c:pt idx="2681">
                  <c:v>1</c:v>
                </c:pt>
                <c:pt idx="2682">
                  <c:v>118</c:v>
                </c:pt>
                <c:pt idx="2683">
                  <c:v>2</c:v>
                </c:pt>
                <c:pt idx="2684">
                  <c:v>1</c:v>
                </c:pt>
                <c:pt idx="2685">
                  <c:v>3</c:v>
                </c:pt>
                <c:pt idx="2686">
                  <c:v>1</c:v>
                </c:pt>
                <c:pt idx="2687">
                  <c:v>3</c:v>
                </c:pt>
                <c:pt idx="2688">
                  <c:v>38</c:v>
                </c:pt>
                <c:pt idx="2689">
                  <c:v>52</c:v>
                </c:pt>
                <c:pt idx="2690">
                  <c:v>2</c:v>
                </c:pt>
                <c:pt idx="2691">
                  <c:v>0</c:v>
                </c:pt>
                <c:pt idx="2692">
                  <c:v>4</c:v>
                </c:pt>
                <c:pt idx="2693">
                  <c:v>46</c:v>
                </c:pt>
                <c:pt idx="2694">
                  <c:v>26</c:v>
                </c:pt>
                <c:pt idx="2695">
                  <c:v>45</c:v>
                </c:pt>
                <c:pt idx="2696">
                  <c:v>7</c:v>
                </c:pt>
                <c:pt idx="2697">
                  <c:v>8</c:v>
                </c:pt>
                <c:pt idx="2698">
                  <c:v>263</c:v>
                </c:pt>
                <c:pt idx="2699">
                  <c:v>394</c:v>
                </c:pt>
                <c:pt idx="2700">
                  <c:v>1049</c:v>
                </c:pt>
                <c:pt idx="2701">
                  <c:v>308</c:v>
                </c:pt>
                <c:pt idx="2702">
                  <c:v>1088</c:v>
                </c:pt>
                <c:pt idx="2703">
                  <c:v>73</c:v>
                </c:pt>
                <c:pt idx="2704">
                  <c:v>143</c:v>
                </c:pt>
                <c:pt idx="2705">
                  <c:v>1420</c:v>
                </c:pt>
                <c:pt idx="2706">
                  <c:v>305</c:v>
                </c:pt>
                <c:pt idx="2707">
                  <c:v>551</c:v>
                </c:pt>
                <c:pt idx="2708">
                  <c:v>187</c:v>
                </c:pt>
                <c:pt idx="2709">
                  <c:v>325</c:v>
                </c:pt>
                <c:pt idx="2710">
                  <c:v>148</c:v>
                </c:pt>
                <c:pt idx="2711">
                  <c:v>69</c:v>
                </c:pt>
                <c:pt idx="2712">
                  <c:v>173</c:v>
                </c:pt>
                <c:pt idx="2713">
                  <c:v>269</c:v>
                </c:pt>
                <c:pt idx="2714">
                  <c:v>185</c:v>
                </c:pt>
                <c:pt idx="2715">
                  <c:v>176</c:v>
                </c:pt>
                <c:pt idx="2716">
                  <c:v>1019</c:v>
                </c:pt>
                <c:pt idx="2717">
                  <c:v>113</c:v>
                </c:pt>
                <c:pt idx="2718">
                  <c:v>404</c:v>
                </c:pt>
                <c:pt idx="2719">
                  <c:v>707</c:v>
                </c:pt>
                <c:pt idx="2720">
                  <c:v>392</c:v>
                </c:pt>
                <c:pt idx="2721">
                  <c:v>23</c:v>
                </c:pt>
                <c:pt idx="2722">
                  <c:v>682</c:v>
                </c:pt>
                <c:pt idx="2723">
                  <c:v>37</c:v>
                </c:pt>
                <c:pt idx="2724">
                  <c:v>146</c:v>
                </c:pt>
                <c:pt idx="2725">
                  <c:v>119</c:v>
                </c:pt>
                <c:pt idx="2726">
                  <c:v>339</c:v>
                </c:pt>
                <c:pt idx="2727">
                  <c:v>58</c:v>
                </c:pt>
                <c:pt idx="2728">
                  <c:v>456</c:v>
                </c:pt>
                <c:pt idx="2729">
                  <c:v>15</c:v>
                </c:pt>
                <c:pt idx="2730">
                  <c:v>191</c:v>
                </c:pt>
                <c:pt idx="2731">
                  <c:v>17</c:v>
                </c:pt>
                <c:pt idx="2732">
                  <c:v>4</c:v>
                </c:pt>
                <c:pt idx="2733">
                  <c:v>18</c:v>
                </c:pt>
                <c:pt idx="2734">
                  <c:v>0</c:v>
                </c:pt>
                <c:pt idx="2735">
                  <c:v>22</c:v>
                </c:pt>
                <c:pt idx="2736">
                  <c:v>49</c:v>
                </c:pt>
                <c:pt idx="2737">
                  <c:v>19</c:v>
                </c:pt>
                <c:pt idx="2738">
                  <c:v>4</c:v>
                </c:pt>
                <c:pt idx="2739">
                  <c:v>4</c:v>
                </c:pt>
                <c:pt idx="2740">
                  <c:v>2</c:v>
                </c:pt>
                <c:pt idx="2741">
                  <c:v>0</c:v>
                </c:pt>
                <c:pt idx="2742">
                  <c:v>0</c:v>
                </c:pt>
                <c:pt idx="2743">
                  <c:v>14</c:v>
                </c:pt>
                <c:pt idx="2744">
                  <c:v>8</c:v>
                </c:pt>
                <c:pt idx="2745">
                  <c:v>0</c:v>
                </c:pt>
                <c:pt idx="2746">
                  <c:v>15</c:v>
                </c:pt>
                <c:pt idx="2747">
                  <c:v>33</c:v>
                </c:pt>
                <c:pt idx="2748">
                  <c:v>2</c:v>
                </c:pt>
                <c:pt idx="2749">
                  <c:v>6</c:v>
                </c:pt>
                <c:pt idx="2750">
                  <c:v>2</c:v>
                </c:pt>
                <c:pt idx="2751">
                  <c:v>0</c:v>
                </c:pt>
                <c:pt idx="2752">
                  <c:v>4</c:v>
                </c:pt>
                <c:pt idx="2753">
                  <c:v>1</c:v>
                </c:pt>
                <c:pt idx="2754">
                  <c:v>3</c:v>
                </c:pt>
                <c:pt idx="2755">
                  <c:v>4</c:v>
                </c:pt>
                <c:pt idx="2756">
                  <c:v>0</c:v>
                </c:pt>
                <c:pt idx="2757">
                  <c:v>4</c:v>
                </c:pt>
                <c:pt idx="2758">
                  <c:v>3</c:v>
                </c:pt>
                <c:pt idx="2759">
                  <c:v>34</c:v>
                </c:pt>
                <c:pt idx="2760">
                  <c:v>2</c:v>
                </c:pt>
                <c:pt idx="2761">
                  <c:v>33</c:v>
                </c:pt>
                <c:pt idx="2762">
                  <c:v>0</c:v>
                </c:pt>
                <c:pt idx="2763">
                  <c:v>0</c:v>
                </c:pt>
                <c:pt idx="2764">
                  <c:v>1</c:v>
                </c:pt>
                <c:pt idx="2765">
                  <c:v>13</c:v>
                </c:pt>
                <c:pt idx="2766">
                  <c:v>2</c:v>
                </c:pt>
                <c:pt idx="2767">
                  <c:v>36</c:v>
                </c:pt>
                <c:pt idx="2768">
                  <c:v>1</c:v>
                </c:pt>
                <c:pt idx="2769">
                  <c:v>15</c:v>
                </c:pt>
                <c:pt idx="2770">
                  <c:v>1</c:v>
                </c:pt>
                <c:pt idx="2771">
                  <c:v>0</c:v>
                </c:pt>
                <c:pt idx="2772">
                  <c:v>28</c:v>
                </c:pt>
                <c:pt idx="2773">
                  <c:v>18</c:v>
                </c:pt>
                <c:pt idx="2774">
                  <c:v>61</c:v>
                </c:pt>
                <c:pt idx="2775">
                  <c:v>108</c:v>
                </c:pt>
                <c:pt idx="2776">
                  <c:v>142</c:v>
                </c:pt>
                <c:pt idx="2777">
                  <c:v>74</c:v>
                </c:pt>
                <c:pt idx="2778">
                  <c:v>38</c:v>
                </c:pt>
                <c:pt idx="2779">
                  <c:v>20</c:v>
                </c:pt>
                <c:pt idx="2780">
                  <c:v>24</c:v>
                </c:pt>
                <c:pt idx="2781">
                  <c:v>66</c:v>
                </c:pt>
                <c:pt idx="2782">
                  <c:v>28</c:v>
                </c:pt>
                <c:pt idx="2783">
                  <c:v>24</c:v>
                </c:pt>
                <c:pt idx="2784">
                  <c:v>73</c:v>
                </c:pt>
                <c:pt idx="2785">
                  <c:v>3</c:v>
                </c:pt>
                <c:pt idx="2786">
                  <c:v>20</c:v>
                </c:pt>
                <c:pt idx="2787">
                  <c:v>21</c:v>
                </c:pt>
                <c:pt idx="2788">
                  <c:v>94</c:v>
                </c:pt>
                <c:pt idx="2789">
                  <c:v>139</c:v>
                </c:pt>
                <c:pt idx="2790">
                  <c:v>130</c:v>
                </c:pt>
                <c:pt idx="2791">
                  <c:v>31</c:v>
                </c:pt>
                <c:pt idx="2792">
                  <c:v>13</c:v>
                </c:pt>
                <c:pt idx="2793">
                  <c:v>90</c:v>
                </c:pt>
                <c:pt idx="2794">
                  <c:v>141</c:v>
                </c:pt>
                <c:pt idx="2795">
                  <c:v>23</c:v>
                </c:pt>
                <c:pt idx="2796">
                  <c:v>18</c:v>
                </c:pt>
                <c:pt idx="2797">
                  <c:v>76</c:v>
                </c:pt>
                <c:pt idx="2798">
                  <c:v>93</c:v>
                </c:pt>
                <c:pt idx="2799">
                  <c:v>69</c:v>
                </c:pt>
                <c:pt idx="2800">
                  <c:v>21</c:v>
                </c:pt>
                <c:pt idx="2801">
                  <c:v>57</c:v>
                </c:pt>
                <c:pt idx="2802">
                  <c:v>108</c:v>
                </c:pt>
                <c:pt idx="2803">
                  <c:v>83</c:v>
                </c:pt>
                <c:pt idx="2804">
                  <c:v>96</c:v>
                </c:pt>
                <c:pt idx="2805">
                  <c:v>64</c:v>
                </c:pt>
                <c:pt idx="2806">
                  <c:v>14</c:v>
                </c:pt>
                <c:pt idx="2807">
                  <c:v>169</c:v>
                </c:pt>
                <c:pt idx="2808">
                  <c:v>33</c:v>
                </c:pt>
                <c:pt idx="2809">
                  <c:v>102</c:v>
                </c:pt>
                <c:pt idx="2810">
                  <c:v>104</c:v>
                </c:pt>
                <c:pt idx="2811">
                  <c:v>20</c:v>
                </c:pt>
                <c:pt idx="2812">
                  <c:v>35</c:v>
                </c:pt>
                <c:pt idx="2813">
                  <c:v>94</c:v>
                </c:pt>
                <c:pt idx="2814">
                  <c:v>14</c:v>
                </c:pt>
                <c:pt idx="2815">
                  <c:v>15</c:v>
                </c:pt>
                <c:pt idx="2816">
                  <c:v>51</c:v>
                </c:pt>
                <c:pt idx="2817">
                  <c:v>19</c:v>
                </c:pt>
                <c:pt idx="2818">
                  <c:v>23</c:v>
                </c:pt>
                <c:pt idx="2819">
                  <c:v>97</c:v>
                </c:pt>
                <c:pt idx="2820">
                  <c:v>76</c:v>
                </c:pt>
                <c:pt idx="2821">
                  <c:v>11</c:v>
                </c:pt>
                <c:pt idx="2822">
                  <c:v>52</c:v>
                </c:pt>
                <c:pt idx="2823">
                  <c:v>95</c:v>
                </c:pt>
                <c:pt idx="2824">
                  <c:v>35</c:v>
                </c:pt>
                <c:pt idx="2825">
                  <c:v>21</c:v>
                </c:pt>
                <c:pt idx="2826">
                  <c:v>93</c:v>
                </c:pt>
                <c:pt idx="2827">
                  <c:v>11</c:v>
                </c:pt>
                <c:pt idx="2828">
                  <c:v>21</c:v>
                </c:pt>
                <c:pt idx="2829">
                  <c:v>54</c:v>
                </c:pt>
                <c:pt idx="2830">
                  <c:v>31</c:v>
                </c:pt>
                <c:pt idx="2831">
                  <c:v>132</c:v>
                </c:pt>
                <c:pt idx="2832">
                  <c:v>1</c:v>
                </c:pt>
                <c:pt idx="2833">
                  <c:v>0</c:v>
                </c:pt>
                <c:pt idx="2834">
                  <c:v>0</c:v>
                </c:pt>
                <c:pt idx="2835">
                  <c:v>1</c:v>
                </c:pt>
                <c:pt idx="2836">
                  <c:v>39</c:v>
                </c:pt>
                <c:pt idx="2837">
                  <c:v>0</c:v>
                </c:pt>
                <c:pt idx="2838">
                  <c:v>0</c:v>
                </c:pt>
                <c:pt idx="2839">
                  <c:v>3</c:v>
                </c:pt>
                <c:pt idx="2840">
                  <c:v>1</c:v>
                </c:pt>
                <c:pt idx="2841">
                  <c:v>13</c:v>
                </c:pt>
                <c:pt idx="2842">
                  <c:v>0</c:v>
                </c:pt>
                <c:pt idx="2843">
                  <c:v>6</c:v>
                </c:pt>
                <c:pt idx="2844">
                  <c:v>0</c:v>
                </c:pt>
                <c:pt idx="2845">
                  <c:v>14</c:v>
                </c:pt>
                <c:pt idx="2846">
                  <c:v>5</c:v>
                </c:pt>
                <c:pt idx="2847">
                  <c:v>6</c:v>
                </c:pt>
                <c:pt idx="2848">
                  <c:v>15</c:v>
                </c:pt>
                <c:pt idx="2849">
                  <c:v>0</c:v>
                </c:pt>
                <c:pt idx="2850">
                  <c:v>1</c:v>
                </c:pt>
                <c:pt idx="2851">
                  <c:v>9</c:v>
                </c:pt>
                <c:pt idx="2852">
                  <c:v>3</c:v>
                </c:pt>
                <c:pt idx="2853">
                  <c:v>3</c:v>
                </c:pt>
                <c:pt idx="2854">
                  <c:v>1</c:v>
                </c:pt>
                <c:pt idx="2855">
                  <c:v>3</c:v>
                </c:pt>
                <c:pt idx="2856">
                  <c:v>0</c:v>
                </c:pt>
                <c:pt idx="2857">
                  <c:v>2</c:v>
                </c:pt>
                <c:pt idx="2858">
                  <c:v>10</c:v>
                </c:pt>
                <c:pt idx="2859">
                  <c:v>60</c:v>
                </c:pt>
                <c:pt idx="2860">
                  <c:v>5</c:v>
                </c:pt>
                <c:pt idx="2861">
                  <c:v>9</c:v>
                </c:pt>
                <c:pt idx="2862">
                  <c:v>13</c:v>
                </c:pt>
                <c:pt idx="2863">
                  <c:v>0</c:v>
                </c:pt>
                <c:pt idx="2864">
                  <c:v>8</c:v>
                </c:pt>
                <c:pt idx="2865">
                  <c:v>3</c:v>
                </c:pt>
                <c:pt idx="2866">
                  <c:v>3</c:v>
                </c:pt>
                <c:pt idx="2867">
                  <c:v>0</c:v>
                </c:pt>
                <c:pt idx="2868">
                  <c:v>6</c:v>
                </c:pt>
                <c:pt idx="2869">
                  <c:v>4</c:v>
                </c:pt>
                <c:pt idx="2870">
                  <c:v>1</c:v>
                </c:pt>
                <c:pt idx="2871">
                  <c:v>29</c:v>
                </c:pt>
                <c:pt idx="2872">
                  <c:v>0</c:v>
                </c:pt>
                <c:pt idx="2873">
                  <c:v>4</c:v>
                </c:pt>
                <c:pt idx="2874">
                  <c:v>5</c:v>
                </c:pt>
                <c:pt idx="2875">
                  <c:v>4</c:v>
                </c:pt>
                <c:pt idx="2876">
                  <c:v>5</c:v>
                </c:pt>
                <c:pt idx="2877">
                  <c:v>1</c:v>
                </c:pt>
                <c:pt idx="2878">
                  <c:v>1</c:v>
                </c:pt>
                <c:pt idx="2879">
                  <c:v>0</c:v>
                </c:pt>
                <c:pt idx="2880">
                  <c:v>14</c:v>
                </c:pt>
                <c:pt idx="2881">
                  <c:v>3</c:v>
                </c:pt>
                <c:pt idx="2882">
                  <c:v>10</c:v>
                </c:pt>
                <c:pt idx="2883">
                  <c:v>17</c:v>
                </c:pt>
                <c:pt idx="2884">
                  <c:v>2</c:v>
                </c:pt>
                <c:pt idx="2885">
                  <c:v>0</c:v>
                </c:pt>
                <c:pt idx="2886">
                  <c:v>4</c:v>
                </c:pt>
                <c:pt idx="2887">
                  <c:v>12</c:v>
                </c:pt>
                <c:pt idx="2888">
                  <c:v>3</c:v>
                </c:pt>
                <c:pt idx="2889">
                  <c:v>12</c:v>
                </c:pt>
                <c:pt idx="2890">
                  <c:v>0</c:v>
                </c:pt>
                <c:pt idx="2891">
                  <c:v>7</c:v>
                </c:pt>
                <c:pt idx="2892">
                  <c:v>2</c:v>
                </c:pt>
                <c:pt idx="2893">
                  <c:v>1</c:v>
                </c:pt>
                <c:pt idx="2894">
                  <c:v>4</c:v>
                </c:pt>
                <c:pt idx="2895">
                  <c:v>4</c:v>
                </c:pt>
                <c:pt idx="2896">
                  <c:v>17</c:v>
                </c:pt>
                <c:pt idx="2897">
                  <c:v>7</c:v>
                </c:pt>
                <c:pt idx="2898">
                  <c:v>2</c:v>
                </c:pt>
                <c:pt idx="2899">
                  <c:v>5</c:v>
                </c:pt>
                <c:pt idx="2900">
                  <c:v>1</c:v>
                </c:pt>
                <c:pt idx="2901">
                  <c:v>1</c:v>
                </c:pt>
                <c:pt idx="2902">
                  <c:v>14</c:v>
                </c:pt>
                <c:pt idx="2903">
                  <c:v>26</c:v>
                </c:pt>
                <c:pt idx="2904">
                  <c:v>2</c:v>
                </c:pt>
                <c:pt idx="2905">
                  <c:v>1</c:v>
                </c:pt>
                <c:pt idx="2906">
                  <c:v>3</c:v>
                </c:pt>
                <c:pt idx="2907">
                  <c:v>7</c:v>
                </c:pt>
                <c:pt idx="2908">
                  <c:v>9</c:v>
                </c:pt>
                <c:pt idx="2909">
                  <c:v>20</c:v>
                </c:pt>
                <c:pt idx="2910">
                  <c:v>6</c:v>
                </c:pt>
                <c:pt idx="2911">
                  <c:v>13</c:v>
                </c:pt>
                <c:pt idx="2912">
                  <c:v>3</c:v>
                </c:pt>
                <c:pt idx="2913">
                  <c:v>6</c:v>
                </c:pt>
                <c:pt idx="2914">
                  <c:v>10</c:v>
                </c:pt>
                <c:pt idx="2915">
                  <c:v>147</c:v>
                </c:pt>
                <c:pt idx="2916">
                  <c:v>199</c:v>
                </c:pt>
                <c:pt idx="2917">
                  <c:v>50</c:v>
                </c:pt>
                <c:pt idx="2918">
                  <c:v>21</c:v>
                </c:pt>
                <c:pt idx="2919">
                  <c:v>24</c:v>
                </c:pt>
                <c:pt idx="2920">
                  <c:v>32</c:v>
                </c:pt>
                <c:pt idx="2921">
                  <c:v>62</c:v>
                </c:pt>
                <c:pt idx="2922">
                  <c:v>9</c:v>
                </c:pt>
                <c:pt idx="2923">
                  <c:v>38</c:v>
                </c:pt>
                <c:pt idx="2924">
                  <c:v>54</c:v>
                </c:pt>
                <c:pt idx="2925">
                  <c:v>37</c:v>
                </c:pt>
                <c:pt idx="2926">
                  <c:v>39</c:v>
                </c:pt>
                <c:pt idx="2927">
                  <c:v>34</c:v>
                </c:pt>
                <c:pt idx="2928">
                  <c:v>55</c:v>
                </c:pt>
                <c:pt idx="2929">
                  <c:v>32</c:v>
                </c:pt>
                <c:pt idx="2930">
                  <c:v>25</c:v>
                </c:pt>
                <c:pt idx="2931">
                  <c:v>33</c:v>
                </c:pt>
                <c:pt idx="2932">
                  <c:v>1</c:v>
                </c:pt>
                <c:pt idx="2933">
                  <c:v>202</c:v>
                </c:pt>
                <c:pt idx="2934">
                  <c:v>0</c:v>
                </c:pt>
                <c:pt idx="2935">
                  <c:v>1</c:v>
                </c:pt>
                <c:pt idx="2936">
                  <c:v>0</c:v>
                </c:pt>
                <c:pt idx="2937">
                  <c:v>2</c:v>
                </c:pt>
                <c:pt idx="2938">
                  <c:v>13</c:v>
                </c:pt>
                <c:pt idx="2939">
                  <c:v>9</c:v>
                </c:pt>
                <c:pt idx="2940">
                  <c:v>2</c:v>
                </c:pt>
                <c:pt idx="2941">
                  <c:v>0</c:v>
                </c:pt>
                <c:pt idx="2942">
                  <c:v>58</c:v>
                </c:pt>
                <c:pt idx="2943">
                  <c:v>8</c:v>
                </c:pt>
                <c:pt idx="2944">
                  <c:v>3</c:v>
                </c:pt>
                <c:pt idx="2945">
                  <c:v>0</c:v>
                </c:pt>
                <c:pt idx="2946">
                  <c:v>11</c:v>
                </c:pt>
                <c:pt idx="2947">
                  <c:v>20</c:v>
                </c:pt>
                <c:pt idx="2948">
                  <c:v>3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108</c:v>
                </c:pt>
                <c:pt idx="2953">
                  <c:v>20</c:v>
                </c:pt>
                <c:pt idx="2954">
                  <c:v>98</c:v>
                </c:pt>
                <c:pt idx="2955">
                  <c:v>196</c:v>
                </c:pt>
                <c:pt idx="2956">
                  <c:v>39</c:v>
                </c:pt>
                <c:pt idx="2957">
                  <c:v>128</c:v>
                </c:pt>
                <c:pt idx="2958">
                  <c:v>71</c:v>
                </c:pt>
                <c:pt idx="2959">
                  <c:v>47</c:v>
                </c:pt>
                <c:pt idx="2960">
                  <c:v>17</c:v>
                </c:pt>
                <c:pt idx="2961">
                  <c:v>91</c:v>
                </c:pt>
                <c:pt idx="2962">
                  <c:v>43</c:v>
                </c:pt>
                <c:pt idx="2963">
                  <c:v>17</c:v>
                </c:pt>
                <c:pt idx="2964">
                  <c:v>33</c:v>
                </c:pt>
                <c:pt idx="2965">
                  <c:v>87</c:v>
                </c:pt>
                <c:pt idx="2966">
                  <c:v>113</c:v>
                </c:pt>
                <c:pt idx="2967">
                  <c:v>14</c:v>
                </c:pt>
                <c:pt idx="2968">
                  <c:v>30</c:v>
                </c:pt>
                <c:pt idx="2969">
                  <c:v>16</c:v>
                </c:pt>
                <c:pt idx="2970">
                  <c:v>46</c:v>
                </c:pt>
                <c:pt idx="2971">
                  <c:v>24</c:v>
                </c:pt>
                <c:pt idx="2972">
                  <c:v>97</c:v>
                </c:pt>
                <c:pt idx="2973">
                  <c:v>59</c:v>
                </c:pt>
                <c:pt idx="2974">
                  <c:v>1095</c:v>
                </c:pt>
                <c:pt idx="2975">
                  <c:v>218</c:v>
                </c:pt>
                <c:pt idx="2976">
                  <c:v>111</c:v>
                </c:pt>
                <c:pt idx="2977">
                  <c:v>56</c:v>
                </c:pt>
                <c:pt idx="2978">
                  <c:v>265</c:v>
                </c:pt>
                <c:pt idx="2979">
                  <c:v>28</c:v>
                </c:pt>
                <c:pt idx="2980">
                  <c:v>364</c:v>
                </c:pt>
                <c:pt idx="2981">
                  <c:v>27</c:v>
                </c:pt>
                <c:pt idx="2982">
                  <c:v>93</c:v>
                </c:pt>
                <c:pt idx="2983">
                  <c:v>64</c:v>
                </c:pt>
                <c:pt idx="2984">
                  <c:v>22</c:v>
                </c:pt>
                <c:pt idx="2985">
                  <c:v>59</c:v>
                </c:pt>
                <c:pt idx="2986">
                  <c:v>249</c:v>
                </c:pt>
                <c:pt idx="2987">
                  <c:v>392</c:v>
                </c:pt>
                <c:pt idx="2988">
                  <c:v>115</c:v>
                </c:pt>
                <c:pt idx="2989">
                  <c:v>433</c:v>
                </c:pt>
                <c:pt idx="2990">
                  <c:v>20</c:v>
                </c:pt>
                <c:pt idx="2991">
                  <c:v>8</c:v>
                </c:pt>
                <c:pt idx="2992">
                  <c:v>175</c:v>
                </c:pt>
                <c:pt idx="2993">
                  <c:v>104</c:v>
                </c:pt>
                <c:pt idx="2994">
                  <c:v>17</c:v>
                </c:pt>
                <c:pt idx="2995">
                  <c:v>277</c:v>
                </c:pt>
                <c:pt idx="2996">
                  <c:v>118</c:v>
                </c:pt>
                <c:pt idx="2997">
                  <c:v>97</c:v>
                </c:pt>
                <c:pt idx="2998">
                  <c:v>20</c:v>
                </c:pt>
                <c:pt idx="2999">
                  <c:v>26</c:v>
                </c:pt>
                <c:pt idx="3000">
                  <c:v>128</c:v>
                </c:pt>
                <c:pt idx="3001">
                  <c:v>15</c:v>
                </c:pt>
                <c:pt idx="3002">
                  <c:v>25</c:v>
                </c:pt>
                <c:pt idx="3003">
                  <c:v>55</c:v>
                </c:pt>
                <c:pt idx="3004">
                  <c:v>107</c:v>
                </c:pt>
                <c:pt idx="3005">
                  <c:v>557</c:v>
                </c:pt>
                <c:pt idx="3006">
                  <c:v>40</c:v>
                </c:pt>
                <c:pt idx="3007">
                  <c:v>36</c:v>
                </c:pt>
                <c:pt idx="3008">
                  <c:v>159</c:v>
                </c:pt>
                <c:pt idx="3009">
                  <c:v>41</c:v>
                </c:pt>
                <c:pt idx="3010">
                  <c:v>226</c:v>
                </c:pt>
                <c:pt idx="3011">
                  <c:v>30</c:v>
                </c:pt>
                <c:pt idx="3012">
                  <c:v>103</c:v>
                </c:pt>
                <c:pt idx="3013">
                  <c:v>62</c:v>
                </c:pt>
                <c:pt idx="3014">
                  <c:v>6</c:v>
                </c:pt>
                <c:pt idx="3015">
                  <c:v>182</c:v>
                </c:pt>
                <c:pt idx="3016">
                  <c:v>145</c:v>
                </c:pt>
                <c:pt idx="3017">
                  <c:v>25</c:v>
                </c:pt>
                <c:pt idx="3018">
                  <c:v>320</c:v>
                </c:pt>
                <c:pt idx="3019">
                  <c:v>99</c:v>
                </c:pt>
                <c:pt idx="3020">
                  <c:v>348</c:v>
                </c:pt>
                <c:pt idx="3021">
                  <c:v>41</c:v>
                </c:pt>
                <c:pt idx="3022">
                  <c:v>29</c:v>
                </c:pt>
                <c:pt idx="3023">
                  <c:v>25</c:v>
                </c:pt>
                <c:pt idx="3024">
                  <c:v>23</c:v>
                </c:pt>
                <c:pt idx="3025">
                  <c:v>1260</c:v>
                </c:pt>
                <c:pt idx="3026">
                  <c:v>307</c:v>
                </c:pt>
                <c:pt idx="3027">
                  <c:v>329</c:v>
                </c:pt>
                <c:pt idx="3028">
                  <c:v>32</c:v>
                </c:pt>
                <c:pt idx="3029">
                  <c:v>27</c:v>
                </c:pt>
                <c:pt idx="3030">
                  <c:v>236</c:v>
                </c:pt>
                <c:pt idx="3031">
                  <c:v>42</c:v>
                </c:pt>
                <c:pt idx="3032">
                  <c:v>95</c:v>
                </c:pt>
                <c:pt idx="3033">
                  <c:v>37</c:v>
                </c:pt>
                <c:pt idx="3034">
                  <c:v>128</c:v>
                </c:pt>
                <c:pt idx="3035">
                  <c:v>156</c:v>
                </c:pt>
                <c:pt idx="3036">
                  <c:v>64</c:v>
                </c:pt>
                <c:pt idx="3037">
                  <c:v>58</c:v>
                </c:pt>
                <c:pt idx="3038">
                  <c:v>20</c:v>
                </c:pt>
                <c:pt idx="3039">
                  <c:v>47</c:v>
                </c:pt>
                <c:pt idx="3040">
                  <c:v>54</c:v>
                </c:pt>
                <c:pt idx="3041">
                  <c:v>9</c:v>
                </c:pt>
                <c:pt idx="3042">
                  <c:v>35</c:v>
                </c:pt>
                <c:pt idx="3043">
                  <c:v>2</c:v>
                </c:pt>
                <c:pt idx="3044">
                  <c:v>3</c:v>
                </c:pt>
                <c:pt idx="3045">
                  <c:v>0</c:v>
                </c:pt>
                <c:pt idx="3046">
                  <c:v>1</c:v>
                </c:pt>
                <c:pt idx="3047">
                  <c:v>0</c:v>
                </c:pt>
                <c:pt idx="3048">
                  <c:v>0</c:v>
                </c:pt>
                <c:pt idx="3049">
                  <c:v>3</c:v>
                </c:pt>
                <c:pt idx="3050">
                  <c:v>11</c:v>
                </c:pt>
                <c:pt idx="3051">
                  <c:v>6</c:v>
                </c:pt>
                <c:pt idx="3052">
                  <c:v>0</c:v>
                </c:pt>
                <c:pt idx="3053">
                  <c:v>67</c:v>
                </c:pt>
                <c:pt idx="3054">
                  <c:v>23</c:v>
                </c:pt>
                <c:pt idx="3055">
                  <c:v>72</c:v>
                </c:pt>
                <c:pt idx="3056">
                  <c:v>2</c:v>
                </c:pt>
                <c:pt idx="3057">
                  <c:v>1</c:v>
                </c:pt>
                <c:pt idx="3058">
                  <c:v>2</c:v>
                </c:pt>
                <c:pt idx="3059">
                  <c:v>7</c:v>
                </c:pt>
                <c:pt idx="3060">
                  <c:v>16</c:v>
                </c:pt>
                <c:pt idx="3061">
                  <c:v>117</c:v>
                </c:pt>
                <c:pt idx="3062">
                  <c:v>2</c:v>
                </c:pt>
                <c:pt idx="3063">
                  <c:v>7</c:v>
                </c:pt>
                <c:pt idx="3064">
                  <c:v>3</c:v>
                </c:pt>
                <c:pt idx="3065">
                  <c:v>20</c:v>
                </c:pt>
                <c:pt idx="3066">
                  <c:v>50</c:v>
                </c:pt>
                <c:pt idx="3067">
                  <c:v>2</c:v>
                </c:pt>
                <c:pt idx="3068">
                  <c:v>3</c:v>
                </c:pt>
                <c:pt idx="3069">
                  <c:v>27</c:v>
                </c:pt>
                <c:pt idx="3070">
                  <c:v>7</c:v>
                </c:pt>
                <c:pt idx="3071">
                  <c:v>5</c:v>
                </c:pt>
                <c:pt idx="3072">
                  <c:v>0</c:v>
                </c:pt>
                <c:pt idx="3073">
                  <c:v>3</c:v>
                </c:pt>
                <c:pt idx="3074">
                  <c:v>6</c:v>
                </c:pt>
                <c:pt idx="3075">
                  <c:v>9</c:v>
                </c:pt>
                <c:pt idx="3076">
                  <c:v>3</c:v>
                </c:pt>
                <c:pt idx="3077">
                  <c:v>2</c:v>
                </c:pt>
                <c:pt idx="3078">
                  <c:v>3</c:v>
                </c:pt>
                <c:pt idx="3079">
                  <c:v>45</c:v>
                </c:pt>
                <c:pt idx="3080">
                  <c:v>9</c:v>
                </c:pt>
                <c:pt idx="3081">
                  <c:v>9</c:v>
                </c:pt>
                <c:pt idx="3082">
                  <c:v>21</c:v>
                </c:pt>
                <c:pt idx="3083">
                  <c:v>17</c:v>
                </c:pt>
                <c:pt idx="3084">
                  <c:v>1</c:v>
                </c:pt>
                <c:pt idx="3085">
                  <c:v>1</c:v>
                </c:pt>
                <c:pt idx="3086">
                  <c:v>14</c:v>
                </c:pt>
                <c:pt idx="3087">
                  <c:v>42</c:v>
                </c:pt>
                <c:pt idx="3088">
                  <c:v>27</c:v>
                </c:pt>
                <c:pt idx="3089">
                  <c:v>5</c:v>
                </c:pt>
                <c:pt idx="3090">
                  <c:v>13</c:v>
                </c:pt>
                <c:pt idx="3091">
                  <c:v>12</c:v>
                </c:pt>
                <c:pt idx="3092">
                  <c:v>90</c:v>
                </c:pt>
                <c:pt idx="3093">
                  <c:v>2</c:v>
                </c:pt>
                <c:pt idx="3094">
                  <c:v>5</c:v>
                </c:pt>
                <c:pt idx="3095">
                  <c:v>31</c:v>
                </c:pt>
                <c:pt idx="3096">
                  <c:v>4</c:v>
                </c:pt>
                <c:pt idx="3097">
                  <c:v>29</c:v>
                </c:pt>
                <c:pt idx="3098">
                  <c:v>2</c:v>
                </c:pt>
                <c:pt idx="3099">
                  <c:v>114</c:v>
                </c:pt>
                <c:pt idx="3100">
                  <c:v>1</c:v>
                </c:pt>
                <c:pt idx="3101">
                  <c:v>76</c:v>
                </c:pt>
                <c:pt idx="3102">
                  <c:v>9</c:v>
                </c:pt>
                <c:pt idx="3103">
                  <c:v>37</c:v>
                </c:pt>
                <c:pt idx="3104">
                  <c:v>0</c:v>
                </c:pt>
                <c:pt idx="3105">
                  <c:v>1</c:v>
                </c:pt>
                <c:pt idx="3106">
                  <c:v>10</c:v>
                </c:pt>
                <c:pt idx="3107">
                  <c:v>1</c:v>
                </c:pt>
                <c:pt idx="3108">
                  <c:v>2</c:v>
                </c:pt>
                <c:pt idx="3109">
                  <c:v>1</c:v>
                </c:pt>
                <c:pt idx="3110">
                  <c:v>10</c:v>
                </c:pt>
                <c:pt idx="3111">
                  <c:v>1</c:v>
                </c:pt>
                <c:pt idx="3112">
                  <c:v>2</c:v>
                </c:pt>
                <c:pt idx="3113">
                  <c:v>348</c:v>
                </c:pt>
                <c:pt idx="3114">
                  <c:v>4</c:v>
                </c:pt>
                <c:pt idx="3115">
                  <c:v>0</c:v>
                </c:pt>
                <c:pt idx="3116">
                  <c:v>17</c:v>
                </c:pt>
                <c:pt idx="3117">
                  <c:v>0</c:v>
                </c:pt>
                <c:pt idx="3118">
                  <c:v>117</c:v>
                </c:pt>
                <c:pt idx="3119">
                  <c:v>1</c:v>
                </c:pt>
                <c:pt idx="3120">
                  <c:v>4</c:v>
                </c:pt>
                <c:pt idx="3121">
                  <c:v>12</c:v>
                </c:pt>
                <c:pt idx="3122">
                  <c:v>1</c:v>
                </c:pt>
                <c:pt idx="3123">
                  <c:v>16</c:v>
                </c:pt>
                <c:pt idx="3124">
                  <c:v>12</c:v>
                </c:pt>
                <c:pt idx="3125">
                  <c:v>7</c:v>
                </c:pt>
                <c:pt idx="3126">
                  <c:v>22</c:v>
                </c:pt>
                <c:pt idx="3127">
                  <c:v>1</c:v>
                </c:pt>
                <c:pt idx="3128">
                  <c:v>0</c:v>
                </c:pt>
                <c:pt idx="3129">
                  <c:v>6</c:v>
                </c:pt>
                <c:pt idx="3130">
                  <c:v>4</c:v>
                </c:pt>
                <c:pt idx="3131">
                  <c:v>8</c:v>
                </c:pt>
                <c:pt idx="3132">
                  <c:v>3</c:v>
                </c:pt>
                <c:pt idx="3133">
                  <c:v>0</c:v>
                </c:pt>
                <c:pt idx="3134">
                  <c:v>30</c:v>
                </c:pt>
                <c:pt idx="3135">
                  <c:v>0</c:v>
                </c:pt>
                <c:pt idx="3136">
                  <c:v>12</c:v>
                </c:pt>
                <c:pt idx="3137">
                  <c:v>213</c:v>
                </c:pt>
                <c:pt idx="3138">
                  <c:v>57</c:v>
                </c:pt>
                <c:pt idx="3139">
                  <c:v>25</c:v>
                </c:pt>
                <c:pt idx="3140">
                  <c:v>104</c:v>
                </c:pt>
                <c:pt idx="3141">
                  <c:v>34</c:v>
                </c:pt>
                <c:pt idx="3142">
                  <c:v>67</c:v>
                </c:pt>
                <c:pt idx="3143">
                  <c:v>241</c:v>
                </c:pt>
                <c:pt idx="3144">
                  <c:v>123</c:v>
                </c:pt>
                <c:pt idx="3145">
                  <c:v>302</c:v>
                </c:pt>
                <c:pt idx="3146">
                  <c:v>89</c:v>
                </c:pt>
                <c:pt idx="3147">
                  <c:v>41</c:v>
                </c:pt>
                <c:pt idx="3148">
                  <c:v>69</c:v>
                </c:pt>
                <c:pt idx="3149">
                  <c:v>52</c:v>
                </c:pt>
                <c:pt idx="3150">
                  <c:v>57</c:v>
                </c:pt>
                <c:pt idx="3151">
                  <c:v>74</c:v>
                </c:pt>
                <c:pt idx="3152">
                  <c:v>63</c:v>
                </c:pt>
                <c:pt idx="3153">
                  <c:v>72</c:v>
                </c:pt>
                <c:pt idx="3154">
                  <c:v>71</c:v>
                </c:pt>
                <c:pt idx="3155">
                  <c:v>21</c:v>
                </c:pt>
                <c:pt idx="3156">
                  <c:v>930</c:v>
                </c:pt>
                <c:pt idx="3157">
                  <c:v>55</c:v>
                </c:pt>
                <c:pt idx="3158">
                  <c:v>61</c:v>
                </c:pt>
                <c:pt idx="3159">
                  <c:v>82</c:v>
                </c:pt>
                <c:pt idx="3160">
                  <c:v>71</c:v>
                </c:pt>
                <c:pt idx="3161">
                  <c:v>117</c:v>
                </c:pt>
                <c:pt idx="3162">
                  <c:v>29</c:v>
                </c:pt>
                <c:pt idx="3163">
                  <c:v>74</c:v>
                </c:pt>
                <c:pt idx="3164">
                  <c:v>23</c:v>
                </c:pt>
                <c:pt idx="3165">
                  <c:v>60</c:v>
                </c:pt>
                <c:pt idx="3166">
                  <c:v>55</c:v>
                </c:pt>
                <c:pt idx="3167">
                  <c:v>51</c:v>
                </c:pt>
                <c:pt idx="3168">
                  <c:v>78</c:v>
                </c:pt>
                <c:pt idx="3169">
                  <c:v>62</c:v>
                </c:pt>
                <c:pt idx="3170">
                  <c:v>45</c:v>
                </c:pt>
                <c:pt idx="3171">
                  <c:v>15</c:v>
                </c:pt>
                <c:pt idx="3172">
                  <c:v>151</c:v>
                </c:pt>
                <c:pt idx="3173">
                  <c:v>68</c:v>
                </c:pt>
                <c:pt idx="3174">
                  <c:v>46</c:v>
                </c:pt>
                <c:pt idx="3175">
                  <c:v>24</c:v>
                </c:pt>
                <c:pt idx="3176">
                  <c:v>70</c:v>
                </c:pt>
                <c:pt idx="3177">
                  <c:v>244</c:v>
                </c:pt>
                <c:pt idx="3178">
                  <c:v>9</c:v>
                </c:pt>
                <c:pt idx="3179">
                  <c:v>19</c:v>
                </c:pt>
                <c:pt idx="3180">
                  <c:v>0</c:v>
                </c:pt>
                <c:pt idx="3181">
                  <c:v>4</c:v>
                </c:pt>
                <c:pt idx="3182">
                  <c:v>8</c:v>
                </c:pt>
                <c:pt idx="3183">
                  <c:v>24</c:v>
                </c:pt>
                <c:pt idx="3184">
                  <c:v>0</c:v>
                </c:pt>
                <c:pt idx="3185">
                  <c:v>39</c:v>
                </c:pt>
                <c:pt idx="3186">
                  <c:v>6</c:v>
                </c:pt>
                <c:pt idx="3187">
                  <c:v>4</c:v>
                </c:pt>
                <c:pt idx="3188">
                  <c:v>3</c:v>
                </c:pt>
                <c:pt idx="3189">
                  <c:v>53</c:v>
                </c:pt>
                <c:pt idx="3190">
                  <c:v>1</c:v>
                </c:pt>
                <c:pt idx="3191">
                  <c:v>2</c:v>
                </c:pt>
                <c:pt idx="3192">
                  <c:v>25</c:v>
                </c:pt>
                <c:pt idx="3193">
                  <c:v>6</c:v>
                </c:pt>
                <c:pt idx="3194">
                  <c:v>0</c:v>
                </c:pt>
                <c:pt idx="3195">
                  <c:v>12</c:v>
                </c:pt>
                <c:pt idx="3196">
                  <c:v>0</c:v>
                </c:pt>
                <c:pt idx="3197">
                  <c:v>36</c:v>
                </c:pt>
                <c:pt idx="3198">
                  <c:v>82</c:v>
                </c:pt>
                <c:pt idx="3199">
                  <c:v>226</c:v>
                </c:pt>
                <c:pt idx="3200">
                  <c:v>60</c:v>
                </c:pt>
                <c:pt idx="3201">
                  <c:v>322</c:v>
                </c:pt>
                <c:pt idx="3202">
                  <c:v>94</c:v>
                </c:pt>
                <c:pt idx="3203">
                  <c:v>47</c:v>
                </c:pt>
                <c:pt idx="3204">
                  <c:v>115</c:v>
                </c:pt>
                <c:pt idx="3205">
                  <c:v>134</c:v>
                </c:pt>
                <c:pt idx="3206">
                  <c:v>35</c:v>
                </c:pt>
                <c:pt idx="3207">
                  <c:v>104</c:v>
                </c:pt>
                <c:pt idx="3208">
                  <c:v>184</c:v>
                </c:pt>
                <c:pt idx="3209">
                  <c:v>119</c:v>
                </c:pt>
                <c:pt idx="3210">
                  <c:v>59</c:v>
                </c:pt>
                <c:pt idx="3211">
                  <c:v>113</c:v>
                </c:pt>
                <c:pt idx="3212">
                  <c:v>84</c:v>
                </c:pt>
                <c:pt idx="3213">
                  <c:v>74</c:v>
                </c:pt>
                <c:pt idx="3214">
                  <c:v>216</c:v>
                </c:pt>
                <c:pt idx="3215">
                  <c:v>39</c:v>
                </c:pt>
                <c:pt idx="3216">
                  <c:v>21</c:v>
                </c:pt>
                <c:pt idx="3217">
                  <c:v>30</c:v>
                </c:pt>
                <c:pt idx="3218">
                  <c:v>37</c:v>
                </c:pt>
                <c:pt idx="3219">
                  <c:v>202</c:v>
                </c:pt>
                <c:pt idx="3220">
                  <c:v>37</c:v>
                </c:pt>
                <c:pt idx="3221">
                  <c:v>28</c:v>
                </c:pt>
                <c:pt idx="3222">
                  <c:v>26</c:v>
                </c:pt>
                <c:pt idx="3223">
                  <c:v>61</c:v>
                </c:pt>
                <c:pt idx="3224">
                  <c:v>115</c:v>
                </c:pt>
                <c:pt idx="3225">
                  <c:v>181</c:v>
                </c:pt>
                <c:pt idx="3226">
                  <c:v>110</c:v>
                </c:pt>
                <c:pt idx="3227">
                  <c:v>269</c:v>
                </c:pt>
                <c:pt idx="3228">
                  <c:v>79</c:v>
                </c:pt>
                <c:pt idx="3229">
                  <c:v>104</c:v>
                </c:pt>
                <c:pt idx="3230">
                  <c:v>34</c:v>
                </c:pt>
                <c:pt idx="3231">
                  <c:v>167</c:v>
                </c:pt>
                <c:pt idx="3232">
                  <c:v>183</c:v>
                </c:pt>
                <c:pt idx="3233">
                  <c:v>71</c:v>
                </c:pt>
                <c:pt idx="3234">
                  <c:v>69</c:v>
                </c:pt>
                <c:pt idx="3235">
                  <c:v>270</c:v>
                </c:pt>
                <c:pt idx="3236">
                  <c:v>193</c:v>
                </c:pt>
                <c:pt idx="3237">
                  <c:v>57</c:v>
                </c:pt>
                <c:pt idx="3238">
                  <c:v>200</c:v>
                </c:pt>
                <c:pt idx="3239">
                  <c:v>88</c:v>
                </c:pt>
                <c:pt idx="3240">
                  <c:v>213</c:v>
                </c:pt>
                <c:pt idx="3241">
                  <c:v>20</c:v>
                </c:pt>
                <c:pt idx="3242">
                  <c:v>50</c:v>
                </c:pt>
                <c:pt idx="3243">
                  <c:v>115</c:v>
                </c:pt>
                <c:pt idx="3244">
                  <c:v>186</c:v>
                </c:pt>
                <c:pt idx="3245">
                  <c:v>18</c:v>
                </c:pt>
                <c:pt idx="3246">
                  <c:v>176</c:v>
                </c:pt>
                <c:pt idx="3247">
                  <c:v>41</c:v>
                </c:pt>
                <c:pt idx="3248">
                  <c:v>75</c:v>
                </c:pt>
                <c:pt idx="3249">
                  <c:v>97</c:v>
                </c:pt>
                <c:pt idx="3250">
                  <c:v>73</c:v>
                </c:pt>
                <c:pt idx="3251">
                  <c:v>49</c:v>
                </c:pt>
                <c:pt idx="3252">
                  <c:v>134</c:v>
                </c:pt>
                <c:pt idx="3253">
                  <c:v>68</c:v>
                </c:pt>
                <c:pt idx="3254">
                  <c:v>49</c:v>
                </c:pt>
                <c:pt idx="3255">
                  <c:v>63</c:v>
                </c:pt>
                <c:pt idx="3256">
                  <c:v>163</c:v>
                </c:pt>
                <c:pt idx="3257">
                  <c:v>288</c:v>
                </c:pt>
                <c:pt idx="3258">
                  <c:v>42</c:v>
                </c:pt>
                <c:pt idx="3259">
                  <c:v>70</c:v>
                </c:pt>
                <c:pt idx="3260">
                  <c:v>30</c:v>
                </c:pt>
                <c:pt idx="3261">
                  <c:v>51</c:v>
                </c:pt>
                <c:pt idx="3262">
                  <c:v>145</c:v>
                </c:pt>
                <c:pt idx="3263">
                  <c:v>21</c:v>
                </c:pt>
                <c:pt idx="3264">
                  <c:v>286</c:v>
                </c:pt>
                <c:pt idx="3265">
                  <c:v>12</c:v>
                </c:pt>
                <c:pt idx="3266">
                  <c:v>100</c:v>
                </c:pt>
                <c:pt idx="3267">
                  <c:v>100</c:v>
                </c:pt>
                <c:pt idx="3268">
                  <c:v>34</c:v>
                </c:pt>
                <c:pt idx="3269">
                  <c:v>63</c:v>
                </c:pt>
                <c:pt idx="3270">
                  <c:v>30</c:v>
                </c:pt>
                <c:pt idx="3271">
                  <c:v>47</c:v>
                </c:pt>
                <c:pt idx="3272">
                  <c:v>237</c:v>
                </c:pt>
                <c:pt idx="3273">
                  <c:v>47</c:v>
                </c:pt>
                <c:pt idx="3274">
                  <c:v>15</c:v>
                </c:pt>
                <c:pt idx="3275">
                  <c:v>81</c:v>
                </c:pt>
                <c:pt idx="3276">
                  <c:v>122</c:v>
                </c:pt>
                <c:pt idx="3277">
                  <c:v>34</c:v>
                </c:pt>
                <c:pt idx="3278">
                  <c:v>207</c:v>
                </c:pt>
                <c:pt idx="3279">
                  <c:v>25</c:v>
                </c:pt>
                <c:pt idx="3280">
                  <c:v>72</c:v>
                </c:pt>
                <c:pt idx="3281">
                  <c:v>14</c:v>
                </c:pt>
                <c:pt idx="3282">
                  <c:v>15</c:v>
                </c:pt>
                <c:pt idx="3283">
                  <c:v>91</c:v>
                </c:pt>
                <c:pt idx="3284">
                  <c:v>24</c:v>
                </c:pt>
                <c:pt idx="3285">
                  <c:v>27</c:v>
                </c:pt>
                <c:pt idx="3286">
                  <c:v>47</c:v>
                </c:pt>
                <c:pt idx="3287">
                  <c:v>44</c:v>
                </c:pt>
                <c:pt idx="3288">
                  <c:v>72</c:v>
                </c:pt>
                <c:pt idx="3289">
                  <c:v>63</c:v>
                </c:pt>
                <c:pt idx="3290">
                  <c:v>88</c:v>
                </c:pt>
                <c:pt idx="3291">
                  <c:v>70</c:v>
                </c:pt>
                <c:pt idx="3292">
                  <c:v>50</c:v>
                </c:pt>
                <c:pt idx="3293">
                  <c:v>35</c:v>
                </c:pt>
                <c:pt idx="3294">
                  <c:v>175</c:v>
                </c:pt>
                <c:pt idx="3295">
                  <c:v>20</c:v>
                </c:pt>
                <c:pt idx="3296">
                  <c:v>54</c:v>
                </c:pt>
                <c:pt idx="3297">
                  <c:v>20</c:v>
                </c:pt>
                <c:pt idx="3298">
                  <c:v>57</c:v>
                </c:pt>
                <c:pt idx="3299">
                  <c:v>31</c:v>
                </c:pt>
                <c:pt idx="3300">
                  <c:v>31</c:v>
                </c:pt>
                <c:pt idx="3301">
                  <c:v>45</c:v>
                </c:pt>
                <c:pt idx="3302">
                  <c:v>41</c:v>
                </c:pt>
                <c:pt idx="3303">
                  <c:v>29</c:v>
                </c:pt>
                <c:pt idx="3304">
                  <c:v>58</c:v>
                </c:pt>
                <c:pt idx="3305">
                  <c:v>89</c:v>
                </c:pt>
                <c:pt idx="3306">
                  <c:v>125</c:v>
                </c:pt>
                <c:pt idx="3307">
                  <c:v>18</c:v>
                </c:pt>
                <c:pt idx="3308">
                  <c:v>32</c:v>
                </c:pt>
                <c:pt idx="3309">
                  <c:v>16</c:v>
                </c:pt>
                <c:pt idx="3310">
                  <c:v>38</c:v>
                </c:pt>
                <c:pt idx="3311">
                  <c:v>15</c:v>
                </c:pt>
                <c:pt idx="3312">
                  <c:v>23</c:v>
                </c:pt>
                <c:pt idx="3313">
                  <c:v>49</c:v>
                </c:pt>
                <c:pt idx="3314">
                  <c:v>10</c:v>
                </c:pt>
                <c:pt idx="3315">
                  <c:v>15</c:v>
                </c:pt>
                <c:pt idx="3316">
                  <c:v>57</c:v>
                </c:pt>
                <c:pt idx="3317">
                  <c:v>33</c:v>
                </c:pt>
                <c:pt idx="3318">
                  <c:v>9</c:v>
                </c:pt>
                <c:pt idx="3319">
                  <c:v>26</c:v>
                </c:pt>
                <c:pt idx="3320">
                  <c:v>69</c:v>
                </c:pt>
                <c:pt idx="3321">
                  <c:v>65</c:v>
                </c:pt>
                <c:pt idx="3322">
                  <c:v>83</c:v>
                </c:pt>
                <c:pt idx="3323">
                  <c:v>111</c:v>
                </c:pt>
                <c:pt idx="3324">
                  <c:v>46</c:v>
                </c:pt>
                <c:pt idx="3325">
                  <c:v>63</c:v>
                </c:pt>
                <c:pt idx="3326">
                  <c:v>9</c:v>
                </c:pt>
                <c:pt idx="3327">
                  <c:v>34</c:v>
                </c:pt>
                <c:pt idx="3328">
                  <c:v>112</c:v>
                </c:pt>
                <c:pt idx="3329">
                  <c:v>47</c:v>
                </c:pt>
                <c:pt idx="3330">
                  <c:v>38</c:v>
                </c:pt>
                <c:pt idx="3331">
                  <c:v>28</c:v>
                </c:pt>
                <c:pt idx="3332">
                  <c:v>78</c:v>
                </c:pt>
                <c:pt idx="3333">
                  <c:v>23</c:v>
                </c:pt>
                <c:pt idx="3334">
                  <c:v>40</c:v>
                </c:pt>
                <c:pt idx="3335">
                  <c:v>13</c:v>
                </c:pt>
                <c:pt idx="3336">
                  <c:v>18</c:v>
                </c:pt>
                <c:pt idx="3337">
                  <c:v>22</c:v>
                </c:pt>
                <c:pt idx="3338">
                  <c:v>79</c:v>
                </c:pt>
                <c:pt idx="3339">
                  <c:v>14</c:v>
                </c:pt>
                <c:pt idx="3340">
                  <c:v>51</c:v>
                </c:pt>
                <c:pt idx="3341">
                  <c:v>54</c:v>
                </c:pt>
                <c:pt idx="3342">
                  <c:v>70</c:v>
                </c:pt>
                <c:pt idx="3343">
                  <c:v>44</c:v>
                </c:pt>
                <c:pt idx="3344">
                  <c:v>55</c:v>
                </c:pt>
                <c:pt idx="3345">
                  <c:v>15</c:v>
                </c:pt>
                <c:pt idx="3346">
                  <c:v>27</c:v>
                </c:pt>
                <c:pt idx="3347">
                  <c:v>21</c:v>
                </c:pt>
                <c:pt idx="3348">
                  <c:v>162</c:v>
                </c:pt>
                <c:pt idx="3349">
                  <c:v>23</c:v>
                </c:pt>
                <c:pt idx="3350">
                  <c:v>72</c:v>
                </c:pt>
                <c:pt idx="3351">
                  <c:v>68</c:v>
                </c:pt>
                <c:pt idx="3352">
                  <c:v>20</c:v>
                </c:pt>
                <c:pt idx="3353">
                  <c:v>26</c:v>
                </c:pt>
                <c:pt idx="3354">
                  <c:v>72</c:v>
                </c:pt>
                <c:pt idx="3355">
                  <c:v>3</c:v>
                </c:pt>
                <c:pt idx="3356">
                  <c:v>18</c:v>
                </c:pt>
                <c:pt idx="3357">
                  <c:v>30</c:v>
                </c:pt>
                <c:pt idx="3358">
                  <c:v>23</c:v>
                </c:pt>
                <c:pt idx="3359">
                  <c:v>54</c:v>
                </c:pt>
                <c:pt idx="3360">
                  <c:v>26</c:v>
                </c:pt>
                <c:pt idx="3361">
                  <c:v>9</c:v>
                </c:pt>
                <c:pt idx="3362">
                  <c:v>27</c:v>
                </c:pt>
                <c:pt idx="3363">
                  <c:v>30</c:v>
                </c:pt>
                <c:pt idx="3364">
                  <c:v>52</c:v>
                </c:pt>
                <c:pt idx="3365">
                  <c:v>17</c:v>
                </c:pt>
                <c:pt idx="3366">
                  <c:v>19</c:v>
                </c:pt>
                <c:pt idx="3367">
                  <c:v>77</c:v>
                </c:pt>
                <c:pt idx="3368">
                  <c:v>21</c:v>
                </c:pt>
                <c:pt idx="3369">
                  <c:v>38</c:v>
                </c:pt>
                <c:pt idx="3370">
                  <c:v>28</c:v>
                </c:pt>
                <c:pt idx="3371">
                  <c:v>48</c:v>
                </c:pt>
                <c:pt idx="3372">
                  <c:v>46</c:v>
                </c:pt>
                <c:pt idx="3373">
                  <c:v>30</c:v>
                </c:pt>
                <c:pt idx="3374">
                  <c:v>64</c:v>
                </c:pt>
                <c:pt idx="3375">
                  <c:v>15</c:v>
                </c:pt>
                <c:pt idx="3376">
                  <c:v>41</c:v>
                </c:pt>
                <c:pt idx="3377">
                  <c:v>35</c:v>
                </c:pt>
                <c:pt idx="3378">
                  <c:v>45</c:v>
                </c:pt>
                <c:pt idx="3379">
                  <c:v>62</c:v>
                </c:pt>
                <c:pt idx="3380">
                  <c:v>22</c:v>
                </c:pt>
                <c:pt idx="3381">
                  <c:v>18</c:v>
                </c:pt>
                <c:pt idx="3382">
                  <c:v>12</c:v>
                </c:pt>
                <c:pt idx="3383">
                  <c:v>44</c:v>
                </c:pt>
                <c:pt idx="3384">
                  <c:v>27</c:v>
                </c:pt>
                <c:pt idx="3385">
                  <c:v>38</c:v>
                </c:pt>
                <c:pt idx="3386">
                  <c:v>28</c:v>
                </c:pt>
                <c:pt idx="3387">
                  <c:v>24</c:v>
                </c:pt>
                <c:pt idx="3388">
                  <c:v>65</c:v>
                </c:pt>
                <c:pt idx="3389">
                  <c:v>46</c:v>
                </c:pt>
                <c:pt idx="3390">
                  <c:v>85</c:v>
                </c:pt>
                <c:pt idx="3391">
                  <c:v>66</c:v>
                </c:pt>
                <c:pt idx="3392">
                  <c:v>165</c:v>
                </c:pt>
                <c:pt idx="3393">
                  <c:v>17</c:v>
                </c:pt>
                <c:pt idx="3394">
                  <c:v>3</c:v>
                </c:pt>
                <c:pt idx="3395">
                  <c:v>17</c:v>
                </c:pt>
                <c:pt idx="3396">
                  <c:v>91</c:v>
                </c:pt>
                <c:pt idx="3397">
                  <c:v>67</c:v>
                </c:pt>
                <c:pt idx="3398">
                  <c:v>18</c:v>
                </c:pt>
                <c:pt idx="3399">
                  <c:v>21</c:v>
                </c:pt>
                <c:pt idx="3400">
                  <c:v>40</c:v>
                </c:pt>
                <c:pt idx="3401">
                  <c:v>78</c:v>
                </c:pt>
                <c:pt idx="3402">
                  <c:v>26</c:v>
                </c:pt>
                <c:pt idx="3403">
                  <c:v>14</c:v>
                </c:pt>
                <c:pt idx="3404">
                  <c:v>44</c:v>
                </c:pt>
                <c:pt idx="3405">
                  <c:v>9</c:v>
                </c:pt>
                <c:pt idx="3406">
                  <c:v>30</c:v>
                </c:pt>
                <c:pt idx="3407">
                  <c:v>45</c:v>
                </c:pt>
                <c:pt idx="3408">
                  <c:v>56</c:v>
                </c:pt>
                <c:pt idx="3409">
                  <c:v>46</c:v>
                </c:pt>
                <c:pt idx="3410">
                  <c:v>34</c:v>
                </c:pt>
                <c:pt idx="3411">
                  <c:v>98</c:v>
                </c:pt>
                <c:pt idx="3412">
                  <c:v>46</c:v>
                </c:pt>
                <c:pt idx="3413">
                  <c:v>10</c:v>
                </c:pt>
                <c:pt idx="3414">
                  <c:v>76</c:v>
                </c:pt>
                <c:pt idx="3415">
                  <c:v>104</c:v>
                </c:pt>
                <c:pt idx="3416">
                  <c:v>87</c:v>
                </c:pt>
                <c:pt idx="3417">
                  <c:v>29</c:v>
                </c:pt>
                <c:pt idx="3418">
                  <c:v>51</c:v>
                </c:pt>
                <c:pt idx="3419">
                  <c:v>12</c:v>
                </c:pt>
                <c:pt idx="3420">
                  <c:v>72</c:v>
                </c:pt>
                <c:pt idx="3421">
                  <c:v>21</c:v>
                </c:pt>
                <c:pt idx="3422">
                  <c:v>42</c:v>
                </c:pt>
                <c:pt idx="3423">
                  <c:v>71</c:v>
                </c:pt>
                <c:pt idx="3424">
                  <c:v>168</c:v>
                </c:pt>
                <c:pt idx="3425">
                  <c:v>19</c:v>
                </c:pt>
                <c:pt idx="3426">
                  <c:v>37</c:v>
                </c:pt>
                <c:pt idx="3427">
                  <c:v>36</c:v>
                </c:pt>
                <c:pt idx="3428">
                  <c:v>14</c:v>
                </c:pt>
                <c:pt idx="3429">
                  <c:v>18</c:v>
                </c:pt>
                <c:pt idx="3430">
                  <c:v>82</c:v>
                </c:pt>
                <c:pt idx="3431">
                  <c:v>43</c:v>
                </c:pt>
                <c:pt idx="3432">
                  <c:v>8</c:v>
                </c:pt>
                <c:pt idx="3433">
                  <c:v>45</c:v>
                </c:pt>
                <c:pt idx="3434">
                  <c:v>20</c:v>
                </c:pt>
                <c:pt idx="3435">
                  <c:v>31</c:v>
                </c:pt>
                <c:pt idx="3436">
                  <c:v>25</c:v>
                </c:pt>
                <c:pt idx="3437">
                  <c:v>14</c:v>
                </c:pt>
                <c:pt idx="3438">
                  <c:v>45</c:v>
                </c:pt>
                <c:pt idx="3439">
                  <c:v>20</c:v>
                </c:pt>
                <c:pt idx="3440">
                  <c:v>39</c:v>
                </c:pt>
                <c:pt idx="3441">
                  <c:v>16</c:v>
                </c:pt>
                <c:pt idx="3442">
                  <c:v>37</c:v>
                </c:pt>
                <c:pt idx="3443">
                  <c:v>14</c:v>
                </c:pt>
                <c:pt idx="3444">
                  <c:v>21</c:v>
                </c:pt>
                <c:pt idx="3445">
                  <c:v>69</c:v>
                </c:pt>
                <c:pt idx="3446">
                  <c:v>16</c:v>
                </c:pt>
                <c:pt idx="3447">
                  <c:v>55</c:v>
                </c:pt>
                <c:pt idx="3448">
                  <c:v>27</c:v>
                </c:pt>
                <c:pt idx="3449">
                  <c:v>36</c:v>
                </c:pt>
                <c:pt idx="3450">
                  <c:v>19</c:v>
                </c:pt>
                <c:pt idx="3451">
                  <c:v>12</c:v>
                </c:pt>
                <c:pt idx="3452">
                  <c:v>17</c:v>
                </c:pt>
                <c:pt idx="3453">
                  <c:v>114</c:v>
                </c:pt>
                <c:pt idx="3454">
                  <c:v>93</c:v>
                </c:pt>
                <c:pt idx="3455">
                  <c:v>36</c:v>
                </c:pt>
                <c:pt idx="3456">
                  <c:v>61</c:v>
                </c:pt>
                <c:pt idx="3457">
                  <c:v>47</c:v>
                </c:pt>
                <c:pt idx="3458">
                  <c:v>17</c:v>
                </c:pt>
                <c:pt idx="3459">
                  <c:v>63</c:v>
                </c:pt>
                <c:pt idx="3460">
                  <c:v>9</c:v>
                </c:pt>
                <c:pt idx="3461">
                  <c:v>30</c:v>
                </c:pt>
                <c:pt idx="3462">
                  <c:v>23</c:v>
                </c:pt>
                <c:pt idx="3463">
                  <c:v>33</c:v>
                </c:pt>
                <c:pt idx="3464">
                  <c:v>39</c:v>
                </c:pt>
                <c:pt idx="3465">
                  <c:v>17</c:v>
                </c:pt>
                <c:pt idx="3466">
                  <c:v>6</c:v>
                </c:pt>
                <c:pt idx="3467">
                  <c:v>39</c:v>
                </c:pt>
                <c:pt idx="3468">
                  <c:v>57</c:v>
                </c:pt>
                <c:pt idx="3469">
                  <c:v>56</c:v>
                </c:pt>
                <c:pt idx="3470">
                  <c:v>13</c:v>
                </c:pt>
                <c:pt idx="3471">
                  <c:v>95</c:v>
                </c:pt>
                <c:pt idx="3472">
                  <c:v>80</c:v>
                </c:pt>
                <c:pt idx="3473">
                  <c:v>133</c:v>
                </c:pt>
                <c:pt idx="3474">
                  <c:v>44</c:v>
                </c:pt>
                <c:pt idx="3475">
                  <c:v>30</c:v>
                </c:pt>
                <c:pt idx="3476">
                  <c:v>56</c:v>
                </c:pt>
                <c:pt idx="3477">
                  <c:v>66</c:v>
                </c:pt>
                <c:pt idx="3478">
                  <c:v>29</c:v>
                </c:pt>
                <c:pt idx="3479">
                  <c:v>72</c:v>
                </c:pt>
                <c:pt idx="3480">
                  <c:v>27</c:v>
                </c:pt>
                <c:pt idx="3481">
                  <c:v>10</c:v>
                </c:pt>
                <c:pt idx="3482">
                  <c:v>35</c:v>
                </c:pt>
                <c:pt idx="3483">
                  <c:v>29</c:v>
                </c:pt>
                <c:pt idx="3484">
                  <c:v>13</c:v>
                </c:pt>
                <c:pt idx="3485">
                  <c:v>72</c:v>
                </c:pt>
                <c:pt idx="3486">
                  <c:v>78</c:v>
                </c:pt>
                <c:pt idx="3487">
                  <c:v>49</c:v>
                </c:pt>
                <c:pt idx="3488">
                  <c:v>42</c:v>
                </c:pt>
                <c:pt idx="3489">
                  <c:v>35</c:v>
                </c:pt>
                <c:pt idx="3490">
                  <c:v>42</c:v>
                </c:pt>
                <c:pt idx="3491">
                  <c:v>42</c:v>
                </c:pt>
                <c:pt idx="3492">
                  <c:v>31</c:v>
                </c:pt>
                <c:pt idx="3493">
                  <c:v>38</c:v>
                </c:pt>
                <c:pt idx="3494">
                  <c:v>8</c:v>
                </c:pt>
                <c:pt idx="3495">
                  <c:v>39</c:v>
                </c:pt>
                <c:pt idx="3496">
                  <c:v>29</c:v>
                </c:pt>
                <c:pt idx="3497">
                  <c:v>72</c:v>
                </c:pt>
                <c:pt idx="3498">
                  <c:v>15</c:v>
                </c:pt>
                <c:pt idx="3499">
                  <c:v>33</c:v>
                </c:pt>
                <c:pt idx="3500">
                  <c:v>15</c:v>
                </c:pt>
                <c:pt idx="3501">
                  <c:v>19</c:v>
                </c:pt>
                <c:pt idx="3502">
                  <c:v>17</c:v>
                </c:pt>
                <c:pt idx="3503">
                  <c:v>44</c:v>
                </c:pt>
                <c:pt idx="3504">
                  <c:v>10</c:v>
                </c:pt>
                <c:pt idx="3505">
                  <c:v>46</c:v>
                </c:pt>
                <c:pt idx="3506">
                  <c:v>11</c:v>
                </c:pt>
                <c:pt idx="3507">
                  <c:v>13</c:v>
                </c:pt>
                <c:pt idx="3508">
                  <c:v>33</c:v>
                </c:pt>
                <c:pt idx="3509">
                  <c:v>28</c:v>
                </c:pt>
                <c:pt idx="3510">
                  <c:v>21</c:v>
                </c:pt>
                <c:pt idx="3511">
                  <c:v>13</c:v>
                </c:pt>
                <c:pt idx="3512">
                  <c:v>34</c:v>
                </c:pt>
                <c:pt idx="3513">
                  <c:v>80</c:v>
                </c:pt>
                <c:pt idx="3514">
                  <c:v>74</c:v>
                </c:pt>
                <c:pt idx="3515">
                  <c:v>7</c:v>
                </c:pt>
                <c:pt idx="3516">
                  <c:v>34</c:v>
                </c:pt>
                <c:pt idx="3517">
                  <c:v>86</c:v>
                </c:pt>
                <c:pt idx="3518">
                  <c:v>37</c:v>
                </c:pt>
                <c:pt idx="3519">
                  <c:v>18</c:v>
                </c:pt>
                <c:pt idx="3520">
                  <c:v>22</c:v>
                </c:pt>
                <c:pt idx="3521">
                  <c:v>26</c:v>
                </c:pt>
                <c:pt idx="3522">
                  <c:v>27</c:v>
                </c:pt>
                <c:pt idx="3523">
                  <c:v>8</c:v>
                </c:pt>
                <c:pt idx="3524">
                  <c:v>204</c:v>
                </c:pt>
                <c:pt idx="3525">
                  <c:v>46</c:v>
                </c:pt>
                <c:pt idx="3526">
                  <c:v>17</c:v>
                </c:pt>
                <c:pt idx="3527">
                  <c:v>28</c:v>
                </c:pt>
                <c:pt idx="3528">
                  <c:v>83</c:v>
                </c:pt>
                <c:pt idx="3529">
                  <c:v>13</c:v>
                </c:pt>
                <c:pt idx="3530">
                  <c:v>8</c:v>
                </c:pt>
                <c:pt idx="3531">
                  <c:v>32</c:v>
                </c:pt>
                <c:pt idx="3532">
                  <c:v>85</c:v>
                </c:pt>
                <c:pt idx="3533">
                  <c:v>29</c:v>
                </c:pt>
                <c:pt idx="3534">
                  <c:v>24</c:v>
                </c:pt>
                <c:pt idx="3535">
                  <c:v>8</c:v>
                </c:pt>
                <c:pt idx="3536">
                  <c:v>19</c:v>
                </c:pt>
                <c:pt idx="3537">
                  <c:v>336</c:v>
                </c:pt>
                <c:pt idx="3538">
                  <c:v>13</c:v>
                </c:pt>
                <c:pt idx="3539">
                  <c:v>42</c:v>
                </c:pt>
                <c:pt idx="3540">
                  <c:v>64</c:v>
                </c:pt>
                <c:pt idx="3541">
                  <c:v>25</c:v>
                </c:pt>
                <c:pt idx="3542">
                  <c:v>20</c:v>
                </c:pt>
                <c:pt idx="3543">
                  <c:v>104</c:v>
                </c:pt>
                <c:pt idx="3544">
                  <c:v>53</c:v>
                </c:pt>
                <c:pt idx="3545">
                  <c:v>14</c:v>
                </c:pt>
                <c:pt idx="3546">
                  <c:v>20</c:v>
                </c:pt>
                <c:pt idx="3547">
                  <c:v>558</c:v>
                </c:pt>
                <c:pt idx="3548">
                  <c:v>22</c:v>
                </c:pt>
                <c:pt idx="3549">
                  <c:v>24</c:v>
                </c:pt>
                <c:pt idx="3550">
                  <c:v>74</c:v>
                </c:pt>
                <c:pt idx="3551">
                  <c:v>54</c:v>
                </c:pt>
                <c:pt idx="3552">
                  <c:v>31</c:v>
                </c:pt>
                <c:pt idx="3553">
                  <c:v>25</c:v>
                </c:pt>
                <c:pt idx="3554">
                  <c:v>17</c:v>
                </c:pt>
                <c:pt idx="3555">
                  <c:v>12</c:v>
                </c:pt>
                <c:pt idx="3556">
                  <c:v>38</c:v>
                </c:pt>
                <c:pt idx="3557">
                  <c:v>41</c:v>
                </c:pt>
                <c:pt idx="3558">
                  <c:v>19</c:v>
                </c:pt>
                <c:pt idx="3559">
                  <c:v>41</c:v>
                </c:pt>
                <c:pt idx="3560">
                  <c:v>26</c:v>
                </c:pt>
                <c:pt idx="3561">
                  <c:v>25</c:v>
                </c:pt>
                <c:pt idx="3562">
                  <c:v>9</c:v>
                </c:pt>
                <c:pt idx="3563">
                  <c:v>78</c:v>
                </c:pt>
                <c:pt idx="3564">
                  <c:v>45</c:v>
                </c:pt>
                <c:pt idx="3565">
                  <c:v>102</c:v>
                </c:pt>
                <c:pt idx="3566">
                  <c:v>5</c:v>
                </c:pt>
                <c:pt idx="3567">
                  <c:v>27</c:v>
                </c:pt>
                <c:pt idx="3568">
                  <c:v>37</c:v>
                </c:pt>
                <c:pt idx="3569">
                  <c:v>14</c:v>
                </c:pt>
                <c:pt idx="3570">
                  <c:v>27</c:v>
                </c:pt>
                <c:pt idx="3571">
                  <c:v>45</c:v>
                </c:pt>
                <c:pt idx="3572">
                  <c:v>49</c:v>
                </c:pt>
                <c:pt idx="3573">
                  <c:v>24</c:v>
                </c:pt>
                <c:pt idx="3574">
                  <c:v>112</c:v>
                </c:pt>
                <c:pt idx="3575">
                  <c:v>23</c:v>
                </c:pt>
                <c:pt idx="3576">
                  <c:v>54</c:v>
                </c:pt>
                <c:pt idx="3577">
                  <c:v>28</c:v>
                </c:pt>
                <c:pt idx="3578">
                  <c:v>11</c:v>
                </c:pt>
                <c:pt idx="3579">
                  <c:v>62</c:v>
                </c:pt>
                <c:pt idx="3580">
                  <c:v>73</c:v>
                </c:pt>
                <c:pt idx="3581">
                  <c:v>18</c:v>
                </c:pt>
                <c:pt idx="3582">
                  <c:v>35</c:v>
                </c:pt>
                <c:pt idx="3583">
                  <c:v>43</c:v>
                </c:pt>
                <c:pt idx="3584">
                  <c:v>36</c:v>
                </c:pt>
                <c:pt idx="3585">
                  <c:v>62</c:v>
                </c:pt>
                <c:pt idx="3586">
                  <c:v>15</c:v>
                </c:pt>
                <c:pt idx="3587">
                  <c:v>33</c:v>
                </c:pt>
                <c:pt idx="3588">
                  <c:v>27</c:v>
                </c:pt>
                <c:pt idx="3589">
                  <c:v>17</c:v>
                </c:pt>
                <c:pt idx="3590">
                  <c:v>4</c:v>
                </c:pt>
                <c:pt idx="3591">
                  <c:v>53</c:v>
                </c:pt>
                <c:pt idx="3592">
                  <c:v>49</c:v>
                </c:pt>
                <c:pt idx="3593">
                  <c:v>57</c:v>
                </c:pt>
                <c:pt idx="3594">
                  <c:v>69</c:v>
                </c:pt>
                <c:pt idx="3595">
                  <c:v>15</c:v>
                </c:pt>
                <c:pt idx="3596">
                  <c:v>64</c:v>
                </c:pt>
                <c:pt idx="3597">
                  <c:v>20</c:v>
                </c:pt>
                <c:pt idx="3598">
                  <c:v>27</c:v>
                </c:pt>
                <c:pt idx="3599">
                  <c:v>21</c:v>
                </c:pt>
                <c:pt idx="3600">
                  <c:v>31</c:v>
                </c:pt>
                <c:pt idx="3601">
                  <c:v>51</c:v>
                </c:pt>
                <c:pt idx="3602">
                  <c:v>57</c:v>
                </c:pt>
                <c:pt idx="3603">
                  <c:v>20</c:v>
                </c:pt>
                <c:pt idx="3604">
                  <c:v>71</c:v>
                </c:pt>
                <c:pt idx="3605">
                  <c:v>72</c:v>
                </c:pt>
                <c:pt idx="3606">
                  <c:v>45</c:v>
                </c:pt>
                <c:pt idx="3607">
                  <c:v>51</c:v>
                </c:pt>
                <c:pt idx="3608">
                  <c:v>56</c:v>
                </c:pt>
                <c:pt idx="3609">
                  <c:v>17</c:v>
                </c:pt>
                <c:pt idx="3610">
                  <c:v>197</c:v>
                </c:pt>
                <c:pt idx="3611">
                  <c:v>70</c:v>
                </c:pt>
                <c:pt idx="3612">
                  <c:v>21</c:v>
                </c:pt>
                <c:pt idx="3613">
                  <c:v>34</c:v>
                </c:pt>
                <c:pt idx="3614">
                  <c:v>39</c:v>
                </c:pt>
                <c:pt idx="3615">
                  <c:v>78</c:v>
                </c:pt>
                <c:pt idx="3616">
                  <c:v>48</c:v>
                </c:pt>
                <c:pt idx="3617">
                  <c:v>29</c:v>
                </c:pt>
                <c:pt idx="3618">
                  <c:v>0</c:v>
                </c:pt>
                <c:pt idx="3619">
                  <c:v>2</c:v>
                </c:pt>
                <c:pt idx="3620">
                  <c:v>1</c:v>
                </c:pt>
                <c:pt idx="3621">
                  <c:v>59</c:v>
                </c:pt>
                <c:pt idx="3622">
                  <c:v>1</c:v>
                </c:pt>
                <c:pt idx="3623">
                  <c:v>31</c:v>
                </c:pt>
                <c:pt idx="3624">
                  <c:v>18</c:v>
                </c:pt>
                <c:pt idx="3625">
                  <c:v>10</c:v>
                </c:pt>
                <c:pt idx="3626">
                  <c:v>0</c:v>
                </c:pt>
                <c:pt idx="3627">
                  <c:v>14</c:v>
                </c:pt>
                <c:pt idx="3628">
                  <c:v>2</c:v>
                </c:pt>
                <c:pt idx="3629">
                  <c:v>1</c:v>
                </c:pt>
                <c:pt idx="3630">
                  <c:v>3</c:v>
                </c:pt>
                <c:pt idx="3631">
                  <c:v>0</c:v>
                </c:pt>
                <c:pt idx="3632">
                  <c:v>2</c:v>
                </c:pt>
                <c:pt idx="3633">
                  <c:v>0</c:v>
                </c:pt>
                <c:pt idx="3634">
                  <c:v>12</c:v>
                </c:pt>
                <c:pt idx="3635">
                  <c:v>1</c:v>
                </c:pt>
                <c:pt idx="3636">
                  <c:v>8</c:v>
                </c:pt>
                <c:pt idx="3637">
                  <c:v>2</c:v>
                </c:pt>
                <c:pt idx="3638">
                  <c:v>73</c:v>
                </c:pt>
                <c:pt idx="3639">
                  <c:v>8</c:v>
                </c:pt>
                <c:pt idx="3640">
                  <c:v>17</c:v>
                </c:pt>
                <c:pt idx="3641">
                  <c:v>9</c:v>
                </c:pt>
                <c:pt idx="3642">
                  <c:v>17</c:v>
                </c:pt>
                <c:pt idx="3643">
                  <c:v>33</c:v>
                </c:pt>
                <c:pt idx="3644">
                  <c:v>38</c:v>
                </c:pt>
                <c:pt idx="3645">
                  <c:v>79</c:v>
                </c:pt>
                <c:pt idx="3646">
                  <c:v>46</c:v>
                </c:pt>
                <c:pt idx="3647">
                  <c:v>20</c:v>
                </c:pt>
                <c:pt idx="3648">
                  <c:v>20</c:v>
                </c:pt>
                <c:pt idx="3649">
                  <c:v>13</c:v>
                </c:pt>
                <c:pt idx="3650">
                  <c:v>22</c:v>
                </c:pt>
                <c:pt idx="3651">
                  <c:v>36</c:v>
                </c:pt>
                <c:pt idx="3652">
                  <c:v>40</c:v>
                </c:pt>
                <c:pt idx="3653">
                  <c:v>9</c:v>
                </c:pt>
                <c:pt idx="3654">
                  <c:v>19</c:v>
                </c:pt>
                <c:pt idx="3655">
                  <c:v>14</c:v>
                </c:pt>
                <c:pt idx="3656">
                  <c:v>38</c:v>
                </c:pt>
                <c:pt idx="3657">
                  <c:v>58</c:v>
                </c:pt>
                <c:pt idx="3658">
                  <c:v>28</c:v>
                </c:pt>
                <c:pt idx="3659">
                  <c:v>17</c:v>
                </c:pt>
                <c:pt idx="3660">
                  <c:v>12</c:v>
                </c:pt>
                <c:pt idx="3661">
                  <c:v>40</c:v>
                </c:pt>
                <c:pt idx="3662">
                  <c:v>57</c:v>
                </c:pt>
                <c:pt idx="3663">
                  <c:v>114</c:v>
                </c:pt>
                <c:pt idx="3664">
                  <c:v>31</c:v>
                </c:pt>
                <c:pt idx="3665">
                  <c:v>3</c:v>
                </c:pt>
                <c:pt idx="3666">
                  <c:v>16</c:v>
                </c:pt>
                <c:pt idx="3667">
                  <c:v>199</c:v>
                </c:pt>
                <c:pt idx="3668">
                  <c:v>31</c:v>
                </c:pt>
                <c:pt idx="3669">
                  <c:v>30</c:v>
                </c:pt>
                <c:pt idx="3670">
                  <c:v>34</c:v>
                </c:pt>
                <c:pt idx="3671">
                  <c:v>18</c:v>
                </c:pt>
                <c:pt idx="3672">
                  <c:v>67</c:v>
                </c:pt>
                <c:pt idx="3673">
                  <c:v>66</c:v>
                </c:pt>
                <c:pt idx="3674">
                  <c:v>23</c:v>
                </c:pt>
                <c:pt idx="3675">
                  <c:v>126</c:v>
                </c:pt>
                <c:pt idx="3676">
                  <c:v>6</c:v>
                </c:pt>
                <c:pt idx="3677">
                  <c:v>25</c:v>
                </c:pt>
                <c:pt idx="3678">
                  <c:v>39</c:v>
                </c:pt>
                <c:pt idx="3679">
                  <c:v>62</c:v>
                </c:pt>
                <c:pt idx="3680">
                  <c:v>31</c:v>
                </c:pt>
                <c:pt idx="3681">
                  <c:v>274</c:v>
                </c:pt>
                <c:pt idx="3682">
                  <c:v>17</c:v>
                </c:pt>
                <c:pt idx="3683">
                  <c:v>14</c:v>
                </c:pt>
                <c:pt idx="3684">
                  <c:v>60</c:v>
                </c:pt>
                <c:pt idx="3685">
                  <c:v>33</c:v>
                </c:pt>
                <c:pt idx="3686">
                  <c:v>78</c:v>
                </c:pt>
                <c:pt idx="3687">
                  <c:v>30</c:v>
                </c:pt>
                <c:pt idx="3688">
                  <c:v>136</c:v>
                </c:pt>
                <c:pt idx="3689">
                  <c:v>40</c:v>
                </c:pt>
                <c:pt idx="3690">
                  <c:v>18</c:v>
                </c:pt>
                <c:pt idx="3691">
                  <c:v>39</c:v>
                </c:pt>
                <c:pt idx="3692">
                  <c:v>21</c:v>
                </c:pt>
                <c:pt idx="3693">
                  <c:v>30</c:v>
                </c:pt>
                <c:pt idx="3694">
                  <c:v>27</c:v>
                </c:pt>
                <c:pt idx="3695">
                  <c:v>35</c:v>
                </c:pt>
                <c:pt idx="3696">
                  <c:v>13</c:v>
                </c:pt>
                <c:pt idx="3697">
                  <c:v>23</c:v>
                </c:pt>
                <c:pt idx="3698">
                  <c:v>39</c:v>
                </c:pt>
                <c:pt idx="3699">
                  <c:v>35</c:v>
                </c:pt>
                <c:pt idx="3700">
                  <c:v>27</c:v>
                </c:pt>
                <c:pt idx="3701">
                  <c:v>21</c:v>
                </c:pt>
                <c:pt idx="3702">
                  <c:v>104</c:v>
                </c:pt>
                <c:pt idx="3703">
                  <c:v>19</c:v>
                </c:pt>
                <c:pt idx="3704">
                  <c:v>97</c:v>
                </c:pt>
                <c:pt idx="3705">
                  <c:v>27</c:v>
                </c:pt>
                <c:pt idx="3706">
                  <c:v>24</c:v>
                </c:pt>
                <c:pt idx="3707">
                  <c:v>13</c:v>
                </c:pt>
                <c:pt idx="3708">
                  <c:v>46</c:v>
                </c:pt>
                <c:pt idx="3709">
                  <c:v>4</c:v>
                </c:pt>
                <c:pt idx="3710">
                  <c:v>40</c:v>
                </c:pt>
                <c:pt idx="3711">
                  <c:v>44</c:v>
                </c:pt>
                <c:pt idx="3712">
                  <c:v>35</c:v>
                </c:pt>
                <c:pt idx="3713">
                  <c:v>63</c:v>
                </c:pt>
                <c:pt idx="3714">
                  <c:v>89</c:v>
                </c:pt>
                <c:pt idx="3715">
                  <c:v>15</c:v>
                </c:pt>
                <c:pt idx="3716">
                  <c:v>46</c:v>
                </c:pt>
                <c:pt idx="3717">
                  <c:v>33</c:v>
                </c:pt>
                <c:pt idx="3718">
                  <c:v>31</c:v>
                </c:pt>
                <c:pt idx="3719">
                  <c:v>5</c:v>
                </c:pt>
                <c:pt idx="3720">
                  <c:v>1</c:v>
                </c:pt>
                <c:pt idx="3721">
                  <c:v>12</c:v>
                </c:pt>
                <c:pt idx="3722">
                  <c:v>4</c:v>
                </c:pt>
                <c:pt idx="3723">
                  <c:v>0</c:v>
                </c:pt>
                <c:pt idx="3724">
                  <c:v>7</c:v>
                </c:pt>
                <c:pt idx="3725">
                  <c:v>2</c:v>
                </c:pt>
                <c:pt idx="3726">
                  <c:v>1</c:v>
                </c:pt>
                <c:pt idx="3727">
                  <c:v>4</c:v>
                </c:pt>
                <c:pt idx="3728">
                  <c:v>6</c:v>
                </c:pt>
                <c:pt idx="3729">
                  <c:v>8</c:v>
                </c:pt>
                <c:pt idx="3730">
                  <c:v>14</c:v>
                </c:pt>
                <c:pt idx="3731">
                  <c:v>0</c:v>
                </c:pt>
                <c:pt idx="3732">
                  <c:v>4</c:v>
                </c:pt>
                <c:pt idx="3733">
                  <c:v>0</c:v>
                </c:pt>
                <c:pt idx="3734">
                  <c:v>0</c:v>
                </c:pt>
                <c:pt idx="3735">
                  <c:v>1</c:v>
                </c:pt>
                <c:pt idx="3736">
                  <c:v>1</c:v>
                </c:pt>
                <c:pt idx="3737">
                  <c:v>1</c:v>
                </c:pt>
                <c:pt idx="3738">
                  <c:v>52</c:v>
                </c:pt>
                <c:pt idx="3739">
                  <c:v>7</c:v>
                </c:pt>
                <c:pt idx="3740">
                  <c:v>28</c:v>
                </c:pt>
                <c:pt idx="3741">
                  <c:v>11</c:v>
                </c:pt>
                <c:pt idx="3742">
                  <c:v>15</c:v>
                </c:pt>
                <c:pt idx="3743">
                  <c:v>30</c:v>
                </c:pt>
                <c:pt idx="3744">
                  <c:v>27</c:v>
                </c:pt>
                <c:pt idx="3745">
                  <c:v>28</c:v>
                </c:pt>
                <c:pt idx="3746">
                  <c:v>17</c:v>
                </c:pt>
                <c:pt idx="3747">
                  <c:v>50</c:v>
                </c:pt>
                <c:pt idx="3748">
                  <c:v>26</c:v>
                </c:pt>
                <c:pt idx="3749">
                  <c:v>88</c:v>
                </c:pt>
                <c:pt idx="3750">
                  <c:v>91</c:v>
                </c:pt>
                <c:pt idx="3751">
                  <c:v>3</c:v>
                </c:pt>
                <c:pt idx="3752">
                  <c:v>28</c:v>
                </c:pt>
                <c:pt idx="3753">
                  <c:v>77</c:v>
                </c:pt>
                <c:pt idx="3754">
                  <c:v>27</c:v>
                </c:pt>
                <c:pt idx="3755">
                  <c:v>107</c:v>
                </c:pt>
                <c:pt idx="3756">
                  <c:v>96</c:v>
                </c:pt>
                <c:pt idx="3757">
                  <c:v>56</c:v>
                </c:pt>
                <c:pt idx="3758">
                  <c:v>58</c:v>
                </c:pt>
                <c:pt idx="3759">
                  <c:v>15</c:v>
                </c:pt>
                <c:pt idx="3760">
                  <c:v>20</c:v>
                </c:pt>
                <c:pt idx="3761">
                  <c:v>38</c:v>
                </c:pt>
                <c:pt idx="3762">
                  <c:v>33</c:v>
                </c:pt>
                <c:pt idx="3763">
                  <c:v>57</c:v>
                </c:pt>
                <c:pt idx="3764">
                  <c:v>25</c:v>
                </c:pt>
                <c:pt idx="3765">
                  <c:v>14</c:v>
                </c:pt>
                <c:pt idx="3766">
                  <c:v>94</c:v>
                </c:pt>
                <c:pt idx="3767">
                  <c:v>59</c:v>
                </c:pt>
                <c:pt idx="3768">
                  <c:v>36</c:v>
                </c:pt>
                <c:pt idx="3769">
                  <c:v>115</c:v>
                </c:pt>
                <c:pt idx="3770">
                  <c:v>30</c:v>
                </c:pt>
                <c:pt idx="3771">
                  <c:v>52</c:v>
                </c:pt>
                <c:pt idx="3772">
                  <c:v>27</c:v>
                </c:pt>
                <c:pt idx="3773">
                  <c:v>24</c:v>
                </c:pt>
                <c:pt idx="3774">
                  <c:v>10</c:v>
                </c:pt>
                <c:pt idx="3775">
                  <c:v>30</c:v>
                </c:pt>
                <c:pt idx="3776">
                  <c:v>71</c:v>
                </c:pt>
                <c:pt idx="3777">
                  <c:v>10</c:v>
                </c:pt>
                <c:pt idx="3778">
                  <c:v>1</c:v>
                </c:pt>
                <c:pt idx="3779">
                  <c:v>4</c:v>
                </c:pt>
                <c:pt idx="3780">
                  <c:v>0</c:v>
                </c:pt>
                <c:pt idx="3781">
                  <c:v>0</c:v>
                </c:pt>
                <c:pt idx="3782">
                  <c:v>2</c:v>
                </c:pt>
                <c:pt idx="3783">
                  <c:v>24</c:v>
                </c:pt>
                <c:pt idx="3784">
                  <c:v>1</c:v>
                </c:pt>
                <c:pt idx="3785">
                  <c:v>2</c:v>
                </c:pt>
                <c:pt idx="3786">
                  <c:v>1</c:v>
                </c:pt>
                <c:pt idx="3787">
                  <c:v>37</c:v>
                </c:pt>
                <c:pt idx="3788">
                  <c:v>5</c:v>
                </c:pt>
                <c:pt idx="3789">
                  <c:v>4</c:v>
                </c:pt>
                <c:pt idx="3790">
                  <c:v>16</c:v>
                </c:pt>
                <c:pt idx="3791">
                  <c:v>9</c:v>
                </c:pt>
                <c:pt idx="3792">
                  <c:v>0</c:v>
                </c:pt>
                <c:pt idx="3793">
                  <c:v>40</c:v>
                </c:pt>
                <c:pt idx="3794">
                  <c:v>0</c:v>
                </c:pt>
                <c:pt idx="3795">
                  <c:v>2</c:v>
                </c:pt>
                <c:pt idx="3796">
                  <c:v>1</c:v>
                </c:pt>
                <c:pt idx="3797">
                  <c:v>9</c:v>
                </c:pt>
                <c:pt idx="3798">
                  <c:v>24</c:v>
                </c:pt>
                <c:pt idx="3799">
                  <c:v>38</c:v>
                </c:pt>
                <c:pt idx="3800">
                  <c:v>26</c:v>
                </c:pt>
                <c:pt idx="3801">
                  <c:v>19</c:v>
                </c:pt>
                <c:pt idx="3802">
                  <c:v>11</c:v>
                </c:pt>
                <c:pt idx="3803">
                  <c:v>27</c:v>
                </c:pt>
                <c:pt idx="3804">
                  <c:v>34</c:v>
                </c:pt>
                <c:pt idx="3805">
                  <c:v>20</c:v>
                </c:pt>
                <c:pt idx="3806">
                  <c:v>37</c:v>
                </c:pt>
                <c:pt idx="3807">
                  <c:v>20</c:v>
                </c:pt>
                <c:pt idx="3808">
                  <c:v>10</c:v>
                </c:pt>
                <c:pt idx="3809">
                  <c:v>26</c:v>
                </c:pt>
                <c:pt idx="3810">
                  <c:v>20</c:v>
                </c:pt>
                <c:pt idx="3811">
                  <c:v>46</c:v>
                </c:pt>
                <c:pt idx="3812">
                  <c:v>76</c:v>
                </c:pt>
                <c:pt idx="3813">
                  <c:v>41</c:v>
                </c:pt>
                <c:pt idx="3814">
                  <c:v>7</c:v>
                </c:pt>
                <c:pt idx="3815">
                  <c:v>49</c:v>
                </c:pt>
                <c:pt idx="3816">
                  <c:v>26</c:v>
                </c:pt>
                <c:pt idx="3817">
                  <c:v>65</c:v>
                </c:pt>
                <c:pt idx="3818">
                  <c:v>28</c:v>
                </c:pt>
                <c:pt idx="3819">
                  <c:v>8</c:v>
                </c:pt>
                <c:pt idx="3820">
                  <c:v>3</c:v>
                </c:pt>
                <c:pt idx="3821">
                  <c:v>9</c:v>
                </c:pt>
                <c:pt idx="3822">
                  <c:v>9</c:v>
                </c:pt>
                <c:pt idx="3823">
                  <c:v>20</c:v>
                </c:pt>
                <c:pt idx="3824">
                  <c:v>57</c:v>
                </c:pt>
                <c:pt idx="3825">
                  <c:v>8</c:v>
                </c:pt>
                <c:pt idx="3826">
                  <c:v>14</c:v>
                </c:pt>
                <c:pt idx="3827">
                  <c:v>17</c:v>
                </c:pt>
                <c:pt idx="3828">
                  <c:v>100</c:v>
                </c:pt>
                <c:pt idx="3829">
                  <c:v>32</c:v>
                </c:pt>
                <c:pt idx="3830">
                  <c:v>3</c:v>
                </c:pt>
                <c:pt idx="3831">
                  <c:v>34</c:v>
                </c:pt>
                <c:pt idx="3832">
                  <c:v>23</c:v>
                </c:pt>
                <c:pt idx="3833">
                  <c:v>19</c:v>
                </c:pt>
                <c:pt idx="3834">
                  <c:v>50</c:v>
                </c:pt>
                <c:pt idx="3835">
                  <c:v>12</c:v>
                </c:pt>
                <c:pt idx="3836">
                  <c:v>8</c:v>
                </c:pt>
                <c:pt idx="3837">
                  <c:v>9</c:v>
                </c:pt>
                <c:pt idx="3838">
                  <c:v>43</c:v>
                </c:pt>
                <c:pt idx="3839">
                  <c:v>28</c:v>
                </c:pt>
                <c:pt idx="3840">
                  <c:v>4</c:v>
                </c:pt>
                <c:pt idx="3841">
                  <c:v>24</c:v>
                </c:pt>
                <c:pt idx="3842">
                  <c:v>2</c:v>
                </c:pt>
                <c:pt idx="3843">
                  <c:v>2</c:v>
                </c:pt>
                <c:pt idx="3844">
                  <c:v>20</c:v>
                </c:pt>
                <c:pt idx="3845">
                  <c:v>1</c:v>
                </c:pt>
                <c:pt idx="3846">
                  <c:v>1</c:v>
                </c:pt>
                <c:pt idx="3847">
                  <c:v>4</c:v>
                </c:pt>
                <c:pt idx="3848">
                  <c:v>1</c:v>
                </c:pt>
                <c:pt idx="3849">
                  <c:v>1</c:v>
                </c:pt>
                <c:pt idx="3850">
                  <c:v>13</c:v>
                </c:pt>
                <c:pt idx="3851">
                  <c:v>1</c:v>
                </c:pt>
                <c:pt idx="3852">
                  <c:v>1</c:v>
                </c:pt>
                <c:pt idx="3853">
                  <c:v>0</c:v>
                </c:pt>
                <c:pt idx="3854">
                  <c:v>3</c:v>
                </c:pt>
                <c:pt idx="3855">
                  <c:v>14</c:v>
                </c:pt>
                <c:pt idx="3856">
                  <c:v>2</c:v>
                </c:pt>
                <c:pt idx="3857">
                  <c:v>5</c:v>
                </c:pt>
                <c:pt idx="3858">
                  <c:v>1</c:v>
                </c:pt>
                <c:pt idx="3859">
                  <c:v>15</c:v>
                </c:pt>
                <c:pt idx="3860">
                  <c:v>10</c:v>
                </c:pt>
                <c:pt idx="3861">
                  <c:v>3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46</c:v>
                </c:pt>
                <c:pt idx="3867">
                  <c:v>14</c:v>
                </c:pt>
                <c:pt idx="3868">
                  <c:v>1</c:v>
                </c:pt>
                <c:pt idx="3869">
                  <c:v>0</c:v>
                </c:pt>
                <c:pt idx="3870">
                  <c:v>17</c:v>
                </c:pt>
                <c:pt idx="3871">
                  <c:v>1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2</c:v>
                </c:pt>
                <c:pt idx="3878">
                  <c:v>14</c:v>
                </c:pt>
                <c:pt idx="3879">
                  <c:v>9</c:v>
                </c:pt>
                <c:pt idx="3880">
                  <c:v>8</c:v>
                </c:pt>
                <c:pt idx="3881">
                  <c:v>7</c:v>
                </c:pt>
                <c:pt idx="3882">
                  <c:v>0</c:v>
                </c:pt>
                <c:pt idx="3883">
                  <c:v>84</c:v>
                </c:pt>
                <c:pt idx="3884">
                  <c:v>11</c:v>
                </c:pt>
                <c:pt idx="3885">
                  <c:v>1</c:v>
                </c:pt>
                <c:pt idx="3886">
                  <c:v>4</c:v>
                </c:pt>
                <c:pt idx="3887">
                  <c:v>10</c:v>
                </c:pt>
                <c:pt idx="3888">
                  <c:v>16</c:v>
                </c:pt>
                <c:pt idx="3889">
                  <c:v>2</c:v>
                </c:pt>
                <c:pt idx="3890">
                  <c:v>5</c:v>
                </c:pt>
                <c:pt idx="3891">
                  <c:v>1</c:v>
                </c:pt>
                <c:pt idx="3892">
                  <c:v>31</c:v>
                </c:pt>
                <c:pt idx="3893">
                  <c:v>0</c:v>
                </c:pt>
                <c:pt idx="3894">
                  <c:v>2</c:v>
                </c:pt>
                <c:pt idx="3895">
                  <c:v>7</c:v>
                </c:pt>
                <c:pt idx="3896">
                  <c:v>16</c:v>
                </c:pt>
                <c:pt idx="3897">
                  <c:v>4</c:v>
                </c:pt>
                <c:pt idx="3898">
                  <c:v>4</c:v>
                </c:pt>
                <c:pt idx="3899">
                  <c:v>4</c:v>
                </c:pt>
                <c:pt idx="3900">
                  <c:v>3</c:v>
                </c:pt>
                <c:pt idx="3901">
                  <c:v>36</c:v>
                </c:pt>
                <c:pt idx="3902">
                  <c:v>1</c:v>
                </c:pt>
                <c:pt idx="3903">
                  <c:v>7</c:v>
                </c:pt>
                <c:pt idx="3904">
                  <c:v>27</c:v>
                </c:pt>
                <c:pt idx="3905">
                  <c:v>1</c:v>
                </c:pt>
                <c:pt idx="3906">
                  <c:v>0</c:v>
                </c:pt>
                <c:pt idx="3907">
                  <c:v>1</c:v>
                </c:pt>
                <c:pt idx="3908">
                  <c:v>3</c:v>
                </c:pt>
                <c:pt idx="3909">
                  <c:v>3</c:v>
                </c:pt>
                <c:pt idx="3910">
                  <c:v>3</c:v>
                </c:pt>
                <c:pt idx="3911">
                  <c:v>0</c:v>
                </c:pt>
                <c:pt idx="3912">
                  <c:v>6</c:v>
                </c:pt>
                <c:pt idx="3913">
                  <c:v>17</c:v>
                </c:pt>
                <c:pt idx="3914">
                  <c:v>40</c:v>
                </c:pt>
                <c:pt idx="3915">
                  <c:v>3</c:v>
                </c:pt>
                <c:pt idx="3916">
                  <c:v>1</c:v>
                </c:pt>
                <c:pt idx="3917">
                  <c:v>2</c:v>
                </c:pt>
                <c:pt idx="3918">
                  <c:v>7</c:v>
                </c:pt>
                <c:pt idx="3919">
                  <c:v>14</c:v>
                </c:pt>
                <c:pt idx="3920">
                  <c:v>0</c:v>
                </c:pt>
                <c:pt idx="3921">
                  <c:v>0</c:v>
                </c:pt>
                <c:pt idx="3922">
                  <c:v>1</c:v>
                </c:pt>
                <c:pt idx="3923">
                  <c:v>12</c:v>
                </c:pt>
                <c:pt idx="3924">
                  <c:v>12</c:v>
                </c:pt>
                <c:pt idx="3925">
                  <c:v>23</c:v>
                </c:pt>
                <c:pt idx="3926">
                  <c:v>0</c:v>
                </c:pt>
                <c:pt idx="3927">
                  <c:v>10</c:v>
                </c:pt>
                <c:pt idx="3928">
                  <c:v>5</c:v>
                </c:pt>
                <c:pt idx="3929">
                  <c:v>1</c:v>
                </c:pt>
                <c:pt idx="3930">
                  <c:v>2</c:v>
                </c:pt>
                <c:pt idx="3931">
                  <c:v>2</c:v>
                </c:pt>
                <c:pt idx="3932">
                  <c:v>0</c:v>
                </c:pt>
                <c:pt idx="3933">
                  <c:v>13</c:v>
                </c:pt>
                <c:pt idx="3934">
                  <c:v>0</c:v>
                </c:pt>
                <c:pt idx="3935">
                  <c:v>1</c:v>
                </c:pt>
                <c:pt idx="3936">
                  <c:v>5</c:v>
                </c:pt>
                <c:pt idx="3937">
                  <c:v>2</c:v>
                </c:pt>
                <c:pt idx="3938">
                  <c:v>0</c:v>
                </c:pt>
                <c:pt idx="3939">
                  <c:v>32</c:v>
                </c:pt>
                <c:pt idx="3940">
                  <c:v>1</c:v>
                </c:pt>
                <c:pt idx="3941">
                  <c:v>1</c:v>
                </c:pt>
                <c:pt idx="3942">
                  <c:v>1</c:v>
                </c:pt>
                <c:pt idx="3943">
                  <c:v>0</c:v>
                </c:pt>
                <c:pt idx="3944">
                  <c:v>0</c:v>
                </c:pt>
                <c:pt idx="3945">
                  <c:v>8</c:v>
                </c:pt>
                <c:pt idx="3946">
                  <c:v>0</c:v>
                </c:pt>
                <c:pt idx="3947">
                  <c:v>1</c:v>
                </c:pt>
                <c:pt idx="3948">
                  <c:v>16</c:v>
                </c:pt>
                <c:pt idx="3949">
                  <c:v>12</c:v>
                </c:pt>
                <c:pt idx="3950">
                  <c:v>4</c:v>
                </c:pt>
                <c:pt idx="3951">
                  <c:v>2</c:v>
                </c:pt>
                <c:pt idx="3952">
                  <c:v>3</c:v>
                </c:pt>
                <c:pt idx="3953">
                  <c:v>0</c:v>
                </c:pt>
                <c:pt idx="3954">
                  <c:v>3</c:v>
                </c:pt>
                <c:pt idx="3955">
                  <c:v>4</c:v>
                </c:pt>
                <c:pt idx="3956">
                  <c:v>2</c:v>
                </c:pt>
                <c:pt idx="3957">
                  <c:v>10</c:v>
                </c:pt>
                <c:pt idx="3958">
                  <c:v>11</c:v>
                </c:pt>
                <c:pt idx="3959">
                  <c:v>6</c:v>
                </c:pt>
                <c:pt idx="3960">
                  <c:v>2</c:v>
                </c:pt>
                <c:pt idx="3961">
                  <c:v>6</c:v>
                </c:pt>
                <c:pt idx="3962">
                  <c:v>8</c:v>
                </c:pt>
                <c:pt idx="3963">
                  <c:v>37</c:v>
                </c:pt>
                <c:pt idx="3964">
                  <c:v>11</c:v>
                </c:pt>
                <c:pt idx="3965">
                  <c:v>0</c:v>
                </c:pt>
                <c:pt idx="3966">
                  <c:v>10</c:v>
                </c:pt>
                <c:pt idx="3967">
                  <c:v>6</c:v>
                </c:pt>
                <c:pt idx="3968">
                  <c:v>8</c:v>
                </c:pt>
                <c:pt idx="3969">
                  <c:v>6</c:v>
                </c:pt>
                <c:pt idx="3970">
                  <c:v>7</c:v>
                </c:pt>
                <c:pt idx="3971">
                  <c:v>7</c:v>
                </c:pt>
                <c:pt idx="3972">
                  <c:v>5</c:v>
                </c:pt>
                <c:pt idx="3973">
                  <c:v>46</c:v>
                </c:pt>
                <c:pt idx="3974">
                  <c:v>10</c:v>
                </c:pt>
                <c:pt idx="3975">
                  <c:v>19</c:v>
                </c:pt>
                <c:pt idx="3976">
                  <c:v>13</c:v>
                </c:pt>
                <c:pt idx="3977">
                  <c:v>13</c:v>
                </c:pt>
                <c:pt idx="3978">
                  <c:v>4</c:v>
                </c:pt>
                <c:pt idx="3979">
                  <c:v>0</c:v>
                </c:pt>
                <c:pt idx="3980">
                  <c:v>3</c:v>
                </c:pt>
                <c:pt idx="3981">
                  <c:v>1</c:v>
                </c:pt>
                <c:pt idx="3982">
                  <c:v>9</c:v>
                </c:pt>
                <c:pt idx="3983">
                  <c:v>1</c:v>
                </c:pt>
                <c:pt idx="3984">
                  <c:v>1</c:v>
                </c:pt>
                <c:pt idx="3985">
                  <c:v>4</c:v>
                </c:pt>
                <c:pt idx="3986">
                  <c:v>17</c:v>
                </c:pt>
                <c:pt idx="3987">
                  <c:v>0</c:v>
                </c:pt>
                <c:pt idx="3988">
                  <c:v>12</c:v>
                </c:pt>
                <c:pt idx="3989">
                  <c:v>14</c:v>
                </c:pt>
                <c:pt idx="3990">
                  <c:v>1</c:v>
                </c:pt>
                <c:pt idx="3991">
                  <c:v>14</c:v>
                </c:pt>
                <c:pt idx="3992">
                  <c:v>4</c:v>
                </c:pt>
                <c:pt idx="3993">
                  <c:v>2</c:v>
                </c:pt>
                <c:pt idx="3994">
                  <c:v>1</c:v>
                </c:pt>
                <c:pt idx="3995">
                  <c:v>2</c:v>
                </c:pt>
                <c:pt idx="3996">
                  <c:v>1</c:v>
                </c:pt>
                <c:pt idx="3997">
                  <c:v>1</c:v>
                </c:pt>
                <c:pt idx="3998">
                  <c:v>4</c:v>
                </c:pt>
                <c:pt idx="3999">
                  <c:v>3</c:v>
                </c:pt>
                <c:pt idx="4000">
                  <c:v>38</c:v>
                </c:pt>
                <c:pt idx="4001">
                  <c:v>4</c:v>
                </c:pt>
                <c:pt idx="4002">
                  <c:v>0</c:v>
                </c:pt>
                <c:pt idx="4003">
                  <c:v>2</c:v>
                </c:pt>
                <c:pt idx="4004">
                  <c:v>0</c:v>
                </c:pt>
                <c:pt idx="4005">
                  <c:v>1</c:v>
                </c:pt>
                <c:pt idx="4006">
                  <c:v>7</c:v>
                </c:pt>
                <c:pt idx="4007">
                  <c:v>2</c:v>
                </c:pt>
                <c:pt idx="4008">
                  <c:v>4</c:v>
                </c:pt>
                <c:pt idx="4009">
                  <c:v>4</c:v>
                </c:pt>
                <c:pt idx="4010">
                  <c:v>3</c:v>
                </c:pt>
                <c:pt idx="4011">
                  <c:v>2</c:v>
                </c:pt>
                <c:pt idx="4012">
                  <c:v>197</c:v>
                </c:pt>
                <c:pt idx="4013">
                  <c:v>0</c:v>
                </c:pt>
                <c:pt idx="4014">
                  <c:v>1</c:v>
                </c:pt>
                <c:pt idx="4015">
                  <c:v>4</c:v>
                </c:pt>
                <c:pt idx="4016">
                  <c:v>0</c:v>
                </c:pt>
                <c:pt idx="4017">
                  <c:v>7</c:v>
                </c:pt>
                <c:pt idx="4018">
                  <c:v>11</c:v>
                </c:pt>
                <c:pt idx="4019">
                  <c:v>0</c:v>
                </c:pt>
                <c:pt idx="4020">
                  <c:v>6</c:v>
                </c:pt>
                <c:pt idx="4021">
                  <c:v>0</c:v>
                </c:pt>
                <c:pt idx="4022">
                  <c:v>7</c:v>
                </c:pt>
                <c:pt idx="4023">
                  <c:v>94</c:v>
                </c:pt>
                <c:pt idx="4024">
                  <c:v>2</c:v>
                </c:pt>
                <c:pt idx="4025">
                  <c:v>25</c:v>
                </c:pt>
                <c:pt idx="4026">
                  <c:v>17</c:v>
                </c:pt>
                <c:pt idx="4027">
                  <c:v>2</c:v>
                </c:pt>
                <c:pt idx="4028">
                  <c:v>4</c:v>
                </c:pt>
                <c:pt idx="4029">
                  <c:v>5</c:v>
                </c:pt>
                <c:pt idx="4030">
                  <c:v>2</c:v>
                </c:pt>
                <c:pt idx="4031">
                  <c:v>2</c:v>
                </c:pt>
                <c:pt idx="4032">
                  <c:v>3</c:v>
                </c:pt>
                <c:pt idx="4033">
                  <c:v>0</c:v>
                </c:pt>
                <c:pt idx="4034">
                  <c:v>4</c:v>
                </c:pt>
                <c:pt idx="4035">
                  <c:v>1</c:v>
                </c:pt>
                <c:pt idx="4036">
                  <c:v>12</c:v>
                </c:pt>
                <c:pt idx="4037">
                  <c:v>4</c:v>
                </c:pt>
                <c:pt idx="4038">
                  <c:v>91</c:v>
                </c:pt>
                <c:pt idx="4039">
                  <c:v>1</c:v>
                </c:pt>
                <c:pt idx="4040">
                  <c:v>1</c:v>
                </c:pt>
                <c:pt idx="4041">
                  <c:v>0</c:v>
                </c:pt>
                <c:pt idx="4042">
                  <c:v>13</c:v>
                </c:pt>
                <c:pt idx="4043">
                  <c:v>2</c:v>
                </c:pt>
                <c:pt idx="4044">
                  <c:v>0</c:v>
                </c:pt>
                <c:pt idx="4045">
                  <c:v>21</c:v>
                </c:pt>
                <c:pt idx="4046">
                  <c:v>9</c:v>
                </c:pt>
                <c:pt idx="4047">
                  <c:v>6</c:v>
                </c:pt>
                <c:pt idx="4048">
                  <c:v>4</c:v>
                </c:pt>
                <c:pt idx="4049">
                  <c:v>7</c:v>
                </c:pt>
                <c:pt idx="4050">
                  <c:v>5</c:v>
                </c:pt>
                <c:pt idx="4051">
                  <c:v>0</c:v>
                </c:pt>
                <c:pt idx="4052">
                  <c:v>3</c:v>
                </c:pt>
                <c:pt idx="4053">
                  <c:v>9</c:v>
                </c:pt>
                <c:pt idx="4054">
                  <c:v>6</c:v>
                </c:pt>
                <c:pt idx="4055">
                  <c:v>4</c:v>
                </c:pt>
                <c:pt idx="4056">
                  <c:v>1</c:v>
                </c:pt>
                <c:pt idx="4057">
                  <c:v>17</c:v>
                </c:pt>
                <c:pt idx="4058">
                  <c:v>1</c:v>
                </c:pt>
                <c:pt idx="4059">
                  <c:v>13</c:v>
                </c:pt>
                <c:pt idx="4060">
                  <c:v>6</c:v>
                </c:pt>
                <c:pt idx="4061">
                  <c:v>0</c:v>
                </c:pt>
                <c:pt idx="4062">
                  <c:v>2</c:v>
                </c:pt>
                <c:pt idx="4063">
                  <c:v>2</c:v>
                </c:pt>
                <c:pt idx="4064">
                  <c:v>21</c:v>
                </c:pt>
                <c:pt idx="4065">
                  <c:v>13</c:v>
                </c:pt>
                <c:pt idx="4066">
                  <c:v>0</c:v>
                </c:pt>
                <c:pt idx="4067">
                  <c:v>6</c:v>
                </c:pt>
                <c:pt idx="4068">
                  <c:v>0</c:v>
                </c:pt>
                <c:pt idx="4069">
                  <c:v>1</c:v>
                </c:pt>
                <c:pt idx="4070">
                  <c:v>0</c:v>
                </c:pt>
                <c:pt idx="4071">
                  <c:v>12</c:v>
                </c:pt>
                <c:pt idx="4072">
                  <c:v>2</c:v>
                </c:pt>
                <c:pt idx="4073">
                  <c:v>6</c:v>
                </c:pt>
                <c:pt idx="4074">
                  <c:v>1</c:v>
                </c:pt>
                <c:pt idx="4075">
                  <c:v>1</c:v>
                </c:pt>
                <c:pt idx="4076">
                  <c:v>5</c:v>
                </c:pt>
                <c:pt idx="4077">
                  <c:v>0</c:v>
                </c:pt>
                <c:pt idx="4078">
                  <c:v>3</c:v>
                </c:pt>
                <c:pt idx="4079">
                  <c:v>8</c:v>
                </c:pt>
                <c:pt idx="4080">
                  <c:v>3</c:v>
                </c:pt>
                <c:pt idx="4081">
                  <c:v>8</c:v>
                </c:pt>
                <c:pt idx="4082">
                  <c:v>1</c:v>
                </c:pt>
                <c:pt idx="4083">
                  <c:v>4</c:v>
                </c:pt>
                <c:pt idx="4084">
                  <c:v>8</c:v>
                </c:pt>
                <c:pt idx="4085">
                  <c:v>1</c:v>
                </c:pt>
                <c:pt idx="4086">
                  <c:v>5</c:v>
                </c:pt>
                <c:pt idx="4087">
                  <c:v>0</c:v>
                </c:pt>
                <c:pt idx="4088">
                  <c:v>0</c:v>
                </c:pt>
                <c:pt idx="4089">
                  <c:v>1</c:v>
                </c:pt>
                <c:pt idx="4090">
                  <c:v>0</c:v>
                </c:pt>
                <c:pt idx="4091">
                  <c:v>0</c:v>
                </c:pt>
                <c:pt idx="4092">
                  <c:v>6</c:v>
                </c:pt>
                <c:pt idx="4093">
                  <c:v>6</c:v>
                </c:pt>
                <c:pt idx="4094">
                  <c:v>14</c:v>
                </c:pt>
                <c:pt idx="4095">
                  <c:v>6</c:v>
                </c:pt>
                <c:pt idx="4096">
                  <c:v>33</c:v>
                </c:pt>
                <c:pt idx="4097">
                  <c:v>4</c:v>
                </c:pt>
                <c:pt idx="4098">
                  <c:v>1</c:v>
                </c:pt>
                <c:pt idx="4099">
                  <c:v>0</c:v>
                </c:pt>
                <c:pt idx="4100">
                  <c:v>6</c:v>
                </c:pt>
                <c:pt idx="4101">
                  <c:v>6</c:v>
                </c:pt>
                <c:pt idx="4102">
                  <c:v>1</c:v>
                </c:pt>
                <c:pt idx="4103">
                  <c:v>3</c:v>
                </c:pt>
              </c:numCache>
            </c:numRef>
          </c:xVal>
          <c:yVal>
            <c:numRef>
              <c:f>'Original Data'!$O$2:$O$4122</c:f>
              <c:numCache>
                <c:formatCode>0.00</c:formatCode>
                <c:ptCount val="4111"/>
                <c:pt idx="0">
                  <c:v>136.85882352941178</c:v>
                </c:pt>
                <c:pt idx="1">
                  <c:v>142.60827250608273</c:v>
                </c:pt>
                <c:pt idx="2">
                  <c:v>105</c:v>
                </c:pt>
                <c:pt idx="3">
                  <c:v>103.89999999999999</c:v>
                </c:pt>
                <c:pt idx="4">
                  <c:v>122.99154545454545</c:v>
                </c:pt>
                <c:pt idx="5">
                  <c:v>109.77744436109028</c:v>
                </c:pt>
                <c:pt idx="6">
                  <c:v>106.4875</c:v>
                </c:pt>
                <c:pt idx="7">
                  <c:v>101.22222222222221</c:v>
                </c:pt>
                <c:pt idx="8">
                  <c:v>100.04342857142856</c:v>
                </c:pt>
                <c:pt idx="9">
                  <c:v>125.998</c:v>
                </c:pt>
                <c:pt idx="10">
                  <c:v>100.49999999999999</c:v>
                </c:pt>
                <c:pt idx="11">
                  <c:v>120.5</c:v>
                </c:pt>
                <c:pt idx="12">
                  <c:v>165.29333333333335</c:v>
                </c:pt>
                <c:pt idx="13">
                  <c:v>159.97142857142856</c:v>
                </c:pt>
                <c:pt idx="14">
                  <c:v>100.93333333333334</c:v>
                </c:pt>
                <c:pt idx="15">
                  <c:v>106.60000000000001</c:v>
                </c:pt>
                <c:pt idx="16">
                  <c:v>100.24166666666667</c:v>
                </c:pt>
                <c:pt idx="17">
                  <c:v>100.66666666666666</c:v>
                </c:pt>
                <c:pt idx="18">
                  <c:v>106.32110000000002</c:v>
                </c:pt>
                <c:pt idx="19">
                  <c:v>145.29411764705881</c:v>
                </c:pt>
                <c:pt idx="20">
                  <c:v>100.2</c:v>
                </c:pt>
                <c:pt idx="21">
                  <c:v>109.13513513513513</c:v>
                </c:pt>
                <c:pt idx="22">
                  <c:v>117.14285714285715</c:v>
                </c:pt>
                <c:pt idx="23">
                  <c:v>118.5</c:v>
                </c:pt>
                <c:pt idx="24">
                  <c:v>108.80768571428572</c:v>
                </c:pt>
                <c:pt idx="25">
                  <c:v>133.33333333333331</c:v>
                </c:pt>
                <c:pt idx="26">
                  <c:v>155.20000000000002</c:v>
                </c:pt>
                <c:pt idx="27">
                  <c:v>111.72500000000001</c:v>
                </c:pt>
                <c:pt idx="28">
                  <c:v>100.35000000000001</c:v>
                </c:pt>
                <c:pt idx="29">
                  <c:v>123.33333333333334</c:v>
                </c:pt>
                <c:pt idx="30">
                  <c:v>101.29975</c:v>
                </c:pt>
                <c:pt idx="31">
                  <c:v>100</c:v>
                </c:pt>
                <c:pt idx="32">
                  <c:v>100.24604569420035</c:v>
                </c:pt>
                <c:pt idx="33">
                  <c:v>102.0952380952381</c:v>
                </c:pt>
                <c:pt idx="34">
                  <c:v>130.46153846153845</c:v>
                </c:pt>
                <c:pt idx="35">
                  <c:v>166.5</c:v>
                </c:pt>
                <c:pt idx="36">
                  <c:v>142.15</c:v>
                </c:pt>
                <c:pt idx="37">
                  <c:v>183.44090909090909</c:v>
                </c:pt>
                <c:pt idx="38">
                  <c:v>110.04</c:v>
                </c:pt>
                <c:pt idx="39">
                  <c:v>130.98000000000002</c:v>
                </c:pt>
                <c:pt idx="40">
                  <c:v>101.35000000000001</c:v>
                </c:pt>
                <c:pt idx="41">
                  <c:v>100</c:v>
                </c:pt>
                <c:pt idx="42">
                  <c:v>141.85714285714286</c:v>
                </c:pt>
                <c:pt idx="43">
                  <c:v>308.65999999999997</c:v>
                </c:pt>
                <c:pt idx="44">
                  <c:v>100</c:v>
                </c:pt>
                <c:pt idx="45">
                  <c:v>120</c:v>
                </c:pt>
                <c:pt idx="46">
                  <c:v>104.16666666666667</c:v>
                </c:pt>
                <c:pt idx="47">
                  <c:v>107.61100000000002</c:v>
                </c:pt>
                <c:pt idx="48">
                  <c:v>107.94999999999999</c:v>
                </c:pt>
                <c:pt idx="49">
                  <c:v>100</c:v>
                </c:pt>
                <c:pt idx="50">
                  <c:v>100</c:v>
                </c:pt>
                <c:pt idx="51">
                  <c:v>128.0181818181818</c:v>
                </c:pt>
                <c:pt idx="52">
                  <c:v>116.21</c:v>
                </c:pt>
                <c:pt idx="53">
                  <c:v>109.63333333333334</c:v>
                </c:pt>
                <c:pt idx="54">
                  <c:v>101</c:v>
                </c:pt>
                <c:pt idx="55">
                  <c:v>128.95348837209301</c:v>
                </c:pt>
                <c:pt idx="56">
                  <c:v>107.26249999999999</c:v>
                </c:pt>
                <c:pt idx="57">
                  <c:v>101.89999999999999</c:v>
                </c:pt>
                <c:pt idx="58">
                  <c:v>102.91</c:v>
                </c:pt>
                <c:pt idx="59">
                  <c:v>100.12570000000001</c:v>
                </c:pt>
                <c:pt idx="60">
                  <c:v>103.29622222222221</c:v>
                </c:pt>
                <c:pt idx="61">
                  <c:v>148.30000000000001</c:v>
                </c:pt>
                <c:pt idx="62">
                  <c:v>154.73333333333332</c:v>
                </c:pt>
                <c:pt idx="63">
                  <c:v>113.51849999999999</c:v>
                </c:pt>
                <c:pt idx="64">
                  <c:v>173.33333333333334</c:v>
                </c:pt>
                <c:pt idx="65">
                  <c:v>107.52857142857141</c:v>
                </c:pt>
                <c:pt idx="66">
                  <c:v>118.6</c:v>
                </c:pt>
                <c:pt idx="67">
                  <c:v>116.25000000000001</c:v>
                </c:pt>
                <c:pt idx="68">
                  <c:v>127.16666666666667</c:v>
                </c:pt>
                <c:pt idx="69">
                  <c:v>110.9423</c:v>
                </c:pt>
                <c:pt idx="70">
                  <c:v>127.2</c:v>
                </c:pt>
                <c:pt idx="71">
                  <c:v>123.94444444444443</c:v>
                </c:pt>
                <c:pt idx="72">
                  <c:v>108.40909090909091</c:v>
                </c:pt>
                <c:pt idx="73">
                  <c:v>100</c:v>
                </c:pt>
                <c:pt idx="74">
                  <c:v>112.93199999999999</c:v>
                </c:pt>
                <c:pt idx="75">
                  <c:v>115.42857142857143</c:v>
                </c:pt>
                <c:pt idx="76">
                  <c:v>153.33333333333334</c:v>
                </c:pt>
                <c:pt idx="77">
                  <c:v>392.5</c:v>
                </c:pt>
                <c:pt idx="78">
                  <c:v>2702</c:v>
                </c:pt>
                <c:pt idx="79">
                  <c:v>127</c:v>
                </c:pt>
                <c:pt idx="80">
                  <c:v>107.25</c:v>
                </c:pt>
                <c:pt idx="81">
                  <c:v>198</c:v>
                </c:pt>
                <c:pt idx="82">
                  <c:v>100.01249999999999</c:v>
                </c:pt>
                <c:pt idx="83">
                  <c:v>102.49999999999999</c:v>
                </c:pt>
                <c:pt idx="84">
                  <c:v>100</c:v>
                </c:pt>
                <c:pt idx="85">
                  <c:v>125.49999999999999</c:v>
                </c:pt>
                <c:pt idx="86">
                  <c:v>106.46666666666667</c:v>
                </c:pt>
                <c:pt idx="87">
                  <c:v>104.60000000000001</c:v>
                </c:pt>
                <c:pt idx="88">
                  <c:v>102.85714285714285</c:v>
                </c:pt>
                <c:pt idx="89">
                  <c:v>115.06666666666668</c:v>
                </c:pt>
                <c:pt idx="90">
                  <c:v>100.4</c:v>
                </c:pt>
                <c:pt idx="91">
                  <c:v>120</c:v>
                </c:pt>
                <c:pt idx="92">
                  <c:v>105.2</c:v>
                </c:pt>
                <c:pt idx="93">
                  <c:v>110.60000000000001</c:v>
                </c:pt>
                <c:pt idx="94">
                  <c:v>104</c:v>
                </c:pt>
                <c:pt idx="95">
                  <c:v>131.42857142857142</c:v>
                </c:pt>
                <c:pt idx="96">
                  <c:v>114.66666666666667</c:v>
                </c:pt>
                <c:pt idx="97">
                  <c:v>106.25</c:v>
                </c:pt>
                <c:pt idx="98">
                  <c:v>106.25</c:v>
                </c:pt>
                <c:pt idx="99">
                  <c:v>106.01933333333334</c:v>
                </c:pt>
                <c:pt idx="100">
                  <c:v>100</c:v>
                </c:pt>
                <c:pt idx="101">
                  <c:v>100</c:v>
                </c:pt>
                <c:pt idx="102">
                  <c:v>127.75000000000001</c:v>
                </c:pt>
                <c:pt idx="103">
                  <c:v>105.15384615384616</c:v>
                </c:pt>
                <c:pt idx="104">
                  <c:v>120</c:v>
                </c:pt>
                <c:pt idx="105">
                  <c:v>107.40909090909089</c:v>
                </c:pt>
                <c:pt idx="106">
                  <c:v>100.49999999999999</c:v>
                </c:pt>
                <c:pt idx="107">
                  <c:v>102.46666666666667</c:v>
                </c:pt>
                <c:pt idx="108">
                  <c:v>246.66666666666669</c:v>
                </c:pt>
                <c:pt idx="109">
                  <c:v>219.49999999999997</c:v>
                </c:pt>
                <c:pt idx="110">
                  <c:v>130.76923076923077</c:v>
                </c:pt>
                <c:pt idx="111">
                  <c:v>154.57142857142858</c:v>
                </c:pt>
                <c:pt idx="112">
                  <c:v>104</c:v>
                </c:pt>
                <c:pt idx="113">
                  <c:v>141</c:v>
                </c:pt>
                <c:pt idx="114">
                  <c:v>103.33333333333334</c:v>
                </c:pt>
                <c:pt idx="115">
                  <c:v>140.44444444444443</c:v>
                </c:pt>
                <c:pt idx="116">
                  <c:v>113.65714285714286</c:v>
                </c:pt>
                <c:pt idx="117">
                  <c:v>100.49377777777779</c:v>
                </c:pt>
                <c:pt idx="118">
                  <c:v>113.03159999999998</c:v>
                </c:pt>
                <c:pt idx="119">
                  <c:v>104.55692307692308</c:v>
                </c:pt>
                <c:pt idx="120">
                  <c:v>1.4285714285714287E-2</c:v>
                </c:pt>
                <c:pt idx="121">
                  <c:v>3.3333333333333333E-2</c:v>
                </c:pt>
                <c:pt idx="122">
                  <c:v>0</c:v>
                </c:pt>
                <c:pt idx="123">
                  <c:v>0.27454545454545454</c:v>
                </c:pt>
                <c:pt idx="124">
                  <c:v>0</c:v>
                </c:pt>
                <c:pt idx="125">
                  <c:v>14.000000000000002</c:v>
                </c:pt>
                <c:pt idx="126">
                  <c:v>5.548</c:v>
                </c:pt>
                <c:pt idx="127">
                  <c:v>2.375</c:v>
                </c:pt>
                <c:pt idx="128">
                  <c:v>1.867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9.5687499999999996</c:v>
                </c:pt>
                <c:pt idx="133">
                  <c:v>0</c:v>
                </c:pt>
                <c:pt idx="134">
                  <c:v>0</c:v>
                </c:pt>
                <c:pt idx="135">
                  <c:v>13.433333333333334</c:v>
                </c:pt>
                <c:pt idx="136">
                  <c:v>0</c:v>
                </c:pt>
                <c:pt idx="137">
                  <c:v>0</c:v>
                </c:pt>
                <c:pt idx="138">
                  <c:v>3.1413333333333333</c:v>
                </c:pt>
                <c:pt idx="139">
                  <c:v>100</c:v>
                </c:pt>
                <c:pt idx="140">
                  <c:v>0</c:v>
                </c:pt>
                <c:pt idx="141">
                  <c:v>10.775</c:v>
                </c:pt>
                <c:pt idx="142">
                  <c:v>0.33333333333333337</c:v>
                </c:pt>
                <c:pt idx="143">
                  <c:v>0</c:v>
                </c:pt>
                <c:pt idx="144">
                  <c:v>27.6</c:v>
                </c:pt>
                <c:pt idx="145">
                  <c:v>7.5111111111111111</c:v>
                </c:pt>
                <c:pt idx="146">
                  <c:v>0.57499999999999996</c:v>
                </c:pt>
                <c:pt idx="147">
                  <c:v>0</c:v>
                </c:pt>
                <c:pt idx="148">
                  <c:v>0.08</c:v>
                </c:pt>
                <c:pt idx="149">
                  <c:v>0.91999999999999993</c:v>
                </c:pt>
                <c:pt idx="150">
                  <c:v>23.163076923076922</c:v>
                </c:pt>
                <c:pt idx="151">
                  <c:v>5.5999999999999994E-2</c:v>
                </c:pt>
                <c:pt idx="152">
                  <c:v>7.8947368421052634E-3</c:v>
                </c:pt>
                <c:pt idx="153">
                  <c:v>0.71799999999999997</c:v>
                </c:pt>
                <c:pt idx="154">
                  <c:v>2.666666666666667</c:v>
                </c:pt>
                <c:pt idx="155">
                  <c:v>6.0000000000000001E-3</c:v>
                </c:pt>
                <c:pt idx="156">
                  <c:v>5.0999999999999996</c:v>
                </c:pt>
                <c:pt idx="157">
                  <c:v>0.26711185308848079</c:v>
                </c:pt>
                <c:pt idx="158">
                  <c:v>0</c:v>
                </c:pt>
                <c:pt idx="159">
                  <c:v>2E-3</c:v>
                </c:pt>
                <c:pt idx="160">
                  <c:v>0</c:v>
                </c:pt>
                <c:pt idx="161">
                  <c:v>0.01</c:v>
                </c:pt>
                <c:pt idx="162">
                  <c:v>15.535714285714286</c:v>
                </c:pt>
                <c:pt idx="163">
                  <c:v>0</c:v>
                </c:pt>
                <c:pt idx="164">
                  <c:v>0.53333333333333333</c:v>
                </c:pt>
                <c:pt idx="165">
                  <c:v>0</c:v>
                </c:pt>
                <c:pt idx="166">
                  <c:v>0.01</c:v>
                </c:pt>
                <c:pt idx="167">
                  <c:v>4.0625</c:v>
                </c:pt>
                <c:pt idx="168">
                  <c:v>22.400000000000002</c:v>
                </c:pt>
                <c:pt idx="169">
                  <c:v>3.25</c:v>
                </c:pt>
                <c:pt idx="170">
                  <c:v>2E-3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6.4850000000000003</c:v>
                </c:pt>
                <c:pt idx="175">
                  <c:v>0</c:v>
                </c:pt>
                <c:pt idx="176">
                  <c:v>40</c:v>
                </c:pt>
                <c:pt idx="177">
                  <c:v>0</c:v>
                </c:pt>
                <c:pt idx="178">
                  <c:v>20</c:v>
                </c:pt>
                <c:pt idx="179">
                  <c:v>33.416666666666664</c:v>
                </c:pt>
                <c:pt idx="180">
                  <c:v>21.092608822670172</c:v>
                </c:pt>
                <c:pt idx="181">
                  <c:v>0</c:v>
                </c:pt>
                <c:pt idx="182">
                  <c:v>35.856000000000002</c:v>
                </c:pt>
                <c:pt idx="183">
                  <c:v>3.4000000000000004</c:v>
                </c:pt>
                <c:pt idx="184">
                  <c:v>5.5</c:v>
                </c:pt>
                <c:pt idx="185">
                  <c:v>0</c:v>
                </c:pt>
                <c:pt idx="186">
                  <c:v>16</c:v>
                </c:pt>
                <c:pt idx="187">
                  <c:v>0</c:v>
                </c:pt>
                <c:pt idx="188">
                  <c:v>6.8999999999999992E-2</c:v>
                </c:pt>
                <c:pt idx="189">
                  <c:v>0.41666666666666669</c:v>
                </c:pt>
                <c:pt idx="190">
                  <c:v>5</c:v>
                </c:pt>
                <c:pt idx="191">
                  <c:v>1.6999999999999999E-3</c:v>
                </c:pt>
                <c:pt idx="192">
                  <c:v>0</c:v>
                </c:pt>
                <c:pt idx="193">
                  <c:v>0.12</c:v>
                </c:pt>
                <c:pt idx="194">
                  <c:v>0</c:v>
                </c:pt>
                <c:pt idx="195">
                  <c:v>41.857142857142861</c:v>
                </c:pt>
                <c:pt idx="196">
                  <c:v>10.48</c:v>
                </c:pt>
                <c:pt idx="197">
                  <c:v>1.1159999999999999</c:v>
                </c:pt>
                <c:pt idx="198">
                  <c:v>0</c:v>
                </c:pt>
                <c:pt idx="199">
                  <c:v>26.192500000000003</c:v>
                </c:pt>
                <c:pt idx="200">
                  <c:v>58.461538461538467</c:v>
                </c:pt>
                <c:pt idx="201">
                  <c:v>0</c:v>
                </c:pt>
                <c:pt idx="202">
                  <c:v>29.84</c:v>
                </c:pt>
                <c:pt idx="203">
                  <c:v>50.721666666666664</c:v>
                </c:pt>
                <c:pt idx="204">
                  <c:v>16.25</c:v>
                </c:pt>
                <c:pt idx="205">
                  <c:v>0</c:v>
                </c:pt>
                <c:pt idx="206">
                  <c:v>15.214285714285714</c:v>
                </c:pt>
                <c:pt idx="207">
                  <c:v>0</c:v>
                </c:pt>
                <c:pt idx="208">
                  <c:v>0</c:v>
                </c:pt>
                <c:pt idx="209">
                  <c:v>25.25</c:v>
                </c:pt>
                <c:pt idx="210">
                  <c:v>44.6</c:v>
                </c:pt>
                <c:pt idx="211">
                  <c:v>1.5873015873015872E-2</c:v>
                </c:pt>
                <c:pt idx="212">
                  <c:v>0.04</c:v>
                </c:pt>
                <c:pt idx="213">
                  <c:v>8.0000000000000002E-3</c:v>
                </c:pt>
                <c:pt idx="214">
                  <c:v>0.22727272727272727</c:v>
                </c:pt>
                <c:pt idx="215">
                  <c:v>55.698440000000005</c:v>
                </c:pt>
                <c:pt idx="216">
                  <c:v>11.943</c:v>
                </c:pt>
                <c:pt idx="217">
                  <c:v>2</c:v>
                </c:pt>
                <c:pt idx="218">
                  <c:v>17.630000000000003</c:v>
                </c:pt>
                <c:pt idx="219">
                  <c:v>0.72</c:v>
                </c:pt>
                <c:pt idx="220">
                  <c:v>0</c:v>
                </c:pt>
                <c:pt idx="221">
                  <c:v>13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0.86206896551724133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0.4</c:v>
                </c:pt>
                <c:pt idx="230">
                  <c:v>0</c:v>
                </c:pt>
                <c:pt idx="231">
                  <c:v>2.75</c:v>
                </c:pt>
                <c:pt idx="232">
                  <c:v>0</c:v>
                </c:pt>
                <c:pt idx="233">
                  <c:v>40.1</c:v>
                </c:pt>
                <c:pt idx="234">
                  <c:v>0</c:v>
                </c:pt>
                <c:pt idx="235">
                  <c:v>0</c:v>
                </c:pt>
                <c:pt idx="236">
                  <c:v>0.33333333333333337</c:v>
                </c:pt>
                <c:pt idx="237">
                  <c:v>0</c:v>
                </c:pt>
                <c:pt idx="238">
                  <c:v>25</c:v>
                </c:pt>
                <c:pt idx="239">
                  <c:v>107.63413333333334</c:v>
                </c:pt>
                <c:pt idx="240">
                  <c:v>112.63736263736264</c:v>
                </c:pt>
                <c:pt idx="241">
                  <c:v>113.46153846153845</c:v>
                </c:pt>
                <c:pt idx="242">
                  <c:v>102.592</c:v>
                </c:pt>
                <c:pt idx="243">
                  <c:v>113.75714285714287</c:v>
                </c:pt>
                <c:pt idx="244">
                  <c:v>103.71999999999998</c:v>
                </c:pt>
                <c:pt idx="245">
                  <c:v>305.46000000000004</c:v>
                </c:pt>
                <c:pt idx="246">
                  <c:v>134.1</c:v>
                </c:pt>
                <c:pt idx="247">
                  <c:v>101.33294117647058</c:v>
                </c:pt>
                <c:pt idx="248">
                  <c:v>112.92</c:v>
                </c:pt>
                <c:pt idx="249">
                  <c:v>105.58333333333334</c:v>
                </c:pt>
                <c:pt idx="250">
                  <c:v>125.57142857142858</c:v>
                </c:pt>
                <c:pt idx="251">
                  <c:v>184.56</c:v>
                </c:pt>
                <c:pt idx="252">
                  <c:v>100.73333333333335</c:v>
                </c:pt>
                <c:pt idx="253">
                  <c:v>116.94725</c:v>
                </c:pt>
                <c:pt idx="254">
                  <c:v>106.73325</c:v>
                </c:pt>
                <c:pt idx="255">
                  <c:v>139.1</c:v>
                </c:pt>
                <c:pt idx="256">
                  <c:v>106.72648571428572</c:v>
                </c:pt>
                <c:pt idx="257">
                  <c:v>191.14</c:v>
                </c:pt>
                <c:pt idx="258">
                  <c:v>131.93789333333334</c:v>
                </c:pt>
                <c:pt idx="259">
                  <c:v>106.4</c:v>
                </c:pt>
                <c:pt idx="260">
                  <c:v>107.4</c:v>
                </c:pt>
                <c:pt idx="261">
                  <c:v>240</c:v>
                </c:pt>
                <c:pt idx="262">
                  <c:v>118.08108</c:v>
                </c:pt>
                <c:pt idx="263">
                  <c:v>118.19999999999999</c:v>
                </c:pt>
                <c:pt idx="264">
                  <c:v>111.1</c:v>
                </c:pt>
                <c:pt idx="265">
                  <c:v>145.5</c:v>
                </c:pt>
                <c:pt idx="266">
                  <c:v>131.62883248730967</c:v>
                </c:pt>
                <c:pt idx="267">
                  <c:v>111.4</c:v>
                </c:pt>
                <c:pt idx="268">
                  <c:v>147.23376999999999</c:v>
                </c:pt>
                <c:pt idx="269">
                  <c:v>152.60869565217391</c:v>
                </c:pt>
                <c:pt idx="270">
                  <c:v>104.67999999999999</c:v>
                </c:pt>
                <c:pt idx="271">
                  <c:v>177.43366666666668</c:v>
                </c:pt>
                <c:pt idx="272">
                  <c:v>107.7758</c:v>
                </c:pt>
                <c:pt idx="273">
                  <c:v>156</c:v>
                </c:pt>
                <c:pt idx="274">
                  <c:v>108.395</c:v>
                </c:pt>
                <c:pt idx="275">
                  <c:v>147.6</c:v>
                </c:pt>
                <c:pt idx="276">
                  <c:v>110.38153846153847</c:v>
                </c:pt>
                <c:pt idx="277">
                  <c:v>150.34814814814814</c:v>
                </c:pt>
                <c:pt idx="278">
                  <c:v>157.31829411764707</c:v>
                </c:pt>
                <c:pt idx="279">
                  <c:v>156.14400000000001</c:v>
                </c:pt>
                <c:pt idx="280">
                  <c:v>120.58763636363636</c:v>
                </c:pt>
                <c:pt idx="281">
                  <c:v>101.18888888888888</c:v>
                </c:pt>
                <c:pt idx="282">
                  <c:v>114.27249999999999</c:v>
                </c:pt>
                <c:pt idx="283">
                  <c:v>104.62615</c:v>
                </c:pt>
                <c:pt idx="284">
                  <c:v>228.82507142857142</c:v>
                </c:pt>
                <c:pt idx="285">
                  <c:v>109.15333333333332</c:v>
                </c:pt>
                <c:pt idx="286">
                  <c:v>176.29999999999998</c:v>
                </c:pt>
                <c:pt idx="287">
                  <c:v>103.21061999999999</c:v>
                </c:pt>
                <c:pt idx="288">
                  <c:v>104.82000000000001</c:v>
                </c:pt>
                <c:pt idx="289">
                  <c:v>106.68444444444445</c:v>
                </c:pt>
                <c:pt idx="290">
                  <c:v>120.02</c:v>
                </c:pt>
                <c:pt idx="291">
                  <c:v>101.50693333333334</c:v>
                </c:pt>
                <c:pt idx="292">
                  <c:v>101.38461538461539</c:v>
                </c:pt>
                <c:pt idx="293">
                  <c:v>100</c:v>
                </c:pt>
                <c:pt idx="294">
                  <c:v>133.10911999999999</c:v>
                </c:pt>
                <c:pt idx="295">
                  <c:v>118.72620000000001</c:v>
                </c:pt>
                <c:pt idx="296">
                  <c:v>100.64</c:v>
                </c:pt>
                <c:pt idx="297">
                  <c:v>108.93241269841269</c:v>
                </c:pt>
                <c:pt idx="298">
                  <c:v>178.95250000000001</c:v>
                </c:pt>
                <c:pt idx="299">
                  <c:v>101.72264</c:v>
                </c:pt>
                <c:pt idx="300">
                  <c:v>118.73499999999999</c:v>
                </c:pt>
                <c:pt idx="301">
                  <c:v>100.46</c:v>
                </c:pt>
                <c:pt idx="302">
                  <c:v>137.46666666666667</c:v>
                </c:pt>
                <c:pt idx="303">
                  <c:v>231.64705882352939</c:v>
                </c:pt>
                <c:pt idx="304">
                  <c:v>130.33333333333331</c:v>
                </c:pt>
                <c:pt idx="305">
                  <c:v>292.89999999999998</c:v>
                </c:pt>
                <c:pt idx="306">
                  <c:v>111.31818181818183</c:v>
                </c:pt>
                <c:pt idx="307">
                  <c:v>105.56666666666668</c:v>
                </c:pt>
                <c:pt idx="308">
                  <c:v>118.94444444444446</c:v>
                </c:pt>
                <c:pt idx="309">
                  <c:v>104.129</c:v>
                </c:pt>
                <c:pt idx="310">
                  <c:v>104.10165000000001</c:v>
                </c:pt>
                <c:pt idx="311">
                  <c:v>111.87499999999999</c:v>
                </c:pt>
                <c:pt idx="312">
                  <c:v>104.73529411764706</c:v>
                </c:pt>
                <c:pt idx="313">
                  <c:v>385.15000000000003</c:v>
                </c:pt>
                <c:pt idx="314">
                  <c:v>101.248</c:v>
                </c:pt>
                <c:pt idx="315">
                  <c:v>113.77333333333333</c:v>
                </c:pt>
                <c:pt idx="316">
                  <c:v>100.80333333333333</c:v>
                </c:pt>
                <c:pt idx="317">
                  <c:v>283.32</c:v>
                </c:pt>
                <c:pt idx="318">
                  <c:v>112.68</c:v>
                </c:pt>
                <c:pt idx="319">
                  <c:v>106.58000000000001</c:v>
                </c:pt>
                <c:pt idx="320">
                  <c:v>102.66285714285715</c:v>
                </c:pt>
                <c:pt idx="321">
                  <c:v>107.91200000000001</c:v>
                </c:pt>
                <c:pt idx="322">
                  <c:v>123.07407407407408</c:v>
                </c:pt>
                <c:pt idx="323">
                  <c:v>101.6</c:v>
                </c:pt>
                <c:pt idx="324">
                  <c:v>104.396</c:v>
                </c:pt>
                <c:pt idx="325">
                  <c:v>112.92973333333333</c:v>
                </c:pt>
                <c:pt idx="326">
                  <c:v>136.4</c:v>
                </c:pt>
                <c:pt idx="327">
                  <c:v>103.61439999999999</c:v>
                </c:pt>
                <c:pt idx="328">
                  <c:v>105.5</c:v>
                </c:pt>
                <c:pt idx="329">
                  <c:v>101.82857142857142</c:v>
                </c:pt>
                <c:pt idx="330">
                  <c:v>106.60499999999999</c:v>
                </c:pt>
                <c:pt idx="331">
                  <c:v>113.015</c:v>
                </c:pt>
                <c:pt idx="332">
                  <c:v>125.22750000000001</c:v>
                </c:pt>
                <c:pt idx="333">
                  <c:v>101.19</c:v>
                </c:pt>
                <c:pt idx="334">
                  <c:v>102.76470588235294</c:v>
                </c:pt>
                <c:pt idx="335">
                  <c:v>116.83911999999998</c:v>
                </c:pt>
                <c:pt idx="336">
                  <c:v>101.16833333333335</c:v>
                </c:pt>
                <c:pt idx="337">
                  <c:v>110.13360000000002</c:v>
                </c:pt>
                <c:pt idx="338">
                  <c:v>108.08333333333333</c:v>
                </c:pt>
                <c:pt idx="339">
                  <c:v>125.02285714285715</c:v>
                </c:pt>
                <c:pt idx="340">
                  <c:v>106.71428571428572</c:v>
                </c:pt>
                <c:pt idx="341">
                  <c:v>100.36639999999998</c:v>
                </c:pt>
                <c:pt idx="342">
                  <c:v>102.02863333333335</c:v>
                </c:pt>
                <c:pt idx="343">
                  <c:v>102.08358208955224</c:v>
                </c:pt>
                <c:pt idx="344">
                  <c:v>123.27586206896552</c:v>
                </c:pt>
                <c:pt idx="345">
                  <c:v>170.28880000000001</c:v>
                </c:pt>
                <c:pt idx="346">
                  <c:v>111.59049999999999</c:v>
                </c:pt>
                <c:pt idx="347">
                  <c:v>103</c:v>
                </c:pt>
                <c:pt idx="348">
                  <c:v>106.63570159857905</c:v>
                </c:pt>
                <c:pt idx="349">
                  <c:v>114.75999999999999</c:v>
                </c:pt>
                <c:pt idx="350">
                  <c:v>127.34117647058822</c:v>
                </c:pt>
                <c:pt idx="351">
                  <c:v>116.56</c:v>
                </c:pt>
                <c:pt idx="352">
                  <c:v>108.61819426615318</c:v>
                </c:pt>
                <c:pt idx="353">
                  <c:v>103.94285714285714</c:v>
                </c:pt>
                <c:pt idx="354">
                  <c:v>116.25714285714285</c:v>
                </c:pt>
                <c:pt idx="355">
                  <c:v>102.69239999999999</c:v>
                </c:pt>
                <c:pt idx="356">
                  <c:v>174</c:v>
                </c:pt>
                <c:pt idx="357">
                  <c:v>103.08800000000001</c:v>
                </c:pt>
                <c:pt idx="358">
                  <c:v>104.85537190082646</c:v>
                </c:pt>
                <c:pt idx="359">
                  <c:v>101.375</c:v>
                </c:pt>
                <c:pt idx="360">
                  <c:v>111.07699999999998</c:v>
                </c:pt>
                <c:pt idx="361">
                  <c:v>124.15933781686496</c:v>
                </c:pt>
                <c:pt idx="362">
                  <c:v>101.33333333333334</c:v>
                </c:pt>
                <c:pt idx="363">
                  <c:v>110.16142857142856</c:v>
                </c:pt>
                <c:pt idx="364">
                  <c:v>103.97333333333334</c:v>
                </c:pt>
                <c:pt idx="365">
                  <c:v>101.31578947368421</c:v>
                </c:pt>
                <c:pt idx="366">
                  <c:v>103.3501</c:v>
                </c:pt>
                <c:pt idx="367">
                  <c:v>104.11200000000001</c:v>
                </c:pt>
                <c:pt idx="368">
                  <c:v>110.15569230769231</c:v>
                </c:pt>
                <c:pt idx="369">
                  <c:v>122.02</c:v>
                </c:pt>
                <c:pt idx="370">
                  <c:v>114.16866666666667</c:v>
                </c:pt>
                <c:pt idx="371">
                  <c:v>125.33333333333334</c:v>
                </c:pt>
                <c:pt idx="372">
                  <c:v>106.66666666666667</c:v>
                </c:pt>
                <c:pt idx="373">
                  <c:v>130.65</c:v>
                </c:pt>
                <c:pt idx="374">
                  <c:v>120</c:v>
                </c:pt>
                <c:pt idx="375">
                  <c:v>105.9591836734694</c:v>
                </c:pt>
                <c:pt idx="376">
                  <c:v>114.39999999999999</c:v>
                </c:pt>
                <c:pt idx="377">
                  <c:v>111.76666666666665</c:v>
                </c:pt>
                <c:pt idx="378">
                  <c:v>116.08000000000001</c:v>
                </c:pt>
                <c:pt idx="379">
                  <c:v>141.5</c:v>
                </c:pt>
                <c:pt idx="380">
                  <c:v>104.72999999999999</c:v>
                </c:pt>
                <c:pt idx="381">
                  <c:v>255.83333333333331</c:v>
                </c:pt>
                <c:pt idx="382">
                  <c:v>206.70670670670671</c:v>
                </c:pt>
                <c:pt idx="383">
                  <c:v>112.105</c:v>
                </c:pt>
                <c:pt idx="384">
                  <c:v>105.982</c:v>
                </c:pt>
                <c:pt idx="385">
                  <c:v>100.16666666666667</c:v>
                </c:pt>
                <c:pt idx="386">
                  <c:v>213.98947368421051</c:v>
                </c:pt>
                <c:pt idx="387">
                  <c:v>126.16000000000001</c:v>
                </c:pt>
                <c:pt idx="388">
                  <c:v>181.53547058823528</c:v>
                </c:pt>
                <c:pt idx="389">
                  <c:v>100</c:v>
                </c:pt>
                <c:pt idx="390">
                  <c:v>100.61</c:v>
                </c:pt>
                <c:pt idx="391">
                  <c:v>100.9027027027027</c:v>
                </c:pt>
                <c:pt idx="392">
                  <c:v>110.446</c:v>
                </c:pt>
                <c:pt idx="393">
                  <c:v>111.8936170212766</c:v>
                </c:pt>
                <c:pt idx="394">
                  <c:v>108.04450000000001</c:v>
                </c:pt>
                <c:pt idx="395">
                  <c:v>106.66666666666667</c:v>
                </c:pt>
                <c:pt idx="396">
                  <c:v>103.90027322404372</c:v>
                </c:pt>
                <c:pt idx="397">
                  <c:v>125.16000000000001</c:v>
                </c:pt>
                <c:pt idx="398">
                  <c:v>106.80499999999999</c:v>
                </c:pt>
                <c:pt idx="399">
                  <c:v>112.30249999999999</c:v>
                </c:pt>
                <c:pt idx="400">
                  <c:v>103.812</c:v>
                </c:pt>
                <c:pt idx="401">
                  <c:v>141.65</c:v>
                </c:pt>
                <c:pt idx="402">
                  <c:v>105.25999999999999</c:v>
                </c:pt>
                <c:pt idx="403">
                  <c:v>103.09142857142857</c:v>
                </c:pt>
                <c:pt idx="404">
                  <c:v>107.65957446808511</c:v>
                </c:pt>
                <c:pt idx="405">
                  <c:v>107.70464285714286</c:v>
                </c:pt>
                <c:pt idx="406">
                  <c:v>101.55000000000001</c:v>
                </c:pt>
                <c:pt idx="407">
                  <c:v>101.43766666666667</c:v>
                </c:pt>
                <c:pt idx="408">
                  <c:v>136.80000000000001</c:v>
                </c:pt>
                <c:pt idx="409">
                  <c:v>128.29999999999998</c:v>
                </c:pt>
                <c:pt idx="410">
                  <c:v>101.05</c:v>
                </c:pt>
                <c:pt idx="411">
                  <c:v>126.84</c:v>
                </c:pt>
                <c:pt idx="412">
                  <c:v>105.0859375</c:v>
                </c:pt>
                <c:pt idx="413">
                  <c:v>102.85405405405406</c:v>
                </c:pt>
                <c:pt idx="414">
                  <c:v>102.14714285714285</c:v>
                </c:pt>
                <c:pt idx="415">
                  <c:v>120.21700000000001</c:v>
                </c:pt>
                <c:pt idx="416">
                  <c:v>100.24761904761905</c:v>
                </c:pt>
                <c:pt idx="417">
                  <c:v>100.63392857142857</c:v>
                </c:pt>
                <c:pt idx="418">
                  <c:v>100.4375</c:v>
                </c:pt>
                <c:pt idx="419">
                  <c:v>0.43939393939393934</c:v>
                </c:pt>
                <c:pt idx="420">
                  <c:v>2.0066666666666668</c:v>
                </c:pt>
                <c:pt idx="421">
                  <c:v>1.075</c:v>
                </c:pt>
                <c:pt idx="422">
                  <c:v>0.76500000000000001</c:v>
                </c:pt>
                <c:pt idx="423">
                  <c:v>6.7966666666666677</c:v>
                </c:pt>
                <c:pt idx="424">
                  <c:v>1.2E-2</c:v>
                </c:pt>
                <c:pt idx="425">
                  <c:v>1.3299999999999998</c:v>
                </c:pt>
                <c:pt idx="426">
                  <c:v>0</c:v>
                </c:pt>
                <c:pt idx="427">
                  <c:v>5.6333333333333329</c:v>
                </c:pt>
                <c:pt idx="428">
                  <c:v>0</c:v>
                </c:pt>
                <c:pt idx="429">
                  <c:v>2.4</c:v>
                </c:pt>
                <c:pt idx="430">
                  <c:v>13.833333333333334</c:v>
                </c:pt>
                <c:pt idx="431">
                  <c:v>9.5</c:v>
                </c:pt>
                <c:pt idx="432">
                  <c:v>0</c:v>
                </c:pt>
                <c:pt idx="433">
                  <c:v>5</c:v>
                </c:pt>
                <c:pt idx="434">
                  <c:v>2.7272727272727275E-3</c:v>
                </c:pt>
                <c:pt idx="435">
                  <c:v>0</c:v>
                </c:pt>
                <c:pt idx="436">
                  <c:v>0</c:v>
                </c:pt>
                <c:pt idx="437">
                  <c:v>9.379999999999999</c:v>
                </c:pt>
                <c:pt idx="438">
                  <c:v>0</c:v>
                </c:pt>
                <c:pt idx="439">
                  <c:v>0.1</c:v>
                </c:pt>
                <c:pt idx="440">
                  <c:v>0</c:v>
                </c:pt>
                <c:pt idx="441">
                  <c:v>39.358823529411765</c:v>
                </c:pt>
                <c:pt idx="442">
                  <c:v>0.1</c:v>
                </c:pt>
                <c:pt idx="443">
                  <c:v>5</c:v>
                </c:pt>
                <c:pt idx="444">
                  <c:v>3.3333333333333335E-3</c:v>
                </c:pt>
                <c:pt idx="445">
                  <c:v>7.2952380952380951</c:v>
                </c:pt>
                <c:pt idx="446">
                  <c:v>1.6666666666666666E-2</c:v>
                </c:pt>
                <c:pt idx="447">
                  <c:v>3.2804000000000002</c:v>
                </c:pt>
                <c:pt idx="448">
                  <c:v>2.25</c:v>
                </c:pt>
                <c:pt idx="449">
                  <c:v>0.79200000000000004</c:v>
                </c:pt>
                <c:pt idx="450">
                  <c:v>0</c:v>
                </c:pt>
                <c:pt idx="451">
                  <c:v>64</c:v>
                </c:pt>
                <c:pt idx="452">
                  <c:v>2.7404479578392621E-2</c:v>
                </c:pt>
                <c:pt idx="453">
                  <c:v>0.82000000000000006</c:v>
                </c:pt>
                <c:pt idx="454">
                  <c:v>6.9230769230769221E-2</c:v>
                </c:pt>
                <c:pt idx="455">
                  <c:v>0.68631863186318631</c:v>
                </c:pt>
                <c:pt idx="456">
                  <c:v>0</c:v>
                </c:pt>
                <c:pt idx="457">
                  <c:v>8.2100000000000009</c:v>
                </c:pt>
                <c:pt idx="458">
                  <c:v>6.4102564102564097E-2</c:v>
                </c:pt>
                <c:pt idx="459">
                  <c:v>0.29411764705882354</c:v>
                </c:pt>
                <c:pt idx="460">
                  <c:v>0</c:v>
                </c:pt>
                <c:pt idx="461">
                  <c:v>0</c:v>
                </c:pt>
                <c:pt idx="462">
                  <c:v>2.2727272727272729</c:v>
                </c:pt>
                <c:pt idx="463">
                  <c:v>9.9009900990099015E-2</c:v>
                </c:pt>
                <c:pt idx="464">
                  <c:v>26.953125</c:v>
                </c:pt>
                <c:pt idx="465">
                  <c:v>0.76</c:v>
                </c:pt>
                <c:pt idx="466">
                  <c:v>21.574999999999999</c:v>
                </c:pt>
                <c:pt idx="467">
                  <c:v>0</c:v>
                </c:pt>
                <c:pt idx="468">
                  <c:v>0</c:v>
                </c:pt>
                <c:pt idx="469">
                  <c:v>1.02</c:v>
                </c:pt>
                <c:pt idx="470">
                  <c:v>11.892727272727273</c:v>
                </c:pt>
                <c:pt idx="471">
                  <c:v>17.625</c:v>
                </c:pt>
                <c:pt idx="472">
                  <c:v>2.87</c:v>
                </c:pt>
                <c:pt idx="473">
                  <c:v>3.0303030303030304E-2</c:v>
                </c:pt>
                <c:pt idx="474">
                  <c:v>0</c:v>
                </c:pt>
                <c:pt idx="475">
                  <c:v>2.230268181818182</c:v>
                </c:pt>
                <c:pt idx="476">
                  <c:v>0</c:v>
                </c:pt>
                <c:pt idx="477">
                  <c:v>0</c:v>
                </c:pt>
                <c:pt idx="478">
                  <c:v>32.56</c:v>
                </c:pt>
                <c:pt idx="479">
                  <c:v>19.41</c:v>
                </c:pt>
                <c:pt idx="480">
                  <c:v>6.1</c:v>
                </c:pt>
                <c:pt idx="481">
                  <c:v>0.1</c:v>
                </c:pt>
                <c:pt idx="482">
                  <c:v>50.2</c:v>
                </c:pt>
                <c:pt idx="483">
                  <c:v>0.18625</c:v>
                </c:pt>
                <c:pt idx="484">
                  <c:v>21.906971229845084</c:v>
                </c:pt>
                <c:pt idx="485">
                  <c:v>9.0909090909090905E-3</c:v>
                </c:pt>
                <c:pt idx="486">
                  <c:v>0</c:v>
                </c:pt>
                <c:pt idx="487">
                  <c:v>0</c:v>
                </c:pt>
                <c:pt idx="488">
                  <c:v>0.28667813379201834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0.155</c:v>
                </c:pt>
                <c:pt idx="494">
                  <c:v>0</c:v>
                </c:pt>
                <c:pt idx="495">
                  <c:v>1.6666666666666668E-3</c:v>
                </c:pt>
                <c:pt idx="496">
                  <c:v>0.6696428571428571</c:v>
                </c:pt>
                <c:pt idx="497">
                  <c:v>4.5985132395404564</c:v>
                </c:pt>
                <c:pt idx="498">
                  <c:v>9.5500000000000007</c:v>
                </c:pt>
                <c:pt idx="499">
                  <c:v>3.3076923076923079</c:v>
                </c:pt>
                <c:pt idx="500">
                  <c:v>0</c:v>
                </c:pt>
                <c:pt idx="501">
                  <c:v>1.1499999999999999</c:v>
                </c:pt>
                <c:pt idx="502">
                  <c:v>1.7538461538461538</c:v>
                </c:pt>
                <c:pt idx="503">
                  <c:v>1.3673469387755102</c:v>
                </c:pt>
                <c:pt idx="504">
                  <c:v>0.43333333333333329</c:v>
                </c:pt>
                <c:pt idx="505">
                  <c:v>0.125</c:v>
                </c:pt>
                <c:pt idx="506">
                  <c:v>3.2</c:v>
                </c:pt>
                <c:pt idx="507">
                  <c:v>0.8</c:v>
                </c:pt>
                <c:pt idx="508">
                  <c:v>0.2</c:v>
                </c:pt>
                <c:pt idx="509">
                  <c:v>0</c:v>
                </c:pt>
                <c:pt idx="510">
                  <c:v>3</c:v>
                </c:pt>
                <c:pt idx="511">
                  <c:v>0.13749999999999998</c:v>
                </c:pt>
                <c:pt idx="512">
                  <c:v>13.923999999999999</c:v>
                </c:pt>
                <c:pt idx="513">
                  <c:v>3.3333333333333335</c:v>
                </c:pt>
                <c:pt idx="514">
                  <c:v>25.41340206185567</c:v>
                </c:pt>
                <c:pt idx="515">
                  <c:v>0</c:v>
                </c:pt>
                <c:pt idx="516">
                  <c:v>1.3666666666666667</c:v>
                </c:pt>
                <c:pt idx="517">
                  <c:v>0</c:v>
                </c:pt>
                <c:pt idx="518">
                  <c:v>22.881426547787683</c:v>
                </c:pt>
                <c:pt idx="519">
                  <c:v>102.1</c:v>
                </c:pt>
                <c:pt idx="520">
                  <c:v>104.64</c:v>
                </c:pt>
                <c:pt idx="521">
                  <c:v>114.66666666666667</c:v>
                </c:pt>
                <c:pt idx="522">
                  <c:v>120.6</c:v>
                </c:pt>
                <c:pt idx="523">
                  <c:v>108.67285714285715</c:v>
                </c:pt>
                <c:pt idx="524">
                  <c:v>100</c:v>
                </c:pt>
                <c:pt idx="525">
                  <c:v>113.99999999999999</c:v>
                </c:pt>
                <c:pt idx="526">
                  <c:v>100.85</c:v>
                </c:pt>
                <c:pt idx="527">
                  <c:v>115.65217391304347</c:v>
                </c:pt>
                <c:pt idx="528">
                  <c:v>130.41666666666666</c:v>
                </c:pt>
                <c:pt idx="529">
                  <c:v>107.78267254038178</c:v>
                </c:pt>
                <c:pt idx="530">
                  <c:v>100</c:v>
                </c:pt>
                <c:pt idx="531">
                  <c:v>123.25</c:v>
                </c:pt>
                <c:pt idx="532">
                  <c:v>100.2</c:v>
                </c:pt>
                <c:pt idx="533">
                  <c:v>104.66666666666666</c:v>
                </c:pt>
                <c:pt idx="534">
                  <c:v>102.49999999999999</c:v>
                </c:pt>
                <c:pt idx="535">
                  <c:v>118.25757575757576</c:v>
                </c:pt>
                <c:pt idx="536">
                  <c:v>120.5</c:v>
                </c:pt>
                <c:pt idx="537">
                  <c:v>302.42</c:v>
                </c:pt>
                <c:pt idx="538">
                  <c:v>100.64400000000001</c:v>
                </c:pt>
                <c:pt idx="539">
                  <c:v>6.6666666666666671E-3</c:v>
                </c:pt>
                <c:pt idx="540">
                  <c:v>0.55555555555555558</c:v>
                </c:pt>
                <c:pt idx="541">
                  <c:v>3.9999999999999996E-4</c:v>
                </c:pt>
                <c:pt idx="542">
                  <c:v>0.31818181818181818</c:v>
                </c:pt>
                <c:pt idx="543">
                  <c:v>1.2</c:v>
                </c:pt>
                <c:pt idx="544">
                  <c:v>27.383999999999997</c:v>
                </c:pt>
                <c:pt idx="545">
                  <c:v>8.666666666666667E-2</c:v>
                </c:pt>
                <c:pt idx="546">
                  <c:v>0</c:v>
                </c:pt>
                <c:pt idx="547">
                  <c:v>0.09</c:v>
                </c:pt>
                <c:pt idx="548">
                  <c:v>2.7199999999999998</c:v>
                </c:pt>
                <c:pt idx="549">
                  <c:v>0.70000000000000007</c:v>
                </c:pt>
                <c:pt idx="550">
                  <c:v>5.0413333333333332</c:v>
                </c:pt>
                <c:pt idx="551">
                  <c:v>0</c:v>
                </c:pt>
                <c:pt idx="552">
                  <c:v>0.49199999999999999</c:v>
                </c:pt>
                <c:pt idx="553">
                  <c:v>36.589147286821706</c:v>
                </c:pt>
                <c:pt idx="554">
                  <c:v>0</c:v>
                </c:pt>
                <c:pt idx="555">
                  <c:v>2.5</c:v>
                </c:pt>
                <c:pt idx="556">
                  <c:v>0.91066666666666674</c:v>
                </c:pt>
                <c:pt idx="557">
                  <c:v>0</c:v>
                </c:pt>
                <c:pt idx="558">
                  <c:v>2.0833333333333336E-2</c:v>
                </c:pt>
                <c:pt idx="559">
                  <c:v>1.2E-2</c:v>
                </c:pt>
                <c:pt idx="560">
                  <c:v>0.36666666666666664</c:v>
                </c:pt>
                <c:pt idx="561">
                  <c:v>0</c:v>
                </c:pt>
                <c:pt idx="562">
                  <c:v>9.0666666666666659E-2</c:v>
                </c:pt>
                <c:pt idx="563">
                  <c:v>5.5555555555555558E-3</c:v>
                </c:pt>
                <c:pt idx="564">
                  <c:v>0</c:v>
                </c:pt>
                <c:pt idx="565">
                  <c:v>0.02</c:v>
                </c:pt>
                <c:pt idx="566">
                  <c:v>0</c:v>
                </c:pt>
                <c:pt idx="567">
                  <c:v>1</c:v>
                </c:pt>
                <c:pt idx="568">
                  <c:v>0.8</c:v>
                </c:pt>
                <c:pt idx="569">
                  <c:v>0.16705882352941176</c:v>
                </c:pt>
                <c:pt idx="570">
                  <c:v>0.42399999999999999</c:v>
                </c:pt>
                <c:pt idx="571">
                  <c:v>0</c:v>
                </c:pt>
                <c:pt idx="572">
                  <c:v>0.38925389253892539</c:v>
                </c:pt>
                <c:pt idx="573">
                  <c:v>0.7155635062611807</c:v>
                </c:pt>
                <c:pt idx="574">
                  <c:v>0.43166666666666664</c:v>
                </c:pt>
                <c:pt idx="575">
                  <c:v>1.25E-3</c:v>
                </c:pt>
                <c:pt idx="576">
                  <c:v>0.2</c:v>
                </c:pt>
                <c:pt idx="577">
                  <c:v>1.12E-2</c:v>
                </c:pt>
                <c:pt idx="578">
                  <c:v>1.4583333333333333</c:v>
                </c:pt>
                <c:pt idx="579">
                  <c:v>3.3333333333333333E-2</c:v>
                </c:pt>
                <c:pt idx="580">
                  <c:v>0</c:v>
                </c:pt>
                <c:pt idx="581">
                  <c:v>0</c:v>
                </c:pt>
                <c:pt idx="582">
                  <c:v>1.1111111111111112E-2</c:v>
                </c:pt>
                <c:pt idx="583">
                  <c:v>1</c:v>
                </c:pt>
                <c:pt idx="584">
                  <c:v>0</c:v>
                </c:pt>
                <c:pt idx="585">
                  <c:v>0.55999999999999994</c:v>
                </c:pt>
                <c:pt idx="586">
                  <c:v>9.0833333333333339</c:v>
                </c:pt>
                <c:pt idx="587">
                  <c:v>3.3444444444444441</c:v>
                </c:pt>
                <c:pt idx="588">
                  <c:v>1.3333333333333334E-2</c:v>
                </c:pt>
                <c:pt idx="589">
                  <c:v>4.46</c:v>
                </c:pt>
                <c:pt idx="590">
                  <c:v>6.0999999999999999E-2</c:v>
                </c:pt>
                <c:pt idx="591">
                  <c:v>3.3333333333333335</c:v>
                </c:pt>
                <c:pt idx="592">
                  <c:v>23</c:v>
                </c:pt>
                <c:pt idx="593">
                  <c:v>0.104</c:v>
                </c:pt>
                <c:pt idx="594">
                  <c:v>0.42599999999999999</c:v>
                </c:pt>
                <c:pt idx="595">
                  <c:v>0.03</c:v>
                </c:pt>
                <c:pt idx="596">
                  <c:v>0.26666666666666666</c:v>
                </c:pt>
                <c:pt idx="597">
                  <c:v>34</c:v>
                </c:pt>
                <c:pt idx="598">
                  <c:v>6.2E-2</c:v>
                </c:pt>
                <c:pt idx="599">
                  <c:v>2</c:v>
                </c:pt>
                <c:pt idx="600">
                  <c:v>1.4000000000000001</c:v>
                </c:pt>
                <c:pt idx="601">
                  <c:v>0</c:v>
                </c:pt>
                <c:pt idx="602">
                  <c:v>3.9334666666666664</c:v>
                </c:pt>
                <c:pt idx="603">
                  <c:v>0</c:v>
                </c:pt>
                <c:pt idx="604">
                  <c:v>2.62</c:v>
                </c:pt>
                <c:pt idx="605">
                  <c:v>0.2</c:v>
                </c:pt>
                <c:pt idx="606">
                  <c:v>0</c:v>
                </c:pt>
                <c:pt idx="607">
                  <c:v>0.97400000000000009</c:v>
                </c:pt>
                <c:pt idx="608">
                  <c:v>0.64102564102564097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21.363333333333333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3</c:v>
                </c:pt>
                <c:pt idx="617">
                  <c:v>0</c:v>
                </c:pt>
                <c:pt idx="618">
                  <c:v>3.9999999999999996E-5</c:v>
                </c:pt>
                <c:pt idx="619">
                  <c:v>1</c:v>
                </c:pt>
                <c:pt idx="620">
                  <c:v>1.044</c:v>
                </c:pt>
                <c:pt idx="621">
                  <c:v>5.6833333333333336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17.380000000000003</c:v>
                </c:pt>
                <c:pt idx="626">
                  <c:v>0.02</c:v>
                </c:pt>
                <c:pt idx="627">
                  <c:v>0</c:v>
                </c:pt>
                <c:pt idx="628">
                  <c:v>0.17500000000000002</c:v>
                </c:pt>
                <c:pt idx="629">
                  <c:v>8.3340278356529712E-2</c:v>
                </c:pt>
                <c:pt idx="630">
                  <c:v>1.38</c:v>
                </c:pt>
                <c:pt idx="631">
                  <c:v>0</c:v>
                </c:pt>
                <c:pt idx="632">
                  <c:v>12.45</c:v>
                </c:pt>
                <c:pt idx="633">
                  <c:v>0.02</c:v>
                </c:pt>
                <c:pt idx="634">
                  <c:v>8.0000000000000002E-3</c:v>
                </c:pt>
                <c:pt idx="635">
                  <c:v>0.2</c:v>
                </c:pt>
                <c:pt idx="636">
                  <c:v>0</c:v>
                </c:pt>
                <c:pt idx="637">
                  <c:v>9.0000000000000011E-3</c:v>
                </c:pt>
                <c:pt idx="638">
                  <c:v>9.9999999999999991E-5</c:v>
                </c:pt>
                <c:pt idx="639">
                  <c:v>144.28571428571428</c:v>
                </c:pt>
                <c:pt idx="640">
                  <c:v>119.16249999999999</c:v>
                </c:pt>
                <c:pt idx="641">
                  <c:v>1460.4850000000001</c:v>
                </c:pt>
                <c:pt idx="642">
                  <c:v>105.80799999999999</c:v>
                </c:pt>
                <c:pt idx="643">
                  <c:v>300.11791999999997</c:v>
                </c:pt>
                <c:pt idx="644">
                  <c:v>278.7</c:v>
                </c:pt>
                <c:pt idx="645">
                  <c:v>131.87625</c:v>
                </c:pt>
                <c:pt idx="646">
                  <c:v>107.05</c:v>
                </c:pt>
                <c:pt idx="647">
                  <c:v>139.96</c:v>
                </c:pt>
                <c:pt idx="648">
                  <c:v>112.4</c:v>
                </c:pt>
                <c:pt idx="649">
                  <c:v>100.52799999999999</c:v>
                </c:pt>
                <c:pt idx="650">
                  <c:v>100.46666666666665</c:v>
                </c:pt>
                <c:pt idx="651">
                  <c:v>141.446</c:v>
                </c:pt>
                <c:pt idx="652">
                  <c:v>267.29166666666669</c:v>
                </c:pt>
                <c:pt idx="653">
                  <c:v>146.88749999999999</c:v>
                </c:pt>
                <c:pt idx="654">
                  <c:v>213.56</c:v>
                </c:pt>
                <c:pt idx="655">
                  <c:v>125.69999999999999</c:v>
                </c:pt>
                <c:pt idx="656">
                  <c:v>104.46206037108834</c:v>
                </c:pt>
                <c:pt idx="657">
                  <c:v>100.56666666666668</c:v>
                </c:pt>
                <c:pt idx="658">
                  <c:v>3.0579999999999998</c:v>
                </c:pt>
                <c:pt idx="659">
                  <c:v>0.95</c:v>
                </c:pt>
                <c:pt idx="660">
                  <c:v>0.4</c:v>
                </c:pt>
                <c:pt idx="661">
                  <c:v>0.35000000000000003</c:v>
                </c:pt>
                <c:pt idx="662">
                  <c:v>7.5333333333333332</c:v>
                </c:pt>
                <c:pt idx="663">
                  <c:v>18.64</c:v>
                </c:pt>
                <c:pt idx="664">
                  <c:v>4.0000000000000001E-3</c:v>
                </c:pt>
                <c:pt idx="665">
                  <c:v>10.02</c:v>
                </c:pt>
                <c:pt idx="666">
                  <c:v>4.5600000000000005</c:v>
                </c:pt>
                <c:pt idx="667">
                  <c:v>21.5075</c:v>
                </c:pt>
                <c:pt idx="668">
                  <c:v>29.276666666666667</c:v>
                </c:pt>
                <c:pt idx="669">
                  <c:v>39.426666666666662</c:v>
                </c:pt>
                <c:pt idx="670">
                  <c:v>21.628</c:v>
                </c:pt>
                <c:pt idx="671">
                  <c:v>0.20500000000000002</c:v>
                </c:pt>
                <c:pt idx="672">
                  <c:v>0.03</c:v>
                </c:pt>
                <c:pt idx="673">
                  <c:v>14.85</c:v>
                </c:pt>
                <c:pt idx="674">
                  <c:v>1.4710000000000001</c:v>
                </c:pt>
                <c:pt idx="675">
                  <c:v>25.584</c:v>
                </c:pt>
                <c:pt idx="676">
                  <c:v>3.8206896551724134</c:v>
                </c:pt>
                <c:pt idx="677">
                  <c:v>15.485964912280703</c:v>
                </c:pt>
                <c:pt idx="678">
                  <c:v>25.912000000000003</c:v>
                </c:pt>
                <c:pt idx="679">
                  <c:v>0.04</c:v>
                </c:pt>
                <c:pt idx="680">
                  <c:v>0.106</c:v>
                </c:pt>
                <c:pt idx="681">
                  <c:v>0.85142857142857142</c:v>
                </c:pt>
                <c:pt idx="682">
                  <c:v>7.4837500000000006</c:v>
                </c:pt>
                <c:pt idx="683">
                  <c:v>27.650000000000002</c:v>
                </c:pt>
                <c:pt idx="684">
                  <c:v>0</c:v>
                </c:pt>
                <c:pt idx="685">
                  <c:v>3.55</c:v>
                </c:pt>
                <c:pt idx="686">
                  <c:v>72.989999999999995</c:v>
                </c:pt>
                <c:pt idx="687">
                  <c:v>57.648750000000007</c:v>
                </c:pt>
                <c:pt idx="688">
                  <c:v>12.34</c:v>
                </c:pt>
                <c:pt idx="689">
                  <c:v>0.52</c:v>
                </c:pt>
                <c:pt idx="690">
                  <c:v>6.5299999999999994</c:v>
                </c:pt>
                <c:pt idx="691">
                  <c:v>35.338000000000001</c:v>
                </c:pt>
                <c:pt idx="692">
                  <c:v>0.39333333333333331</c:v>
                </c:pt>
                <c:pt idx="693">
                  <c:v>1.06</c:v>
                </c:pt>
                <c:pt idx="694">
                  <c:v>5.7142857142857147E-4</c:v>
                </c:pt>
                <c:pt idx="695">
                  <c:v>46.379999999999995</c:v>
                </c:pt>
                <c:pt idx="696">
                  <c:v>15.39</c:v>
                </c:pt>
                <c:pt idx="697">
                  <c:v>82.422107692307705</c:v>
                </c:pt>
                <c:pt idx="698">
                  <c:v>2.6866666666666665</c:v>
                </c:pt>
                <c:pt idx="699">
                  <c:v>26.6</c:v>
                </c:pt>
                <c:pt idx="700">
                  <c:v>30.813400000000001</c:v>
                </c:pt>
                <c:pt idx="701">
                  <c:v>5.58</c:v>
                </c:pt>
                <c:pt idx="702">
                  <c:v>0.87454545454545463</c:v>
                </c:pt>
                <c:pt idx="703">
                  <c:v>0.97699999999999987</c:v>
                </c:pt>
                <c:pt idx="704">
                  <c:v>0</c:v>
                </c:pt>
                <c:pt idx="705">
                  <c:v>78.927352941176466</c:v>
                </c:pt>
                <c:pt idx="706">
                  <c:v>22.092500000000001</c:v>
                </c:pt>
                <c:pt idx="707">
                  <c:v>0.40666666666666662</c:v>
                </c:pt>
                <c:pt idx="708">
                  <c:v>0</c:v>
                </c:pt>
                <c:pt idx="709">
                  <c:v>33.790999999999997</c:v>
                </c:pt>
                <c:pt idx="710">
                  <c:v>0.21649484536082475</c:v>
                </c:pt>
                <c:pt idx="711">
                  <c:v>0.79600000000000004</c:v>
                </c:pt>
                <c:pt idx="712">
                  <c:v>14.993333333333334</c:v>
                </c:pt>
                <c:pt idx="713">
                  <c:v>5.0509090909090908</c:v>
                </c:pt>
                <c:pt idx="714">
                  <c:v>10.214285714285715</c:v>
                </c:pt>
                <c:pt idx="715">
                  <c:v>0.30499999999999999</c:v>
                </c:pt>
                <c:pt idx="716">
                  <c:v>0.75</c:v>
                </c:pt>
                <c:pt idx="717">
                  <c:v>1.2933333333333332</c:v>
                </c:pt>
                <c:pt idx="718">
                  <c:v>143.94736842105263</c:v>
                </c:pt>
                <c:pt idx="719">
                  <c:v>122.10975609756099</c:v>
                </c:pt>
                <c:pt idx="720">
                  <c:v>132.024</c:v>
                </c:pt>
                <c:pt idx="721">
                  <c:v>109.38000000000001</c:v>
                </c:pt>
                <c:pt idx="722">
                  <c:v>105.47157142857144</c:v>
                </c:pt>
                <c:pt idx="723">
                  <c:v>100.35000000000001</c:v>
                </c:pt>
                <c:pt idx="724">
                  <c:v>101.4</c:v>
                </c:pt>
                <c:pt idx="725">
                  <c:v>155.51428571428571</c:v>
                </c:pt>
                <c:pt idx="726">
                  <c:v>105.566</c:v>
                </c:pt>
                <c:pt idx="727">
                  <c:v>130.65</c:v>
                </c:pt>
                <c:pt idx="728">
                  <c:v>132.19</c:v>
                </c:pt>
                <c:pt idx="729">
                  <c:v>126</c:v>
                </c:pt>
                <c:pt idx="730">
                  <c:v>160</c:v>
                </c:pt>
                <c:pt idx="731">
                  <c:v>120.48</c:v>
                </c:pt>
                <c:pt idx="732">
                  <c:v>125.52941176470588</c:v>
                </c:pt>
                <c:pt idx="733">
                  <c:v>114.40638297872341</c:v>
                </c:pt>
                <c:pt idx="734">
                  <c:v>315.13888888888891</c:v>
                </c:pt>
                <c:pt idx="735">
                  <c:v>122.39999999999999</c:v>
                </c:pt>
                <c:pt idx="736">
                  <c:v>106.73333333333332</c:v>
                </c:pt>
                <c:pt idx="737">
                  <c:v>158.33333333333331</c:v>
                </c:pt>
                <c:pt idx="738">
                  <c:v>107.4</c:v>
                </c:pt>
                <c:pt idx="739">
                  <c:v>102.25999999999999</c:v>
                </c:pt>
                <c:pt idx="740">
                  <c:v>110.71428571428572</c:v>
                </c:pt>
                <c:pt idx="741">
                  <c:v>148</c:v>
                </c:pt>
                <c:pt idx="742">
                  <c:v>102.32000000000001</c:v>
                </c:pt>
                <c:pt idx="743">
                  <c:v>179.09909909909908</c:v>
                </c:pt>
                <c:pt idx="744">
                  <c:v>111.08135252761969</c:v>
                </c:pt>
                <c:pt idx="745">
                  <c:v>100.04285714285714</c:v>
                </c:pt>
                <c:pt idx="746">
                  <c:v>100.25</c:v>
                </c:pt>
                <c:pt idx="747">
                  <c:v>105.56</c:v>
                </c:pt>
                <c:pt idx="748">
                  <c:v>102.58775877587757</c:v>
                </c:pt>
                <c:pt idx="749">
                  <c:v>118.5</c:v>
                </c:pt>
                <c:pt idx="750">
                  <c:v>111.7</c:v>
                </c:pt>
                <c:pt idx="751">
                  <c:v>128</c:v>
                </c:pt>
                <c:pt idx="752">
                  <c:v>103.75000000000001</c:v>
                </c:pt>
                <c:pt idx="753">
                  <c:v>101.9076</c:v>
                </c:pt>
                <c:pt idx="754">
                  <c:v>117.71428571428571</c:v>
                </c:pt>
                <c:pt idx="755">
                  <c:v>238</c:v>
                </c:pt>
                <c:pt idx="756">
                  <c:v>102</c:v>
                </c:pt>
                <c:pt idx="757">
                  <c:v>101.92000000000002</c:v>
                </c:pt>
                <c:pt idx="758">
                  <c:v>0</c:v>
                </c:pt>
                <c:pt idx="759">
                  <c:v>4.7</c:v>
                </c:pt>
                <c:pt idx="760">
                  <c:v>0</c:v>
                </c:pt>
                <c:pt idx="761">
                  <c:v>0.11655011655011654</c:v>
                </c:pt>
                <c:pt idx="762">
                  <c:v>0</c:v>
                </c:pt>
                <c:pt idx="763">
                  <c:v>36.014285714285712</c:v>
                </c:pt>
                <c:pt idx="764">
                  <c:v>0</c:v>
                </c:pt>
                <c:pt idx="765">
                  <c:v>3.54</c:v>
                </c:pt>
                <c:pt idx="766">
                  <c:v>0</c:v>
                </c:pt>
                <c:pt idx="767">
                  <c:v>41.4</c:v>
                </c:pt>
                <c:pt idx="768">
                  <c:v>0</c:v>
                </c:pt>
                <c:pt idx="769">
                  <c:v>2.6315789473684209E-2</c:v>
                </c:pt>
                <c:pt idx="770">
                  <c:v>3.3333333333333335</c:v>
                </c:pt>
                <c:pt idx="771">
                  <c:v>0.85129023676509719</c:v>
                </c:pt>
                <c:pt idx="772">
                  <c:v>70.199999999999989</c:v>
                </c:pt>
                <c:pt idx="773">
                  <c:v>1.7000000000000002</c:v>
                </c:pt>
                <c:pt idx="774">
                  <c:v>51.4</c:v>
                </c:pt>
                <c:pt idx="775">
                  <c:v>0.70000000000000007</c:v>
                </c:pt>
                <c:pt idx="776">
                  <c:v>0.4</c:v>
                </c:pt>
                <c:pt idx="777">
                  <c:v>2.666666666666667</c:v>
                </c:pt>
                <c:pt idx="778">
                  <c:v>104</c:v>
                </c:pt>
                <c:pt idx="779">
                  <c:v>133.15375</c:v>
                </c:pt>
                <c:pt idx="780">
                  <c:v>100</c:v>
                </c:pt>
                <c:pt idx="781">
                  <c:v>148.13333333333333</c:v>
                </c:pt>
                <c:pt idx="782">
                  <c:v>102.49999999999999</c:v>
                </c:pt>
                <c:pt idx="783">
                  <c:v>180.62799999999999</c:v>
                </c:pt>
                <c:pt idx="784">
                  <c:v>142.79999999999998</c:v>
                </c:pt>
                <c:pt idx="785">
                  <c:v>114.16666666666666</c:v>
                </c:pt>
                <c:pt idx="786">
                  <c:v>203.505</c:v>
                </c:pt>
                <c:pt idx="787">
                  <c:v>109.41176470588236</c:v>
                </c:pt>
                <c:pt idx="788">
                  <c:v>144.37459999999999</c:v>
                </c:pt>
                <c:pt idx="789">
                  <c:v>103.86666666666666</c:v>
                </c:pt>
                <c:pt idx="790">
                  <c:v>100.44440000000002</c:v>
                </c:pt>
                <c:pt idx="791">
                  <c:v>102.77927272727271</c:v>
                </c:pt>
                <c:pt idx="792">
                  <c:v>105.31250000000001</c:v>
                </c:pt>
                <c:pt idx="793">
                  <c:v>111.78571428571429</c:v>
                </c:pt>
                <c:pt idx="794">
                  <c:v>101.35000000000001</c:v>
                </c:pt>
                <c:pt idx="795">
                  <c:v>107.53333333333333</c:v>
                </c:pt>
                <c:pt idx="796">
                  <c:v>114.88571428571429</c:v>
                </c:pt>
                <c:pt idx="797">
                  <c:v>100.02</c:v>
                </c:pt>
                <c:pt idx="798">
                  <c:v>152.13333333333335</c:v>
                </c:pt>
                <c:pt idx="799">
                  <c:v>111.52149999999999</c:v>
                </c:pt>
                <c:pt idx="800">
                  <c:v>101.33333333333334</c:v>
                </c:pt>
                <c:pt idx="801">
                  <c:v>123.2608695652174</c:v>
                </c:pt>
                <c:pt idx="802">
                  <c:v>100</c:v>
                </c:pt>
                <c:pt idx="803">
                  <c:v>105</c:v>
                </c:pt>
                <c:pt idx="804">
                  <c:v>104.4375</c:v>
                </c:pt>
                <c:pt idx="805">
                  <c:v>105.125</c:v>
                </c:pt>
                <c:pt idx="806">
                  <c:v>100</c:v>
                </c:pt>
                <c:pt idx="807">
                  <c:v>103.77499999999999</c:v>
                </c:pt>
                <c:pt idx="808">
                  <c:v>105</c:v>
                </c:pt>
                <c:pt idx="809">
                  <c:v>104</c:v>
                </c:pt>
                <c:pt idx="810">
                  <c:v>151.83333333333334</c:v>
                </c:pt>
                <c:pt idx="811">
                  <c:v>159.99600000000001</c:v>
                </c:pt>
                <c:pt idx="812">
                  <c:v>127.3</c:v>
                </c:pt>
                <c:pt idx="813">
                  <c:v>107</c:v>
                </c:pt>
                <c:pt idx="814">
                  <c:v>115.12214285714286</c:v>
                </c:pt>
                <c:pt idx="815">
                  <c:v>137.11066666666665</c:v>
                </c:pt>
                <c:pt idx="816">
                  <c:v>155.71428571428572</c:v>
                </c:pt>
                <c:pt idx="817">
                  <c:v>108.74999999999999</c:v>
                </c:pt>
                <c:pt idx="818">
                  <c:v>134.05000000000001</c:v>
                </c:pt>
                <c:pt idx="819">
                  <c:v>100</c:v>
                </c:pt>
                <c:pt idx="820">
                  <c:v>119.16666666666667</c:v>
                </c:pt>
                <c:pt idx="821">
                  <c:v>179.5</c:v>
                </c:pt>
                <c:pt idx="822">
                  <c:v>134.38124999999999</c:v>
                </c:pt>
                <c:pt idx="823">
                  <c:v>100.43200000000002</c:v>
                </c:pt>
                <c:pt idx="824">
                  <c:v>101.45454545454547</c:v>
                </c:pt>
                <c:pt idx="825">
                  <c:v>103.33333333333334</c:v>
                </c:pt>
                <c:pt idx="826">
                  <c:v>107</c:v>
                </c:pt>
                <c:pt idx="827">
                  <c:v>104</c:v>
                </c:pt>
                <c:pt idx="828">
                  <c:v>107.83333333333334</c:v>
                </c:pt>
                <c:pt idx="829">
                  <c:v>233.33333333333334</c:v>
                </c:pt>
                <c:pt idx="830">
                  <c:v>100.60706666666665</c:v>
                </c:pt>
                <c:pt idx="831">
                  <c:v>101.66666666666666</c:v>
                </c:pt>
                <c:pt idx="832">
                  <c:v>131.0181818181818</c:v>
                </c:pt>
                <c:pt idx="833">
                  <c:v>117.25000000000001</c:v>
                </c:pt>
                <c:pt idx="834">
                  <c:v>100.93039999999999</c:v>
                </c:pt>
                <c:pt idx="835">
                  <c:v>121.8</c:v>
                </c:pt>
                <c:pt idx="836">
                  <c:v>145.4</c:v>
                </c:pt>
                <c:pt idx="837">
                  <c:v>116.61660000000001</c:v>
                </c:pt>
                <c:pt idx="838">
                  <c:v>120.4166</c:v>
                </c:pt>
                <c:pt idx="839">
                  <c:v>101.32000000000001</c:v>
                </c:pt>
                <c:pt idx="840">
                  <c:v>104.32</c:v>
                </c:pt>
                <c:pt idx="841">
                  <c:v>267.13333333333333</c:v>
                </c:pt>
                <c:pt idx="842">
                  <c:v>194.13333333333333</c:v>
                </c:pt>
                <c:pt idx="843">
                  <c:v>120.3802</c:v>
                </c:pt>
                <c:pt idx="844">
                  <c:v>122.00090909090908</c:v>
                </c:pt>
                <c:pt idx="845">
                  <c:v>100</c:v>
                </c:pt>
                <c:pt idx="846">
                  <c:v>100</c:v>
                </c:pt>
                <c:pt idx="847">
                  <c:v>119.9</c:v>
                </c:pt>
                <c:pt idx="848">
                  <c:v>155.17499999999998</c:v>
                </c:pt>
                <c:pt idx="849">
                  <c:v>130.44999999999999</c:v>
                </c:pt>
                <c:pt idx="850">
                  <c:v>104.97142857142859</c:v>
                </c:pt>
                <c:pt idx="851">
                  <c:v>100</c:v>
                </c:pt>
                <c:pt idx="852">
                  <c:v>118.2205035971223</c:v>
                </c:pt>
                <c:pt idx="853">
                  <c:v>103.44827586206897</c:v>
                </c:pt>
                <c:pt idx="854">
                  <c:v>218.00000000000003</c:v>
                </c:pt>
                <c:pt idx="855">
                  <c:v>100</c:v>
                </c:pt>
                <c:pt idx="856">
                  <c:v>144.00583333333333</c:v>
                </c:pt>
                <c:pt idx="857">
                  <c:v>104.67500000000001</c:v>
                </c:pt>
                <c:pt idx="858">
                  <c:v>18.142857142857142</c:v>
                </c:pt>
                <c:pt idx="859">
                  <c:v>2.2444444444444445</c:v>
                </c:pt>
                <c:pt idx="860">
                  <c:v>0.33999999999999997</c:v>
                </c:pt>
                <c:pt idx="861">
                  <c:v>4.5</c:v>
                </c:pt>
                <c:pt idx="862">
                  <c:v>41.53846153846154</c:v>
                </c:pt>
                <c:pt idx="863">
                  <c:v>2.0454545454545454</c:v>
                </c:pt>
                <c:pt idx="864">
                  <c:v>18.285714285714285</c:v>
                </c:pt>
                <c:pt idx="865">
                  <c:v>24.02</c:v>
                </c:pt>
                <c:pt idx="866">
                  <c:v>0.1111111111111111</c:v>
                </c:pt>
                <c:pt idx="867">
                  <c:v>11.818181818181818</c:v>
                </c:pt>
                <c:pt idx="868">
                  <c:v>0.31</c:v>
                </c:pt>
                <c:pt idx="869">
                  <c:v>5.416666666666667</c:v>
                </c:pt>
                <c:pt idx="870">
                  <c:v>0.8125</c:v>
                </c:pt>
                <c:pt idx="871">
                  <c:v>1.2857142857142856</c:v>
                </c:pt>
                <c:pt idx="872">
                  <c:v>24.333333333333336</c:v>
                </c:pt>
                <c:pt idx="873">
                  <c:v>0</c:v>
                </c:pt>
                <c:pt idx="874">
                  <c:v>40.799492385786799</c:v>
                </c:pt>
                <c:pt idx="875">
                  <c:v>67.55</c:v>
                </c:pt>
                <c:pt idx="876">
                  <c:v>1.3</c:v>
                </c:pt>
                <c:pt idx="877">
                  <c:v>30.666666666666664</c:v>
                </c:pt>
                <c:pt idx="878">
                  <c:v>2.9894179894179893</c:v>
                </c:pt>
                <c:pt idx="879">
                  <c:v>0.8</c:v>
                </c:pt>
                <c:pt idx="880">
                  <c:v>20.133333333333333</c:v>
                </c:pt>
                <c:pt idx="881">
                  <c:v>40.020000000000003</c:v>
                </c:pt>
                <c:pt idx="882">
                  <c:v>1</c:v>
                </c:pt>
                <c:pt idx="883">
                  <c:v>75</c:v>
                </c:pt>
                <c:pt idx="884">
                  <c:v>41</c:v>
                </c:pt>
                <c:pt idx="885">
                  <c:v>0</c:v>
                </c:pt>
                <c:pt idx="886">
                  <c:v>7.1999999999999993</c:v>
                </c:pt>
                <c:pt idx="887">
                  <c:v>9.4412800000000008</c:v>
                </c:pt>
                <c:pt idx="888">
                  <c:v>4.1666666666666661</c:v>
                </c:pt>
                <c:pt idx="889">
                  <c:v>3.25</c:v>
                </c:pt>
                <c:pt idx="890">
                  <c:v>40.75</c:v>
                </c:pt>
                <c:pt idx="891">
                  <c:v>10</c:v>
                </c:pt>
                <c:pt idx="892">
                  <c:v>39.17</c:v>
                </c:pt>
                <c:pt idx="893">
                  <c:v>2.4375</c:v>
                </c:pt>
                <c:pt idx="894">
                  <c:v>40</c:v>
                </c:pt>
                <c:pt idx="895">
                  <c:v>0</c:v>
                </c:pt>
                <c:pt idx="896">
                  <c:v>2.8000000000000003</c:v>
                </c:pt>
                <c:pt idx="897">
                  <c:v>37.333333333333336</c:v>
                </c:pt>
                <c:pt idx="898">
                  <c:v>0.42</c:v>
                </c:pt>
                <c:pt idx="899">
                  <c:v>0</c:v>
                </c:pt>
                <c:pt idx="900">
                  <c:v>0.3</c:v>
                </c:pt>
                <c:pt idx="901">
                  <c:v>3.2</c:v>
                </c:pt>
                <c:pt idx="902">
                  <c:v>0.30199999999999999</c:v>
                </c:pt>
                <c:pt idx="903">
                  <c:v>3.0153846153846153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3.25</c:v>
                </c:pt>
                <c:pt idx="908">
                  <c:v>22.363636363636363</c:v>
                </c:pt>
                <c:pt idx="909">
                  <c:v>0</c:v>
                </c:pt>
                <c:pt idx="910">
                  <c:v>0.85714285714285721</c:v>
                </c:pt>
                <c:pt idx="911">
                  <c:v>6.6066666666666665</c:v>
                </c:pt>
                <c:pt idx="912">
                  <c:v>0</c:v>
                </c:pt>
                <c:pt idx="913">
                  <c:v>5.7692307692307692</c:v>
                </c:pt>
                <c:pt idx="914">
                  <c:v>0</c:v>
                </c:pt>
                <c:pt idx="915">
                  <c:v>0.6</c:v>
                </c:pt>
                <c:pt idx="916">
                  <c:v>5.0256410256410255</c:v>
                </c:pt>
                <c:pt idx="917">
                  <c:v>0.5</c:v>
                </c:pt>
                <c:pt idx="918">
                  <c:v>0</c:v>
                </c:pt>
                <c:pt idx="919">
                  <c:v>30.9</c:v>
                </c:pt>
                <c:pt idx="920">
                  <c:v>21.037037037037038</c:v>
                </c:pt>
                <c:pt idx="921">
                  <c:v>2.1999999999999997</c:v>
                </c:pt>
                <c:pt idx="922">
                  <c:v>10.9</c:v>
                </c:pt>
                <c:pt idx="923">
                  <c:v>2.666666666666667</c:v>
                </c:pt>
                <c:pt idx="924">
                  <c:v>0</c:v>
                </c:pt>
                <c:pt idx="925">
                  <c:v>0</c:v>
                </c:pt>
                <c:pt idx="926">
                  <c:v>10.86206896551724</c:v>
                </c:pt>
                <c:pt idx="927">
                  <c:v>0</c:v>
                </c:pt>
                <c:pt idx="928">
                  <c:v>38.333333333333336</c:v>
                </c:pt>
                <c:pt idx="929">
                  <c:v>6.5500000000000007</c:v>
                </c:pt>
                <c:pt idx="930">
                  <c:v>14.536842105263158</c:v>
                </c:pt>
                <c:pt idx="931">
                  <c:v>6</c:v>
                </c:pt>
                <c:pt idx="932">
                  <c:v>30.4</c:v>
                </c:pt>
                <c:pt idx="933">
                  <c:v>1.4285714285714286</c:v>
                </c:pt>
                <c:pt idx="934">
                  <c:v>0</c:v>
                </c:pt>
                <c:pt idx="935">
                  <c:v>1.1428571428571428</c:v>
                </c:pt>
                <c:pt idx="936">
                  <c:v>0.35714285714285715</c:v>
                </c:pt>
                <c:pt idx="937">
                  <c:v>1.4545454545454546</c:v>
                </c:pt>
                <c:pt idx="938">
                  <c:v>17.155555555555555</c:v>
                </c:pt>
                <c:pt idx="939">
                  <c:v>2.3220000000000001</c:v>
                </c:pt>
                <c:pt idx="940">
                  <c:v>8.9066666666666663</c:v>
                </c:pt>
                <c:pt idx="941">
                  <c:v>9.6333333333333346</c:v>
                </c:pt>
                <c:pt idx="942">
                  <c:v>13.325999999999999</c:v>
                </c:pt>
                <c:pt idx="943">
                  <c:v>2.484</c:v>
                </c:pt>
                <c:pt idx="944">
                  <c:v>1.9066666666666665</c:v>
                </c:pt>
                <c:pt idx="945">
                  <c:v>0</c:v>
                </c:pt>
                <c:pt idx="946">
                  <c:v>12</c:v>
                </c:pt>
                <c:pt idx="947">
                  <c:v>1.365</c:v>
                </c:pt>
                <c:pt idx="948">
                  <c:v>28.04</c:v>
                </c:pt>
                <c:pt idx="949">
                  <c:v>38.39</c:v>
                </c:pt>
                <c:pt idx="950">
                  <c:v>39.942857142857143</c:v>
                </c:pt>
                <c:pt idx="951">
                  <c:v>0.84</c:v>
                </c:pt>
                <c:pt idx="952">
                  <c:v>43.406666666666666</c:v>
                </c:pt>
                <c:pt idx="953">
                  <c:v>5.6613333333333333</c:v>
                </c:pt>
                <c:pt idx="954">
                  <c:v>1.722</c:v>
                </c:pt>
                <c:pt idx="955">
                  <c:v>1.9416666666666664</c:v>
                </c:pt>
                <c:pt idx="956">
                  <c:v>11.328275684711327</c:v>
                </c:pt>
                <c:pt idx="957">
                  <c:v>38.86</c:v>
                </c:pt>
                <c:pt idx="958">
                  <c:v>46.100628930817614</c:v>
                </c:pt>
                <c:pt idx="959">
                  <c:v>42.188421052631583</c:v>
                </c:pt>
                <c:pt idx="960">
                  <c:v>28.48</c:v>
                </c:pt>
                <c:pt idx="961">
                  <c:v>1.077142857142857</c:v>
                </c:pt>
                <c:pt idx="962">
                  <c:v>0.79909090909090907</c:v>
                </c:pt>
                <c:pt idx="963">
                  <c:v>1.1919999999999999</c:v>
                </c:pt>
                <c:pt idx="964">
                  <c:v>14.799999999999999</c:v>
                </c:pt>
                <c:pt idx="965">
                  <c:v>17.810000000000002</c:v>
                </c:pt>
                <c:pt idx="966">
                  <c:v>1.325</c:v>
                </c:pt>
                <c:pt idx="967">
                  <c:v>46.666666666666664</c:v>
                </c:pt>
                <c:pt idx="968">
                  <c:v>45.92</c:v>
                </c:pt>
                <c:pt idx="969">
                  <c:v>0.22599999999999998</c:v>
                </c:pt>
                <c:pt idx="970">
                  <c:v>34.625</c:v>
                </c:pt>
                <c:pt idx="971">
                  <c:v>2.0549999999999997</c:v>
                </c:pt>
                <c:pt idx="972">
                  <c:v>0.55999999999999994</c:v>
                </c:pt>
                <c:pt idx="973">
                  <c:v>2.6069999999999998</c:v>
                </c:pt>
                <c:pt idx="974">
                  <c:v>1.9259999999999999</c:v>
                </c:pt>
                <c:pt idx="975">
                  <c:v>33.666666666666664</c:v>
                </c:pt>
                <c:pt idx="976">
                  <c:v>56.263267182990241</c:v>
                </c:pt>
                <c:pt idx="977">
                  <c:v>82.817599999999999</c:v>
                </c:pt>
                <c:pt idx="978">
                  <c:v>14.860000000000001</c:v>
                </c:pt>
                <c:pt idx="979">
                  <c:v>1.2375123751237513E-2</c:v>
                </c:pt>
                <c:pt idx="980">
                  <c:v>1.7142857142857144E-2</c:v>
                </c:pt>
                <c:pt idx="981">
                  <c:v>29.506136117214709</c:v>
                </c:pt>
                <c:pt idx="982">
                  <c:v>1.06</c:v>
                </c:pt>
                <c:pt idx="983">
                  <c:v>6.293333333333333</c:v>
                </c:pt>
                <c:pt idx="984">
                  <c:v>12.75</c:v>
                </c:pt>
                <c:pt idx="985">
                  <c:v>13.22</c:v>
                </c:pt>
                <c:pt idx="986">
                  <c:v>0</c:v>
                </c:pt>
                <c:pt idx="987">
                  <c:v>16.77</c:v>
                </c:pt>
                <c:pt idx="988">
                  <c:v>0.104</c:v>
                </c:pt>
                <c:pt idx="989">
                  <c:v>4.24</c:v>
                </c:pt>
                <c:pt idx="990">
                  <c:v>0.46699999999999997</c:v>
                </c:pt>
                <c:pt idx="991">
                  <c:v>25.087142857142858</c:v>
                </c:pt>
                <c:pt idx="992">
                  <c:v>2.3345000000000002</c:v>
                </c:pt>
                <c:pt idx="993">
                  <c:v>7.26</c:v>
                </c:pt>
                <c:pt idx="994">
                  <c:v>1.625</c:v>
                </c:pt>
                <c:pt idx="995">
                  <c:v>1.3</c:v>
                </c:pt>
                <c:pt idx="996">
                  <c:v>58.558333333333337</c:v>
                </c:pt>
                <c:pt idx="997">
                  <c:v>7.7886666666666677</c:v>
                </c:pt>
                <c:pt idx="998">
                  <c:v>104</c:v>
                </c:pt>
                <c:pt idx="999">
                  <c:v>29.6029602960296</c:v>
                </c:pt>
                <c:pt idx="1000">
                  <c:v>16.055</c:v>
                </c:pt>
                <c:pt idx="1001">
                  <c:v>82.207999999999998</c:v>
                </c:pt>
                <c:pt idx="1002">
                  <c:v>75.051000000000002</c:v>
                </c:pt>
                <c:pt idx="1003">
                  <c:v>5.8500000000000005</c:v>
                </c:pt>
                <c:pt idx="1004">
                  <c:v>44.32</c:v>
                </c:pt>
                <c:pt idx="1005">
                  <c:v>0.26737967914438499</c:v>
                </c:pt>
                <c:pt idx="1006">
                  <c:v>13.13</c:v>
                </c:pt>
                <c:pt idx="1007">
                  <c:v>0.19088937093275488</c:v>
                </c:pt>
                <c:pt idx="1008">
                  <c:v>0.375</c:v>
                </c:pt>
                <c:pt idx="1009">
                  <c:v>34.527999999999999</c:v>
                </c:pt>
                <c:pt idx="1010">
                  <c:v>30.599999999999998</c:v>
                </c:pt>
                <c:pt idx="1011">
                  <c:v>2.666666666666667</c:v>
                </c:pt>
                <c:pt idx="1012">
                  <c:v>2.8420000000000001</c:v>
                </c:pt>
                <c:pt idx="1013">
                  <c:v>22.878799999999998</c:v>
                </c:pt>
                <c:pt idx="1014">
                  <c:v>3.105</c:v>
                </c:pt>
                <c:pt idx="1015">
                  <c:v>47.333333333333336</c:v>
                </c:pt>
                <c:pt idx="1016">
                  <c:v>205.54838709677421</c:v>
                </c:pt>
                <c:pt idx="1017">
                  <c:v>351.80366666666669</c:v>
                </c:pt>
                <c:pt idx="1018">
                  <c:v>114.9</c:v>
                </c:pt>
                <c:pt idx="1019">
                  <c:v>237.15</c:v>
                </c:pt>
                <c:pt idx="1020">
                  <c:v>118.63774999999998</c:v>
                </c:pt>
                <c:pt idx="1021">
                  <c:v>109.92831428571431</c:v>
                </c:pt>
                <c:pt idx="1022">
                  <c:v>100.00828571428571</c:v>
                </c:pt>
                <c:pt idx="1023">
                  <c:v>103.09292094387415</c:v>
                </c:pt>
                <c:pt idx="1024">
                  <c:v>117.27000000000001</c:v>
                </c:pt>
                <c:pt idx="1025">
                  <c:v>111.75999999999999</c:v>
                </c:pt>
                <c:pt idx="1026">
                  <c:v>342.09999999999997</c:v>
                </c:pt>
                <c:pt idx="1027">
                  <c:v>107.4</c:v>
                </c:pt>
                <c:pt idx="1028">
                  <c:v>108.49703703703703</c:v>
                </c:pt>
                <c:pt idx="1029">
                  <c:v>102.86144578313252</c:v>
                </c:pt>
                <c:pt idx="1030">
                  <c:v>130.0018</c:v>
                </c:pt>
                <c:pt idx="1031">
                  <c:v>107.65217391304347</c:v>
                </c:pt>
                <c:pt idx="1032">
                  <c:v>112.36044444444444</c:v>
                </c:pt>
                <c:pt idx="1033">
                  <c:v>102.1</c:v>
                </c:pt>
                <c:pt idx="1034">
                  <c:v>145.33333333333334</c:v>
                </c:pt>
                <c:pt idx="1035">
                  <c:v>128.19999999999999</c:v>
                </c:pt>
                <c:pt idx="1036">
                  <c:v>0.29411764705882354</c:v>
                </c:pt>
                <c:pt idx="1037">
                  <c:v>0</c:v>
                </c:pt>
                <c:pt idx="1038">
                  <c:v>1.5384615384615385</c:v>
                </c:pt>
                <c:pt idx="1039">
                  <c:v>8.5370000000000008</c:v>
                </c:pt>
                <c:pt idx="1040">
                  <c:v>8.5714285714285715E-2</c:v>
                </c:pt>
                <c:pt idx="1041">
                  <c:v>2.6599999999999997</c:v>
                </c:pt>
                <c:pt idx="1042">
                  <c:v>0</c:v>
                </c:pt>
                <c:pt idx="1043">
                  <c:v>0.05</c:v>
                </c:pt>
                <c:pt idx="1044">
                  <c:v>1.4133333333333333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1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1</c:v>
                </c:pt>
                <c:pt idx="1057">
                  <c:v>0</c:v>
                </c:pt>
                <c:pt idx="1058">
                  <c:v>95.477386934673376</c:v>
                </c:pt>
                <c:pt idx="1059">
                  <c:v>0</c:v>
                </c:pt>
                <c:pt idx="1060">
                  <c:v>8.974444444444444</c:v>
                </c:pt>
                <c:pt idx="1061">
                  <c:v>2.7</c:v>
                </c:pt>
                <c:pt idx="1062">
                  <c:v>3.3673333333333333</c:v>
                </c:pt>
                <c:pt idx="1063">
                  <c:v>26</c:v>
                </c:pt>
                <c:pt idx="1064">
                  <c:v>0.15</c:v>
                </c:pt>
                <c:pt idx="1065">
                  <c:v>38.636363636363633</c:v>
                </c:pt>
                <c:pt idx="1066">
                  <c:v>0.70000000000000007</c:v>
                </c:pt>
                <c:pt idx="1067">
                  <c:v>0</c:v>
                </c:pt>
                <c:pt idx="1068">
                  <c:v>6.8000000000000005E-2</c:v>
                </c:pt>
                <c:pt idx="1069">
                  <c:v>1.3333333333333335</c:v>
                </c:pt>
                <c:pt idx="1070">
                  <c:v>6.3092592592592585</c:v>
                </c:pt>
                <c:pt idx="1071">
                  <c:v>4.5</c:v>
                </c:pt>
                <c:pt idx="1072">
                  <c:v>62.765333333333331</c:v>
                </c:pt>
                <c:pt idx="1073">
                  <c:v>29.376000000000001</c:v>
                </c:pt>
                <c:pt idx="1074">
                  <c:v>7.5</c:v>
                </c:pt>
                <c:pt idx="1075">
                  <c:v>2.6076923076923078</c:v>
                </c:pt>
                <c:pt idx="1076">
                  <c:v>9.1050000000000004</c:v>
                </c:pt>
                <c:pt idx="1077">
                  <c:v>1.7647058823529412E-2</c:v>
                </c:pt>
                <c:pt idx="1078">
                  <c:v>0.55999999999999994</c:v>
                </c:pt>
                <c:pt idx="1079">
                  <c:v>0.82000000000000006</c:v>
                </c:pt>
                <c:pt idx="1080">
                  <c:v>0</c:v>
                </c:pt>
                <c:pt idx="1081">
                  <c:v>3.42</c:v>
                </c:pt>
                <c:pt idx="1082">
                  <c:v>8.3333333333333343E-2</c:v>
                </c:pt>
                <c:pt idx="1083">
                  <c:v>0</c:v>
                </c:pt>
                <c:pt idx="1084">
                  <c:v>14.182977777777777</c:v>
                </c:pt>
                <c:pt idx="1085">
                  <c:v>7.8266666666666662</c:v>
                </c:pt>
                <c:pt idx="1086">
                  <c:v>3.8464497269020695E-2</c:v>
                </c:pt>
                <c:pt idx="1087">
                  <c:v>12.5</c:v>
                </c:pt>
                <c:pt idx="1088">
                  <c:v>1.05</c:v>
                </c:pt>
                <c:pt idx="1089">
                  <c:v>14.083333333333334</c:v>
                </c:pt>
                <c:pt idx="1090">
                  <c:v>18.300055555555556</c:v>
                </c:pt>
                <c:pt idx="1091">
                  <c:v>5.0347999999999997</c:v>
                </c:pt>
                <c:pt idx="1092">
                  <c:v>17.933333333333334</c:v>
                </c:pt>
                <c:pt idx="1093">
                  <c:v>4.7E-2</c:v>
                </c:pt>
                <c:pt idx="1094">
                  <c:v>7.2120000000000006</c:v>
                </c:pt>
                <c:pt idx="1095">
                  <c:v>0.5</c:v>
                </c:pt>
                <c:pt idx="1096">
                  <c:v>2.5</c:v>
                </c:pt>
                <c:pt idx="1097">
                  <c:v>4.1000000000000002E-2</c:v>
                </c:pt>
                <c:pt idx="1098">
                  <c:v>5.3125</c:v>
                </c:pt>
                <c:pt idx="1099">
                  <c:v>1.6199999999999999</c:v>
                </c:pt>
                <c:pt idx="1100">
                  <c:v>4.9516666666666671</c:v>
                </c:pt>
                <c:pt idx="1101">
                  <c:v>0.159</c:v>
                </c:pt>
                <c:pt idx="1102">
                  <c:v>41.25</c:v>
                </c:pt>
                <c:pt idx="1103">
                  <c:v>0</c:v>
                </c:pt>
                <c:pt idx="1104">
                  <c:v>2.93</c:v>
                </c:pt>
                <c:pt idx="1105">
                  <c:v>0.44999999999999996</c:v>
                </c:pt>
                <c:pt idx="1106">
                  <c:v>0.51</c:v>
                </c:pt>
                <c:pt idx="1107">
                  <c:v>0.04</c:v>
                </c:pt>
                <c:pt idx="1108">
                  <c:v>35.537409090909087</c:v>
                </c:pt>
                <c:pt idx="1109">
                  <c:v>0.5</c:v>
                </c:pt>
                <c:pt idx="1110">
                  <c:v>0.16666666666666669</c:v>
                </c:pt>
                <c:pt idx="1111">
                  <c:v>0.13250000000000001</c:v>
                </c:pt>
                <c:pt idx="1112">
                  <c:v>3.5704000000000007E-2</c:v>
                </c:pt>
                <c:pt idx="1113">
                  <c:v>8.3000000000000007</c:v>
                </c:pt>
                <c:pt idx="1114">
                  <c:v>2.4222222222222221</c:v>
                </c:pt>
                <c:pt idx="1115">
                  <c:v>0.23809523809523811</c:v>
                </c:pt>
                <c:pt idx="1116">
                  <c:v>0</c:v>
                </c:pt>
                <c:pt idx="1117">
                  <c:v>1.1599999999999999E-2</c:v>
                </c:pt>
                <c:pt idx="1118">
                  <c:v>0</c:v>
                </c:pt>
                <c:pt idx="1119">
                  <c:v>0.22</c:v>
                </c:pt>
                <c:pt idx="1120">
                  <c:v>0.47222222222222221</c:v>
                </c:pt>
                <c:pt idx="1121">
                  <c:v>0</c:v>
                </c:pt>
                <c:pt idx="1122">
                  <c:v>0.5</c:v>
                </c:pt>
                <c:pt idx="1123">
                  <c:v>1.6714285714285713</c:v>
                </c:pt>
                <c:pt idx="1124">
                  <c:v>0.1</c:v>
                </c:pt>
                <c:pt idx="1125">
                  <c:v>0.105</c:v>
                </c:pt>
                <c:pt idx="1126">
                  <c:v>0.22</c:v>
                </c:pt>
                <c:pt idx="1127">
                  <c:v>0</c:v>
                </c:pt>
                <c:pt idx="1128">
                  <c:v>14.38</c:v>
                </c:pt>
                <c:pt idx="1129">
                  <c:v>0.66666666666666674</c:v>
                </c:pt>
                <c:pt idx="1130">
                  <c:v>4.0000000000000001E-3</c:v>
                </c:pt>
                <c:pt idx="1131">
                  <c:v>5</c:v>
                </c:pt>
                <c:pt idx="1132">
                  <c:v>6.4439140811455857</c:v>
                </c:pt>
                <c:pt idx="1133">
                  <c:v>39.5</c:v>
                </c:pt>
                <c:pt idx="1134">
                  <c:v>0.35714285714285715</c:v>
                </c:pt>
                <c:pt idx="1135">
                  <c:v>6.25E-2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0.41333333333333333</c:v>
                </c:pt>
                <c:pt idx="1140">
                  <c:v>0</c:v>
                </c:pt>
                <c:pt idx="1141">
                  <c:v>0.125</c:v>
                </c:pt>
                <c:pt idx="1142">
                  <c:v>8.8333333333333339</c:v>
                </c:pt>
                <c:pt idx="1143">
                  <c:v>0</c:v>
                </c:pt>
                <c:pt idx="1144">
                  <c:v>0.48666666666666669</c:v>
                </c:pt>
                <c:pt idx="1145">
                  <c:v>0.15</c:v>
                </c:pt>
                <c:pt idx="1146">
                  <c:v>10.08</c:v>
                </c:pt>
                <c:pt idx="1147">
                  <c:v>0</c:v>
                </c:pt>
                <c:pt idx="1148">
                  <c:v>5.6937500000000005</c:v>
                </c:pt>
                <c:pt idx="1149">
                  <c:v>0.625</c:v>
                </c:pt>
                <c:pt idx="1150">
                  <c:v>6.5</c:v>
                </c:pt>
                <c:pt idx="1151">
                  <c:v>0.752</c:v>
                </c:pt>
                <c:pt idx="1152">
                  <c:v>0</c:v>
                </c:pt>
                <c:pt idx="1153">
                  <c:v>1.51</c:v>
                </c:pt>
                <c:pt idx="1154">
                  <c:v>0.46666666666666673</c:v>
                </c:pt>
                <c:pt idx="1155">
                  <c:v>0</c:v>
                </c:pt>
                <c:pt idx="1156">
                  <c:v>3.85</c:v>
                </c:pt>
                <c:pt idx="1157">
                  <c:v>0</c:v>
                </c:pt>
                <c:pt idx="1158">
                  <c:v>5.8333333333333341E-2</c:v>
                </c:pt>
                <c:pt idx="1159">
                  <c:v>0</c:v>
                </c:pt>
                <c:pt idx="1160">
                  <c:v>0</c:v>
                </c:pt>
                <c:pt idx="1161">
                  <c:v>20.705000000000002</c:v>
                </c:pt>
                <c:pt idx="1162">
                  <c:v>19.139999999999997</c:v>
                </c:pt>
                <c:pt idx="1163">
                  <c:v>1.6316666666666666</c:v>
                </c:pt>
                <c:pt idx="1164">
                  <c:v>5.6666666666666661</c:v>
                </c:pt>
                <c:pt idx="1165">
                  <c:v>0.16999999999999998</c:v>
                </c:pt>
                <c:pt idx="1166">
                  <c:v>0.4</c:v>
                </c:pt>
                <c:pt idx="1167">
                  <c:v>0.1</c:v>
                </c:pt>
                <c:pt idx="1168">
                  <c:v>0</c:v>
                </c:pt>
                <c:pt idx="1169">
                  <c:v>2.4E-2</c:v>
                </c:pt>
                <c:pt idx="1170">
                  <c:v>5.9066666666666672</c:v>
                </c:pt>
                <c:pt idx="1171">
                  <c:v>2.9250000000000003</c:v>
                </c:pt>
                <c:pt idx="1172">
                  <c:v>5.7142857142857143E-3</c:v>
                </c:pt>
                <c:pt idx="1173">
                  <c:v>0</c:v>
                </c:pt>
                <c:pt idx="1174">
                  <c:v>6.6666666666666671E-3</c:v>
                </c:pt>
                <c:pt idx="1175">
                  <c:v>5.3333333333333339</c:v>
                </c:pt>
                <c:pt idx="1176">
                  <c:v>11.75</c:v>
                </c:pt>
                <c:pt idx="1177">
                  <c:v>8.0000000000000002E-3</c:v>
                </c:pt>
                <c:pt idx="1178">
                  <c:v>4.2</c:v>
                </c:pt>
                <c:pt idx="1179">
                  <c:v>4</c:v>
                </c:pt>
                <c:pt idx="1180">
                  <c:v>104.93636363636362</c:v>
                </c:pt>
                <c:pt idx="1181">
                  <c:v>105.44</c:v>
                </c:pt>
                <c:pt idx="1182">
                  <c:v>106.73333333333332</c:v>
                </c:pt>
                <c:pt idx="1183">
                  <c:v>104.12571428571428</c:v>
                </c:pt>
                <c:pt idx="1184">
                  <c:v>160.54999999999998</c:v>
                </c:pt>
                <c:pt idx="1185">
                  <c:v>107.77777777777777</c:v>
                </c:pt>
                <c:pt idx="1186">
                  <c:v>135</c:v>
                </c:pt>
                <c:pt idx="1187">
                  <c:v>109.07407407407408</c:v>
                </c:pt>
                <c:pt idx="1188">
                  <c:v>290</c:v>
                </c:pt>
                <c:pt idx="1189">
                  <c:v>103.95714285714286</c:v>
                </c:pt>
                <c:pt idx="1190">
                  <c:v>322.24</c:v>
                </c:pt>
                <c:pt idx="1191">
                  <c:v>135</c:v>
                </c:pt>
                <c:pt idx="1192">
                  <c:v>269.91034482758624</c:v>
                </c:pt>
                <c:pt idx="1193">
                  <c:v>253.29333333333332</c:v>
                </c:pt>
                <c:pt idx="1194">
                  <c:v>260.59999999999997</c:v>
                </c:pt>
                <c:pt idx="1195">
                  <c:v>101.31677953348381</c:v>
                </c:pt>
                <c:pt idx="1196">
                  <c:v>125.60416666666667</c:v>
                </c:pt>
                <c:pt idx="1197">
                  <c:v>102.43783333333334</c:v>
                </c:pt>
                <c:pt idx="1198">
                  <c:v>199.244</c:v>
                </c:pt>
                <c:pt idx="1199">
                  <c:v>102.45398773006136</c:v>
                </c:pt>
                <c:pt idx="1200">
                  <c:v>102.94615384615385</c:v>
                </c:pt>
                <c:pt idx="1201">
                  <c:v>100.86153846153847</c:v>
                </c:pt>
                <c:pt idx="1202">
                  <c:v>114.99999999999999</c:v>
                </c:pt>
                <c:pt idx="1203">
                  <c:v>104.16766467065868</c:v>
                </c:pt>
                <c:pt idx="1204">
                  <c:v>155.29999999999998</c:v>
                </c:pt>
                <c:pt idx="1205">
                  <c:v>106</c:v>
                </c:pt>
                <c:pt idx="1206">
                  <c:v>254.31499999999997</c:v>
                </c:pt>
                <c:pt idx="1207">
                  <c:v>101.1</c:v>
                </c:pt>
                <c:pt idx="1208">
                  <c:v>129.04</c:v>
                </c:pt>
                <c:pt idx="1209">
                  <c:v>102.23076923076924</c:v>
                </c:pt>
                <c:pt idx="1210">
                  <c:v>131.80000000000001</c:v>
                </c:pt>
                <c:pt idx="1211">
                  <c:v>786.0802000000001</c:v>
                </c:pt>
                <c:pt idx="1212">
                  <c:v>145.70000000000002</c:v>
                </c:pt>
                <c:pt idx="1213">
                  <c:v>102.60000000000001</c:v>
                </c:pt>
                <c:pt idx="1214">
                  <c:v>172.27777777777777</c:v>
                </c:pt>
                <c:pt idx="1215">
                  <c:v>159.16819571865443</c:v>
                </c:pt>
                <c:pt idx="1216">
                  <c:v>103.76666666666668</c:v>
                </c:pt>
                <c:pt idx="1217">
                  <c:v>111.40954545454547</c:v>
                </c:pt>
                <c:pt idx="1218">
                  <c:v>280.375</c:v>
                </c:pt>
                <c:pt idx="1219">
                  <c:v>112.10606060606061</c:v>
                </c:pt>
                <c:pt idx="1220">
                  <c:v>7.0666666666666673</c:v>
                </c:pt>
                <c:pt idx="1221">
                  <c:v>4.3999999999999995</c:v>
                </c:pt>
                <c:pt idx="1222">
                  <c:v>3.8739999999999997</c:v>
                </c:pt>
                <c:pt idx="1223">
                  <c:v>0</c:v>
                </c:pt>
                <c:pt idx="1224">
                  <c:v>29.299999999999997</c:v>
                </c:pt>
                <c:pt idx="1225">
                  <c:v>0.90909090909090906</c:v>
                </c:pt>
                <c:pt idx="1226">
                  <c:v>0</c:v>
                </c:pt>
                <c:pt idx="1227">
                  <c:v>0</c:v>
                </c:pt>
                <c:pt idx="1228">
                  <c:v>0.8</c:v>
                </c:pt>
                <c:pt idx="1229">
                  <c:v>11.600000000000001</c:v>
                </c:pt>
                <c:pt idx="1230">
                  <c:v>0</c:v>
                </c:pt>
                <c:pt idx="1231">
                  <c:v>2.7873639500929119</c:v>
                </c:pt>
                <c:pt idx="1232">
                  <c:v>0</c:v>
                </c:pt>
                <c:pt idx="1233">
                  <c:v>0</c:v>
                </c:pt>
                <c:pt idx="1234">
                  <c:v>17.8</c:v>
                </c:pt>
                <c:pt idx="1235">
                  <c:v>0</c:v>
                </c:pt>
                <c:pt idx="1236">
                  <c:v>3.0124999999999997</c:v>
                </c:pt>
                <c:pt idx="1237">
                  <c:v>50.739999999999995</c:v>
                </c:pt>
                <c:pt idx="1238">
                  <c:v>0.54884742041712409</c:v>
                </c:pt>
                <c:pt idx="1239">
                  <c:v>14.091666666666667</c:v>
                </c:pt>
                <c:pt idx="1240">
                  <c:v>103.8</c:v>
                </c:pt>
                <c:pt idx="1241">
                  <c:v>120.24999999999999</c:v>
                </c:pt>
                <c:pt idx="1242">
                  <c:v>117</c:v>
                </c:pt>
                <c:pt idx="1243">
                  <c:v>122.14285714285715</c:v>
                </c:pt>
                <c:pt idx="1244">
                  <c:v>151.63999999999999</c:v>
                </c:pt>
                <c:pt idx="1245">
                  <c:v>104.44</c:v>
                </c:pt>
                <c:pt idx="1246">
                  <c:v>200.15333333333331</c:v>
                </c:pt>
                <c:pt idx="1247">
                  <c:v>101.8</c:v>
                </c:pt>
                <c:pt idx="1248">
                  <c:v>137.65714285714284</c:v>
                </c:pt>
                <c:pt idx="1249">
                  <c:v>198.85074626865671</c:v>
                </c:pt>
                <c:pt idx="1250">
                  <c:v>202.36666666666667</c:v>
                </c:pt>
                <c:pt idx="1251">
                  <c:v>117.96376666666666</c:v>
                </c:pt>
                <c:pt idx="1252">
                  <c:v>294.72727272727275</c:v>
                </c:pt>
                <c:pt idx="1253">
                  <c:v>213.14633333333336</c:v>
                </c:pt>
                <c:pt idx="1254">
                  <c:v>104.24</c:v>
                </c:pt>
                <c:pt idx="1255">
                  <c:v>113.66666666666667</c:v>
                </c:pt>
                <c:pt idx="1256">
                  <c:v>101.25</c:v>
                </c:pt>
                <c:pt idx="1257">
                  <c:v>125.41538461538462</c:v>
                </c:pt>
                <c:pt idx="1258">
                  <c:v>119</c:v>
                </c:pt>
                <c:pt idx="1259">
                  <c:v>166.46153846153845</c:v>
                </c:pt>
                <c:pt idx="1260">
                  <c:v>119.14771428571429</c:v>
                </c:pt>
                <c:pt idx="1261">
                  <c:v>100.47368421052632</c:v>
                </c:pt>
                <c:pt idx="1262">
                  <c:v>101.8</c:v>
                </c:pt>
                <c:pt idx="1263">
                  <c:v>116.66666666666667</c:v>
                </c:pt>
                <c:pt idx="1264">
                  <c:v>108.64893617021276</c:v>
                </c:pt>
                <c:pt idx="1265">
                  <c:v>114.72</c:v>
                </c:pt>
                <c:pt idx="1266">
                  <c:v>101.8</c:v>
                </c:pt>
                <c:pt idx="1267">
                  <c:v>106</c:v>
                </c:pt>
                <c:pt idx="1268">
                  <c:v>103.49999999999999</c:v>
                </c:pt>
                <c:pt idx="1269">
                  <c:v>154.97535999999999</c:v>
                </c:pt>
                <c:pt idx="1270">
                  <c:v>162.14066666666668</c:v>
                </c:pt>
                <c:pt idx="1271">
                  <c:v>104.42100000000001</c:v>
                </c:pt>
                <c:pt idx="1272">
                  <c:v>106.12433333333333</c:v>
                </c:pt>
                <c:pt idx="1273">
                  <c:v>154.93846153846152</c:v>
                </c:pt>
                <c:pt idx="1274">
                  <c:v>110.77157238734421</c:v>
                </c:pt>
                <c:pt idx="1275">
                  <c:v>110.91186666666665</c:v>
                </c:pt>
                <c:pt idx="1276">
                  <c:v>110.71428571428572</c:v>
                </c:pt>
                <c:pt idx="1277">
                  <c:v>123.61333333333333</c:v>
                </c:pt>
                <c:pt idx="1278">
                  <c:v>211.05</c:v>
                </c:pt>
                <c:pt idx="1279">
                  <c:v>101</c:v>
                </c:pt>
                <c:pt idx="1280">
                  <c:v>101.64999999999999</c:v>
                </c:pt>
                <c:pt idx="1281">
                  <c:v>108.33333333333333</c:v>
                </c:pt>
                <c:pt idx="1282">
                  <c:v>242</c:v>
                </c:pt>
                <c:pt idx="1283">
                  <c:v>100.44999999999999</c:v>
                </c:pt>
                <c:pt idx="1284">
                  <c:v>125.06666666666666</c:v>
                </c:pt>
                <c:pt idx="1285">
                  <c:v>108.57142857142857</c:v>
                </c:pt>
                <c:pt idx="1286">
                  <c:v>145.70000000000002</c:v>
                </c:pt>
                <c:pt idx="1287">
                  <c:v>110.00000000000001</c:v>
                </c:pt>
                <c:pt idx="1288">
                  <c:v>102.23333333333333</c:v>
                </c:pt>
                <c:pt idx="1289">
                  <c:v>122</c:v>
                </c:pt>
                <c:pt idx="1290">
                  <c:v>101.96000000000001</c:v>
                </c:pt>
                <c:pt idx="1291">
                  <c:v>141.1764705882353</c:v>
                </c:pt>
                <c:pt idx="1292">
                  <c:v>109.52500000000001</c:v>
                </c:pt>
                <c:pt idx="1293">
                  <c:v>104.65</c:v>
                </c:pt>
                <c:pt idx="1294">
                  <c:v>124</c:v>
                </c:pt>
                <c:pt idx="1295">
                  <c:v>135</c:v>
                </c:pt>
                <c:pt idx="1296">
                  <c:v>102.75000000000001</c:v>
                </c:pt>
                <c:pt idx="1297">
                  <c:v>100</c:v>
                </c:pt>
                <c:pt idx="1298">
                  <c:v>130.26085714285716</c:v>
                </c:pt>
                <c:pt idx="1299">
                  <c:v>39.627499999999998</c:v>
                </c:pt>
                <c:pt idx="1300">
                  <c:v>25.976666666666663</c:v>
                </c:pt>
                <c:pt idx="1301">
                  <c:v>65.24636363636364</c:v>
                </c:pt>
                <c:pt idx="1302">
                  <c:v>11.514000000000001</c:v>
                </c:pt>
                <c:pt idx="1303">
                  <c:v>11.360000000000001</c:v>
                </c:pt>
                <c:pt idx="1304">
                  <c:v>111.99130434782609</c:v>
                </c:pt>
                <c:pt idx="1305">
                  <c:v>15.5</c:v>
                </c:pt>
                <c:pt idx="1306">
                  <c:v>32.027999999999999</c:v>
                </c:pt>
                <c:pt idx="1307">
                  <c:v>0.60869565217391308</c:v>
                </c:pt>
                <c:pt idx="1308">
                  <c:v>31.114999999999998</c:v>
                </c:pt>
                <c:pt idx="1309">
                  <c:v>1.1266666666666667</c:v>
                </c:pt>
                <c:pt idx="1310">
                  <c:v>40.404000000000003</c:v>
                </c:pt>
                <c:pt idx="1311">
                  <c:v>1.3333333333333333E-3</c:v>
                </c:pt>
                <c:pt idx="1312">
                  <c:v>5.7334999999999994</c:v>
                </c:pt>
                <c:pt idx="1313">
                  <c:v>15.324999999999999</c:v>
                </c:pt>
                <c:pt idx="1314">
                  <c:v>15.103448275862069</c:v>
                </c:pt>
                <c:pt idx="1315">
                  <c:v>0.503</c:v>
                </c:pt>
                <c:pt idx="1316">
                  <c:v>1.3028138528138529</c:v>
                </c:pt>
                <c:pt idx="1317">
                  <c:v>0.30285714285714288</c:v>
                </c:pt>
                <c:pt idx="1318">
                  <c:v>8.8800000000000008</c:v>
                </c:pt>
                <c:pt idx="1319">
                  <c:v>9.84</c:v>
                </c:pt>
                <c:pt idx="1320">
                  <c:v>2.4299999999999997</c:v>
                </c:pt>
                <c:pt idx="1321">
                  <c:v>1.1299999999999999</c:v>
                </c:pt>
                <c:pt idx="1322">
                  <c:v>3.5520833333333335</c:v>
                </c:pt>
                <c:pt idx="1323">
                  <c:v>2.3306666666666667</c:v>
                </c:pt>
                <c:pt idx="1324">
                  <c:v>0.81600000000000006</c:v>
                </c:pt>
                <c:pt idx="1325">
                  <c:v>22.494285714285713</c:v>
                </c:pt>
                <c:pt idx="1326">
                  <c:v>1.3668</c:v>
                </c:pt>
                <c:pt idx="1327">
                  <c:v>0</c:v>
                </c:pt>
                <c:pt idx="1328">
                  <c:v>0</c:v>
                </c:pt>
                <c:pt idx="1329">
                  <c:v>10.754135338345865</c:v>
                </c:pt>
                <c:pt idx="1330">
                  <c:v>19.759999999999998</c:v>
                </c:pt>
                <c:pt idx="1331">
                  <c:v>84.946999999999989</c:v>
                </c:pt>
                <c:pt idx="1332">
                  <c:v>49.381999999999998</c:v>
                </c:pt>
                <c:pt idx="1333">
                  <c:v>3.3033333333333332</c:v>
                </c:pt>
                <c:pt idx="1334">
                  <c:v>6.6339999999999995</c:v>
                </c:pt>
                <c:pt idx="1335">
                  <c:v>0</c:v>
                </c:pt>
                <c:pt idx="1336">
                  <c:v>70.36</c:v>
                </c:pt>
                <c:pt idx="1337">
                  <c:v>0.2</c:v>
                </c:pt>
                <c:pt idx="1338">
                  <c:v>102.298</c:v>
                </c:pt>
                <c:pt idx="1339">
                  <c:v>377.73333333333335</c:v>
                </c:pt>
                <c:pt idx="1340">
                  <c:v>125</c:v>
                </c:pt>
                <c:pt idx="1341">
                  <c:v>147.32653061224491</c:v>
                </c:pt>
                <c:pt idx="1342">
                  <c:v>102.2</c:v>
                </c:pt>
                <c:pt idx="1343">
                  <c:v>101.8723404255319</c:v>
                </c:pt>
                <c:pt idx="1344">
                  <c:v>204.2</c:v>
                </c:pt>
                <c:pt idx="1345">
                  <c:v>104.05</c:v>
                </c:pt>
                <c:pt idx="1346">
                  <c:v>101.265</c:v>
                </c:pt>
                <c:pt idx="1347">
                  <c:v>136.13999999999999</c:v>
                </c:pt>
                <c:pt idx="1348">
                  <c:v>133.6</c:v>
                </c:pt>
                <c:pt idx="1349">
                  <c:v>130.25</c:v>
                </c:pt>
                <c:pt idx="1350">
                  <c:v>122.67999999999999</c:v>
                </c:pt>
                <c:pt idx="1351">
                  <c:v>182.81058823529412</c:v>
                </c:pt>
                <c:pt idx="1352">
                  <c:v>125.29999999999998</c:v>
                </c:pt>
                <c:pt idx="1353">
                  <c:v>111.66666666666667</c:v>
                </c:pt>
                <c:pt idx="1354">
                  <c:v>115.75757575757575</c:v>
                </c:pt>
                <c:pt idx="1355">
                  <c:v>173.2</c:v>
                </c:pt>
                <c:pt idx="1356">
                  <c:v>125.98333333333333</c:v>
                </c:pt>
                <c:pt idx="1357">
                  <c:v>109.1</c:v>
                </c:pt>
                <c:pt idx="1358">
                  <c:v>100</c:v>
                </c:pt>
                <c:pt idx="1359">
                  <c:v>118.64285714285714</c:v>
                </c:pt>
                <c:pt idx="1360">
                  <c:v>100.26666666666667</c:v>
                </c:pt>
                <c:pt idx="1361">
                  <c:v>126.48920000000001</c:v>
                </c:pt>
                <c:pt idx="1362">
                  <c:v>114.26</c:v>
                </c:pt>
                <c:pt idx="1363">
                  <c:v>110.7</c:v>
                </c:pt>
                <c:pt idx="1364">
                  <c:v>105.34805315203954</c:v>
                </c:pt>
                <c:pt idx="1365">
                  <c:v>103.66666666666666</c:v>
                </c:pt>
                <c:pt idx="1366">
                  <c:v>107.08672667523933</c:v>
                </c:pt>
                <c:pt idx="1367">
                  <c:v>124</c:v>
                </c:pt>
                <c:pt idx="1368">
                  <c:v>105.01</c:v>
                </c:pt>
                <c:pt idx="1369">
                  <c:v>189.46666666666667</c:v>
                </c:pt>
                <c:pt idx="1370">
                  <c:v>171.32499999999999</c:v>
                </c:pt>
                <c:pt idx="1371">
                  <c:v>252.48648648648651</c:v>
                </c:pt>
                <c:pt idx="1372">
                  <c:v>116.15384615384616</c:v>
                </c:pt>
                <c:pt idx="1373">
                  <c:v>203.35000000000002</c:v>
                </c:pt>
                <c:pt idx="1374">
                  <c:v>111.60000000000001</c:v>
                </c:pt>
                <c:pt idx="1375">
                  <c:v>424</c:v>
                </c:pt>
                <c:pt idx="1376">
                  <c:v>107.1</c:v>
                </c:pt>
                <c:pt idx="1377">
                  <c:v>104.3625</c:v>
                </c:pt>
                <c:pt idx="1378">
                  <c:v>212.40909090909091</c:v>
                </c:pt>
                <c:pt idx="1379">
                  <c:v>124.08571428571429</c:v>
                </c:pt>
                <c:pt idx="1380">
                  <c:v>110.406125</c:v>
                </c:pt>
                <c:pt idx="1381">
                  <c:v>218.75</c:v>
                </c:pt>
                <c:pt idx="1382">
                  <c:v>136.625</c:v>
                </c:pt>
                <c:pt idx="1383">
                  <c:v>134.8074</c:v>
                </c:pt>
                <c:pt idx="1384">
                  <c:v>145.4</c:v>
                </c:pt>
                <c:pt idx="1385">
                  <c:v>109.10714285714285</c:v>
                </c:pt>
                <c:pt idx="1386">
                  <c:v>110.2</c:v>
                </c:pt>
                <c:pt idx="1387">
                  <c:v>113.64000000000001</c:v>
                </c:pt>
                <c:pt idx="1388">
                  <c:v>102.35000000000001</c:v>
                </c:pt>
                <c:pt idx="1389">
                  <c:v>122.13333333333334</c:v>
                </c:pt>
                <c:pt idx="1390">
                  <c:v>111.88571428571427</c:v>
                </c:pt>
                <c:pt idx="1391">
                  <c:v>107.3</c:v>
                </c:pt>
                <c:pt idx="1392">
                  <c:v>113.85000000000001</c:v>
                </c:pt>
                <c:pt idx="1393">
                  <c:v>109.68181818181819</c:v>
                </c:pt>
                <c:pt idx="1394">
                  <c:v>126.14444444444443</c:v>
                </c:pt>
                <c:pt idx="1395">
                  <c:v>167.42857142857144</c:v>
                </c:pt>
                <c:pt idx="1396">
                  <c:v>496.52000000000004</c:v>
                </c:pt>
                <c:pt idx="1397">
                  <c:v>109.16</c:v>
                </c:pt>
                <c:pt idx="1398">
                  <c:v>102.57499999999999</c:v>
                </c:pt>
                <c:pt idx="1399">
                  <c:v>1.6620689655172414</c:v>
                </c:pt>
                <c:pt idx="1400">
                  <c:v>0.42</c:v>
                </c:pt>
                <c:pt idx="1401">
                  <c:v>0.125</c:v>
                </c:pt>
                <c:pt idx="1402">
                  <c:v>0.5</c:v>
                </c:pt>
                <c:pt idx="1403">
                  <c:v>7.1999999999999993</c:v>
                </c:pt>
                <c:pt idx="1404">
                  <c:v>0</c:v>
                </c:pt>
                <c:pt idx="1405">
                  <c:v>1.6666666666666666E-2</c:v>
                </c:pt>
                <c:pt idx="1406">
                  <c:v>0.23333333333333336</c:v>
                </c:pt>
                <c:pt idx="1407">
                  <c:v>4.5714285714285712</c:v>
                </c:pt>
                <c:pt idx="1408">
                  <c:v>5</c:v>
                </c:pt>
                <c:pt idx="1409">
                  <c:v>0.2</c:v>
                </c:pt>
                <c:pt idx="1410">
                  <c:v>18.181818181818183</c:v>
                </c:pt>
                <c:pt idx="1411">
                  <c:v>0</c:v>
                </c:pt>
                <c:pt idx="1412">
                  <c:v>1.2222222222222223</c:v>
                </c:pt>
                <c:pt idx="1413">
                  <c:v>0.2</c:v>
                </c:pt>
                <c:pt idx="1414">
                  <c:v>7.0634920634920633</c:v>
                </c:pt>
                <c:pt idx="1415">
                  <c:v>2.7272727272727271</c:v>
                </c:pt>
                <c:pt idx="1416">
                  <c:v>0.1</c:v>
                </c:pt>
                <c:pt idx="1417">
                  <c:v>0.104</c:v>
                </c:pt>
                <c:pt idx="1418">
                  <c:v>0.33333333333333337</c:v>
                </c:pt>
                <c:pt idx="1419">
                  <c:v>20.36</c:v>
                </c:pt>
                <c:pt idx="1420">
                  <c:v>0</c:v>
                </c:pt>
                <c:pt idx="1421">
                  <c:v>0</c:v>
                </c:pt>
                <c:pt idx="1422">
                  <c:v>8.3800000000000008</c:v>
                </c:pt>
                <c:pt idx="1423">
                  <c:v>4.5</c:v>
                </c:pt>
                <c:pt idx="1424">
                  <c:v>0</c:v>
                </c:pt>
                <c:pt idx="1425">
                  <c:v>8.06</c:v>
                </c:pt>
                <c:pt idx="1426">
                  <c:v>31.94705882352941</c:v>
                </c:pt>
                <c:pt idx="1427">
                  <c:v>0</c:v>
                </c:pt>
                <c:pt idx="1428">
                  <c:v>6.708333333333333</c:v>
                </c:pt>
                <c:pt idx="1429">
                  <c:v>9.9878048780487809</c:v>
                </c:pt>
                <c:pt idx="1430">
                  <c:v>0.1</c:v>
                </c:pt>
                <c:pt idx="1431">
                  <c:v>0.77</c:v>
                </c:pt>
                <c:pt idx="1432">
                  <c:v>26.900000000000002</c:v>
                </c:pt>
                <c:pt idx="1433">
                  <c:v>3</c:v>
                </c:pt>
                <c:pt idx="1434">
                  <c:v>6.6055045871559637</c:v>
                </c:pt>
                <c:pt idx="1435">
                  <c:v>7.6923076923076927E-3</c:v>
                </c:pt>
                <c:pt idx="1436">
                  <c:v>1.1222222222222222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1.4999999999999999E-2</c:v>
                </c:pt>
                <c:pt idx="1443">
                  <c:v>0</c:v>
                </c:pt>
                <c:pt idx="1444">
                  <c:v>0</c:v>
                </c:pt>
                <c:pt idx="1445">
                  <c:v>1E-3</c:v>
                </c:pt>
                <c:pt idx="1446">
                  <c:v>1.0554089709762533E-2</c:v>
                </c:pt>
                <c:pt idx="1447">
                  <c:v>0</c:v>
                </c:pt>
                <c:pt idx="1448">
                  <c:v>0</c:v>
                </c:pt>
                <c:pt idx="1449">
                  <c:v>0.85714285714285721</c:v>
                </c:pt>
                <c:pt idx="1450">
                  <c:v>10.5</c:v>
                </c:pt>
                <c:pt idx="1451">
                  <c:v>2.9000000000000004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101.24459999999999</c:v>
                </c:pt>
                <c:pt idx="1457">
                  <c:v>108.5175</c:v>
                </c:pt>
                <c:pt idx="1458">
                  <c:v>147.66666666666666</c:v>
                </c:pt>
                <c:pt idx="1459">
                  <c:v>163.19999999999999</c:v>
                </c:pt>
                <c:pt idx="1460">
                  <c:v>456.41449999999998</c:v>
                </c:pt>
                <c:pt idx="1461">
                  <c:v>107.87731249999999</c:v>
                </c:pt>
                <c:pt idx="1462">
                  <c:v>115.08</c:v>
                </c:pt>
                <c:pt idx="1463">
                  <c:v>102.36842105263158</c:v>
                </c:pt>
                <c:pt idx="1464">
                  <c:v>108.42485875706214</c:v>
                </c:pt>
                <c:pt idx="1465">
                  <c:v>125.13333333333334</c:v>
                </c:pt>
                <c:pt idx="1466">
                  <c:v>103.840625</c:v>
                </c:pt>
                <c:pt idx="1467">
                  <c:v>138.70400000000001</c:v>
                </c:pt>
                <c:pt idx="1468">
                  <c:v>120.51600000000001</c:v>
                </c:pt>
                <c:pt idx="1469">
                  <c:v>112.26666666666667</c:v>
                </c:pt>
                <c:pt idx="1470">
                  <c:v>188.66966666666667</c:v>
                </c:pt>
                <c:pt idx="1471">
                  <c:v>661.55466666666666</c:v>
                </c:pt>
                <c:pt idx="1472">
                  <c:v>111.31</c:v>
                </c:pt>
                <c:pt idx="1473">
                  <c:v>1181.6142199999999</c:v>
                </c:pt>
                <c:pt idx="1474">
                  <c:v>137.375</c:v>
                </c:pt>
                <c:pt idx="1475">
                  <c:v>117.04040000000001</c:v>
                </c:pt>
                <c:pt idx="1476">
                  <c:v>2.1</c:v>
                </c:pt>
                <c:pt idx="1477">
                  <c:v>0.1</c:v>
                </c:pt>
                <c:pt idx="1478">
                  <c:v>0.7142857142857143</c:v>
                </c:pt>
                <c:pt idx="1479">
                  <c:v>0</c:v>
                </c:pt>
                <c:pt idx="1480">
                  <c:v>2.2388059701492535</c:v>
                </c:pt>
                <c:pt idx="1481">
                  <c:v>0.24</c:v>
                </c:pt>
                <c:pt idx="1482">
                  <c:v>0</c:v>
                </c:pt>
                <c:pt idx="1483">
                  <c:v>2.4</c:v>
                </c:pt>
                <c:pt idx="1484">
                  <c:v>0</c:v>
                </c:pt>
                <c:pt idx="1485">
                  <c:v>30.862068965517242</c:v>
                </c:pt>
                <c:pt idx="1486">
                  <c:v>8.3333333333333321</c:v>
                </c:pt>
                <c:pt idx="1487">
                  <c:v>0.75</c:v>
                </c:pt>
                <c:pt idx="1488">
                  <c:v>0</c:v>
                </c:pt>
                <c:pt idx="1489">
                  <c:v>8.9</c:v>
                </c:pt>
                <c:pt idx="1490">
                  <c:v>0</c:v>
                </c:pt>
                <c:pt idx="1491">
                  <c:v>0</c:v>
                </c:pt>
                <c:pt idx="1492">
                  <c:v>6.6666666666666671E-3</c:v>
                </c:pt>
                <c:pt idx="1493">
                  <c:v>1.9</c:v>
                </c:pt>
                <c:pt idx="1494">
                  <c:v>0.25</c:v>
                </c:pt>
                <c:pt idx="1495">
                  <c:v>25.035714285714285</c:v>
                </c:pt>
                <c:pt idx="1496">
                  <c:v>166.33076923076925</c:v>
                </c:pt>
                <c:pt idx="1497">
                  <c:v>101.44545454545455</c:v>
                </c:pt>
                <c:pt idx="1498">
                  <c:v>107.89146666666667</c:v>
                </c:pt>
                <c:pt idx="1499">
                  <c:v>277.93846153846158</c:v>
                </c:pt>
                <c:pt idx="1500">
                  <c:v>103.58125</c:v>
                </c:pt>
                <c:pt idx="1501">
                  <c:v>111.4</c:v>
                </c:pt>
                <c:pt idx="1502">
                  <c:v>215</c:v>
                </c:pt>
                <c:pt idx="1503">
                  <c:v>110.76216216216217</c:v>
                </c:pt>
                <c:pt idx="1504">
                  <c:v>123.64125714285714</c:v>
                </c:pt>
                <c:pt idx="1505">
                  <c:v>101.03500000000001</c:v>
                </c:pt>
                <c:pt idx="1506">
                  <c:v>111.79285714285714</c:v>
                </c:pt>
                <c:pt idx="1507">
                  <c:v>558.7714285714286</c:v>
                </c:pt>
                <c:pt idx="1508">
                  <c:v>150.01875000000001</c:v>
                </c:pt>
                <c:pt idx="1509">
                  <c:v>106.476</c:v>
                </c:pt>
                <c:pt idx="1510">
                  <c:v>157.18899999999999</c:v>
                </c:pt>
                <c:pt idx="1511">
                  <c:v>108.65882352941176</c:v>
                </c:pt>
                <c:pt idx="1512">
                  <c:v>161.97999999999999</c:v>
                </c:pt>
                <c:pt idx="1513">
                  <c:v>205.36666666666665</c:v>
                </c:pt>
                <c:pt idx="1514">
                  <c:v>103.36388888888889</c:v>
                </c:pt>
                <c:pt idx="1515">
                  <c:v>103.47222222222223</c:v>
                </c:pt>
                <c:pt idx="1516">
                  <c:v>106.81333333333333</c:v>
                </c:pt>
                <c:pt idx="1517">
                  <c:v>138.96574712643678</c:v>
                </c:pt>
                <c:pt idx="1518">
                  <c:v>124.84324324324325</c:v>
                </c:pt>
                <c:pt idx="1519">
                  <c:v>206.99999999999997</c:v>
                </c:pt>
                <c:pt idx="1520">
                  <c:v>174.00576923076923</c:v>
                </c:pt>
                <c:pt idx="1521">
                  <c:v>120.32608695652173</c:v>
                </c:pt>
                <c:pt idx="1522">
                  <c:v>110.44428571428573</c:v>
                </c:pt>
                <c:pt idx="1523">
                  <c:v>281.56666666666666</c:v>
                </c:pt>
                <c:pt idx="1524">
                  <c:v>100.67894736842105</c:v>
                </c:pt>
                <c:pt idx="1525">
                  <c:v>134.82571428571427</c:v>
                </c:pt>
                <c:pt idx="1526">
                  <c:v>175.95744680851064</c:v>
                </c:pt>
                <c:pt idx="1527">
                  <c:v>484.02000000000004</c:v>
                </c:pt>
                <c:pt idx="1528">
                  <c:v>145.14000000000001</c:v>
                </c:pt>
                <c:pt idx="1529">
                  <c:v>417.73333333333335</c:v>
                </c:pt>
                <c:pt idx="1530">
                  <c:v>132.42499999999998</c:v>
                </c:pt>
                <c:pt idx="1531">
                  <c:v>250.30841666666666</c:v>
                </c:pt>
                <c:pt idx="1532">
                  <c:v>179.9</c:v>
                </c:pt>
                <c:pt idx="1533">
                  <c:v>102.62857142857142</c:v>
                </c:pt>
                <c:pt idx="1534">
                  <c:v>135.98609999999999</c:v>
                </c:pt>
                <c:pt idx="1535">
                  <c:v>117.86666666666667</c:v>
                </c:pt>
                <c:pt idx="1536">
                  <c:v>3.3333333333333333E-2</c:v>
                </c:pt>
                <c:pt idx="1537">
                  <c:v>4</c:v>
                </c:pt>
                <c:pt idx="1538">
                  <c:v>0.44444444444444442</c:v>
                </c:pt>
                <c:pt idx="1539">
                  <c:v>0</c:v>
                </c:pt>
                <c:pt idx="1540">
                  <c:v>3.3333333333333333E-2</c:v>
                </c:pt>
                <c:pt idx="1541">
                  <c:v>28.9</c:v>
                </c:pt>
                <c:pt idx="1542">
                  <c:v>0</c:v>
                </c:pt>
                <c:pt idx="1543">
                  <c:v>8.5714285714285712</c:v>
                </c:pt>
                <c:pt idx="1544">
                  <c:v>34</c:v>
                </c:pt>
                <c:pt idx="1545">
                  <c:v>13.466666666666665</c:v>
                </c:pt>
                <c:pt idx="1546">
                  <c:v>0</c:v>
                </c:pt>
                <c:pt idx="1547">
                  <c:v>49.186046511627907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45.133333333333333</c:v>
                </c:pt>
                <c:pt idx="1552">
                  <c:v>4</c:v>
                </c:pt>
                <c:pt idx="1553">
                  <c:v>4.666666666666667</c:v>
                </c:pt>
                <c:pt idx="1554">
                  <c:v>0.33333333333333337</c:v>
                </c:pt>
                <c:pt idx="1555">
                  <c:v>3.7600000000000002</c:v>
                </c:pt>
                <c:pt idx="1556">
                  <c:v>0.67</c:v>
                </c:pt>
                <c:pt idx="1557">
                  <c:v>0</c:v>
                </c:pt>
                <c:pt idx="1558">
                  <c:v>1.4166666666666665</c:v>
                </c:pt>
                <c:pt idx="1559">
                  <c:v>0.1</c:v>
                </c:pt>
                <c:pt idx="1560">
                  <c:v>2.5</c:v>
                </c:pt>
                <c:pt idx="1561">
                  <c:v>21.25</c:v>
                </c:pt>
                <c:pt idx="1562">
                  <c:v>4.117647058823529</c:v>
                </c:pt>
                <c:pt idx="1563">
                  <c:v>13.639999999999999</c:v>
                </c:pt>
                <c:pt idx="1564">
                  <c:v>0</c:v>
                </c:pt>
                <c:pt idx="1565">
                  <c:v>41.4</c:v>
                </c:pt>
                <c:pt idx="1566">
                  <c:v>0.66115702479338845</c:v>
                </c:pt>
                <c:pt idx="1567">
                  <c:v>5</c:v>
                </c:pt>
                <c:pt idx="1568">
                  <c:v>2.4777777777777779</c:v>
                </c:pt>
                <c:pt idx="1569">
                  <c:v>5.0599999999999996</c:v>
                </c:pt>
                <c:pt idx="1570">
                  <c:v>22.91</c:v>
                </c:pt>
                <c:pt idx="1571">
                  <c:v>13</c:v>
                </c:pt>
                <c:pt idx="1572">
                  <c:v>0.54999999999999993</c:v>
                </c:pt>
                <c:pt idx="1573">
                  <c:v>10.806536636794938</c:v>
                </c:pt>
                <c:pt idx="1574">
                  <c:v>0.84008400840084008</c:v>
                </c:pt>
                <c:pt idx="1575">
                  <c:v>0</c:v>
                </c:pt>
                <c:pt idx="1576">
                  <c:v>0.5</c:v>
                </c:pt>
                <c:pt idx="1577">
                  <c:v>9.3000000000000007</c:v>
                </c:pt>
                <c:pt idx="1578">
                  <c:v>7.4999999999999997E-2</c:v>
                </c:pt>
                <c:pt idx="1579">
                  <c:v>0</c:v>
                </c:pt>
                <c:pt idx="1580">
                  <c:v>79</c:v>
                </c:pt>
                <c:pt idx="1581">
                  <c:v>0</c:v>
                </c:pt>
                <c:pt idx="1582">
                  <c:v>1.3333333333333334E-2</c:v>
                </c:pt>
                <c:pt idx="1583">
                  <c:v>0</c:v>
                </c:pt>
                <c:pt idx="1584">
                  <c:v>0</c:v>
                </c:pt>
                <c:pt idx="1585">
                  <c:v>1.7000000000000002</c:v>
                </c:pt>
                <c:pt idx="1586">
                  <c:v>29.228571428571428</c:v>
                </c:pt>
                <c:pt idx="1587">
                  <c:v>0</c:v>
                </c:pt>
                <c:pt idx="1588">
                  <c:v>1.3636363636363637E-2</c:v>
                </c:pt>
                <c:pt idx="1589">
                  <c:v>20.5</c:v>
                </c:pt>
                <c:pt idx="1590">
                  <c:v>0.27999999999999997</c:v>
                </c:pt>
                <c:pt idx="1591">
                  <c:v>2.3076923076923079</c:v>
                </c:pt>
                <c:pt idx="1592">
                  <c:v>0</c:v>
                </c:pt>
                <c:pt idx="1593">
                  <c:v>0.125</c:v>
                </c:pt>
                <c:pt idx="1594">
                  <c:v>0</c:v>
                </c:pt>
                <c:pt idx="1595">
                  <c:v>7.3400000000000007</c:v>
                </c:pt>
                <c:pt idx="1596">
                  <c:v>108.2492</c:v>
                </c:pt>
                <c:pt idx="1597">
                  <c:v>100.16666666666667</c:v>
                </c:pt>
                <c:pt idx="1598">
                  <c:v>100.03299999999999</c:v>
                </c:pt>
                <c:pt idx="1599">
                  <c:v>122.10714285714286</c:v>
                </c:pt>
                <c:pt idx="1600">
                  <c:v>100.69333333333334</c:v>
                </c:pt>
                <c:pt idx="1601">
                  <c:v>101.004125</c:v>
                </c:pt>
                <c:pt idx="1602">
                  <c:v>145.11000000000001</c:v>
                </c:pt>
                <c:pt idx="1603">
                  <c:v>101.25</c:v>
                </c:pt>
                <c:pt idx="1604">
                  <c:v>118.33333333333333</c:v>
                </c:pt>
                <c:pt idx="1605">
                  <c:v>271.85000000000002</c:v>
                </c:pt>
                <c:pt idx="1606">
                  <c:v>125.125</c:v>
                </c:pt>
                <c:pt idx="1607">
                  <c:v>110.00000000000001</c:v>
                </c:pt>
                <c:pt idx="1608">
                  <c:v>101.49999999999999</c:v>
                </c:pt>
                <c:pt idx="1609">
                  <c:v>102.69999999999999</c:v>
                </c:pt>
                <c:pt idx="1610">
                  <c:v>114.12500000000001</c:v>
                </c:pt>
                <c:pt idx="1611">
                  <c:v>104.2</c:v>
                </c:pt>
                <c:pt idx="1612">
                  <c:v>145.85714285714286</c:v>
                </c:pt>
                <c:pt idx="1613">
                  <c:v>105.06666666666666</c:v>
                </c:pt>
                <c:pt idx="1614">
                  <c:v>133.33333333333331</c:v>
                </c:pt>
                <c:pt idx="1615">
                  <c:v>112.99999999999999</c:v>
                </c:pt>
                <c:pt idx="1616">
                  <c:v>121.2</c:v>
                </c:pt>
                <c:pt idx="1617">
                  <c:v>101.72463768115942</c:v>
                </c:pt>
                <c:pt idx="1618">
                  <c:v>101.06666666666666</c:v>
                </c:pt>
                <c:pt idx="1619">
                  <c:v>118</c:v>
                </c:pt>
                <c:pt idx="1620">
                  <c:v>155.33333333333331</c:v>
                </c:pt>
                <c:pt idx="1621">
                  <c:v>101.18750000000001</c:v>
                </c:pt>
                <c:pt idx="1622">
                  <c:v>117</c:v>
                </c:pt>
                <c:pt idx="1623">
                  <c:v>100.925</c:v>
                </c:pt>
                <c:pt idx="1624">
                  <c:v>103.66666666666666</c:v>
                </c:pt>
                <c:pt idx="1625">
                  <c:v>265.25</c:v>
                </c:pt>
                <c:pt idx="1626">
                  <c:v>155.91</c:v>
                </c:pt>
                <c:pt idx="1627">
                  <c:v>101.62500000000001</c:v>
                </c:pt>
                <c:pt idx="1628">
                  <c:v>100</c:v>
                </c:pt>
                <c:pt idx="1629">
                  <c:v>100.49999999999999</c:v>
                </c:pt>
                <c:pt idx="1630">
                  <c:v>125.29999999999998</c:v>
                </c:pt>
                <c:pt idx="1631">
                  <c:v>103.55555555555556</c:v>
                </c:pt>
                <c:pt idx="1632">
                  <c:v>103.8</c:v>
                </c:pt>
                <c:pt idx="1633">
                  <c:v>105</c:v>
                </c:pt>
                <c:pt idx="1634">
                  <c:v>100</c:v>
                </c:pt>
                <c:pt idx="1635">
                  <c:v>169.86</c:v>
                </c:pt>
                <c:pt idx="1636">
                  <c:v>101.4</c:v>
                </c:pt>
                <c:pt idx="1637">
                  <c:v>100</c:v>
                </c:pt>
                <c:pt idx="1638">
                  <c:v>124.70000000000002</c:v>
                </c:pt>
                <c:pt idx="1639">
                  <c:v>109.5</c:v>
                </c:pt>
                <c:pt idx="1640">
                  <c:v>110.80000000000001</c:v>
                </c:pt>
                <c:pt idx="1641">
                  <c:v>110.2</c:v>
                </c:pt>
                <c:pt idx="1642">
                  <c:v>104.71999999999998</c:v>
                </c:pt>
                <c:pt idx="1643">
                  <c:v>125.26086956521738</c:v>
                </c:pt>
                <c:pt idx="1644">
                  <c:v>100.58763157894737</c:v>
                </c:pt>
                <c:pt idx="1645">
                  <c:v>141.55000000000001</c:v>
                </c:pt>
                <c:pt idx="1646">
                  <c:v>100.75</c:v>
                </c:pt>
                <c:pt idx="1647">
                  <c:v>100.66666666666666</c:v>
                </c:pt>
                <c:pt idx="1648">
                  <c:v>174.2304</c:v>
                </c:pt>
                <c:pt idx="1649">
                  <c:v>119.90909090909089</c:v>
                </c:pt>
                <c:pt idx="1650">
                  <c:v>142.86666666666667</c:v>
                </c:pt>
                <c:pt idx="1651">
                  <c:v>100.33493333333334</c:v>
                </c:pt>
                <c:pt idx="1652">
                  <c:v>104.93380000000001</c:v>
                </c:pt>
                <c:pt idx="1653">
                  <c:v>132.23333333333335</c:v>
                </c:pt>
                <c:pt idx="1654">
                  <c:v>112.79999999999998</c:v>
                </c:pt>
                <c:pt idx="1655">
                  <c:v>1253.75</c:v>
                </c:pt>
                <c:pt idx="1656">
                  <c:v>102.50632911392405</c:v>
                </c:pt>
                <c:pt idx="1657">
                  <c:v>102.6375</c:v>
                </c:pt>
                <c:pt idx="1658">
                  <c:v>108</c:v>
                </c:pt>
                <c:pt idx="1659">
                  <c:v>122.40879999999999</c:v>
                </c:pt>
                <c:pt idx="1660">
                  <c:v>119.45714285714286</c:v>
                </c:pt>
                <c:pt idx="1661">
                  <c:v>160.88</c:v>
                </c:pt>
                <c:pt idx="1662">
                  <c:v>126.85294117647059</c:v>
                </c:pt>
                <c:pt idx="1663">
                  <c:v>102.6375</c:v>
                </c:pt>
                <c:pt idx="1664">
                  <c:v>139.75</c:v>
                </c:pt>
                <c:pt idx="1665">
                  <c:v>102.60000000000001</c:v>
                </c:pt>
                <c:pt idx="1666">
                  <c:v>100.67349999999999</c:v>
                </c:pt>
                <c:pt idx="1667">
                  <c:v>112.94117647058823</c:v>
                </c:pt>
                <c:pt idx="1668">
                  <c:v>128.09523809523807</c:v>
                </c:pt>
                <c:pt idx="1669">
                  <c:v>201.7</c:v>
                </c:pt>
                <c:pt idx="1670">
                  <c:v>137.416</c:v>
                </c:pt>
                <c:pt idx="1671">
                  <c:v>115.33333333333333</c:v>
                </c:pt>
                <c:pt idx="1672">
                  <c:v>111.66666666666667</c:v>
                </c:pt>
                <c:pt idx="1673">
                  <c:v>118.39999999999999</c:v>
                </c:pt>
                <c:pt idx="1674">
                  <c:v>175</c:v>
                </c:pt>
                <c:pt idx="1675">
                  <c:v>117.5</c:v>
                </c:pt>
                <c:pt idx="1676">
                  <c:v>101.42212307692309</c:v>
                </c:pt>
                <c:pt idx="1677">
                  <c:v>0</c:v>
                </c:pt>
                <c:pt idx="1678">
                  <c:v>21.714285714285715</c:v>
                </c:pt>
                <c:pt idx="1679">
                  <c:v>109.125</c:v>
                </c:pt>
                <c:pt idx="1680">
                  <c:v>102.85714285714285</c:v>
                </c:pt>
                <c:pt idx="1681">
                  <c:v>0.36</c:v>
                </c:pt>
                <c:pt idx="1682">
                  <c:v>31.25</c:v>
                </c:pt>
                <c:pt idx="1683">
                  <c:v>44.3</c:v>
                </c:pt>
                <c:pt idx="1684">
                  <c:v>100</c:v>
                </c:pt>
                <c:pt idx="1685">
                  <c:v>25.4</c:v>
                </c:pt>
                <c:pt idx="1686">
                  <c:v>33.473333333333329</c:v>
                </c:pt>
                <c:pt idx="1687">
                  <c:v>47.8</c:v>
                </c:pt>
                <c:pt idx="1688">
                  <c:v>9.3333333333333339</c:v>
                </c:pt>
                <c:pt idx="1689">
                  <c:v>0.05</c:v>
                </c:pt>
                <c:pt idx="1690">
                  <c:v>11.708333333333334</c:v>
                </c:pt>
                <c:pt idx="1691">
                  <c:v>0</c:v>
                </c:pt>
                <c:pt idx="1692">
                  <c:v>20.208000000000002</c:v>
                </c:pt>
                <c:pt idx="1693">
                  <c:v>0</c:v>
                </c:pt>
                <c:pt idx="1694">
                  <c:v>4.2311459353574925</c:v>
                </c:pt>
                <c:pt idx="1695">
                  <c:v>26.06</c:v>
                </c:pt>
                <c:pt idx="1696">
                  <c:v>0.19801980198019803</c:v>
                </c:pt>
                <c:pt idx="1697">
                  <c:v>6.0606060606060606E-3</c:v>
                </c:pt>
                <c:pt idx="1698">
                  <c:v>1.02</c:v>
                </c:pt>
                <c:pt idx="1699">
                  <c:v>65.100000000000009</c:v>
                </c:pt>
                <c:pt idx="1700">
                  <c:v>0</c:v>
                </c:pt>
                <c:pt idx="1701">
                  <c:v>0</c:v>
                </c:pt>
                <c:pt idx="1702">
                  <c:v>9.74</c:v>
                </c:pt>
                <c:pt idx="1703">
                  <c:v>0</c:v>
                </c:pt>
                <c:pt idx="1704">
                  <c:v>4.8571428571428568</c:v>
                </c:pt>
                <c:pt idx="1705">
                  <c:v>0.67999999999999994</c:v>
                </c:pt>
                <c:pt idx="1706">
                  <c:v>10.5</c:v>
                </c:pt>
                <c:pt idx="1707">
                  <c:v>0</c:v>
                </c:pt>
                <c:pt idx="1708">
                  <c:v>1.6666666666666667</c:v>
                </c:pt>
                <c:pt idx="1709">
                  <c:v>7.8680000000000003</c:v>
                </c:pt>
                <c:pt idx="1710">
                  <c:v>0.22</c:v>
                </c:pt>
                <c:pt idx="1711">
                  <c:v>7.5</c:v>
                </c:pt>
                <c:pt idx="1712">
                  <c:v>42.725880551301685</c:v>
                </c:pt>
                <c:pt idx="1713">
                  <c:v>0.2142857142857143</c:v>
                </c:pt>
                <c:pt idx="1714">
                  <c:v>0.87500000000000011</c:v>
                </c:pt>
                <c:pt idx="1715">
                  <c:v>5.625</c:v>
                </c:pt>
                <c:pt idx="1716">
                  <c:v>0</c:v>
                </c:pt>
                <c:pt idx="1717">
                  <c:v>3.4722222222222224E-2</c:v>
                </c:pt>
                <c:pt idx="1718">
                  <c:v>6.5</c:v>
                </c:pt>
                <c:pt idx="1719">
                  <c:v>0.58333333333333337</c:v>
                </c:pt>
                <c:pt idx="1720">
                  <c:v>10.181818181818182</c:v>
                </c:pt>
                <c:pt idx="1721">
                  <c:v>33.784615384615385</c:v>
                </c:pt>
                <c:pt idx="1722">
                  <c:v>3.3333333333333333E-2</c:v>
                </c:pt>
                <c:pt idx="1723">
                  <c:v>68.400000000000006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2.2222222222222223E-2</c:v>
                </c:pt>
                <c:pt idx="1730">
                  <c:v>11</c:v>
                </c:pt>
                <c:pt idx="1731">
                  <c:v>0.73333333333333328</c:v>
                </c:pt>
                <c:pt idx="1732">
                  <c:v>21.25</c:v>
                </c:pt>
                <c:pt idx="1733">
                  <c:v>0.4</c:v>
                </c:pt>
                <c:pt idx="1734">
                  <c:v>0.1</c:v>
                </c:pt>
                <c:pt idx="1735">
                  <c:v>0</c:v>
                </c:pt>
                <c:pt idx="1736">
                  <c:v>110.83333333333334</c:v>
                </c:pt>
                <c:pt idx="1737">
                  <c:v>108.74999999999999</c:v>
                </c:pt>
                <c:pt idx="1738">
                  <c:v>100.41666666666667</c:v>
                </c:pt>
                <c:pt idx="1739">
                  <c:v>118.45454545454545</c:v>
                </c:pt>
                <c:pt idx="1740">
                  <c:v>114.01428571428571</c:v>
                </c:pt>
                <c:pt idx="1741">
                  <c:v>148.10000000000002</c:v>
                </c:pt>
                <c:pt idx="1742">
                  <c:v>104.95555555555556</c:v>
                </c:pt>
                <c:pt idx="1743">
                  <c:v>129.94800000000001</c:v>
                </c:pt>
                <c:pt idx="1744">
                  <c:v>123.48756218905473</c:v>
                </c:pt>
                <c:pt idx="1745">
                  <c:v>201.62</c:v>
                </c:pt>
                <c:pt idx="1746">
                  <c:v>102.89999999999999</c:v>
                </c:pt>
                <c:pt idx="1747">
                  <c:v>260.16666666666663</c:v>
                </c:pt>
                <c:pt idx="1748">
                  <c:v>108</c:v>
                </c:pt>
                <c:pt idx="1749">
                  <c:v>110.52941176470587</c:v>
                </c:pt>
                <c:pt idx="1750">
                  <c:v>120</c:v>
                </c:pt>
                <c:pt idx="1751">
                  <c:v>102.82909090909091</c:v>
                </c:pt>
                <c:pt idx="1752">
                  <c:v>115.99999999999999</c:v>
                </c:pt>
                <c:pt idx="1753">
                  <c:v>114.7</c:v>
                </c:pt>
                <c:pt idx="1754">
                  <c:v>106.60000000000001</c:v>
                </c:pt>
                <c:pt idx="1755">
                  <c:v>165.44</c:v>
                </c:pt>
                <c:pt idx="1756">
                  <c:v>155</c:v>
                </c:pt>
                <c:pt idx="1757">
                  <c:v>885</c:v>
                </c:pt>
                <c:pt idx="1758">
                  <c:v>101.90833333333333</c:v>
                </c:pt>
                <c:pt idx="1759">
                  <c:v>19.600000000000001</c:v>
                </c:pt>
                <c:pt idx="1760">
                  <c:v>59.467839999999995</c:v>
                </c:pt>
                <c:pt idx="1761">
                  <c:v>0</c:v>
                </c:pt>
                <c:pt idx="1762">
                  <c:v>45.72</c:v>
                </c:pt>
                <c:pt idx="1763">
                  <c:v>3.74</c:v>
                </c:pt>
                <c:pt idx="1764">
                  <c:v>2.7025000000000001</c:v>
                </c:pt>
                <c:pt idx="1765">
                  <c:v>56.51428571428572</c:v>
                </c:pt>
                <c:pt idx="1766">
                  <c:v>21.30952380952381</c:v>
                </c:pt>
                <c:pt idx="1767">
                  <c:v>15.6</c:v>
                </c:pt>
                <c:pt idx="1768">
                  <c:v>6.2566666666666677</c:v>
                </c:pt>
                <c:pt idx="1769">
                  <c:v>45.92</c:v>
                </c:pt>
                <c:pt idx="1770">
                  <c:v>65.101538461538468</c:v>
                </c:pt>
                <c:pt idx="1771">
                  <c:v>6.7</c:v>
                </c:pt>
                <c:pt idx="1772">
                  <c:v>13.5625</c:v>
                </c:pt>
                <c:pt idx="1773">
                  <c:v>1.9900000000000002</c:v>
                </c:pt>
                <c:pt idx="1774">
                  <c:v>36.236363636363642</c:v>
                </c:pt>
                <c:pt idx="1775">
                  <c:v>39.743333333333339</c:v>
                </c:pt>
                <c:pt idx="1776">
                  <c:v>25.763636363636365</c:v>
                </c:pt>
                <c:pt idx="1777">
                  <c:v>15.491428571428573</c:v>
                </c:pt>
                <c:pt idx="1778">
                  <c:v>23.692499999999999</c:v>
                </c:pt>
                <c:pt idx="1779">
                  <c:v>39.76</c:v>
                </c:pt>
                <c:pt idx="1780">
                  <c:v>20.220833333333331</c:v>
                </c:pt>
                <c:pt idx="1781">
                  <c:v>47.631578947368418</c:v>
                </c:pt>
                <c:pt idx="1782">
                  <c:v>15.329999999999998</c:v>
                </c:pt>
                <c:pt idx="1783">
                  <c:v>1.3818181818181818</c:v>
                </c:pt>
                <c:pt idx="1784">
                  <c:v>0.5</c:v>
                </c:pt>
                <c:pt idx="1785">
                  <c:v>4.957575757575758</c:v>
                </c:pt>
                <c:pt idx="1786">
                  <c:v>3.5666666666666664</c:v>
                </c:pt>
                <c:pt idx="1787">
                  <c:v>61.124000000000002</c:v>
                </c:pt>
                <c:pt idx="1788">
                  <c:v>1.3333333333333335</c:v>
                </c:pt>
                <c:pt idx="1789">
                  <c:v>11.077777777777778</c:v>
                </c:pt>
                <c:pt idx="1790">
                  <c:v>38.735714285714288</c:v>
                </c:pt>
                <c:pt idx="1791">
                  <c:v>22.05263157894737</c:v>
                </c:pt>
                <c:pt idx="1792">
                  <c:v>67.55</c:v>
                </c:pt>
                <c:pt idx="1793">
                  <c:v>13.637499999999999</c:v>
                </c:pt>
                <c:pt idx="1794">
                  <c:v>1.7457500000000001</c:v>
                </c:pt>
                <c:pt idx="1795">
                  <c:v>20.44963251188932</c:v>
                </c:pt>
                <c:pt idx="1796">
                  <c:v>13.852941176470587</c:v>
                </c:pt>
                <c:pt idx="1797">
                  <c:v>48.485714285714288</c:v>
                </c:pt>
                <c:pt idx="1798">
                  <c:v>30.8</c:v>
                </c:pt>
                <c:pt idx="1799">
                  <c:v>35.174193548387095</c:v>
                </c:pt>
                <c:pt idx="1800">
                  <c:v>36.404444444444444</c:v>
                </c:pt>
                <c:pt idx="1801">
                  <c:v>2.9550000000000001</c:v>
                </c:pt>
                <c:pt idx="1802">
                  <c:v>11.06</c:v>
                </c:pt>
                <c:pt idx="1803">
                  <c:v>41.407142857142858</c:v>
                </c:pt>
                <c:pt idx="1804">
                  <c:v>10.857142857142858</c:v>
                </c:pt>
                <c:pt idx="1805">
                  <c:v>3.3333333333333335</c:v>
                </c:pt>
                <c:pt idx="1806">
                  <c:v>7.407407407407407E-2</c:v>
                </c:pt>
                <c:pt idx="1807">
                  <c:v>13.307692307692307</c:v>
                </c:pt>
                <c:pt idx="1808">
                  <c:v>0</c:v>
                </c:pt>
                <c:pt idx="1809">
                  <c:v>49.183333333333337</c:v>
                </c:pt>
                <c:pt idx="1810">
                  <c:v>0</c:v>
                </c:pt>
                <c:pt idx="1811">
                  <c:v>2.036</c:v>
                </c:pt>
                <c:pt idx="1812">
                  <c:v>52.327777777777776</c:v>
                </c:pt>
                <c:pt idx="1813">
                  <c:v>0</c:v>
                </c:pt>
                <c:pt idx="1814">
                  <c:v>2.083333333333333</c:v>
                </c:pt>
                <c:pt idx="1815">
                  <c:v>6.565384615384616</c:v>
                </c:pt>
                <c:pt idx="1816">
                  <c:v>134.88999999999999</c:v>
                </c:pt>
                <c:pt idx="1817">
                  <c:v>100</c:v>
                </c:pt>
                <c:pt idx="1818">
                  <c:v>115.85714285714286</c:v>
                </c:pt>
                <c:pt idx="1819">
                  <c:v>100.06666666666666</c:v>
                </c:pt>
                <c:pt idx="1820">
                  <c:v>105.05</c:v>
                </c:pt>
                <c:pt idx="1821">
                  <c:v>101</c:v>
                </c:pt>
                <c:pt idx="1822">
                  <c:v>100.66250000000001</c:v>
                </c:pt>
                <c:pt idx="1823">
                  <c:v>100.16000000000001</c:v>
                </c:pt>
                <c:pt idx="1824">
                  <c:v>166.68333333333334</c:v>
                </c:pt>
                <c:pt idx="1825">
                  <c:v>101.53333333333335</c:v>
                </c:pt>
                <c:pt idx="1826">
                  <c:v>103</c:v>
                </c:pt>
                <c:pt idx="1827">
                  <c:v>142.85714285714286</c:v>
                </c:pt>
                <c:pt idx="1828">
                  <c:v>262.5</c:v>
                </c:pt>
                <c:pt idx="1829">
                  <c:v>118.05000000000001</c:v>
                </c:pt>
                <c:pt idx="1830">
                  <c:v>104</c:v>
                </c:pt>
                <c:pt idx="1831">
                  <c:v>200.34</c:v>
                </c:pt>
                <c:pt idx="1832">
                  <c:v>306.83333333333331</c:v>
                </c:pt>
                <c:pt idx="1833">
                  <c:v>100.149</c:v>
                </c:pt>
                <c:pt idx="1834">
                  <c:v>205.29999999999998</c:v>
                </c:pt>
                <c:pt idx="1835">
                  <c:v>108.88888888888889</c:v>
                </c:pt>
                <c:pt idx="1836">
                  <c:v>101.75</c:v>
                </c:pt>
                <c:pt idx="1837">
                  <c:v>125.25</c:v>
                </c:pt>
                <c:pt idx="1838">
                  <c:v>124.0061</c:v>
                </c:pt>
                <c:pt idx="1839">
                  <c:v>101.4</c:v>
                </c:pt>
                <c:pt idx="1840">
                  <c:v>100</c:v>
                </c:pt>
                <c:pt idx="1841">
                  <c:v>137.92666666666668</c:v>
                </c:pt>
                <c:pt idx="1842">
                  <c:v>120.88000000000001</c:v>
                </c:pt>
                <c:pt idx="1843">
                  <c:v>107.36666666666667</c:v>
                </c:pt>
                <c:pt idx="1844">
                  <c:v>100.33333333333334</c:v>
                </c:pt>
                <c:pt idx="1845">
                  <c:v>101.52222222222223</c:v>
                </c:pt>
                <c:pt idx="1846">
                  <c:v>100.07692307692308</c:v>
                </c:pt>
                <c:pt idx="1847">
                  <c:v>116.96666666666667</c:v>
                </c:pt>
                <c:pt idx="1848">
                  <c:v>101.875</c:v>
                </c:pt>
                <c:pt idx="1849">
                  <c:v>102.12366666666665</c:v>
                </c:pt>
                <c:pt idx="1850">
                  <c:v>154.05897142857143</c:v>
                </c:pt>
                <c:pt idx="1851">
                  <c:v>101.25</c:v>
                </c:pt>
                <c:pt idx="1852">
                  <c:v>100</c:v>
                </c:pt>
                <c:pt idx="1853">
                  <c:v>108.74800874800874</c:v>
                </c:pt>
                <c:pt idx="1854">
                  <c:v>131.83333333333334</c:v>
                </c:pt>
                <c:pt idx="1855">
                  <c:v>133.46666666666667</c:v>
                </c:pt>
                <c:pt idx="1856">
                  <c:v>0</c:v>
                </c:pt>
                <c:pt idx="1857">
                  <c:v>8.0833333333333321</c:v>
                </c:pt>
                <c:pt idx="1858">
                  <c:v>0.4</c:v>
                </c:pt>
                <c:pt idx="1859">
                  <c:v>42.892307692307689</c:v>
                </c:pt>
                <c:pt idx="1860">
                  <c:v>3.6363636363636364E-3</c:v>
                </c:pt>
                <c:pt idx="1861">
                  <c:v>0.5</c:v>
                </c:pt>
                <c:pt idx="1862">
                  <c:v>0.05</c:v>
                </c:pt>
                <c:pt idx="1863">
                  <c:v>4.8680000000000003</c:v>
                </c:pt>
                <c:pt idx="1864">
                  <c:v>0</c:v>
                </c:pt>
                <c:pt idx="1865">
                  <c:v>10.314285714285715</c:v>
                </c:pt>
                <c:pt idx="1866">
                  <c:v>71.784615384615378</c:v>
                </c:pt>
                <c:pt idx="1867">
                  <c:v>1.06</c:v>
                </c:pt>
                <c:pt idx="1868">
                  <c:v>0.44999999999999996</c:v>
                </c:pt>
                <c:pt idx="1869">
                  <c:v>1.6250000000000001E-2</c:v>
                </c:pt>
                <c:pt idx="1870">
                  <c:v>0.51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0.12</c:v>
                </c:pt>
                <c:pt idx="1875">
                  <c:v>20.080000000000002</c:v>
                </c:pt>
                <c:pt idx="1876">
                  <c:v>172.68449999999999</c:v>
                </c:pt>
                <c:pt idx="1877">
                  <c:v>100.8955223880597</c:v>
                </c:pt>
                <c:pt idx="1878">
                  <c:v>104.8048048048048</c:v>
                </c:pt>
                <c:pt idx="1879">
                  <c:v>135.1</c:v>
                </c:pt>
                <c:pt idx="1880">
                  <c:v>116.32786885245903</c:v>
                </c:pt>
                <c:pt idx="1881">
                  <c:v>102.08333333333333</c:v>
                </c:pt>
                <c:pt idx="1882">
                  <c:v>111.16666666666666</c:v>
                </c:pt>
                <c:pt idx="1883">
                  <c:v>166.08</c:v>
                </c:pt>
                <c:pt idx="1884">
                  <c:v>106.60000000000001</c:v>
                </c:pt>
                <c:pt idx="1885">
                  <c:v>144.58441666666667</c:v>
                </c:pt>
                <c:pt idx="1886">
                  <c:v>105.55000000000001</c:v>
                </c:pt>
                <c:pt idx="1887">
                  <c:v>136.60000000000002</c:v>
                </c:pt>
                <c:pt idx="1888">
                  <c:v>104</c:v>
                </c:pt>
                <c:pt idx="1889">
                  <c:v>114.5</c:v>
                </c:pt>
                <c:pt idx="1890">
                  <c:v>101.71957671957672</c:v>
                </c:pt>
                <c:pt idx="1891">
                  <c:v>123.94678492239468</c:v>
                </c:pt>
                <c:pt idx="1892">
                  <c:v>102.45669291338582</c:v>
                </c:pt>
                <c:pt idx="1893">
                  <c:v>144.5</c:v>
                </c:pt>
                <c:pt idx="1894">
                  <c:v>133.33333333333331</c:v>
                </c:pt>
                <c:pt idx="1895">
                  <c:v>109.3644</c:v>
                </c:pt>
                <c:pt idx="1896">
                  <c:v>2.6969696969696968</c:v>
                </c:pt>
                <c:pt idx="1897">
                  <c:v>1.2</c:v>
                </c:pt>
                <c:pt idx="1898">
                  <c:v>46.6</c:v>
                </c:pt>
                <c:pt idx="1899">
                  <c:v>0.1</c:v>
                </c:pt>
                <c:pt idx="1900">
                  <c:v>0.16800000000000001</c:v>
                </c:pt>
                <c:pt idx="1901">
                  <c:v>42.76</c:v>
                </c:pt>
                <c:pt idx="1902">
                  <c:v>0.28333333333333333</c:v>
                </c:pt>
                <c:pt idx="1903">
                  <c:v>1.7319999999999998</c:v>
                </c:pt>
                <c:pt idx="1904">
                  <c:v>14.111428571428572</c:v>
                </c:pt>
                <c:pt idx="1905">
                  <c:v>39.395294117647055</c:v>
                </c:pt>
                <c:pt idx="1906">
                  <c:v>2.3529411764705882E-2</c:v>
                </c:pt>
                <c:pt idx="1907">
                  <c:v>59.3</c:v>
                </c:pt>
                <c:pt idx="1908">
                  <c:v>1.3270833333333334</c:v>
                </c:pt>
                <c:pt idx="1909">
                  <c:v>9.0090090090090094</c:v>
                </c:pt>
                <c:pt idx="1910">
                  <c:v>1.6</c:v>
                </c:pt>
                <c:pt idx="1911">
                  <c:v>0.51</c:v>
                </c:pt>
                <c:pt idx="1912">
                  <c:v>1.04</c:v>
                </c:pt>
                <c:pt idx="1913">
                  <c:v>47.4</c:v>
                </c:pt>
                <c:pt idx="1914">
                  <c:v>43.03</c:v>
                </c:pt>
                <c:pt idx="1915">
                  <c:v>136.80000000000001</c:v>
                </c:pt>
                <c:pt idx="1916">
                  <c:v>115.55</c:v>
                </c:pt>
                <c:pt idx="1917">
                  <c:v>240.79999999999998</c:v>
                </c:pt>
                <c:pt idx="1918">
                  <c:v>114.39999999999999</c:v>
                </c:pt>
                <c:pt idx="1919">
                  <c:v>110.33333333333333</c:v>
                </c:pt>
                <c:pt idx="1920">
                  <c:v>195.37933333333334</c:v>
                </c:pt>
                <c:pt idx="1921">
                  <c:v>103.33333333333334</c:v>
                </c:pt>
                <c:pt idx="1922">
                  <c:v>103.1372549019608</c:v>
                </c:pt>
                <c:pt idx="1923">
                  <c:v>100.3125</c:v>
                </c:pt>
                <c:pt idx="1924">
                  <c:v>127</c:v>
                </c:pt>
                <c:pt idx="1925">
                  <c:v>120.601</c:v>
                </c:pt>
                <c:pt idx="1926">
                  <c:v>106.99047619047619</c:v>
                </c:pt>
                <c:pt idx="1927">
                  <c:v>172.43333333333334</c:v>
                </c:pt>
                <c:pt idx="1928">
                  <c:v>123.61999999999999</c:v>
                </c:pt>
                <c:pt idx="1929">
                  <c:v>108.4</c:v>
                </c:pt>
                <c:pt idx="1930">
                  <c:v>116.52013333333333</c:v>
                </c:pt>
                <c:pt idx="1931">
                  <c:v>187.245</c:v>
                </c:pt>
                <c:pt idx="1932">
                  <c:v>115.93333333333334</c:v>
                </c:pt>
                <c:pt idx="1933">
                  <c:v>110.7</c:v>
                </c:pt>
                <c:pt idx="1934">
                  <c:v>170.92307692307693</c:v>
                </c:pt>
                <c:pt idx="1935">
                  <c:v>126.11835600000001</c:v>
                </c:pt>
                <c:pt idx="1936">
                  <c:v>138.44033333333334</c:v>
                </c:pt>
                <c:pt idx="1937">
                  <c:v>1705.2499999999998</c:v>
                </c:pt>
                <c:pt idx="1938">
                  <c:v>788.05550000000005</c:v>
                </c:pt>
                <c:pt idx="1939">
                  <c:v>348.01799999999997</c:v>
                </c:pt>
                <c:pt idx="1940">
                  <c:v>149.74666666666667</c:v>
                </c:pt>
                <c:pt idx="1941">
                  <c:v>100.63375000000001</c:v>
                </c:pt>
                <c:pt idx="1942">
                  <c:v>800.21100000000001</c:v>
                </c:pt>
                <c:pt idx="1943">
                  <c:v>106.00260000000002</c:v>
                </c:pt>
                <c:pt idx="1944">
                  <c:v>200.51866666666669</c:v>
                </c:pt>
                <c:pt idx="1945">
                  <c:v>212.44399999999999</c:v>
                </c:pt>
                <c:pt idx="1946">
                  <c:v>198.47237142857145</c:v>
                </c:pt>
                <c:pt idx="1947">
                  <c:v>225.94666666666666</c:v>
                </c:pt>
                <c:pt idx="1948">
                  <c:v>698.94800000000009</c:v>
                </c:pt>
                <c:pt idx="1949">
                  <c:v>398.59528571428569</c:v>
                </c:pt>
                <c:pt idx="1950">
                  <c:v>294.0333333333333</c:v>
                </c:pt>
                <c:pt idx="1951">
                  <c:v>167.50470000000001</c:v>
                </c:pt>
                <c:pt idx="1952">
                  <c:v>1435.5717142857143</c:v>
                </c:pt>
                <c:pt idx="1953">
                  <c:v>156.73439999999999</c:v>
                </c:pt>
                <c:pt idx="1954">
                  <c:v>1105.3811999999998</c:v>
                </c:pt>
                <c:pt idx="1955">
                  <c:v>192.92499999999998</c:v>
                </c:pt>
                <c:pt idx="1956">
                  <c:v>126.8842105263158</c:v>
                </c:pt>
                <c:pt idx="1957">
                  <c:v>259.57748878923763</c:v>
                </c:pt>
                <c:pt idx="1958">
                  <c:v>262.27999999999997</c:v>
                </c:pt>
                <c:pt idx="1959">
                  <c:v>206.74309000000002</c:v>
                </c:pt>
                <c:pt idx="1960">
                  <c:v>370.13</c:v>
                </c:pt>
                <c:pt idx="1961">
                  <c:v>284.96600000000001</c:v>
                </c:pt>
                <c:pt idx="1962">
                  <c:v>579.08000000000004</c:v>
                </c:pt>
                <c:pt idx="1963">
                  <c:v>1131.8</c:v>
                </c:pt>
                <c:pt idx="1964">
                  <c:v>263.02771750000005</c:v>
                </c:pt>
                <c:pt idx="1965">
                  <c:v>674.48</c:v>
                </c:pt>
                <c:pt idx="1966">
                  <c:v>256.83081313131316</c:v>
                </c:pt>
                <c:pt idx="1967">
                  <c:v>375.49599999999998</c:v>
                </c:pt>
                <c:pt idx="1968">
                  <c:v>208.70837499999996</c:v>
                </c:pt>
                <c:pt idx="1969">
                  <c:v>346.6</c:v>
                </c:pt>
                <c:pt idx="1970">
                  <c:v>402.33</c:v>
                </c:pt>
                <c:pt idx="1971">
                  <c:v>1026.8451399999999</c:v>
                </c:pt>
                <c:pt idx="1972">
                  <c:v>114.901155</c:v>
                </c:pt>
                <c:pt idx="1973">
                  <c:v>354.82402000000002</c:v>
                </c:pt>
                <c:pt idx="1974">
                  <c:v>5.08</c:v>
                </c:pt>
                <c:pt idx="1975">
                  <c:v>0</c:v>
                </c:pt>
                <c:pt idx="1976">
                  <c:v>4.3</c:v>
                </c:pt>
                <c:pt idx="1977">
                  <c:v>21.146666666666665</c:v>
                </c:pt>
                <c:pt idx="1978">
                  <c:v>3.1875</c:v>
                </c:pt>
                <c:pt idx="1979">
                  <c:v>0.05</c:v>
                </c:pt>
                <c:pt idx="1980">
                  <c:v>42.472727272727276</c:v>
                </c:pt>
                <c:pt idx="1981">
                  <c:v>0.41666666666666669</c:v>
                </c:pt>
                <c:pt idx="1982">
                  <c:v>1</c:v>
                </c:pt>
                <c:pt idx="1983">
                  <c:v>16.966666666666665</c:v>
                </c:pt>
                <c:pt idx="1984">
                  <c:v>7.0000000000000009</c:v>
                </c:pt>
                <c:pt idx="1985">
                  <c:v>0.13333333333333333</c:v>
                </c:pt>
                <c:pt idx="1986">
                  <c:v>0</c:v>
                </c:pt>
                <c:pt idx="1987">
                  <c:v>0</c:v>
                </c:pt>
                <c:pt idx="1988">
                  <c:v>7.8</c:v>
                </c:pt>
                <c:pt idx="1989">
                  <c:v>0</c:v>
                </c:pt>
                <c:pt idx="1990">
                  <c:v>0</c:v>
                </c:pt>
                <c:pt idx="1991">
                  <c:v>26.200000000000003</c:v>
                </c:pt>
                <c:pt idx="1992">
                  <c:v>0.76129032258064511</c:v>
                </c:pt>
                <c:pt idx="1993">
                  <c:v>12.5</c:v>
                </c:pt>
                <c:pt idx="1994">
                  <c:v>382.12909090909091</c:v>
                </c:pt>
                <c:pt idx="1995">
                  <c:v>216.79422000000002</c:v>
                </c:pt>
                <c:pt idx="1996">
                  <c:v>312</c:v>
                </c:pt>
                <c:pt idx="1997">
                  <c:v>234.42048</c:v>
                </c:pt>
                <c:pt idx="1998">
                  <c:v>123.68010000000001</c:v>
                </c:pt>
                <c:pt idx="1999">
                  <c:v>247.84</c:v>
                </c:pt>
                <c:pt idx="2000">
                  <c:v>115.7092</c:v>
                </c:pt>
                <c:pt idx="2001">
                  <c:v>117.07484768810599</c:v>
                </c:pt>
                <c:pt idx="2002">
                  <c:v>305.15800000000002</c:v>
                </c:pt>
                <c:pt idx="2003">
                  <c:v>320.05299999999994</c:v>
                </c:pt>
                <c:pt idx="2004">
                  <c:v>819.56399999999996</c:v>
                </c:pt>
                <c:pt idx="2005">
                  <c:v>234.90000000000003</c:v>
                </c:pt>
                <c:pt idx="2006">
                  <c:v>494.91374999999999</c:v>
                </c:pt>
                <c:pt idx="2007">
                  <c:v>7813.7822333333334</c:v>
                </c:pt>
                <c:pt idx="2008">
                  <c:v>113.00013888888888</c:v>
                </c:pt>
                <c:pt idx="2009">
                  <c:v>921.54219999999998</c:v>
                </c:pt>
                <c:pt idx="2010">
                  <c:v>125.10239999999999</c:v>
                </c:pt>
                <c:pt idx="2011">
                  <c:v>102.24343076923077</c:v>
                </c:pt>
                <c:pt idx="2012">
                  <c:v>484.90975000000003</c:v>
                </c:pt>
                <c:pt idx="2013">
                  <c:v>192.33333333333334</c:v>
                </c:pt>
                <c:pt idx="2014">
                  <c:v>281.10000000000002</c:v>
                </c:pt>
                <c:pt idx="2015">
                  <c:v>125.13700000000001</c:v>
                </c:pt>
                <c:pt idx="2016">
                  <c:v>161.459</c:v>
                </c:pt>
                <c:pt idx="2017">
                  <c:v>585.35</c:v>
                </c:pt>
                <c:pt idx="2018">
                  <c:v>201.14999999999998</c:v>
                </c:pt>
                <c:pt idx="2019">
                  <c:v>133.48307999999997</c:v>
                </c:pt>
                <c:pt idx="2020">
                  <c:v>120.24900000000001</c:v>
                </c:pt>
                <c:pt idx="2021">
                  <c:v>126.16666666666667</c:v>
                </c:pt>
                <c:pt idx="2022">
                  <c:v>361.2</c:v>
                </c:pt>
                <c:pt idx="2023">
                  <c:v>226.239013671875</c:v>
                </c:pt>
                <c:pt idx="2024">
                  <c:v>120.35</c:v>
                </c:pt>
                <c:pt idx="2025">
                  <c:v>304.18799999999999</c:v>
                </c:pt>
                <c:pt idx="2026">
                  <c:v>178.67599999999999</c:v>
                </c:pt>
                <c:pt idx="2027">
                  <c:v>386.81998717948721</c:v>
                </c:pt>
                <c:pt idx="2028">
                  <c:v>211.03642500000004</c:v>
                </c:pt>
                <c:pt idx="2029">
                  <c:v>131.66833333333335</c:v>
                </c:pt>
                <c:pt idx="2030">
                  <c:v>300.47639999999996</c:v>
                </c:pt>
                <c:pt idx="2031">
                  <c:v>420.51249999999999</c:v>
                </c:pt>
                <c:pt idx="2032">
                  <c:v>136.21680000000001</c:v>
                </c:pt>
                <c:pt idx="2033">
                  <c:v>248.17133333333334</c:v>
                </c:pt>
                <c:pt idx="2034">
                  <c:v>181.86315789473684</c:v>
                </c:pt>
                <c:pt idx="2035">
                  <c:v>123.53</c:v>
                </c:pt>
                <c:pt idx="2036">
                  <c:v>506.20938628158842</c:v>
                </c:pt>
                <c:pt idx="2037">
                  <c:v>108.21333333333334</c:v>
                </c:pt>
                <c:pt idx="2038">
                  <c:v>819.18387755102037</c:v>
                </c:pt>
                <c:pt idx="2039">
                  <c:v>121.10000000000001</c:v>
                </c:pt>
                <c:pt idx="2040">
                  <c:v>102.99897959183673</c:v>
                </c:pt>
                <c:pt idx="2041">
                  <c:v>148.33229411764705</c:v>
                </c:pt>
                <c:pt idx="2042">
                  <c:v>120.19070000000001</c:v>
                </c:pt>
                <c:pt idx="2043">
                  <c:v>473.27000000000004</c:v>
                </c:pt>
                <c:pt idx="2044">
                  <c:v>130.36250000000001</c:v>
                </c:pt>
                <c:pt idx="2045">
                  <c:v>353.048</c:v>
                </c:pt>
                <c:pt idx="2046">
                  <c:v>101.02</c:v>
                </c:pt>
                <c:pt idx="2047">
                  <c:v>113.59142857142857</c:v>
                </c:pt>
                <c:pt idx="2048">
                  <c:v>167.41666666666666</c:v>
                </c:pt>
                <c:pt idx="2049">
                  <c:v>153.452</c:v>
                </c:pt>
                <c:pt idx="2050">
                  <c:v>202.23220000000001</c:v>
                </c:pt>
                <c:pt idx="2051">
                  <c:v>168.28125</c:v>
                </c:pt>
                <c:pt idx="2052">
                  <c:v>143.45666666666668</c:v>
                </c:pt>
                <c:pt idx="2053">
                  <c:v>196.4</c:v>
                </c:pt>
                <c:pt idx="2054">
                  <c:v>107.91999999999999</c:v>
                </c:pt>
                <c:pt idx="2055">
                  <c:v>114.97699999999999</c:v>
                </c:pt>
                <c:pt idx="2056">
                  <c:v>148.04999999999998</c:v>
                </c:pt>
                <c:pt idx="2057">
                  <c:v>191.16676082790633</c:v>
                </c:pt>
                <c:pt idx="2058">
                  <c:v>199.215125</c:v>
                </c:pt>
                <c:pt idx="2059">
                  <c:v>218.6</c:v>
                </c:pt>
                <c:pt idx="2060">
                  <c:v>126.86868686868686</c:v>
                </c:pt>
                <c:pt idx="2061">
                  <c:v>105.22388000000001</c:v>
                </c:pt>
                <c:pt idx="2062">
                  <c:v>128.40666000000002</c:v>
                </c:pt>
                <c:pt idx="2063">
                  <c:v>317.3272</c:v>
                </c:pt>
                <c:pt idx="2064">
                  <c:v>280.73</c:v>
                </c:pt>
                <c:pt idx="2065">
                  <c:v>110.73146853146854</c:v>
                </c:pt>
                <c:pt idx="2066">
                  <c:v>152.60429999999999</c:v>
                </c:pt>
                <c:pt idx="2067">
                  <c:v>102.49999999999999</c:v>
                </c:pt>
                <c:pt idx="2068">
                  <c:v>1678.3738373837384</c:v>
                </c:pt>
                <c:pt idx="2069">
                  <c:v>543.349156424581</c:v>
                </c:pt>
                <c:pt idx="2070">
                  <c:v>115.50800000000001</c:v>
                </c:pt>
                <c:pt idx="2071">
                  <c:v>131.20499999999998</c:v>
                </c:pt>
                <c:pt idx="2072">
                  <c:v>288.17</c:v>
                </c:pt>
                <c:pt idx="2073">
                  <c:v>507.8</c:v>
                </c:pt>
                <c:pt idx="2074">
                  <c:v>114.57142857142857</c:v>
                </c:pt>
                <c:pt idx="2075">
                  <c:v>110.73333333333333</c:v>
                </c:pt>
                <c:pt idx="2076">
                  <c:v>113.33333333333333</c:v>
                </c:pt>
                <c:pt idx="2077">
                  <c:v>108.33333333333333</c:v>
                </c:pt>
                <c:pt idx="2078">
                  <c:v>123.53333333333335</c:v>
                </c:pt>
                <c:pt idx="2079">
                  <c:v>100.69999999999999</c:v>
                </c:pt>
                <c:pt idx="2080">
                  <c:v>103.53333333333335</c:v>
                </c:pt>
                <c:pt idx="2081">
                  <c:v>115.51066666666668</c:v>
                </c:pt>
                <c:pt idx="2082">
                  <c:v>120.4004</c:v>
                </c:pt>
                <c:pt idx="2083">
                  <c:v>115.040375</c:v>
                </c:pt>
                <c:pt idx="2084">
                  <c:v>120.46777777777777</c:v>
                </c:pt>
                <c:pt idx="2085">
                  <c:v>101.28333333333333</c:v>
                </c:pt>
                <c:pt idx="2086">
                  <c:v>102.46666666666667</c:v>
                </c:pt>
                <c:pt idx="2087">
                  <c:v>120.54285714285714</c:v>
                </c:pt>
                <c:pt idx="2088">
                  <c:v>100</c:v>
                </c:pt>
                <c:pt idx="2089">
                  <c:v>101.66666666666666</c:v>
                </c:pt>
                <c:pt idx="2090">
                  <c:v>100</c:v>
                </c:pt>
                <c:pt idx="2091">
                  <c:v>100.33333333333334</c:v>
                </c:pt>
                <c:pt idx="2092">
                  <c:v>132.36666666666667</c:v>
                </c:pt>
                <c:pt idx="2093">
                  <c:v>136.66666666666666</c:v>
                </c:pt>
                <c:pt idx="2094">
                  <c:v>113.25</c:v>
                </c:pt>
                <c:pt idx="2095">
                  <c:v>136</c:v>
                </c:pt>
                <c:pt idx="2096">
                  <c:v>146.12318374694613</c:v>
                </c:pt>
                <c:pt idx="2097">
                  <c:v>129.5</c:v>
                </c:pt>
                <c:pt idx="2098">
                  <c:v>254</c:v>
                </c:pt>
                <c:pt idx="2099">
                  <c:v>107.04545454545456</c:v>
                </c:pt>
                <c:pt idx="2100">
                  <c:v>107.73299999999999</c:v>
                </c:pt>
                <c:pt idx="2101">
                  <c:v>107.31250000000001</c:v>
                </c:pt>
                <c:pt idx="2102">
                  <c:v>106.52500000000001</c:v>
                </c:pt>
                <c:pt idx="2103">
                  <c:v>100.35000000000001</c:v>
                </c:pt>
                <c:pt idx="2104">
                  <c:v>106.5</c:v>
                </c:pt>
                <c:pt idx="2105">
                  <c:v>100</c:v>
                </c:pt>
                <c:pt idx="2106">
                  <c:v>104.85714285714285</c:v>
                </c:pt>
                <c:pt idx="2107">
                  <c:v>104.69999999999999</c:v>
                </c:pt>
                <c:pt idx="2108">
                  <c:v>225.66666666666669</c:v>
                </c:pt>
                <c:pt idx="2109">
                  <c:v>100.90416666666667</c:v>
                </c:pt>
                <c:pt idx="2110">
                  <c:v>147.75</c:v>
                </c:pt>
                <c:pt idx="2111">
                  <c:v>134.61099999999999</c:v>
                </c:pt>
                <c:pt idx="2112">
                  <c:v>100.75</c:v>
                </c:pt>
                <c:pt idx="2113">
                  <c:v>100.880375</c:v>
                </c:pt>
                <c:pt idx="2114">
                  <c:v>0.56800000000000006</c:v>
                </c:pt>
                <c:pt idx="2115">
                  <c:v>0.38750000000000001</c:v>
                </c:pt>
                <c:pt idx="2116">
                  <c:v>10</c:v>
                </c:pt>
                <c:pt idx="2117">
                  <c:v>10.454545454545453</c:v>
                </c:pt>
                <c:pt idx="2118">
                  <c:v>1.4200000000000002</c:v>
                </c:pt>
                <c:pt idx="2119">
                  <c:v>0.05</c:v>
                </c:pt>
                <c:pt idx="2120">
                  <c:v>28.842857142857142</c:v>
                </c:pt>
                <c:pt idx="2121">
                  <c:v>0.16666666666666669</c:v>
                </c:pt>
                <c:pt idx="2122">
                  <c:v>11.799999999999999</c:v>
                </c:pt>
                <c:pt idx="2123">
                  <c:v>0.20238095238095236</c:v>
                </c:pt>
                <c:pt idx="2124">
                  <c:v>5</c:v>
                </c:pt>
                <c:pt idx="2125">
                  <c:v>2.1129899999999995</c:v>
                </c:pt>
                <c:pt idx="2126">
                  <c:v>1.6</c:v>
                </c:pt>
                <c:pt idx="2127">
                  <c:v>1.7333333333333332</c:v>
                </c:pt>
                <c:pt idx="2128">
                  <c:v>9.56</c:v>
                </c:pt>
                <c:pt idx="2129">
                  <c:v>5.9612499999999999E-2</c:v>
                </c:pt>
                <c:pt idx="2130">
                  <c:v>28.405999999999999</c:v>
                </c:pt>
                <c:pt idx="2131">
                  <c:v>12.8</c:v>
                </c:pt>
                <c:pt idx="2132">
                  <c:v>5.42</c:v>
                </c:pt>
                <c:pt idx="2133">
                  <c:v>0.11199999999999999</c:v>
                </c:pt>
                <c:pt idx="2134">
                  <c:v>0</c:v>
                </c:pt>
                <c:pt idx="2135">
                  <c:v>5.7238095238095239</c:v>
                </c:pt>
                <c:pt idx="2136">
                  <c:v>11.25</c:v>
                </c:pt>
                <c:pt idx="2137">
                  <c:v>1.7098591549295776</c:v>
                </c:pt>
                <c:pt idx="2138">
                  <c:v>30.433333333333334</c:v>
                </c:pt>
                <c:pt idx="2139">
                  <c:v>0.02</c:v>
                </c:pt>
                <c:pt idx="2140">
                  <c:v>0.69641025641025645</c:v>
                </c:pt>
                <c:pt idx="2141">
                  <c:v>2</c:v>
                </c:pt>
                <c:pt idx="2142">
                  <c:v>0</c:v>
                </c:pt>
                <c:pt idx="2143">
                  <c:v>0.80999999999999994</c:v>
                </c:pt>
                <c:pt idx="2144">
                  <c:v>0.26222222222222225</c:v>
                </c:pt>
                <c:pt idx="2145">
                  <c:v>0.16666666666666669</c:v>
                </c:pt>
                <c:pt idx="2146">
                  <c:v>9.124454880912446E-3</c:v>
                </c:pt>
                <c:pt idx="2147">
                  <c:v>0.8</c:v>
                </c:pt>
                <c:pt idx="2148">
                  <c:v>2.2999999999999998</c:v>
                </c:pt>
                <c:pt idx="2149">
                  <c:v>2.6660714285714282</c:v>
                </c:pt>
                <c:pt idx="2150">
                  <c:v>28.192</c:v>
                </c:pt>
                <c:pt idx="2151">
                  <c:v>6.5900366666666672</c:v>
                </c:pt>
                <c:pt idx="2152">
                  <c:v>0.72222222222222221</c:v>
                </c:pt>
                <c:pt idx="2153">
                  <c:v>0.85000000000000009</c:v>
                </c:pt>
                <c:pt idx="2154">
                  <c:v>115.75</c:v>
                </c:pt>
                <c:pt idx="2155">
                  <c:v>112.26666666666667</c:v>
                </c:pt>
                <c:pt idx="2156">
                  <c:v>132.20000000000002</c:v>
                </c:pt>
                <c:pt idx="2157">
                  <c:v>102.63636363636364</c:v>
                </c:pt>
                <c:pt idx="2158">
                  <c:v>138.64000000000001</c:v>
                </c:pt>
                <c:pt idx="2159">
                  <c:v>146.6</c:v>
                </c:pt>
                <c:pt idx="2160">
                  <c:v>120</c:v>
                </c:pt>
                <c:pt idx="2161">
                  <c:v>121.5816111111111</c:v>
                </c:pt>
                <c:pt idx="2162">
                  <c:v>100</c:v>
                </c:pt>
                <c:pt idx="2163">
                  <c:v>180.85714285714286</c:v>
                </c:pt>
                <c:pt idx="2164">
                  <c:v>106.075</c:v>
                </c:pt>
                <c:pt idx="2165">
                  <c:v>100</c:v>
                </c:pt>
                <c:pt idx="2166">
                  <c:v>126.92857142857143</c:v>
                </c:pt>
                <c:pt idx="2167">
                  <c:v>102.97499999999999</c:v>
                </c:pt>
                <c:pt idx="2168">
                  <c:v>250</c:v>
                </c:pt>
                <c:pt idx="2169">
                  <c:v>126.02</c:v>
                </c:pt>
                <c:pt idx="2170">
                  <c:v>100.12</c:v>
                </c:pt>
                <c:pt idx="2171">
                  <c:v>138.64000000000001</c:v>
                </c:pt>
                <c:pt idx="2172">
                  <c:v>161.4</c:v>
                </c:pt>
                <c:pt idx="2173">
                  <c:v>107.18419999999999</c:v>
                </c:pt>
                <c:pt idx="2174">
                  <c:v>153.1</c:v>
                </c:pt>
                <c:pt idx="2175">
                  <c:v>524.16666666666663</c:v>
                </c:pt>
                <c:pt idx="2176">
                  <c:v>489.27777777777777</c:v>
                </c:pt>
                <c:pt idx="2177">
                  <c:v>284.74</c:v>
                </c:pt>
                <c:pt idx="2178">
                  <c:v>1856.97</c:v>
                </c:pt>
                <c:pt idx="2179">
                  <c:v>109.67499999999998</c:v>
                </c:pt>
                <c:pt idx="2180">
                  <c:v>1014.6425</c:v>
                </c:pt>
                <c:pt idx="2181">
                  <c:v>412.17692027666544</c:v>
                </c:pt>
                <c:pt idx="2182">
                  <c:v>503.25</c:v>
                </c:pt>
                <c:pt idx="2183">
                  <c:v>184.61052631578946</c:v>
                </c:pt>
                <c:pt idx="2184">
                  <c:v>119.73333333333333</c:v>
                </c:pt>
                <c:pt idx="2185">
                  <c:v>1081.2401666666667</c:v>
                </c:pt>
                <c:pt idx="2186">
                  <c:v>452.37333333333333</c:v>
                </c:pt>
                <c:pt idx="2187">
                  <c:v>537.37</c:v>
                </c:pt>
                <c:pt idx="2188">
                  <c:v>120.32608695652173</c:v>
                </c:pt>
                <c:pt idx="2189">
                  <c:v>113.83571428571429</c:v>
                </c:pt>
                <c:pt idx="2190">
                  <c:v>951.03109999999992</c:v>
                </c:pt>
                <c:pt idx="2191">
                  <c:v>132.89249999999998</c:v>
                </c:pt>
                <c:pt idx="2192">
                  <c:v>146.97777777777779</c:v>
                </c:pt>
                <c:pt idx="2193">
                  <c:v>542.15</c:v>
                </c:pt>
                <c:pt idx="2194">
                  <c:v>382.71818181818185</c:v>
                </c:pt>
                <c:pt idx="2195">
                  <c:v>704.18124999999998</c:v>
                </c:pt>
                <c:pt idx="2196">
                  <c:v>109.55</c:v>
                </c:pt>
                <c:pt idx="2197">
                  <c:v>132.86666666666667</c:v>
                </c:pt>
                <c:pt idx="2198">
                  <c:v>152</c:v>
                </c:pt>
                <c:pt idx="2199">
                  <c:v>102.72727272727273</c:v>
                </c:pt>
                <c:pt idx="2200">
                  <c:v>100</c:v>
                </c:pt>
                <c:pt idx="2201">
                  <c:v>101.6</c:v>
                </c:pt>
                <c:pt idx="2202">
                  <c:v>150.80000000000001</c:v>
                </c:pt>
                <c:pt idx="2203">
                  <c:v>111.425</c:v>
                </c:pt>
                <c:pt idx="2204">
                  <c:v>195.6</c:v>
                </c:pt>
                <c:pt idx="2205">
                  <c:v>114.38333333333333</c:v>
                </c:pt>
                <c:pt idx="2206">
                  <c:v>200</c:v>
                </c:pt>
                <c:pt idx="2207">
                  <c:v>292.50166666666667</c:v>
                </c:pt>
                <c:pt idx="2208">
                  <c:v>156.36363636363637</c:v>
                </c:pt>
                <c:pt idx="2209">
                  <c:v>105.66666666666666</c:v>
                </c:pt>
                <c:pt idx="2210">
                  <c:v>101.19047619047619</c:v>
                </c:pt>
                <c:pt idx="2211">
                  <c:v>122.833</c:v>
                </c:pt>
                <c:pt idx="2212">
                  <c:v>101.49999999999999</c:v>
                </c:pt>
                <c:pt idx="2213">
                  <c:v>101.14285714285714</c:v>
                </c:pt>
                <c:pt idx="2214">
                  <c:v>108.11999999999999</c:v>
                </c:pt>
                <c:pt idx="2215">
                  <c:v>162.6</c:v>
                </c:pt>
                <c:pt idx="2216">
                  <c:v>105.80000000000001</c:v>
                </c:pt>
                <c:pt idx="2217">
                  <c:v>243.15000000000003</c:v>
                </c:pt>
                <c:pt idx="2218">
                  <c:v>944.83338095238094</c:v>
                </c:pt>
                <c:pt idx="2219">
                  <c:v>108.46283333333334</c:v>
                </c:pt>
                <c:pt idx="2220">
                  <c:v>157.37692307692308</c:v>
                </c:pt>
                <c:pt idx="2221">
                  <c:v>1174.49</c:v>
                </c:pt>
                <c:pt idx="2222">
                  <c:v>171.04755366949576</c:v>
                </c:pt>
                <c:pt idx="2223">
                  <c:v>125.95294117647057</c:v>
                </c:pt>
                <c:pt idx="2224">
                  <c:v>1212.1296000000002</c:v>
                </c:pt>
                <c:pt idx="2225">
                  <c:v>495.8</c:v>
                </c:pt>
                <c:pt idx="2226">
                  <c:v>332.03999999999996</c:v>
                </c:pt>
                <c:pt idx="2227">
                  <c:v>1165</c:v>
                </c:pt>
                <c:pt idx="2228">
                  <c:v>153.3153846153846</c:v>
                </c:pt>
                <c:pt idx="2229">
                  <c:v>537.10714285714289</c:v>
                </c:pt>
                <c:pt idx="2230">
                  <c:v>352.92777777777775</c:v>
                </c:pt>
                <c:pt idx="2231">
                  <c:v>137.4</c:v>
                </c:pt>
                <c:pt idx="2232">
                  <c:v>128.02668</c:v>
                </c:pt>
                <c:pt idx="2233">
                  <c:v>270.68</c:v>
                </c:pt>
                <c:pt idx="2234">
                  <c:v>806.4</c:v>
                </c:pt>
                <c:pt idx="2235">
                  <c:v>1360.0976000000001</c:v>
                </c:pt>
                <c:pt idx="2236">
                  <c:v>377.02</c:v>
                </c:pt>
                <c:pt idx="2237">
                  <c:v>2647.0250000000001</c:v>
                </c:pt>
                <c:pt idx="2238">
                  <c:v>100.12</c:v>
                </c:pt>
                <c:pt idx="2239">
                  <c:v>104.45405405405405</c:v>
                </c:pt>
                <c:pt idx="2240">
                  <c:v>107.21428571428571</c:v>
                </c:pt>
                <c:pt idx="2241">
                  <c:v>168.77142857142857</c:v>
                </c:pt>
                <c:pt idx="2242">
                  <c:v>975.11200000000008</c:v>
                </c:pt>
                <c:pt idx="2243">
                  <c:v>134.44929411764704</c:v>
                </c:pt>
                <c:pt idx="2244">
                  <c:v>272.27777777777777</c:v>
                </c:pt>
                <c:pt idx="2245">
                  <c:v>112.6875</c:v>
                </c:pt>
                <c:pt idx="2246">
                  <c:v>459.8</c:v>
                </c:pt>
                <c:pt idx="2247">
                  <c:v>286.65822784810126</c:v>
                </c:pt>
                <c:pt idx="2248">
                  <c:v>222.70833333333334</c:v>
                </c:pt>
                <c:pt idx="2249">
                  <c:v>636.14</c:v>
                </c:pt>
                <c:pt idx="2250">
                  <c:v>146.5</c:v>
                </c:pt>
                <c:pt idx="2251">
                  <c:v>1867.1</c:v>
                </c:pt>
                <c:pt idx="2252">
                  <c:v>326.92</c:v>
                </c:pt>
                <c:pt idx="2253">
                  <c:v>779.5</c:v>
                </c:pt>
                <c:pt idx="2254">
                  <c:v>154.15151515151516</c:v>
                </c:pt>
                <c:pt idx="2255">
                  <c:v>115.54666666666667</c:v>
                </c:pt>
                <c:pt idx="2256">
                  <c:v>180.03333333333333</c:v>
                </c:pt>
                <c:pt idx="2257">
                  <c:v>298.5</c:v>
                </c:pt>
                <c:pt idx="2258">
                  <c:v>320.26666666666665</c:v>
                </c:pt>
                <c:pt idx="2259">
                  <c:v>380.52499999999998</c:v>
                </c:pt>
                <c:pt idx="2260">
                  <c:v>102.60000000000001</c:v>
                </c:pt>
                <c:pt idx="2261">
                  <c:v>1801.64</c:v>
                </c:pt>
                <c:pt idx="2262">
                  <c:v>720.24800000000005</c:v>
                </c:pt>
                <c:pt idx="2263">
                  <c:v>283.09000000000003</c:v>
                </c:pt>
                <c:pt idx="2264">
                  <c:v>1356.6000000000001</c:v>
                </c:pt>
                <c:pt idx="2265">
                  <c:v>220.35999999999999</c:v>
                </c:pt>
                <c:pt idx="2266">
                  <c:v>119.6</c:v>
                </c:pt>
                <c:pt idx="2267">
                  <c:v>407.76923076923077</c:v>
                </c:pt>
                <c:pt idx="2268">
                  <c:v>105.81826105905425</c:v>
                </c:pt>
                <c:pt idx="2269">
                  <c:v>141.08235294117648</c:v>
                </c:pt>
                <c:pt idx="2270">
                  <c:v>270.7</c:v>
                </c:pt>
                <c:pt idx="2271">
                  <c:v>153.80000000000001</c:v>
                </c:pt>
                <c:pt idx="2272">
                  <c:v>403.57653061224488</c:v>
                </c:pt>
                <c:pt idx="2273">
                  <c:v>185</c:v>
                </c:pt>
                <c:pt idx="2274">
                  <c:v>185.33333333333331</c:v>
                </c:pt>
                <c:pt idx="2275">
                  <c:v>100.85533333333332</c:v>
                </c:pt>
                <c:pt idx="2276">
                  <c:v>106.22116666666668</c:v>
                </c:pt>
                <c:pt idx="2277">
                  <c:v>121.36666666666667</c:v>
                </c:pt>
                <c:pt idx="2278">
                  <c:v>100.06666666666666</c:v>
                </c:pt>
                <c:pt idx="2279">
                  <c:v>119.97755555555555</c:v>
                </c:pt>
                <c:pt idx="2280">
                  <c:v>100.1</c:v>
                </c:pt>
                <c:pt idx="2281">
                  <c:v>107.4</c:v>
                </c:pt>
                <c:pt idx="2282">
                  <c:v>104.06666666666666</c:v>
                </c:pt>
                <c:pt idx="2283">
                  <c:v>172.8</c:v>
                </c:pt>
                <c:pt idx="2284">
                  <c:v>107.2505</c:v>
                </c:pt>
                <c:pt idx="2285">
                  <c:v>108.23529411764706</c:v>
                </c:pt>
                <c:pt idx="2286">
                  <c:v>146.08079999999998</c:v>
                </c:pt>
                <c:pt idx="2287">
                  <c:v>125.25</c:v>
                </c:pt>
                <c:pt idx="2288">
                  <c:v>149.07142857142856</c:v>
                </c:pt>
                <c:pt idx="2289">
                  <c:v>100.6</c:v>
                </c:pt>
                <c:pt idx="2290">
                  <c:v>105.07333333333332</c:v>
                </c:pt>
                <c:pt idx="2291">
                  <c:v>350.16666666666663</c:v>
                </c:pt>
                <c:pt idx="2292">
                  <c:v>101.25</c:v>
                </c:pt>
                <c:pt idx="2293">
                  <c:v>133.6044</c:v>
                </c:pt>
                <c:pt idx="2294">
                  <c:v>170.65217391304347</c:v>
                </c:pt>
                <c:pt idx="2295">
                  <c:v>109.35829457364341</c:v>
                </c:pt>
                <c:pt idx="2296">
                  <c:v>100.70033333333335</c:v>
                </c:pt>
                <c:pt idx="2297">
                  <c:v>101.22777777777779</c:v>
                </c:pt>
                <c:pt idx="2298">
                  <c:v>106.75857142857143</c:v>
                </c:pt>
                <c:pt idx="2299">
                  <c:v>106.65777537961894</c:v>
                </c:pt>
                <c:pt idx="2300">
                  <c:v>101.30622</c:v>
                </c:pt>
                <c:pt idx="2301">
                  <c:v>106.67450000000001</c:v>
                </c:pt>
                <c:pt idx="2302">
                  <c:v>428.83978378378379</c:v>
                </c:pt>
                <c:pt idx="2303">
                  <c:v>104.11111111111111</c:v>
                </c:pt>
                <c:pt idx="2304">
                  <c:v>107.86666666666666</c:v>
                </c:pt>
                <c:pt idx="2305">
                  <c:v>175.84040000000002</c:v>
                </c:pt>
                <c:pt idx="2306">
                  <c:v>156.97</c:v>
                </c:pt>
                <c:pt idx="2307">
                  <c:v>102.60000000000001</c:v>
                </c:pt>
                <c:pt idx="2308">
                  <c:v>104.04266666666666</c:v>
                </c:pt>
                <c:pt idx="2309">
                  <c:v>104</c:v>
                </c:pt>
                <c:pt idx="2310">
                  <c:v>121.05999999999999</c:v>
                </c:pt>
                <c:pt idx="2311">
                  <c:v>107.69999999999999</c:v>
                </c:pt>
                <c:pt idx="2312">
                  <c:v>108.66</c:v>
                </c:pt>
                <c:pt idx="2313">
                  <c:v>39.120962394619681</c:v>
                </c:pt>
                <c:pt idx="2314">
                  <c:v>3.1481481481481479</c:v>
                </c:pt>
                <c:pt idx="2315">
                  <c:v>48</c:v>
                </c:pt>
                <c:pt idx="2316">
                  <c:v>20.733333333333334</c:v>
                </c:pt>
                <c:pt idx="2317">
                  <c:v>8</c:v>
                </c:pt>
                <c:pt idx="2318">
                  <c:v>0.72</c:v>
                </c:pt>
                <c:pt idx="2319">
                  <c:v>526.09431428571429</c:v>
                </c:pt>
                <c:pt idx="2320">
                  <c:v>254.45000000000002</c:v>
                </c:pt>
                <c:pt idx="2321">
                  <c:v>105.91999999999999</c:v>
                </c:pt>
                <c:pt idx="2322">
                  <c:v>102.42285714285715</c:v>
                </c:pt>
                <c:pt idx="2323">
                  <c:v>144.31375</c:v>
                </c:pt>
                <c:pt idx="2324">
                  <c:v>106.30800000000001</c:v>
                </c:pt>
                <c:pt idx="2325">
                  <c:v>212.16666666666666</c:v>
                </c:pt>
                <c:pt idx="2326">
                  <c:v>101.95</c:v>
                </c:pt>
                <c:pt idx="2327">
                  <c:v>102.27200000000001</c:v>
                </c:pt>
                <c:pt idx="2328">
                  <c:v>520.73254999999995</c:v>
                </c:pt>
                <c:pt idx="2329">
                  <c:v>110.65833333333333</c:v>
                </c:pt>
                <c:pt idx="2330">
                  <c:v>101.14333333333335</c:v>
                </c:pt>
                <c:pt idx="2331">
                  <c:v>294.20799999999997</c:v>
                </c:pt>
                <c:pt idx="2332">
                  <c:v>105.77749999999999</c:v>
                </c:pt>
                <c:pt idx="2333">
                  <c:v>0</c:v>
                </c:pt>
                <c:pt idx="2334">
                  <c:v>0</c:v>
                </c:pt>
                <c:pt idx="2335">
                  <c:v>3</c:v>
                </c:pt>
                <c:pt idx="2336">
                  <c:v>0.1</c:v>
                </c:pt>
                <c:pt idx="2337">
                  <c:v>0</c:v>
                </c:pt>
                <c:pt idx="2338">
                  <c:v>6.5000000000000002E-2</c:v>
                </c:pt>
                <c:pt idx="2339">
                  <c:v>1.5</c:v>
                </c:pt>
                <c:pt idx="2340">
                  <c:v>0.38571428571428573</c:v>
                </c:pt>
                <c:pt idx="2341">
                  <c:v>0</c:v>
                </c:pt>
                <c:pt idx="2342">
                  <c:v>0</c:v>
                </c:pt>
                <c:pt idx="2343">
                  <c:v>0.5714285714285714</c:v>
                </c:pt>
                <c:pt idx="2344">
                  <c:v>0</c:v>
                </c:pt>
                <c:pt idx="2345">
                  <c:v>0</c:v>
                </c:pt>
                <c:pt idx="2346">
                  <c:v>7.1428571428571425E-2</c:v>
                </c:pt>
                <c:pt idx="2347">
                  <c:v>0.6875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14.680000000000001</c:v>
                </c:pt>
                <c:pt idx="2352">
                  <c:v>0.04</c:v>
                </c:pt>
                <c:pt idx="2353">
                  <c:v>0</c:v>
                </c:pt>
                <c:pt idx="2354">
                  <c:v>28.571428571428569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10.52</c:v>
                </c:pt>
                <c:pt idx="2359">
                  <c:v>1.34</c:v>
                </c:pt>
                <c:pt idx="2360">
                  <c:v>0.25</c:v>
                </c:pt>
                <c:pt idx="2361">
                  <c:v>0</c:v>
                </c:pt>
                <c:pt idx="2362">
                  <c:v>0.32800000000000001</c:v>
                </c:pt>
                <c:pt idx="2363">
                  <c:v>0</c:v>
                </c:pt>
                <c:pt idx="2364">
                  <c:v>3.2727272727272729</c:v>
                </c:pt>
                <c:pt idx="2365">
                  <c:v>5.8823529411764705E-3</c:v>
                </c:pt>
                <c:pt idx="2366">
                  <c:v>4.5454545454545456E-2</c:v>
                </c:pt>
                <c:pt idx="2367">
                  <c:v>0</c:v>
                </c:pt>
                <c:pt idx="2368">
                  <c:v>10.877666666666666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0.36666666666666664</c:v>
                </c:pt>
                <c:pt idx="2373">
                  <c:v>1.8193398957730169</c:v>
                </c:pt>
                <c:pt idx="2374">
                  <c:v>2.5</c:v>
                </c:pt>
                <c:pt idx="2375">
                  <c:v>4.3499999999999996</c:v>
                </c:pt>
                <c:pt idx="2376">
                  <c:v>0.8</c:v>
                </c:pt>
                <c:pt idx="2377">
                  <c:v>1.2123076923076923</c:v>
                </c:pt>
                <c:pt idx="2378">
                  <c:v>0</c:v>
                </c:pt>
                <c:pt idx="2379">
                  <c:v>0.68399999999999994</c:v>
                </c:pt>
                <c:pt idx="2380">
                  <c:v>1.2513513513513512</c:v>
                </c:pt>
                <c:pt idx="2381">
                  <c:v>0.1875</c:v>
                </c:pt>
                <c:pt idx="2382">
                  <c:v>0</c:v>
                </c:pt>
                <c:pt idx="2383">
                  <c:v>0.125</c:v>
                </c:pt>
                <c:pt idx="2384">
                  <c:v>0</c:v>
                </c:pt>
                <c:pt idx="2385">
                  <c:v>0.05</c:v>
                </c:pt>
                <c:pt idx="2386">
                  <c:v>0.06</c:v>
                </c:pt>
                <c:pt idx="2387">
                  <c:v>0</c:v>
                </c:pt>
                <c:pt idx="2388">
                  <c:v>0.2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0.71785714285714286</c:v>
                </c:pt>
                <c:pt idx="2394">
                  <c:v>0.43333333333333329</c:v>
                </c:pt>
                <c:pt idx="2395">
                  <c:v>16.833333333333332</c:v>
                </c:pt>
                <c:pt idx="2396">
                  <c:v>0</c:v>
                </c:pt>
                <c:pt idx="2397">
                  <c:v>22.52</c:v>
                </c:pt>
                <c:pt idx="2398">
                  <c:v>41.384615384615387</c:v>
                </c:pt>
                <c:pt idx="2399">
                  <c:v>25.259090909090908</c:v>
                </c:pt>
                <c:pt idx="2400">
                  <c:v>0.2</c:v>
                </c:pt>
                <c:pt idx="2401">
                  <c:v>1.8399999999999999</c:v>
                </c:pt>
                <c:pt idx="2402">
                  <c:v>0</c:v>
                </c:pt>
                <c:pt idx="2403">
                  <c:v>0.60399999999999998</c:v>
                </c:pt>
                <c:pt idx="2404">
                  <c:v>0</c:v>
                </c:pt>
                <c:pt idx="2405">
                  <c:v>0.83333333333333337</c:v>
                </c:pt>
                <c:pt idx="2406">
                  <c:v>3.0666666666666664</c:v>
                </c:pt>
                <c:pt idx="2407">
                  <c:v>0.55833333333333335</c:v>
                </c:pt>
                <c:pt idx="2408">
                  <c:v>2.5000000000000001E-2</c:v>
                </c:pt>
                <c:pt idx="2409">
                  <c:v>0</c:v>
                </c:pt>
                <c:pt idx="2410">
                  <c:v>0.02</c:v>
                </c:pt>
                <c:pt idx="2411">
                  <c:v>0</c:v>
                </c:pt>
                <c:pt idx="2412">
                  <c:v>14.825133372851216</c:v>
                </c:pt>
                <c:pt idx="2413">
                  <c:v>1.6666666666666666E-2</c:v>
                </c:pt>
                <c:pt idx="2414">
                  <c:v>0.2</c:v>
                </c:pt>
                <c:pt idx="2415">
                  <c:v>1.3333333333333334E-2</c:v>
                </c:pt>
                <c:pt idx="2416">
                  <c:v>1.24</c:v>
                </c:pt>
                <c:pt idx="2417">
                  <c:v>2.8571428571428574E-2</c:v>
                </c:pt>
                <c:pt idx="2418">
                  <c:v>0</c:v>
                </c:pt>
                <c:pt idx="2419">
                  <c:v>2E-3</c:v>
                </c:pt>
                <c:pt idx="2420">
                  <c:v>2.8571428571428571E-3</c:v>
                </c:pt>
                <c:pt idx="2421">
                  <c:v>1.4321428571428572</c:v>
                </c:pt>
                <c:pt idx="2422">
                  <c:v>0.70000000000000007</c:v>
                </c:pt>
                <c:pt idx="2423">
                  <c:v>2E-3</c:v>
                </c:pt>
                <c:pt idx="2424">
                  <c:v>1.4285714285714287E-2</c:v>
                </c:pt>
                <c:pt idx="2425">
                  <c:v>0</c:v>
                </c:pt>
                <c:pt idx="2426">
                  <c:v>0.13</c:v>
                </c:pt>
                <c:pt idx="2427">
                  <c:v>0.48960000000000004</c:v>
                </c:pt>
                <c:pt idx="2428">
                  <c:v>3.8461538461538464E-2</c:v>
                </c:pt>
                <c:pt idx="2429">
                  <c:v>0</c:v>
                </c:pt>
                <c:pt idx="2430">
                  <c:v>0.33333333333333337</c:v>
                </c:pt>
                <c:pt idx="2431">
                  <c:v>0</c:v>
                </c:pt>
                <c:pt idx="2432">
                  <c:v>0.2</c:v>
                </c:pt>
                <c:pt idx="2433">
                  <c:v>107.88</c:v>
                </c:pt>
                <c:pt idx="2434">
                  <c:v>125.94166666666666</c:v>
                </c:pt>
                <c:pt idx="2435">
                  <c:v>202.51495</c:v>
                </c:pt>
                <c:pt idx="2436">
                  <c:v>108.60000000000001</c:v>
                </c:pt>
                <c:pt idx="2437">
                  <c:v>172.8</c:v>
                </c:pt>
                <c:pt idx="2438">
                  <c:v>167.98</c:v>
                </c:pt>
                <c:pt idx="2439">
                  <c:v>427.20000000000005</c:v>
                </c:pt>
                <c:pt idx="2440">
                  <c:v>107.5</c:v>
                </c:pt>
                <c:pt idx="2441">
                  <c:v>108</c:v>
                </c:pt>
                <c:pt idx="2442">
                  <c:v>101.53353333333335</c:v>
                </c:pt>
                <c:pt idx="2443">
                  <c:v>115.45</c:v>
                </c:pt>
                <c:pt idx="2444">
                  <c:v>133.5</c:v>
                </c:pt>
                <c:pt idx="2445">
                  <c:v>154.69999999999999</c:v>
                </c:pt>
                <c:pt idx="2446">
                  <c:v>100.84571428571429</c:v>
                </c:pt>
                <c:pt idx="2447">
                  <c:v>182</c:v>
                </c:pt>
                <c:pt idx="2448">
                  <c:v>180.86666666666667</c:v>
                </c:pt>
                <c:pt idx="2449">
                  <c:v>102.30434782608695</c:v>
                </c:pt>
                <c:pt idx="2450">
                  <c:v>110.17999999999999</c:v>
                </c:pt>
                <c:pt idx="2451">
                  <c:v>102.25</c:v>
                </c:pt>
                <c:pt idx="2452">
                  <c:v>100.78823529411764</c:v>
                </c:pt>
                <c:pt idx="2453">
                  <c:v>103.8</c:v>
                </c:pt>
                <c:pt idx="2454">
                  <c:v>110.70833333333334</c:v>
                </c:pt>
                <c:pt idx="2455">
                  <c:v>116.25000000000001</c:v>
                </c:pt>
                <c:pt idx="2456">
                  <c:v>111.1</c:v>
                </c:pt>
                <c:pt idx="2457">
                  <c:v>180.14285714285714</c:v>
                </c:pt>
                <c:pt idx="2458">
                  <c:v>100</c:v>
                </c:pt>
                <c:pt idx="2459">
                  <c:v>118.5</c:v>
                </c:pt>
                <c:pt idx="2460">
                  <c:v>107.21700000000001</c:v>
                </c:pt>
                <c:pt idx="2461">
                  <c:v>113.66666666666667</c:v>
                </c:pt>
                <c:pt idx="2462">
                  <c:v>103.16400000000002</c:v>
                </c:pt>
                <c:pt idx="2463">
                  <c:v>128</c:v>
                </c:pt>
                <c:pt idx="2464">
                  <c:v>135.76026666666667</c:v>
                </c:pt>
                <c:pt idx="2465">
                  <c:v>100</c:v>
                </c:pt>
                <c:pt idx="2466">
                  <c:v>100.00360000000002</c:v>
                </c:pt>
                <c:pt idx="2467">
                  <c:v>104.71999999999998</c:v>
                </c:pt>
                <c:pt idx="2468">
                  <c:v>105.02249999999999</c:v>
                </c:pt>
                <c:pt idx="2469">
                  <c:v>171.33333333333334</c:v>
                </c:pt>
                <c:pt idx="2470">
                  <c:v>127.49999999999999</c:v>
                </c:pt>
                <c:pt idx="2471">
                  <c:v>133.44333333333333</c:v>
                </c:pt>
                <c:pt idx="2472">
                  <c:v>100</c:v>
                </c:pt>
                <c:pt idx="2473">
                  <c:v>112.91099999999999</c:v>
                </c:pt>
                <c:pt idx="2474">
                  <c:v>100.1</c:v>
                </c:pt>
                <c:pt idx="2475">
                  <c:v>113.72727272727272</c:v>
                </c:pt>
                <c:pt idx="2476">
                  <c:v>119.31742857142855</c:v>
                </c:pt>
                <c:pt idx="2477">
                  <c:v>103.25</c:v>
                </c:pt>
                <c:pt idx="2478">
                  <c:v>265.66666666666669</c:v>
                </c:pt>
                <c:pt idx="2479">
                  <c:v>100.05066666666667</c:v>
                </c:pt>
                <c:pt idx="2480">
                  <c:v>106.69999999999999</c:v>
                </c:pt>
                <c:pt idx="2481">
                  <c:v>133.67142857142858</c:v>
                </c:pt>
                <c:pt idx="2482">
                  <c:v>121.39999999999999</c:v>
                </c:pt>
                <c:pt idx="2483">
                  <c:v>103.2</c:v>
                </c:pt>
                <c:pt idx="2484">
                  <c:v>125</c:v>
                </c:pt>
                <c:pt idx="2485">
                  <c:v>128.69999999999999</c:v>
                </c:pt>
                <c:pt idx="2486">
                  <c:v>101.00533333333333</c:v>
                </c:pt>
                <c:pt idx="2487">
                  <c:v>127.53666666666665</c:v>
                </c:pt>
                <c:pt idx="2488">
                  <c:v>100</c:v>
                </c:pt>
                <c:pt idx="2489">
                  <c:v>112.7715</c:v>
                </c:pt>
                <c:pt idx="2490">
                  <c:v>105.60000000000001</c:v>
                </c:pt>
                <c:pt idx="2491">
                  <c:v>202.625</c:v>
                </c:pt>
                <c:pt idx="2492">
                  <c:v>113.33333333333333</c:v>
                </c:pt>
                <c:pt idx="2493">
                  <c:v>2.5545454545454547</c:v>
                </c:pt>
                <c:pt idx="2494">
                  <c:v>7.8181818181818186E-2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0.6</c:v>
                </c:pt>
                <c:pt idx="2499">
                  <c:v>0</c:v>
                </c:pt>
                <c:pt idx="2500">
                  <c:v>0</c:v>
                </c:pt>
                <c:pt idx="2501">
                  <c:v>1.0526315789473684</c:v>
                </c:pt>
                <c:pt idx="2502">
                  <c:v>0.15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1.7500000000000002</c:v>
                </c:pt>
                <c:pt idx="2507">
                  <c:v>18.600000000000001</c:v>
                </c:pt>
                <c:pt idx="2508">
                  <c:v>0</c:v>
                </c:pt>
                <c:pt idx="2509">
                  <c:v>9.8166666666666664</c:v>
                </c:pt>
                <c:pt idx="2510">
                  <c:v>0</c:v>
                </c:pt>
                <c:pt idx="2511">
                  <c:v>4.3333333333333335E-2</c:v>
                </c:pt>
                <c:pt idx="2512">
                  <c:v>0</c:v>
                </c:pt>
                <c:pt idx="2513">
                  <c:v>109.48792</c:v>
                </c:pt>
                <c:pt idx="2514">
                  <c:v>100</c:v>
                </c:pt>
                <c:pt idx="2515">
                  <c:v>156.44444444444446</c:v>
                </c:pt>
                <c:pt idx="2516">
                  <c:v>101.6</c:v>
                </c:pt>
                <c:pt idx="2517">
                  <c:v>100.325</c:v>
                </c:pt>
                <c:pt idx="2518">
                  <c:v>112.94999999999999</c:v>
                </c:pt>
                <c:pt idx="2519">
                  <c:v>102.125</c:v>
                </c:pt>
                <c:pt idx="2520">
                  <c:v>107.24974999999999</c:v>
                </c:pt>
                <c:pt idx="2521">
                  <c:v>104.28333333333333</c:v>
                </c:pt>
                <c:pt idx="2522">
                  <c:v>100</c:v>
                </c:pt>
                <c:pt idx="2523">
                  <c:v>100.4</c:v>
                </c:pt>
                <c:pt idx="2524">
                  <c:v>126.125</c:v>
                </c:pt>
                <c:pt idx="2525">
                  <c:v>110.66666666666667</c:v>
                </c:pt>
                <c:pt idx="2526">
                  <c:v>105</c:v>
                </c:pt>
                <c:pt idx="2527">
                  <c:v>103.77499999999999</c:v>
                </c:pt>
                <c:pt idx="2528">
                  <c:v>115.99999999999999</c:v>
                </c:pt>
                <c:pt idx="2529">
                  <c:v>110.00000000000001</c:v>
                </c:pt>
                <c:pt idx="2530">
                  <c:v>113.01761111111111</c:v>
                </c:pt>
                <c:pt idx="2531">
                  <c:v>100.25</c:v>
                </c:pt>
                <c:pt idx="2532">
                  <c:v>103.4</c:v>
                </c:pt>
                <c:pt idx="2533">
                  <c:v>107.02857142857142</c:v>
                </c:pt>
                <c:pt idx="2534">
                  <c:v>103.57142857142858</c:v>
                </c:pt>
                <c:pt idx="2535">
                  <c:v>156.4</c:v>
                </c:pt>
                <c:pt idx="2536">
                  <c:v>100.82</c:v>
                </c:pt>
                <c:pt idx="2537">
                  <c:v>195.3</c:v>
                </c:pt>
                <c:pt idx="2538">
                  <c:v>111.71428571428572</c:v>
                </c:pt>
                <c:pt idx="2539">
                  <c:v>119.85454545454546</c:v>
                </c:pt>
                <c:pt idx="2540">
                  <c:v>101.85</c:v>
                </c:pt>
                <c:pt idx="2541">
                  <c:v>102.80254777070064</c:v>
                </c:pt>
                <c:pt idx="2542">
                  <c:v>100.84615384615385</c:v>
                </c:pt>
                <c:pt idx="2543">
                  <c:v>102.73469387755102</c:v>
                </c:pt>
                <c:pt idx="2544">
                  <c:v>106.5</c:v>
                </c:pt>
                <c:pt idx="2545">
                  <c:v>155.53333333333333</c:v>
                </c:pt>
                <c:pt idx="2546">
                  <c:v>122.8</c:v>
                </c:pt>
                <c:pt idx="2547">
                  <c:v>107.35</c:v>
                </c:pt>
                <c:pt idx="2548">
                  <c:v>105.50335570469798</c:v>
                </c:pt>
                <c:pt idx="2549">
                  <c:v>118.44444444444444</c:v>
                </c:pt>
                <c:pt idx="2550">
                  <c:v>108.88</c:v>
                </c:pt>
                <c:pt idx="2551">
                  <c:v>111.25</c:v>
                </c:pt>
                <c:pt idx="2552">
                  <c:v>100.1</c:v>
                </c:pt>
                <c:pt idx="2553">
                  <c:v>0</c:v>
                </c:pt>
                <c:pt idx="2554">
                  <c:v>0.75</c:v>
                </c:pt>
                <c:pt idx="2555">
                  <c:v>0</c:v>
                </c:pt>
                <c:pt idx="2556">
                  <c:v>0</c:v>
                </c:pt>
                <c:pt idx="2557">
                  <c:v>1</c:v>
                </c:pt>
                <c:pt idx="2558">
                  <c:v>0</c:v>
                </c:pt>
                <c:pt idx="2559">
                  <c:v>0.26666666666666666</c:v>
                </c:pt>
                <c:pt idx="2560">
                  <c:v>0.5</c:v>
                </c:pt>
                <c:pt idx="2561">
                  <c:v>2.2307692307692308</c:v>
                </c:pt>
                <c:pt idx="2562">
                  <c:v>0.84285714285714297</c:v>
                </c:pt>
                <c:pt idx="2563">
                  <c:v>0.25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0.13849999999999998</c:v>
                </c:pt>
                <c:pt idx="2572">
                  <c:v>0.6</c:v>
                </c:pt>
                <c:pt idx="2573">
                  <c:v>10.6</c:v>
                </c:pt>
                <c:pt idx="2574">
                  <c:v>1.1111111111111111E-3</c:v>
                </c:pt>
                <c:pt idx="2575">
                  <c:v>0.5</c:v>
                </c:pt>
                <c:pt idx="2576">
                  <c:v>0</c:v>
                </c:pt>
                <c:pt idx="2577">
                  <c:v>0.16666666666666669</c:v>
                </c:pt>
                <c:pt idx="2578">
                  <c:v>0.16666666666666669</c:v>
                </c:pt>
                <c:pt idx="2579">
                  <c:v>2.4340000000000002</c:v>
                </c:pt>
                <c:pt idx="2580">
                  <c:v>3.8833333333333329</c:v>
                </c:pt>
                <c:pt idx="2581">
                  <c:v>0.01</c:v>
                </c:pt>
                <c:pt idx="2582">
                  <c:v>0</c:v>
                </c:pt>
                <c:pt idx="2583">
                  <c:v>1.7333333333333332</c:v>
                </c:pt>
                <c:pt idx="2584">
                  <c:v>0.16666666666666669</c:v>
                </c:pt>
                <c:pt idx="2585">
                  <c:v>0</c:v>
                </c:pt>
                <c:pt idx="2586">
                  <c:v>1.25E-3</c:v>
                </c:pt>
                <c:pt idx="2587">
                  <c:v>12.166666666666668</c:v>
                </c:pt>
                <c:pt idx="2588">
                  <c:v>23.588571428571427</c:v>
                </c:pt>
                <c:pt idx="2589">
                  <c:v>5.6666666666666661</c:v>
                </c:pt>
                <c:pt idx="2590">
                  <c:v>39</c:v>
                </c:pt>
                <c:pt idx="2591">
                  <c:v>0.99546510341776351</c:v>
                </c:pt>
                <c:pt idx="2592">
                  <c:v>6.9320000000000004</c:v>
                </c:pt>
                <c:pt idx="2593">
                  <c:v>661.4</c:v>
                </c:pt>
                <c:pt idx="2594">
                  <c:v>326.0916666666667</c:v>
                </c:pt>
                <c:pt idx="2595">
                  <c:v>101.48571428571429</c:v>
                </c:pt>
                <c:pt idx="2596">
                  <c:v>104.21799999999999</c:v>
                </c:pt>
                <c:pt idx="2597">
                  <c:v>107.42157000000002</c:v>
                </c:pt>
                <c:pt idx="2598">
                  <c:v>110.05454545454545</c:v>
                </c:pt>
                <c:pt idx="2599">
                  <c:v>407.7</c:v>
                </c:pt>
                <c:pt idx="2600">
                  <c:v>223.92500000000001</c:v>
                </c:pt>
                <c:pt idx="2601">
                  <c:v>303.80111428571428</c:v>
                </c:pt>
                <c:pt idx="2602">
                  <c:v>141.3251043268175</c:v>
                </c:pt>
                <c:pt idx="2603">
                  <c:v>2790.6363636363635</c:v>
                </c:pt>
                <c:pt idx="2604">
                  <c:v>171.76130000000001</c:v>
                </c:pt>
                <c:pt idx="2605">
                  <c:v>101.01333333333334</c:v>
                </c:pt>
                <c:pt idx="2606">
                  <c:v>102</c:v>
                </c:pt>
                <c:pt idx="2607">
                  <c:v>169.76511744127936</c:v>
                </c:pt>
                <c:pt idx="2608">
                  <c:v>114.53400000000001</c:v>
                </c:pt>
                <c:pt idx="2609">
                  <c:v>877.6</c:v>
                </c:pt>
                <c:pt idx="2610">
                  <c:v>105.38666666666667</c:v>
                </c:pt>
                <c:pt idx="2611">
                  <c:v>188.39999999999998</c:v>
                </c:pt>
                <c:pt idx="2612">
                  <c:v>143.65230769230772</c:v>
                </c:pt>
                <c:pt idx="2613">
                  <c:v>145.88</c:v>
                </c:pt>
                <c:pt idx="2614">
                  <c:v>131.184</c:v>
                </c:pt>
                <c:pt idx="2615">
                  <c:v>113.99999999999999</c:v>
                </c:pt>
                <c:pt idx="2616">
                  <c:v>1379.4206249999997</c:v>
                </c:pt>
                <c:pt idx="2617">
                  <c:v>956</c:v>
                </c:pt>
                <c:pt idx="2618">
                  <c:v>112.00000000000001</c:v>
                </c:pt>
                <c:pt idx="2619">
                  <c:v>646.66666666666663</c:v>
                </c:pt>
                <c:pt idx="2620">
                  <c:v>110.36948748510132</c:v>
                </c:pt>
                <c:pt idx="2621">
                  <c:v>127.74000000000001</c:v>
                </c:pt>
                <c:pt idx="2622">
                  <c:v>157.9</c:v>
                </c:pt>
                <c:pt idx="2623">
                  <c:v>114.66525000000001</c:v>
                </c:pt>
                <c:pt idx="2624">
                  <c:v>137.00934579439252</c:v>
                </c:pt>
                <c:pt idx="2625">
                  <c:v>354.62</c:v>
                </c:pt>
                <c:pt idx="2626">
                  <c:v>106.02150537634409</c:v>
                </c:pt>
                <c:pt idx="2627">
                  <c:v>100</c:v>
                </c:pt>
                <c:pt idx="2628">
                  <c:v>187.3</c:v>
                </c:pt>
                <c:pt idx="2629">
                  <c:v>166.2</c:v>
                </c:pt>
                <c:pt idx="2630">
                  <c:v>101.72910662824208</c:v>
                </c:pt>
                <c:pt idx="2631">
                  <c:v>164</c:v>
                </c:pt>
                <c:pt idx="2632">
                  <c:v>105.66666666666666</c:v>
                </c:pt>
                <c:pt idx="2633">
                  <c:v>1</c:v>
                </c:pt>
                <c:pt idx="2634">
                  <c:v>0</c:v>
                </c:pt>
                <c:pt idx="2635">
                  <c:v>33.559730999999999</c:v>
                </c:pt>
                <c:pt idx="2636">
                  <c:v>2.0529999999999999</c:v>
                </c:pt>
                <c:pt idx="2637">
                  <c:v>10.5</c:v>
                </c:pt>
                <c:pt idx="2638">
                  <c:v>8.4172840000000004</c:v>
                </c:pt>
                <c:pt idx="2639">
                  <c:v>1.44</c:v>
                </c:pt>
                <c:pt idx="2640">
                  <c:v>0.88333333333333341</c:v>
                </c:pt>
                <c:pt idx="2641">
                  <c:v>9.920000000000001E-2</c:v>
                </c:pt>
                <c:pt idx="2642">
                  <c:v>0.59666666666666668</c:v>
                </c:pt>
                <c:pt idx="2643">
                  <c:v>1.8689285714285715</c:v>
                </c:pt>
                <c:pt idx="2644">
                  <c:v>0.88500000000000001</c:v>
                </c:pt>
                <c:pt idx="2645">
                  <c:v>11.52156862745098</c:v>
                </c:pt>
                <c:pt idx="2646">
                  <c:v>5.1000000000000004E-2</c:v>
                </c:pt>
                <c:pt idx="2647">
                  <c:v>21.033333333333335</c:v>
                </c:pt>
                <c:pt idx="2648">
                  <c:v>11.436666666666667</c:v>
                </c:pt>
                <c:pt idx="2649">
                  <c:v>18.737933333333334</c:v>
                </c:pt>
                <c:pt idx="2650">
                  <c:v>9.285714285714286E-2</c:v>
                </c:pt>
                <c:pt idx="2651">
                  <c:v>2.7204081632653061</c:v>
                </c:pt>
                <c:pt idx="2652">
                  <c:v>9.5000000000000001E-2</c:v>
                </c:pt>
                <c:pt idx="2653">
                  <c:v>102.89999999999999</c:v>
                </c:pt>
                <c:pt idx="2654">
                  <c:v>106.80000000000001</c:v>
                </c:pt>
                <c:pt idx="2655">
                  <c:v>104.59625</c:v>
                </c:pt>
                <c:pt idx="2656">
                  <c:v>103.42857142857143</c:v>
                </c:pt>
                <c:pt idx="2657">
                  <c:v>123.14285714285715</c:v>
                </c:pt>
                <c:pt idx="2658">
                  <c:v>159.29509999999999</c:v>
                </c:pt>
                <c:pt idx="2659">
                  <c:v>110.66666666666667</c:v>
                </c:pt>
                <c:pt idx="2660">
                  <c:v>170.70000000000002</c:v>
                </c:pt>
                <c:pt idx="2661">
                  <c:v>125.125</c:v>
                </c:pt>
                <c:pt idx="2662">
                  <c:v>6.4158609339642041</c:v>
                </c:pt>
                <c:pt idx="2663">
                  <c:v>11.343999999999999</c:v>
                </c:pt>
                <c:pt idx="2664">
                  <c:v>33.19</c:v>
                </c:pt>
                <c:pt idx="2665">
                  <c:v>27.58</c:v>
                </c:pt>
                <c:pt idx="2666">
                  <c:v>62.839999999999996</c:v>
                </c:pt>
                <c:pt idx="2667">
                  <c:v>7.5880000000000001</c:v>
                </c:pt>
                <c:pt idx="2668">
                  <c:v>50.38095238095238</c:v>
                </c:pt>
                <c:pt idx="2669">
                  <c:v>17.512820512820511</c:v>
                </c:pt>
                <c:pt idx="2670">
                  <c:v>1.375E-2</c:v>
                </c:pt>
                <c:pt idx="2671">
                  <c:v>0.33</c:v>
                </c:pt>
                <c:pt idx="2672">
                  <c:v>0.86250000000000004</c:v>
                </c:pt>
                <c:pt idx="2673">
                  <c:v>0.6875</c:v>
                </c:pt>
                <c:pt idx="2674">
                  <c:v>28.299999999999997</c:v>
                </c:pt>
                <c:pt idx="2675">
                  <c:v>0.24</c:v>
                </c:pt>
                <c:pt idx="2676">
                  <c:v>1.1428571428571428</c:v>
                </c:pt>
                <c:pt idx="2677">
                  <c:v>0.02</c:v>
                </c:pt>
                <c:pt idx="2678">
                  <c:v>0</c:v>
                </c:pt>
                <c:pt idx="2679">
                  <c:v>0</c:v>
                </c:pt>
                <c:pt idx="2680">
                  <c:v>0.14799999999999999</c:v>
                </c:pt>
                <c:pt idx="2681">
                  <c:v>2.8571428571428571E-3</c:v>
                </c:pt>
                <c:pt idx="2682">
                  <c:v>10.7325</c:v>
                </c:pt>
                <c:pt idx="2683">
                  <c:v>5.3846153846153842E-2</c:v>
                </c:pt>
                <c:pt idx="2684">
                  <c:v>0.7142857142857143</c:v>
                </c:pt>
                <c:pt idx="2685">
                  <c:v>0.8</c:v>
                </c:pt>
                <c:pt idx="2686">
                  <c:v>3.3333333333333335E-3</c:v>
                </c:pt>
                <c:pt idx="2687">
                  <c:v>0.47333333333333333</c:v>
                </c:pt>
                <c:pt idx="2688">
                  <c:v>5.65</c:v>
                </c:pt>
                <c:pt idx="2689">
                  <c:v>26.35217391304348</c:v>
                </c:pt>
                <c:pt idx="2690">
                  <c:v>0.325125</c:v>
                </c:pt>
                <c:pt idx="2691">
                  <c:v>0</c:v>
                </c:pt>
                <c:pt idx="2692">
                  <c:v>0.7000700070007001</c:v>
                </c:pt>
                <c:pt idx="2693">
                  <c:v>46.176470588235297</c:v>
                </c:pt>
                <c:pt idx="2694">
                  <c:v>34.410000000000004</c:v>
                </c:pt>
                <c:pt idx="2695">
                  <c:v>103.75000000000001</c:v>
                </c:pt>
                <c:pt idx="2696">
                  <c:v>6.0263157894736841</c:v>
                </c:pt>
                <c:pt idx="2697">
                  <c:v>10.539393939393939</c:v>
                </c:pt>
                <c:pt idx="2698">
                  <c:v>112.29714285714284</c:v>
                </c:pt>
                <c:pt idx="2699">
                  <c:v>350.84462500000001</c:v>
                </c:pt>
                <c:pt idx="2700">
                  <c:v>233.21535</c:v>
                </c:pt>
                <c:pt idx="2701">
                  <c:v>101.60599999999999</c:v>
                </c:pt>
                <c:pt idx="2702">
                  <c:v>153.90035000000003</c:v>
                </c:pt>
                <c:pt idx="2703">
                  <c:v>100.7161125319693</c:v>
                </c:pt>
                <c:pt idx="2704">
                  <c:v>131.38181818181818</c:v>
                </c:pt>
                <c:pt idx="2705">
                  <c:v>102.24133333333334</c:v>
                </c:pt>
                <c:pt idx="2706">
                  <c:v>116.35599999999999</c:v>
                </c:pt>
                <c:pt idx="2707">
                  <c:v>264.62241666666665</c:v>
                </c:pt>
                <c:pt idx="2708">
                  <c:v>119.98010000000001</c:v>
                </c:pt>
                <c:pt idx="2709">
                  <c:v>120.10400000000001</c:v>
                </c:pt>
                <c:pt idx="2710">
                  <c:v>103.58333333333334</c:v>
                </c:pt>
                <c:pt idx="2711">
                  <c:v>108.83333333333334</c:v>
                </c:pt>
                <c:pt idx="2712">
                  <c:v>118.12400000000001</c:v>
                </c:pt>
                <c:pt idx="2713">
                  <c:v>1462</c:v>
                </c:pt>
                <c:pt idx="2714">
                  <c:v>252.54</c:v>
                </c:pt>
                <c:pt idx="2715">
                  <c:v>140.05000000000001</c:v>
                </c:pt>
                <c:pt idx="2716">
                  <c:v>296.87520259319291</c:v>
                </c:pt>
                <c:pt idx="2717">
                  <c:v>144.54249999999999</c:v>
                </c:pt>
                <c:pt idx="2718">
                  <c:v>105.745</c:v>
                </c:pt>
                <c:pt idx="2719">
                  <c:v>493.21000000000004</c:v>
                </c:pt>
                <c:pt idx="2720">
                  <c:v>201.82666666666668</c:v>
                </c:pt>
                <c:pt idx="2721">
                  <c:v>104.44</c:v>
                </c:pt>
                <c:pt idx="2722">
                  <c:v>170.29262962962963</c:v>
                </c:pt>
                <c:pt idx="2723">
                  <c:v>104.30333333333333</c:v>
                </c:pt>
                <c:pt idx="2724">
                  <c:v>118.25000000000001</c:v>
                </c:pt>
                <c:pt idx="2725">
                  <c:v>107.538</c:v>
                </c:pt>
                <c:pt idx="2726">
                  <c:v>978.13466666666682</c:v>
                </c:pt>
                <c:pt idx="2727">
                  <c:v>122.9</c:v>
                </c:pt>
                <c:pt idx="2728">
                  <c:v>246.0608</c:v>
                </c:pt>
                <c:pt idx="2729">
                  <c:v>147.94</c:v>
                </c:pt>
                <c:pt idx="2730">
                  <c:v>384.09090909090907</c:v>
                </c:pt>
                <c:pt idx="2731">
                  <c:v>103.33333333333334</c:v>
                </c:pt>
                <c:pt idx="2732">
                  <c:v>0.43750000000000006</c:v>
                </c:pt>
                <c:pt idx="2733">
                  <c:v>29.24</c:v>
                </c:pt>
                <c:pt idx="2734">
                  <c:v>0</c:v>
                </c:pt>
                <c:pt idx="2735">
                  <c:v>5.21875</c:v>
                </c:pt>
                <c:pt idx="2736">
                  <c:v>21.887499999999999</c:v>
                </c:pt>
                <c:pt idx="2737">
                  <c:v>26.700000000000003</c:v>
                </c:pt>
                <c:pt idx="2738">
                  <c:v>28.000000000000004</c:v>
                </c:pt>
                <c:pt idx="2739">
                  <c:v>1.06</c:v>
                </c:pt>
                <c:pt idx="2740">
                  <c:v>1.0999999999999999</c:v>
                </c:pt>
                <c:pt idx="2741">
                  <c:v>0</c:v>
                </c:pt>
                <c:pt idx="2742">
                  <c:v>0</c:v>
                </c:pt>
                <c:pt idx="2743">
                  <c:v>11.458333333333332</c:v>
                </c:pt>
                <c:pt idx="2744">
                  <c:v>19</c:v>
                </c:pt>
                <c:pt idx="2745">
                  <c:v>0</c:v>
                </c:pt>
                <c:pt idx="2746">
                  <c:v>52</c:v>
                </c:pt>
                <c:pt idx="2747">
                  <c:v>10.48</c:v>
                </c:pt>
                <c:pt idx="2748">
                  <c:v>0.66666666666666674</c:v>
                </c:pt>
                <c:pt idx="2749">
                  <c:v>11.700000000000001</c:v>
                </c:pt>
                <c:pt idx="2750">
                  <c:v>10.5</c:v>
                </c:pt>
                <c:pt idx="2751">
                  <c:v>0</c:v>
                </c:pt>
                <c:pt idx="2752">
                  <c:v>0.72</c:v>
                </c:pt>
                <c:pt idx="2753">
                  <c:v>0.76923076923076927</c:v>
                </c:pt>
                <c:pt idx="2754">
                  <c:v>0.22842639593908631</c:v>
                </c:pt>
                <c:pt idx="2755">
                  <c:v>1.125</c:v>
                </c:pt>
                <c:pt idx="2756">
                  <c:v>0</c:v>
                </c:pt>
                <c:pt idx="2757">
                  <c:v>2</c:v>
                </c:pt>
                <c:pt idx="2758">
                  <c:v>0.85000000000000009</c:v>
                </c:pt>
                <c:pt idx="2759">
                  <c:v>14.314285714285715</c:v>
                </c:pt>
                <c:pt idx="2760">
                  <c:v>0.25</c:v>
                </c:pt>
                <c:pt idx="2761">
                  <c:v>10.411249999999999</c:v>
                </c:pt>
                <c:pt idx="2762">
                  <c:v>0</c:v>
                </c:pt>
                <c:pt idx="2763">
                  <c:v>0</c:v>
                </c:pt>
                <c:pt idx="2764">
                  <c:v>0.18867924528301888</c:v>
                </c:pt>
                <c:pt idx="2765">
                  <c:v>14.249999999999998</c:v>
                </c:pt>
                <c:pt idx="2766">
                  <c:v>3</c:v>
                </c:pt>
                <c:pt idx="2767">
                  <c:v>7.8809523809523814</c:v>
                </c:pt>
                <c:pt idx="2768">
                  <c:v>0.33333333333333337</c:v>
                </c:pt>
                <c:pt idx="2769">
                  <c:v>25.545454545454543</c:v>
                </c:pt>
                <c:pt idx="2770">
                  <c:v>2.12</c:v>
                </c:pt>
                <c:pt idx="2771">
                  <c:v>0</c:v>
                </c:pt>
                <c:pt idx="2772">
                  <c:v>105.28</c:v>
                </c:pt>
                <c:pt idx="2773">
                  <c:v>120</c:v>
                </c:pt>
                <c:pt idx="2774">
                  <c:v>114.5</c:v>
                </c:pt>
                <c:pt idx="2775">
                  <c:v>119</c:v>
                </c:pt>
                <c:pt idx="2776">
                  <c:v>104.67999999999999</c:v>
                </c:pt>
                <c:pt idx="2777">
                  <c:v>117.83999999999999</c:v>
                </c:pt>
                <c:pt idx="2778">
                  <c:v>119.7</c:v>
                </c:pt>
                <c:pt idx="2779">
                  <c:v>102.49999999999999</c:v>
                </c:pt>
                <c:pt idx="2780">
                  <c:v>101.16666666666667</c:v>
                </c:pt>
                <c:pt idx="2781">
                  <c:v>105.33333333333333</c:v>
                </c:pt>
                <c:pt idx="2782">
                  <c:v>102.49999999999999</c:v>
                </c:pt>
                <c:pt idx="2783">
                  <c:v>107.60000000000001</c:v>
                </c:pt>
                <c:pt idx="2784">
                  <c:v>110.5675</c:v>
                </c:pt>
                <c:pt idx="2785">
                  <c:v>150</c:v>
                </c:pt>
                <c:pt idx="2786">
                  <c:v>104.28571428571429</c:v>
                </c:pt>
                <c:pt idx="2787">
                  <c:v>115.5</c:v>
                </c:pt>
                <c:pt idx="2788">
                  <c:v>102.64512500000001</c:v>
                </c:pt>
                <c:pt idx="2789">
                  <c:v>101.4</c:v>
                </c:pt>
                <c:pt idx="2790">
                  <c:v>116.6348</c:v>
                </c:pt>
                <c:pt idx="2791">
                  <c:v>133</c:v>
                </c:pt>
                <c:pt idx="2792">
                  <c:v>133.20000000000002</c:v>
                </c:pt>
                <c:pt idx="2793">
                  <c:v>101.83333333333333</c:v>
                </c:pt>
                <c:pt idx="2794">
                  <c:v>127.95</c:v>
                </c:pt>
                <c:pt idx="2795">
                  <c:v>114.99999999999999</c:v>
                </c:pt>
                <c:pt idx="2796">
                  <c:v>110.00000000000001</c:v>
                </c:pt>
                <c:pt idx="2797">
                  <c:v>112.1</c:v>
                </c:pt>
                <c:pt idx="2798">
                  <c:v>126</c:v>
                </c:pt>
                <c:pt idx="2799">
                  <c:v>100.24444444444444</c:v>
                </c:pt>
                <c:pt idx="2800">
                  <c:v>102.4</c:v>
                </c:pt>
                <c:pt idx="2801">
                  <c:v>108.2</c:v>
                </c:pt>
                <c:pt idx="2802">
                  <c:v>100.27</c:v>
                </c:pt>
                <c:pt idx="2803">
                  <c:v>113.3</c:v>
                </c:pt>
                <c:pt idx="2804">
                  <c:v>127.57571428571428</c:v>
                </c:pt>
                <c:pt idx="2805">
                  <c:v>107.73333333333332</c:v>
                </c:pt>
                <c:pt idx="2806">
                  <c:v>242</c:v>
                </c:pt>
                <c:pt idx="2807">
                  <c:v>141.56666666666666</c:v>
                </c:pt>
                <c:pt idx="2808">
                  <c:v>130</c:v>
                </c:pt>
                <c:pt idx="2809">
                  <c:v>106.03</c:v>
                </c:pt>
                <c:pt idx="2810">
                  <c:v>104.80000000000001</c:v>
                </c:pt>
                <c:pt idx="2811">
                  <c:v>136</c:v>
                </c:pt>
                <c:pt idx="2812">
                  <c:v>100</c:v>
                </c:pt>
                <c:pt idx="2813">
                  <c:v>100</c:v>
                </c:pt>
                <c:pt idx="2814">
                  <c:v>124</c:v>
                </c:pt>
                <c:pt idx="2815">
                  <c:v>116.92307692307693</c:v>
                </c:pt>
                <c:pt idx="2816">
                  <c:v>103.33333333333334</c:v>
                </c:pt>
                <c:pt idx="2817">
                  <c:v>107.74999999999999</c:v>
                </c:pt>
                <c:pt idx="2818">
                  <c:v>120.24999999999999</c:v>
                </c:pt>
                <c:pt idx="2819">
                  <c:v>100.37894736842105</c:v>
                </c:pt>
                <c:pt idx="2820">
                  <c:v>106.52</c:v>
                </c:pt>
                <c:pt idx="2821">
                  <c:v>100</c:v>
                </c:pt>
                <c:pt idx="2822">
                  <c:v>110.66666666666667</c:v>
                </c:pt>
                <c:pt idx="2823">
                  <c:v>114.71959999999999</c:v>
                </c:pt>
                <c:pt idx="2824">
                  <c:v>108.25925925925925</c:v>
                </c:pt>
                <c:pt idx="2825">
                  <c:v>170</c:v>
                </c:pt>
                <c:pt idx="2826">
                  <c:v>187.09899999999999</c:v>
                </c:pt>
                <c:pt idx="2827">
                  <c:v>107.77777777777777</c:v>
                </c:pt>
                <c:pt idx="2828">
                  <c:v>100</c:v>
                </c:pt>
                <c:pt idx="2829">
                  <c:v>120.24999999999999</c:v>
                </c:pt>
                <c:pt idx="2830">
                  <c:v>111.42857142857143</c:v>
                </c:pt>
                <c:pt idx="2831">
                  <c:v>104</c:v>
                </c:pt>
                <c:pt idx="2832">
                  <c:v>1</c:v>
                </c:pt>
                <c:pt idx="2833">
                  <c:v>0</c:v>
                </c:pt>
                <c:pt idx="2834">
                  <c:v>0</c:v>
                </c:pt>
                <c:pt idx="2835">
                  <c:v>5.4545454545454541</c:v>
                </c:pt>
                <c:pt idx="2836">
                  <c:v>31.546666666666667</c:v>
                </c:pt>
                <c:pt idx="2837">
                  <c:v>0</c:v>
                </c:pt>
                <c:pt idx="2838">
                  <c:v>0</c:v>
                </c:pt>
                <c:pt idx="2839">
                  <c:v>0.2</c:v>
                </c:pt>
                <c:pt idx="2840">
                  <c:v>1</c:v>
                </c:pt>
                <c:pt idx="2841">
                  <c:v>3.8875000000000002</c:v>
                </c:pt>
                <c:pt idx="2842">
                  <c:v>0</c:v>
                </c:pt>
                <c:pt idx="2843">
                  <c:v>1.9</c:v>
                </c:pt>
                <c:pt idx="2844">
                  <c:v>0</c:v>
                </c:pt>
                <c:pt idx="2845">
                  <c:v>41.699999999999996</c:v>
                </c:pt>
                <c:pt idx="2846">
                  <c:v>50</c:v>
                </c:pt>
                <c:pt idx="2847">
                  <c:v>4.8666666666666663</c:v>
                </c:pt>
                <c:pt idx="2848">
                  <c:v>19.736842105263158</c:v>
                </c:pt>
                <c:pt idx="2849">
                  <c:v>0</c:v>
                </c:pt>
                <c:pt idx="2850">
                  <c:v>1.7500000000000002</c:v>
                </c:pt>
                <c:pt idx="2851">
                  <c:v>6.65</c:v>
                </c:pt>
                <c:pt idx="2852">
                  <c:v>32</c:v>
                </c:pt>
                <c:pt idx="2853">
                  <c:v>0.43307086614173229</c:v>
                </c:pt>
                <c:pt idx="2854">
                  <c:v>0.04</c:v>
                </c:pt>
                <c:pt idx="2855">
                  <c:v>1.6</c:v>
                </c:pt>
                <c:pt idx="2856">
                  <c:v>0</c:v>
                </c:pt>
                <c:pt idx="2857">
                  <c:v>0.89999999999999991</c:v>
                </c:pt>
                <c:pt idx="2858">
                  <c:v>20.16</c:v>
                </c:pt>
                <c:pt idx="2859">
                  <c:v>42.011733333333332</c:v>
                </c:pt>
                <c:pt idx="2860">
                  <c:v>0.88500000000000001</c:v>
                </c:pt>
                <c:pt idx="2861">
                  <c:v>15</c:v>
                </c:pt>
                <c:pt idx="2862">
                  <c:v>4.67</c:v>
                </c:pt>
                <c:pt idx="2863">
                  <c:v>0</c:v>
                </c:pt>
                <c:pt idx="2864">
                  <c:v>38.119999999999997</c:v>
                </c:pt>
                <c:pt idx="2865">
                  <c:v>5.42</c:v>
                </c:pt>
                <c:pt idx="2866">
                  <c:v>3.4999999999999996E-2</c:v>
                </c:pt>
                <c:pt idx="2867">
                  <c:v>0</c:v>
                </c:pt>
                <c:pt idx="2868">
                  <c:v>10.833333333333334</c:v>
                </c:pt>
                <c:pt idx="2869">
                  <c:v>2.1</c:v>
                </c:pt>
                <c:pt idx="2870">
                  <c:v>0.2589285714285714</c:v>
                </c:pt>
                <c:pt idx="2871">
                  <c:v>23.333333333333332</c:v>
                </c:pt>
                <c:pt idx="2872">
                  <c:v>0</c:v>
                </c:pt>
                <c:pt idx="2873">
                  <c:v>33.6</c:v>
                </c:pt>
                <c:pt idx="2874">
                  <c:v>19.079999999999998</c:v>
                </c:pt>
                <c:pt idx="2875">
                  <c:v>0.41111111111111115</c:v>
                </c:pt>
                <c:pt idx="2876">
                  <c:v>32.5</c:v>
                </c:pt>
                <c:pt idx="2877">
                  <c:v>5</c:v>
                </c:pt>
                <c:pt idx="2878">
                  <c:v>0.16666666666666669</c:v>
                </c:pt>
                <c:pt idx="2879">
                  <c:v>0</c:v>
                </c:pt>
                <c:pt idx="2880">
                  <c:v>38.066666666666663</c:v>
                </c:pt>
                <c:pt idx="2881">
                  <c:v>1.05</c:v>
                </c:pt>
                <c:pt idx="2882">
                  <c:v>2.73</c:v>
                </c:pt>
                <c:pt idx="2883">
                  <c:v>9.0909090909090917</c:v>
                </c:pt>
                <c:pt idx="2884">
                  <c:v>0.5</c:v>
                </c:pt>
                <c:pt idx="2885">
                  <c:v>0</c:v>
                </c:pt>
                <c:pt idx="2886">
                  <c:v>4.5999999999999996</c:v>
                </c:pt>
                <c:pt idx="2887">
                  <c:v>20.833333333333336</c:v>
                </c:pt>
                <c:pt idx="2888">
                  <c:v>4.583333333333333</c:v>
                </c:pt>
                <c:pt idx="2889">
                  <c:v>4.2133333333333338</c:v>
                </c:pt>
                <c:pt idx="2890">
                  <c:v>0</c:v>
                </c:pt>
                <c:pt idx="2891">
                  <c:v>61.909090909090914</c:v>
                </c:pt>
                <c:pt idx="2892">
                  <c:v>0.8</c:v>
                </c:pt>
                <c:pt idx="2893">
                  <c:v>1.6666666666666666E-2</c:v>
                </c:pt>
                <c:pt idx="2894">
                  <c:v>0.77999999999999992</c:v>
                </c:pt>
                <c:pt idx="2895">
                  <c:v>5</c:v>
                </c:pt>
                <c:pt idx="2896">
                  <c:v>17.771428571428572</c:v>
                </c:pt>
                <c:pt idx="2897">
                  <c:v>9.4166666666666661</c:v>
                </c:pt>
                <c:pt idx="2898">
                  <c:v>0.08</c:v>
                </c:pt>
                <c:pt idx="2899">
                  <c:v>2.75</c:v>
                </c:pt>
                <c:pt idx="2900">
                  <c:v>1.1111111111111112E-2</c:v>
                </c:pt>
                <c:pt idx="2901">
                  <c:v>3.3333333333333335E-3</c:v>
                </c:pt>
                <c:pt idx="2902">
                  <c:v>36.5</c:v>
                </c:pt>
                <c:pt idx="2903">
                  <c:v>14.058171745152354</c:v>
                </c:pt>
                <c:pt idx="2904">
                  <c:v>0.02</c:v>
                </c:pt>
                <c:pt idx="2905">
                  <c:v>4.0000000000000001E-3</c:v>
                </c:pt>
                <c:pt idx="2906">
                  <c:v>61.1</c:v>
                </c:pt>
                <c:pt idx="2907">
                  <c:v>7.8378378378378386</c:v>
                </c:pt>
                <c:pt idx="2908">
                  <c:v>21.85</c:v>
                </c:pt>
                <c:pt idx="2909">
                  <c:v>27.24</c:v>
                </c:pt>
                <c:pt idx="2910">
                  <c:v>8.5</c:v>
                </c:pt>
                <c:pt idx="2911">
                  <c:v>26.840000000000003</c:v>
                </c:pt>
                <c:pt idx="2912">
                  <c:v>129</c:v>
                </c:pt>
                <c:pt idx="2913">
                  <c:v>100</c:v>
                </c:pt>
                <c:pt idx="2914">
                  <c:v>100</c:v>
                </c:pt>
                <c:pt idx="2915">
                  <c:v>103.2</c:v>
                </c:pt>
                <c:pt idx="2916">
                  <c:v>102.44597777777777</c:v>
                </c:pt>
                <c:pt idx="2917">
                  <c:v>125</c:v>
                </c:pt>
                <c:pt idx="2918">
                  <c:v>130.83333333333334</c:v>
                </c:pt>
                <c:pt idx="2919">
                  <c:v>100</c:v>
                </c:pt>
                <c:pt idx="2920">
                  <c:v>102.06937499999999</c:v>
                </c:pt>
                <c:pt idx="2921">
                  <c:v>100.92000000000002</c:v>
                </c:pt>
                <c:pt idx="2922">
                  <c:v>106</c:v>
                </c:pt>
                <c:pt idx="2923">
                  <c:v>105.0967741935484</c:v>
                </c:pt>
                <c:pt idx="2924">
                  <c:v>102.76</c:v>
                </c:pt>
                <c:pt idx="2925">
                  <c:v>108</c:v>
                </c:pt>
                <c:pt idx="2926">
                  <c:v>100.88571428571429</c:v>
                </c:pt>
                <c:pt idx="2927">
                  <c:v>128</c:v>
                </c:pt>
                <c:pt idx="2928">
                  <c:v>133.33333333333331</c:v>
                </c:pt>
                <c:pt idx="2929">
                  <c:v>101.375</c:v>
                </c:pt>
                <c:pt idx="2930">
                  <c:v>102.875</c:v>
                </c:pt>
                <c:pt idx="2931">
                  <c:v>107.24000000000001</c:v>
                </c:pt>
                <c:pt idx="2932">
                  <c:v>4.0000000000000001E-3</c:v>
                </c:pt>
                <c:pt idx="2933">
                  <c:v>20.424999999999997</c:v>
                </c:pt>
                <c:pt idx="2934">
                  <c:v>0</c:v>
                </c:pt>
                <c:pt idx="2935">
                  <c:v>1</c:v>
                </c:pt>
                <c:pt idx="2936">
                  <c:v>0</c:v>
                </c:pt>
                <c:pt idx="2937">
                  <c:v>0.1</c:v>
                </c:pt>
                <c:pt idx="2938">
                  <c:v>4.2880000000000003</c:v>
                </c:pt>
                <c:pt idx="2939">
                  <c:v>4.8000000000000004E-3</c:v>
                </c:pt>
                <c:pt idx="2940">
                  <c:v>2.5</c:v>
                </c:pt>
                <c:pt idx="2941">
                  <c:v>0</c:v>
                </c:pt>
                <c:pt idx="2942">
                  <c:v>2.1919999999999997</c:v>
                </c:pt>
                <c:pt idx="2943">
                  <c:v>8.0250000000000004</c:v>
                </c:pt>
                <c:pt idx="2944">
                  <c:v>0.15125</c:v>
                </c:pt>
                <c:pt idx="2945">
                  <c:v>0</c:v>
                </c:pt>
                <c:pt idx="2946">
                  <c:v>59.583333333333336</c:v>
                </c:pt>
                <c:pt idx="2947">
                  <c:v>16.734177215189874</c:v>
                </c:pt>
                <c:pt idx="2948">
                  <c:v>1.8666666666666669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109.62</c:v>
                </c:pt>
                <c:pt idx="2953">
                  <c:v>121.8</c:v>
                </c:pt>
                <c:pt idx="2954">
                  <c:v>106.85</c:v>
                </c:pt>
                <c:pt idx="2955">
                  <c:v>100.71379999999999</c:v>
                </c:pt>
                <c:pt idx="2956">
                  <c:v>109.00000000000001</c:v>
                </c:pt>
                <c:pt idx="2957">
                  <c:v>113.63000000000001</c:v>
                </c:pt>
                <c:pt idx="2958">
                  <c:v>113.92</c:v>
                </c:pt>
                <c:pt idx="2959">
                  <c:v>106</c:v>
                </c:pt>
                <c:pt idx="2960">
                  <c:v>162.5</c:v>
                </c:pt>
                <c:pt idx="2961">
                  <c:v>106</c:v>
                </c:pt>
                <c:pt idx="2962">
                  <c:v>100.15624999999999</c:v>
                </c:pt>
                <c:pt idx="2963">
                  <c:v>105.35000000000001</c:v>
                </c:pt>
                <c:pt idx="2964">
                  <c:v>174.8</c:v>
                </c:pt>
                <c:pt idx="2965">
                  <c:v>102</c:v>
                </c:pt>
                <c:pt idx="2966">
                  <c:v>100.125</c:v>
                </c:pt>
                <c:pt idx="2967">
                  <c:v>171.42857142857142</c:v>
                </c:pt>
                <c:pt idx="2968">
                  <c:v>113.56666666666666</c:v>
                </c:pt>
                <c:pt idx="2969">
                  <c:v>129.46666666666667</c:v>
                </c:pt>
                <c:pt idx="2970">
                  <c:v>101.4</c:v>
                </c:pt>
                <c:pt idx="2971">
                  <c:v>109.16666666666666</c:v>
                </c:pt>
                <c:pt idx="2972">
                  <c:v>128.92500000000001</c:v>
                </c:pt>
                <c:pt idx="2973">
                  <c:v>102.06</c:v>
                </c:pt>
                <c:pt idx="2974">
                  <c:v>146.53957758620692</c:v>
                </c:pt>
                <c:pt idx="2975">
                  <c:v>100.352</c:v>
                </c:pt>
                <c:pt idx="2976">
                  <c:v>121.64999999999999</c:v>
                </c:pt>
                <c:pt idx="2977">
                  <c:v>105.5</c:v>
                </c:pt>
                <c:pt idx="2978">
                  <c:v>110.4008</c:v>
                </c:pt>
                <c:pt idx="2979">
                  <c:v>100</c:v>
                </c:pt>
                <c:pt idx="2980">
                  <c:v>176.535</c:v>
                </c:pt>
                <c:pt idx="2981">
                  <c:v>100</c:v>
                </c:pt>
                <c:pt idx="2982">
                  <c:v>103.29411764705883</c:v>
                </c:pt>
                <c:pt idx="2983">
                  <c:v>104.5</c:v>
                </c:pt>
                <c:pt idx="2984">
                  <c:v>100.29999999999998</c:v>
                </c:pt>
                <c:pt idx="2985">
                  <c:v>457.74666666666673</c:v>
                </c:pt>
                <c:pt idx="2986">
                  <c:v>104.96000000000001</c:v>
                </c:pt>
                <c:pt idx="2987">
                  <c:v>171.94285714285715</c:v>
                </c:pt>
                <c:pt idx="2988">
                  <c:v>103.73000000000002</c:v>
                </c:pt>
                <c:pt idx="2989">
                  <c:v>103.029</c:v>
                </c:pt>
                <c:pt idx="2990">
                  <c:v>118.88888888888889</c:v>
                </c:pt>
                <c:pt idx="2991">
                  <c:v>100</c:v>
                </c:pt>
                <c:pt idx="2992">
                  <c:v>318.69988910451895</c:v>
                </c:pt>
                <c:pt idx="2993">
                  <c:v>108.50614285714286</c:v>
                </c:pt>
                <c:pt idx="2994">
                  <c:v>101.16666666666667</c:v>
                </c:pt>
                <c:pt idx="2995">
                  <c:v>112.815</c:v>
                </c:pt>
                <c:pt idx="2996">
                  <c:v>120.49622641509434</c:v>
                </c:pt>
                <c:pt idx="2997">
                  <c:v>107.74999999999999</c:v>
                </c:pt>
                <c:pt idx="2998">
                  <c:v>180</c:v>
                </c:pt>
                <c:pt idx="2999">
                  <c:v>101.16666666666667</c:v>
                </c:pt>
                <c:pt idx="3000">
                  <c:v>119.756</c:v>
                </c:pt>
                <c:pt idx="3001">
                  <c:v>158</c:v>
                </c:pt>
                <c:pt idx="3002">
                  <c:v>123.66666666666666</c:v>
                </c:pt>
                <c:pt idx="3003">
                  <c:v>117.12499999999999</c:v>
                </c:pt>
                <c:pt idx="3004">
                  <c:v>156.96</c:v>
                </c:pt>
                <c:pt idx="3005">
                  <c:v>113.104</c:v>
                </c:pt>
                <c:pt idx="3006">
                  <c:v>103.17647058823529</c:v>
                </c:pt>
                <c:pt idx="3007">
                  <c:v>102.61176470588236</c:v>
                </c:pt>
                <c:pt idx="3008">
                  <c:v>105.84090909090908</c:v>
                </c:pt>
                <c:pt idx="3009">
                  <c:v>100.71428571428571</c:v>
                </c:pt>
                <c:pt idx="3010">
                  <c:v>121.23333333333332</c:v>
                </c:pt>
                <c:pt idx="3011">
                  <c:v>100.57142857142858</c:v>
                </c:pt>
                <c:pt idx="3012">
                  <c:v>116.02222222222223</c:v>
                </c:pt>
                <c:pt idx="3013">
                  <c:v>100.88</c:v>
                </c:pt>
                <c:pt idx="3014">
                  <c:v>103</c:v>
                </c:pt>
                <c:pt idx="3015">
                  <c:v>246.42</c:v>
                </c:pt>
                <c:pt idx="3016">
                  <c:v>302.2</c:v>
                </c:pt>
                <c:pt idx="3017">
                  <c:v>143.33333333333334</c:v>
                </c:pt>
                <c:pt idx="3018">
                  <c:v>131.44</c:v>
                </c:pt>
                <c:pt idx="3019">
                  <c:v>168.01999999999998</c:v>
                </c:pt>
                <c:pt idx="3020">
                  <c:v>109.67666666666666</c:v>
                </c:pt>
                <c:pt idx="3021">
                  <c:v>106.6857142857143</c:v>
                </c:pt>
                <c:pt idx="3022">
                  <c:v>100</c:v>
                </c:pt>
                <c:pt idx="3023">
                  <c:v>127.2</c:v>
                </c:pt>
                <c:pt idx="3024">
                  <c:v>146.53333333333333</c:v>
                </c:pt>
                <c:pt idx="3025">
                  <c:v>112.53599999999999</c:v>
                </c:pt>
                <c:pt idx="3026">
                  <c:v>108.78684000000001</c:v>
                </c:pt>
                <c:pt idx="3027">
                  <c:v>126.732</c:v>
                </c:pt>
                <c:pt idx="3028">
                  <c:v>213.20000000000002</c:v>
                </c:pt>
                <c:pt idx="3029">
                  <c:v>100.49999999999999</c:v>
                </c:pt>
                <c:pt idx="3030">
                  <c:v>108.71389999999998</c:v>
                </c:pt>
                <c:pt idx="3031">
                  <c:v>107.5</c:v>
                </c:pt>
                <c:pt idx="3032">
                  <c:v>110.48192771084338</c:v>
                </c:pt>
                <c:pt idx="3033">
                  <c:v>128</c:v>
                </c:pt>
                <c:pt idx="3034">
                  <c:v>110.00666666666667</c:v>
                </c:pt>
                <c:pt idx="3035">
                  <c:v>109.34166666666667</c:v>
                </c:pt>
                <c:pt idx="3036">
                  <c:v>132.70650000000001</c:v>
                </c:pt>
                <c:pt idx="3037">
                  <c:v>190.84810126582278</c:v>
                </c:pt>
                <c:pt idx="3038">
                  <c:v>149</c:v>
                </c:pt>
                <c:pt idx="3039">
                  <c:v>166.4</c:v>
                </c:pt>
                <c:pt idx="3040">
                  <c:v>106.66666666666667</c:v>
                </c:pt>
                <c:pt idx="3041">
                  <c:v>106</c:v>
                </c:pt>
                <c:pt idx="3042">
                  <c:v>23.62857142857143</c:v>
                </c:pt>
                <c:pt idx="3043">
                  <c:v>0.15</c:v>
                </c:pt>
                <c:pt idx="3044">
                  <c:v>0.4</c:v>
                </c:pt>
                <c:pt idx="3045">
                  <c:v>0</c:v>
                </c:pt>
                <c:pt idx="3046">
                  <c:v>5.0000000000000001E-3</c:v>
                </c:pt>
                <c:pt idx="3047">
                  <c:v>0</c:v>
                </c:pt>
                <c:pt idx="3048">
                  <c:v>0</c:v>
                </c:pt>
                <c:pt idx="3049">
                  <c:v>1.6666666666666666E-2</c:v>
                </c:pt>
                <c:pt idx="3050">
                  <c:v>3.0066666666666664</c:v>
                </c:pt>
                <c:pt idx="3051">
                  <c:v>0.15227272727272728</c:v>
                </c:pt>
                <c:pt idx="3052">
                  <c:v>0</c:v>
                </c:pt>
                <c:pt idx="3053">
                  <c:v>66.84</c:v>
                </c:pt>
                <c:pt idx="3054">
                  <c:v>19.566666666666666</c:v>
                </c:pt>
                <c:pt idx="3055">
                  <c:v>11.294666666666666</c:v>
                </c:pt>
                <c:pt idx="3056">
                  <c:v>0.04</c:v>
                </c:pt>
                <c:pt idx="3057">
                  <c:v>2.5</c:v>
                </c:pt>
                <c:pt idx="3058">
                  <c:v>6.9999999999999993E-2</c:v>
                </c:pt>
                <c:pt idx="3059">
                  <c:v>14.099999999999998</c:v>
                </c:pt>
                <c:pt idx="3060">
                  <c:v>3.34</c:v>
                </c:pt>
                <c:pt idx="3061">
                  <c:v>59.774999999999999</c:v>
                </c:pt>
                <c:pt idx="3062">
                  <c:v>1.6666666666666666E-2</c:v>
                </c:pt>
                <c:pt idx="3063">
                  <c:v>2.3035714285714284E-2</c:v>
                </c:pt>
                <c:pt idx="3064">
                  <c:v>8.8000000000000009E-2</c:v>
                </c:pt>
                <c:pt idx="3065">
                  <c:v>8.64</c:v>
                </c:pt>
                <c:pt idx="3066">
                  <c:v>15.06</c:v>
                </c:pt>
                <c:pt idx="3067">
                  <c:v>0.47727272727272729</c:v>
                </c:pt>
                <c:pt idx="3068">
                  <c:v>0.11833333333333333</c:v>
                </c:pt>
                <c:pt idx="3069">
                  <c:v>0.8417399858735245</c:v>
                </c:pt>
                <c:pt idx="3070">
                  <c:v>1.8799999999999997E-2</c:v>
                </c:pt>
                <c:pt idx="3071">
                  <c:v>0.21029999999999999</c:v>
                </c:pt>
                <c:pt idx="3072">
                  <c:v>0</c:v>
                </c:pt>
                <c:pt idx="3073">
                  <c:v>0.27999999999999997</c:v>
                </c:pt>
                <c:pt idx="3074">
                  <c:v>11.57920670115792</c:v>
                </c:pt>
                <c:pt idx="3075">
                  <c:v>2.44</c:v>
                </c:pt>
                <c:pt idx="3076">
                  <c:v>0.25</c:v>
                </c:pt>
                <c:pt idx="3077">
                  <c:v>0.625</c:v>
                </c:pt>
                <c:pt idx="3078">
                  <c:v>0.19384615384615383</c:v>
                </c:pt>
                <c:pt idx="3079">
                  <c:v>23.416</c:v>
                </c:pt>
                <c:pt idx="3080">
                  <c:v>5.0808888888888886</c:v>
                </c:pt>
                <c:pt idx="3081">
                  <c:v>15.920000000000002</c:v>
                </c:pt>
                <c:pt idx="3082">
                  <c:v>1.1831900000000002</c:v>
                </c:pt>
                <c:pt idx="3083">
                  <c:v>22.75</c:v>
                </c:pt>
                <c:pt idx="3084">
                  <c:v>2.5000000000000001E-2</c:v>
                </c:pt>
                <c:pt idx="3085">
                  <c:v>0.33512064343163539</c:v>
                </c:pt>
                <c:pt idx="3086">
                  <c:v>3.9750000000000001</c:v>
                </c:pt>
                <c:pt idx="3087">
                  <c:v>17.150000000000002</c:v>
                </c:pt>
                <c:pt idx="3088">
                  <c:v>3.6080041046690612</c:v>
                </c:pt>
                <c:pt idx="3089">
                  <c:v>13.900000000000002</c:v>
                </c:pt>
                <c:pt idx="3090">
                  <c:v>15.225</c:v>
                </c:pt>
                <c:pt idx="3091">
                  <c:v>12</c:v>
                </c:pt>
                <c:pt idx="3092">
                  <c:v>39.112499999999997</c:v>
                </c:pt>
                <c:pt idx="3093">
                  <c:v>0.26829268292682928</c:v>
                </c:pt>
                <c:pt idx="3094">
                  <c:v>29.625</c:v>
                </c:pt>
                <c:pt idx="3095">
                  <c:v>42.360992301112063</c:v>
                </c:pt>
                <c:pt idx="3096">
                  <c:v>4.1000000000000005</c:v>
                </c:pt>
                <c:pt idx="3097">
                  <c:v>19.762499999999999</c:v>
                </c:pt>
                <c:pt idx="3098">
                  <c:v>5.1999999999999998E-2</c:v>
                </c:pt>
                <c:pt idx="3099">
                  <c:v>25.030188679245285</c:v>
                </c:pt>
                <c:pt idx="3100">
                  <c:v>0.04</c:v>
                </c:pt>
                <c:pt idx="3101">
                  <c:v>26.640000000000004</c:v>
                </c:pt>
                <c:pt idx="3102">
                  <c:v>4.7363636363636363</c:v>
                </c:pt>
                <c:pt idx="3103">
                  <c:v>4.2435339894712749</c:v>
                </c:pt>
                <c:pt idx="3104">
                  <c:v>0</c:v>
                </c:pt>
                <c:pt idx="3105">
                  <c:v>3</c:v>
                </c:pt>
                <c:pt idx="3106">
                  <c:v>57.333333333333336</c:v>
                </c:pt>
                <c:pt idx="3107">
                  <c:v>0.1</c:v>
                </c:pt>
                <c:pt idx="3108">
                  <c:v>0.31</c:v>
                </c:pt>
                <c:pt idx="3109">
                  <c:v>0.05</c:v>
                </c:pt>
                <c:pt idx="3110">
                  <c:v>9.8461538461538465E-3</c:v>
                </c:pt>
                <c:pt idx="3111">
                  <c:v>0.66666666666666674</c:v>
                </c:pt>
                <c:pt idx="3112">
                  <c:v>58.291457286432156</c:v>
                </c:pt>
                <c:pt idx="3113">
                  <c:v>68.153599999999997</c:v>
                </c:pt>
                <c:pt idx="3114">
                  <c:v>3.2499999999999999E-3</c:v>
                </c:pt>
                <c:pt idx="3115">
                  <c:v>0</c:v>
                </c:pt>
                <c:pt idx="3116">
                  <c:v>4.16</c:v>
                </c:pt>
                <c:pt idx="3117">
                  <c:v>0</c:v>
                </c:pt>
                <c:pt idx="3118">
                  <c:v>108.60666666666667</c:v>
                </c:pt>
                <c:pt idx="3119">
                  <c:v>0.8</c:v>
                </c:pt>
                <c:pt idx="3120">
                  <c:v>3.75</c:v>
                </c:pt>
                <c:pt idx="3121">
                  <c:v>15.731707317073171</c:v>
                </c:pt>
                <c:pt idx="3122">
                  <c:v>3.3333333333333333E-2</c:v>
                </c:pt>
                <c:pt idx="3123">
                  <c:v>108</c:v>
                </c:pt>
                <c:pt idx="3124">
                  <c:v>22.5</c:v>
                </c:pt>
                <c:pt idx="3125">
                  <c:v>20.849420849420849</c:v>
                </c:pt>
                <c:pt idx="3126">
                  <c:v>127.8</c:v>
                </c:pt>
                <c:pt idx="3127">
                  <c:v>3.3333333333333335</c:v>
                </c:pt>
                <c:pt idx="3128">
                  <c:v>0</c:v>
                </c:pt>
                <c:pt idx="3129">
                  <c:v>5.4</c:v>
                </c:pt>
                <c:pt idx="3130">
                  <c:v>0.96</c:v>
                </c:pt>
                <c:pt idx="3131">
                  <c:v>51.6</c:v>
                </c:pt>
                <c:pt idx="3132">
                  <c:v>1.6363636363636365</c:v>
                </c:pt>
                <c:pt idx="3133">
                  <c:v>0</c:v>
                </c:pt>
                <c:pt idx="3134">
                  <c:v>75.400000000000006</c:v>
                </c:pt>
                <c:pt idx="3135">
                  <c:v>0</c:v>
                </c:pt>
                <c:pt idx="3136">
                  <c:v>10.5</c:v>
                </c:pt>
                <c:pt idx="3137">
                  <c:v>117.52499999999999</c:v>
                </c:pt>
                <c:pt idx="3138">
                  <c:v>131.16666666666669</c:v>
                </c:pt>
                <c:pt idx="3139">
                  <c:v>104</c:v>
                </c:pt>
                <c:pt idx="3140">
                  <c:v>101</c:v>
                </c:pt>
                <c:pt idx="3141">
                  <c:v>100.4</c:v>
                </c:pt>
                <c:pt idx="3142">
                  <c:v>105.95454545454545</c:v>
                </c:pt>
                <c:pt idx="3143">
                  <c:v>335.58333333333337</c:v>
                </c:pt>
                <c:pt idx="3144">
                  <c:v>112.92857142857142</c:v>
                </c:pt>
                <c:pt idx="3145">
                  <c:v>188.50460000000001</c:v>
                </c:pt>
                <c:pt idx="3146">
                  <c:v>101.81818181818181</c:v>
                </c:pt>
                <c:pt idx="3147">
                  <c:v>101</c:v>
                </c:pt>
                <c:pt idx="3148">
                  <c:v>113.99999999999999</c:v>
                </c:pt>
                <c:pt idx="3149">
                  <c:v>133.48133333333334</c:v>
                </c:pt>
                <c:pt idx="3150">
                  <c:v>101.53333333333335</c:v>
                </c:pt>
                <c:pt idx="3151">
                  <c:v>105.1</c:v>
                </c:pt>
                <c:pt idx="3152">
                  <c:v>127.15</c:v>
                </c:pt>
                <c:pt idx="3153">
                  <c:v>111.15384615384616</c:v>
                </c:pt>
                <c:pt idx="3154">
                  <c:v>106.76</c:v>
                </c:pt>
                <c:pt idx="3155">
                  <c:v>162.66666666666666</c:v>
                </c:pt>
                <c:pt idx="3156">
                  <c:v>160.22808571428573</c:v>
                </c:pt>
                <c:pt idx="3157">
                  <c:v>116.16666666666666</c:v>
                </c:pt>
                <c:pt idx="3158">
                  <c:v>124.2</c:v>
                </c:pt>
                <c:pt idx="3159">
                  <c:v>103.01249999999999</c:v>
                </c:pt>
                <c:pt idx="3160">
                  <c:v>112.25</c:v>
                </c:pt>
                <c:pt idx="3161">
                  <c:v>108.8142857142857</c:v>
                </c:pt>
                <c:pt idx="3162">
                  <c:v>114.99999999999999</c:v>
                </c:pt>
                <c:pt idx="3163">
                  <c:v>103</c:v>
                </c:pt>
                <c:pt idx="3164">
                  <c:v>101.13333333333334</c:v>
                </c:pt>
                <c:pt idx="3165">
                  <c:v>109.55999999999999</c:v>
                </c:pt>
                <c:pt idx="3166">
                  <c:v>114.8421052631579</c:v>
                </c:pt>
                <c:pt idx="3167">
                  <c:v>117.39999999999999</c:v>
                </c:pt>
                <c:pt idx="3168">
                  <c:v>171.73333333333335</c:v>
                </c:pt>
                <c:pt idx="3169">
                  <c:v>114.16238095238094</c:v>
                </c:pt>
                <c:pt idx="3170">
                  <c:v>119.75</c:v>
                </c:pt>
                <c:pt idx="3171">
                  <c:v>109.00000000000001</c:v>
                </c:pt>
                <c:pt idx="3172">
                  <c:v>100.88571428571429</c:v>
                </c:pt>
                <c:pt idx="3173">
                  <c:v>109.00000000000001</c:v>
                </c:pt>
                <c:pt idx="3174">
                  <c:v>107.20930232558139</c:v>
                </c:pt>
                <c:pt idx="3175">
                  <c:v>100</c:v>
                </c:pt>
                <c:pt idx="3176">
                  <c:v>102.18750000000001</c:v>
                </c:pt>
                <c:pt idx="3177">
                  <c:v>116.29333333333334</c:v>
                </c:pt>
                <c:pt idx="3178">
                  <c:v>65</c:v>
                </c:pt>
                <c:pt idx="3179">
                  <c:v>12.327272727272726</c:v>
                </c:pt>
                <c:pt idx="3180">
                  <c:v>0</c:v>
                </c:pt>
                <c:pt idx="3181">
                  <c:v>4.0266666666666664</c:v>
                </c:pt>
                <c:pt idx="3182">
                  <c:v>1.02</c:v>
                </c:pt>
                <c:pt idx="3183">
                  <c:v>11.74</c:v>
                </c:pt>
                <c:pt idx="3184">
                  <c:v>0</c:v>
                </c:pt>
                <c:pt idx="3185">
                  <c:v>59.142857142857139</c:v>
                </c:pt>
                <c:pt idx="3186">
                  <c:v>0.06</c:v>
                </c:pt>
                <c:pt idx="3187">
                  <c:v>11.450000000000001</c:v>
                </c:pt>
                <c:pt idx="3188">
                  <c:v>0.36666666666666664</c:v>
                </c:pt>
                <c:pt idx="3189">
                  <c:v>52.16</c:v>
                </c:pt>
                <c:pt idx="3190">
                  <c:v>2E-3</c:v>
                </c:pt>
                <c:pt idx="3191">
                  <c:v>1.25</c:v>
                </c:pt>
                <c:pt idx="3192">
                  <c:v>54.52</c:v>
                </c:pt>
                <c:pt idx="3193">
                  <c:v>25</c:v>
                </c:pt>
                <c:pt idx="3194">
                  <c:v>0</c:v>
                </c:pt>
                <c:pt idx="3195">
                  <c:v>3.4125000000000001</c:v>
                </c:pt>
                <c:pt idx="3196">
                  <c:v>0</c:v>
                </c:pt>
                <c:pt idx="3197">
                  <c:v>46.36363636363636</c:v>
                </c:pt>
                <c:pt idx="3198">
                  <c:v>103.49999999999999</c:v>
                </c:pt>
                <c:pt idx="3199">
                  <c:v>119.32315789473684</c:v>
                </c:pt>
                <c:pt idx="3200">
                  <c:v>125.76666666666667</c:v>
                </c:pt>
                <c:pt idx="3201">
                  <c:v>119.74347826086958</c:v>
                </c:pt>
                <c:pt idx="3202">
                  <c:v>126.25</c:v>
                </c:pt>
                <c:pt idx="3203">
                  <c:v>100.11666666666667</c:v>
                </c:pt>
                <c:pt idx="3204">
                  <c:v>102.13333333333334</c:v>
                </c:pt>
                <c:pt idx="3205">
                  <c:v>100.35142857142858</c:v>
                </c:pt>
                <c:pt idx="3206">
                  <c:v>100.05</c:v>
                </c:pt>
                <c:pt idx="3207">
                  <c:v>116.02222222222223</c:v>
                </c:pt>
                <c:pt idx="3208">
                  <c:v>102.1</c:v>
                </c:pt>
                <c:pt idx="3209">
                  <c:v>100.11000000000001</c:v>
                </c:pt>
                <c:pt idx="3210">
                  <c:v>100.84</c:v>
                </c:pt>
                <c:pt idx="3211">
                  <c:v>103.42499999999998</c:v>
                </c:pt>
                <c:pt idx="3212">
                  <c:v>124.8</c:v>
                </c:pt>
                <c:pt idx="3213">
                  <c:v>109.51612903225806</c:v>
                </c:pt>
                <c:pt idx="3214">
                  <c:v>102.03333333333333</c:v>
                </c:pt>
                <c:pt idx="3215">
                  <c:v>102.35000000000001</c:v>
                </c:pt>
                <c:pt idx="3216">
                  <c:v>104.16666666666667</c:v>
                </c:pt>
                <c:pt idx="3217">
                  <c:v>125</c:v>
                </c:pt>
                <c:pt idx="3218">
                  <c:v>102.34285714285714</c:v>
                </c:pt>
                <c:pt idx="3219">
                  <c:v>107.86500000000001</c:v>
                </c:pt>
                <c:pt idx="3220">
                  <c:v>109.88461538461539</c:v>
                </c:pt>
                <c:pt idx="3221">
                  <c:v>161</c:v>
                </c:pt>
                <c:pt idx="3222">
                  <c:v>131.20000000000002</c:v>
                </c:pt>
                <c:pt idx="3223">
                  <c:v>118.8</c:v>
                </c:pt>
                <c:pt idx="3224">
                  <c:v>100.39275000000001</c:v>
                </c:pt>
                <c:pt idx="3225">
                  <c:v>103.20666666666666</c:v>
                </c:pt>
                <c:pt idx="3226">
                  <c:v>100.6</c:v>
                </c:pt>
                <c:pt idx="3227">
                  <c:v>100.78754285714287</c:v>
                </c:pt>
                <c:pt idx="3228">
                  <c:v>112.32142857142857</c:v>
                </c:pt>
                <c:pt idx="3229">
                  <c:v>105.91914022517912</c:v>
                </c:pt>
                <c:pt idx="3230">
                  <c:v>100.56666666666668</c:v>
                </c:pt>
                <c:pt idx="3231">
                  <c:v>115.30588235294117</c:v>
                </c:pt>
                <c:pt idx="3232">
                  <c:v>127.30419999999999</c:v>
                </c:pt>
                <c:pt idx="3233">
                  <c:v>102.83750000000001</c:v>
                </c:pt>
                <c:pt idx="3234">
                  <c:v>102.9375</c:v>
                </c:pt>
                <c:pt idx="3235">
                  <c:v>104.3047619047619</c:v>
                </c:pt>
                <c:pt idx="3236">
                  <c:v>111.22000000000001</c:v>
                </c:pt>
                <c:pt idx="3237">
                  <c:v>105.86</c:v>
                </c:pt>
                <c:pt idx="3238">
                  <c:v>100.79166666666666</c:v>
                </c:pt>
                <c:pt idx="3239">
                  <c:v>104.92727272727274</c:v>
                </c:pt>
                <c:pt idx="3240">
                  <c:v>101.55199999999999</c:v>
                </c:pt>
                <c:pt idx="3241">
                  <c:v>110.73333333333333</c:v>
                </c:pt>
                <c:pt idx="3242">
                  <c:v>127.82222222222221</c:v>
                </c:pt>
                <c:pt idx="3243">
                  <c:v>101.82500000000002</c:v>
                </c:pt>
                <c:pt idx="3244">
                  <c:v>101.25769230769231</c:v>
                </c:pt>
                <c:pt idx="3245">
                  <c:v>175</c:v>
                </c:pt>
                <c:pt idx="3246">
                  <c:v>128.06</c:v>
                </c:pt>
                <c:pt idx="3247">
                  <c:v>106.29949999999999</c:v>
                </c:pt>
                <c:pt idx="3248">
                  <c:v>105.21428571428571</c:v>
                </c:pt>
                <c:pt idx="3249">
                  <c:v>106.16782608695652</c:v>
                </c:pt>
                <c:pt idx="3250">
                  <c:v>109.24000000000001</c:v>
                </c:pt>
                <c:pt idx="3251">
                  <c:v>100.45454545454547</c:v>
                </c:pt>
                <c:pt idx="3252">
                  <c:v>103.04098360655738</c:v>
                </c:pt>
                <c:pt idx="3253">
                  <c:v>112.1664</c:v>
                </c:pt>
                <c:pt idx="3254">
                  <c:v>103</c:v>
                </c:pt>
                <c:pt idx="3255">
                  <c:v>164</c:v>
                </c:pt>
                <c:pt idx="3256">
                  <c:v>131.28333333333333</c:v>
                </c:pt>
                <c:pt idx="3257">
                  <c:v>102.1</c:v>
                </c:pt>
                <c:pt idx="3258">
                  <c:v>128</c:v>
                </c:pt>
                <c:pt idx="3259">
                  <c:v>101.49999999999999</c:v>
                </c:pt>
                <c:pt idx="3260">
                  <c:v>101.66666666666666</c:v>
                </c:pt>
                <c:pt idx="3261">
                  <c:v>130</c:v>
                </c:pt>
                <c:pt idx="3262">
                  <c:v>154.43</c:v>
                </c:pt>
                <c:pt idx="3263">
                  <c:v>107.4</c:v>
                </c:pt>
                <c:pt idx="3264">
                  <c:v>101.32258064516128</c:v>
                </c:pt>
                <c:pt idx="3265">
                  <c:v>100.27777777777777</c:v>
                </c:pt>
                <c:pt idx="3266">
                  <c:v>116.84444444444443</c:v>
                </c:pt>
                <c:pt idx="3267">
                  <c:v>108.60000000000001</c:v>
                </c:pt>
                <c:pt idx="3268">
                  <c:v>103.4</c:v>
                </c:pt>
                <c:pt idx="3269">
                  <c:v>114.27586206896552</c:v>
                </c:pt>
                <c:pt idx="3270">
                  <c:v>103</c:v>
                </c:pt>
                <c:pt idx="3271">
                  <c:v>121.6</c:v>
                </c:pt>
                <c:pt idx="3272">
                  <c:v>102.6467741935484</c:v>
                </c:pt>
                <c:pt idx="3273">
                  <c:v>104.75000000000001</c:v>
                </c:pt>
                <c:pt idx="3274">
                  <c:v>101.6</c:v>
                </c:pt>
                <c:pt idx="3275">
                  <c:v>112.10242048409683</c:v>
                </c:pt>
                <c:pt idx="3276">
                  <c:v>101.76666666666667</c:v>
                </c:pt>
                <c:pt idx="3277">
                  <c:v>100</c:v>
                </c:pt>
                <c:pt idx="3278">
                  <c:v>100.26489999999998</c:v>
                </c:pt>
                <c:pt idx="3279">
                  <c:v>133.04200000000003</c:v>
                </c:pt>
                <c:pt idx="3280">
                  <c:v>121.2</c:v>
                </c:pt>
                <c:pt idx="3281">
                  <c:v>113.99999999999999</c:v>
                </c:pt>
                <c:pt idx="3282">
                  <c:v>286.13861386138615</c:v>
                </c:pt>
                <c:pt idx="3283">
                  <c:v>170.44444444444446</c:v>
                </c:pt>
                <c:pt idx="3284">
                  <c:v>118.33333333333333</c:v>
                </c:pt>
                <c:pt idx="3285">
                  <c:v>102.85857142857142</c:v>
                </c:pt>
                <c:pt idx="3286">
                  <c:v>144.06666666666666</c:v>
                </c:pt>
                <c:pt idx="3287">
                  <c:v>100.07272727272726</c:v>
                </c:pt>
                <c:pt idx="3288">
                  <c:v>101.73</c:v>
                </c:pt>
                <c:pt idx="3289">
                  <c:v>116.19999999999999</c:v>
                </c:pt>
                <c:pt idx="3290">
                  <c:v>136.16666666666666</c:v>
                </c:pt>
                <c:pt idx="3291">
                  <c:v>133.46666666666667</c:v>
                </c:pt>
                <c:pt idx="3292">
                  <c:v>103.39285714285715</c:v>
                </c:pt>
                <c:pt idx="3293">
                  <c:v>115.88888888888889</c:v>
                </c:pt>
                <c:pt idx="3294">
                  <c:v>104.51666666666665</c:v>
                </c:pt>
                <c:pt idx="3295">
                  <c:v>102.02500000000001</c:v>
                </c:pt>
                <c:pt idx="3296">
                  <c:v>175.33333333333334</c:v>
                </c:pt>
                <c:pt idx="3297">
                  <c:v>106.67999999999999</c:v>
                </c:pt>
                <c:pt idx="3298">
                  <c:v>122.28571428571429</c:v>
                </c:pt>
                <c:pt idx="3299">
                  <c:v>159.42857142857144</c:v>
                </c:pt>
                <c:pt idx="3300">
                  <c:v>100.07692307692308</c:v>
                </c:pt>
                <c:pt idx="3301">
                  <c:v>109.84</c:v>
                </c:pt>
                <c:pt idx="3302">
                  <c:v>100.03999999999999</c:v>
                </c:pt>
                <c:pt idx="3303">
                  <c:v>116.05000000000001</c:v>
                </c:pt>
                <c:pt idx="3304">
                  <c:v>210.75</c:v>
                </c:pt>
                <c:pt idx="3305">
                  <c:v>110.00000000000001</c:v>
                </c:pt>
                <c:pt idx="3306">
                  <c:v>100.08673425918037</c:v>
                </c:pt>
                <c:pt idx="3307">
                  <c:v>106.19047619047619</c:v>
                </c:pt>
                <c:pt idx="3308">
                  <c:v>125.6</c:v>
                </c:pt>
                <c:pt idx="3309">
                  <c:v>108</c:v>
                </c:pt>
                <c:pt idx="3310">
                  <c:v>101</c:v>
                </c:pt>
                <c:pt idx="3311">
                  <c:v>107.4</c:v>
                </c:pt>
                <c:pt idx="3312">
                  <c:v>101.51515151515152</c:v>
                </c:pt>
                <c:pt idx="3313">
                  <c:v>125.89999999999999</c:v>
                </c:pt>
                <c:pt idx="3314">
                  <c:v>101.66666666666666</c:v>
                </c:pt>
                <c:pt idx="3315">
                  <c:v>112.5</c:v>
                </c:pt>
                <c:pt idx="3316">
                  <c:v>101.375</c:v>
                </c:pt>
                <c:pt idx="3317">
                  <c:v>101.25</c:v>
                </c:pt>
                <c:pt idx="3318">
                  <c:v>146.38888888888889</c:v>
                </c:pt>
                <c:pt idx="3319">
                  <c:v>116.8</c:v>
                </c:pt>
                <c:pt idx="3320">
                  <c:v>106.26666666666667</c:v>
                </c:pt>
                <c:pt idx="3321">
                  <c:v>104.52</c:v>
                </c:pt>
                <c:pt idx="3322">
                  <c:v>100</c:v>
                </c:pt>
                <c:pt idx="3323">
                  <c:v>104.57142857142858</c:v>
                </c:pt>
                <c:pt idx="3324">
                  <c:v>138.62051149573753</c:v>
                </c:pt>
                <c:pt idx="3325">
                  <c:v>100.32000000000001</c:v>
                </c:pt>
                <c:pt idx="3326">
                  <c:v>100</c:v>
                </c:pt>
                <c:pt idx="3327">
                  <c:v>110.2</c:v>
                </c:pt>
                <c:pt idx="3328">
                  <c:v>102.18</c:v>
                </c:pt>
                <c:pt idx="3329">
                  <c:v>104.35000000000001</c:v>
                </c:pt>
                <c:pt idx="3330">
                  <c:v>138.16666666666666</c:v>
                </c:pt>
                <c:pt idx="3331">
                  <c:v>100</c:v>
                </c:pt>
                <c:pt idx="3332">
                  <c:v>101.66666666666666</c:v>
                </c:pt>
                <c:pt idx="3333">
                  <c:v>171.42857142857142</c:v>
                </c:pt>
                <c:pt idx="3334">
                  <c:v>101.44444444444444</c:v>
                </c:pt>
                <c:pt idx="3335">
                  <c:v>130</c:v>
                </c:pt>
                <c:pt idx="3336">
                  <c:v>110.00000000000001</c:v>
                </c:pt>
                <c:pt idx="3337">
                  <c:v>119.44999999999999</c:v>
                </c:pt>
                <c:pt idx="3338">
                  <c:v>100.2909090909091</c:v>
                </c:pt>
                <c:pt idx="3339">
                  <c:v>153.4</c:v>
                </c:pt>
                <c:pt idx="3340">
                  <c:v>104.42857142857143</c:v>
                </c:pt>
                <c:pt idx="3341">
                  <c:v>101.1</c:v>
                </c:pt>
                <c:pt idx="3342">
                  <c:v>107.52</c:v>
                </c:pt>
                <c:pt idx="3343">
                  <c:v>315</c:v>
                </c:pt>
                <c:pt idx="3344">
                  <c:v>101.93333333333334</c:v>
                </c:pt>
                <c:pt idx="3345">
                  <c:v>126.28571428571429</c:v>
                </c:pt>
                <c:pt idx="3346">
                  <c:v>101.4</c:v>
                </c:pt>
                <c:pt idx="3347">
                  <c:v>101</c:v>
                </c:pt>
                <c:pt idx="3348">
                  <c:v>102.99000000000001</c:v>
                </c:pt>
                <c:pt idx="3349">
                  <c:v>106.25</c:v>
                </c:pt>
                <c:pt idx="3350">
                  <c:v>101.37777777777779</c:v>
                </c:pt>
                <c:pt idx="3351">
                  <c:v>113.46000000000001</c:v>
                </c:pt>
                <c:pt idx="3352">
                  <c:v>218.00000000000003</c:v>
                </c:pt>
                <c:pt idx="3353">
                  <c:v>101.41935483870968</c:v>
                </c:pt>
                <c:pt idx="3354">
                  <c:v>105.93333333333332</c:v>
                </c:pt>
                <c:pt idx="3355">
                  <c:v>104</c:v>
                </c:pt>
                <c:pt idx="3356">
                  <c:v>221</c:v>
                </c:pt>
                <c:pt idx="3357">
                  <c:v>118.66666666666667</c:v>
                </c:pt>
                <c:pt idx="3358">
                  <c:v>104.60000000000001</c:v>
                </c:pt>
                <c:pt idx="3359">
                  <c:v>103.89999999999999</c:v>
                </c:pt>
                <c:pt idx="3360">
                  <c:v>117.73333333333333</c:v>
                </c:pt>
                <c:pt idx="3361">
                  <c:v>138.5</c:v>
                </c:pt>
                <c:pt idx="3362">
                  <c:v>103.49999999999999</c:v>
                </c:pt>
                <c:pt idx="3363">
                  <c:v>100.25</c:v>
                </c:pt>
                <c:pt idx="3364">
                  <c:v>106.57142857142856</c:v>
                </c:pt>
                <c:pt idx="3365">
                  <c:v>100</c:v>
                </c:pt>
                <c:pt idx="3366">
                  <c:v>100.01249999999999</c:v>
                </c:pt>
                <c:pt idx="3367">
                  <c:v>101.05</c:v>
                </c:pt>
                <c:pt idx="3368">
                  <c:v>107.63636363636364</c:v>
                </c:pt>
                <c:pt idx="3369">
                  <c:v>103.64999999999999</c:v>
                </c:pt>
                <c:pt idx="3370">
                  <c:v>104.43333333333334</c:v>
                </c:pt>
                <c:pt idx="3371">
                  <c:v>102.25</c:v>
                </c:pt>
                <c:pt idx="3372">
                  <c:v>100.74285714285713</c:v>
                </c:pt>
                <c:pt idx="3373">
                  <c:v>111.71428571428572</c:v>
                </c:pt>
                <c:pt idx="3374">
                  <c:v>100.01100000000001</c:v>
                </c:pt>
                <c:pt idx="3375">
                  <c:v>100</c:v>
                </c:pt>
                <c:pt idx="3376">
                  <c:v>105</c:v>
                </c:pt>
                <c:pt idx="3377">
                  <c:v>116.86666666666667</c:v>
                </c:pt>
                <c:pt idx="3378">
                  <c:v>103.8</c:v>
                </c:pt>
                <c:pt idx="3379">
                  <c:v>114.5</c:v>
                </c:pt>
                <c:pt idx="3380">
                  <c:v>102.4</c:v>
                </c:pt>
                <c:pt idx="3381">
                  <c:v>223</c:v>
                </c:pt>
                <c:pt idx="3382">
                  <c:v>100</c:v>
                </c:pt>
                <c:pt idx="3383">
                  <c:v>105.80000000000001</c:v>
                </c:pt>
                <c:pt idx="3384">
                  <c:v>142.36363636363635</c:v>
                </c:pt>
                <c:pt idx="3385">
                  <c:v>184</c:v>
                </c:pt>
                <c:pt idx="3386">
                  <c:v>104.33333333333333</c:v>
                </c:pt>
                <c:pt idx="3387">
                  <c:v>112.00000000000001</c:v>
                </c:pt>
                <c:pt idx="3388">
                  <c:v>111.07499999999999</c:v>
                </c:pt>
                <c:pt idx="3389">
                  <c:v>103.75000000000001</c:v>
                </c:pt>
                <c:pt idx="3390">
                  <c:v>100.41</c:v>
                </c:pt>
                <c:pt idx="3391">
                  <c:v>101.86206896551724</c:v>
                </c:pt>
                <c:pt idx="3392">
                  <c:v>109.76666666666665</c:v>
                </c:pt>
                <c:pt idx="3393">
                  <c:v>100</c:v>
                </c:pt>
                <c:pt idx="3394">
                  <c:v>122</c:v>
                </c:pt>
                <c:pt idx="3395">
                  <c:v>137.57142857142856</c:v>
                </c:pt>
                <c:pt idx="3396">
                  <c:v>100.31000000000002</c:v>
                </c:pt>
                <c:pt idx="3397">
                  <c:v>107.1</c:v>
                </c:pt>
                <c:pt idx="3398">
                  <c:v>211</c:v>
                </c:pt>
                <c:pt idx="3399">
                  <c:v>123.6</c:v>
                </c:pt>
                <c:pt idx="3400">
                  <c:v>108.5</c:v>
                </c:pt>
                <c:pt idx="3401">
                  <c:v>103.56666666666668</c:v>
                </c:pt>
                <c:pt idx="3402">
                  <c:v>100</c:v>
                </c:pt>
                <c:pt idx="3403">
                  <c:v>130</c:v>
                </c:pt>
                <c:pt idx="3404">
                  <c:v>103.49999999999999</c:v>
                </c:pt>
                <c:pt idx="3405">
                  <c:v>100</c:v>
                </c:pt>
                <c:pt idx="3406">
                  <c:v>119.6</c:v>
                </c:pt>
                <c:pt idx="3407">
                  <c:v>100.00058823529412</c:v>
                </c:pt>
                <c:pt idx="3408">
                  <c:v>100.875</c:v>
                </c:pt>
                <c:pt idx="3409">
                  <c:v>106.54545454545455</c:v>
                </c:pt>
                <c:pt idx="3410">
                  <c:v>138</c:v>
                </c:pt>
                <c:pt idx="3411">
                  <c:v>101.15</c:v>
                </c:pt>
                <c:pt idx="3412">
                  <c:v>109.1</c:v>
                </c:pt>
                <c:pt idx="3413">
                  <c:v>140</c:v>
                </c:pt>
                <c:pt idx="3414">
                  <c:v>103.58333333333334</c:v>
                </c:pt>
                <c:pt idx="3415">
                  <c:v>102.97033333333331</c:v>
                </c:pt>
                <c:pt idx="3416">
                  <c:v>108.13333333333333</c:v>
                </c:pt>
                <c:pt idx="3417">
                  <c:v>100</c:v>
                </c:pt>
                <c:pt idx="3418">
                  <c:v>102.75000000000001</c:v>
                </c:pt>
                <c:pt idx="3419">
                  <c:v>130</c:v>
                </c:pt>
                <c:pt idx="3420">
                  <c:v>108.54949999999999</c:v>
                </c:pt>
                <c:pt idx="3421">
                  <c:v>100</c:v>
                </c:pt>
                <c:pt idx="3422">
                  <c:v>109.65</c:v>
                </c:pt>
                <c:pt idx="3423">
                  <c:v>100.26315789473684</c:v>
                </c:pt>
                <c:pt idx="3424">
                  <c:v>105.55000000000001</c:v>
                </c:pt>
                <c:pt idx="3425">
                  <c:v>112.00000000000001</c:v>
                </c:pt>
                <c:pt idx="3426">
                  <c:v>105.89999999999999</c:v>
                </c:pt>
                <c:pt idx="3427">
                  <c:v>101</c:v>
                </c:pt>
                <c:pt idx="3428">
                  <c:v>104.2</c:v>
                </c:pt>
                <c:pt idx="3429">
                  <c:v>134.67833333333334</c:v>
                </c:pt>
                <c:pt idx="3430">
                  <c:v>105.2184</c:v>
                </c:pt>
                <c:pt idx="3431">
                  <c:v>102.60000000000001</c:v>
                </c:pt>
                <c:pt idx="3432">
                  <c:v>100</c:v>
                </c:pt>
                <c:pt idx="3433">
                  <c:v>185.5</c:v>
                </c:pt>
                <c:pt idx="3434">
                  <c:v>289</c:v>
                </c:pt>
                <c:pt idx="3435">
                  <c:v>100</c:v>
                </c:pt>
                <c:pt idx="3436">
                  <c:v>108.2</c:v>
                </c:pt>
                <c:pt idx="3437">
                  <c:v>107.80000000000001</c:v>
                </c:pt>
                <c:pt idx="3438">
                  <c:v>109.76190476190477</c:v>
                </c:pt>
                <c:pt idx="3439">
                  <c:v>170.625</c:v>
                </c:pt>
                <c:pt idx="3440">
                  <c:v>152</c:v>
                </c:pt>
                <c:pt idx="3441">
                  <c:v>101.23076923076924</c:v>
                </c:pt>
                <c:pt idx="3442">
                  <c:v>153.19999999999999</c:v>
                </c:pt>
                <c:pt idx="3443">
                  <c:v>128.33333333333334</c:v>
                </c:pt>
                <c:pt idx="3444">
                  <c:v>100.71428571428571</c:v>
                </c:pt>
                <c:pt idx="3445">
                  <c:v>100.64999999999999</c:v>
                </c:pt>
                <c:pt idx="3446">
                  <c:v>191.3</c:v>
                </c:pt>
                <c:pt idx="3447">
                  <c:v>140.19999999999999</c:v>
                </c:pt>
                <c:pt idx="3448">
                  <c:v>124.33537832310839</c:v>
                </c:pt>
                <c:pt idx="3449">
                  <c:v>126.2</c:v>
                </c:pt>
                <c:pt idx="3450">
                  <c:v>190</c:v>
                </c:pt>
                <c:pt idx="3451">
                  <c:v>139</c:v>
                </c:pt>
                <c:pt idx="3452">
                  <c:v>202</c:v>
                </c:pt>
                <c:pt idx="3453">
                  <c:v>103.38000000000001</c:v>
                </c:pt>
                <c:pt idx="3454">
                  <c:v>102.3236</c:v>
                </c:pt>
                <c:pt idx="3455">
                  <c:v>103</c:v>
                </c:pt>
                <c:pt idx="3456">
                  <c:v>127.14285714285714</c:v>
                </c:pt>
                <c:pt idx="3457">
                  <c:v>101</c:v>
                </c:pt>
                <c:pt idx="3458">
                  <c:v>121.78</c:v>
                </c:pt>
                <c:pt idx="3459">
                  <c:v>113.39285714285714</c:v>
                </c:pt>
                <c:pt idx="3460">
                  <c:v>150</c:v>
                </c:pt>
                <c:pt idx="3461">
                  <c:v>214.6</c:v>
                </c:pt>
                <c:pt idx="3462">
                  <c:v>102.05</c:v>
                </c:pt>
                <c:pt idx="3463">
                  <c:v>100</c:v>
                </c:pt>
                <c:pt idx="3464">
                  <c:v>101</c:v>
                </c:pt>
                <c:pt idx="3465">
                  <c:v>113.33333333333333</c:v>
                </c:pt>
                <c:pt idx="3466">
                  <c:v>104</c:v>
                </c:pt>
                <c:pt idx="3467">
                  <c:v>115.33333333333333</c:v>
                </c:pt>
                <c:pt idx="3468">
                  <c:v>112.85000000000001</c:v>
                </c:pt>
                <c:pt idx="3469">
                  <c:v>127.86666666666666</c:v>
                </c:pt>
                <c:pt idx="3470">
                  <c:v>142.66666666666669</c:v>
                </c:pt>
                <c:pt idx="3471">
                  <c:v>118.8</c:v>
                </c:pt>
                <c:pt idx="3472">
                  <c:v>138.33333333333334</c:v>
                </c:pt>
                <c:pt idx="3473">
                  <c:v>159.9402985074627</c:v>
                </c:pt>
                <c:pt idx="3474">
                  <c:v>114.24000000000001</c:v>
                </c:pt>
                <c:pt idx="3475">
                  <c:v>100.60606060606061</c:v>
                </c:pt>
                <c:pt idx="3476">
                  <c:v>155.20000000000002</c:v>
                </c:pt>
                <c:pt idx="3477">
                  <c:v>127.75000000000001</c:v>
                </c:pt>
                <c:pt idx="3478">
                  <c:v>121.2</c:v>
                </c:pt>
                <c:pt idx="3479">
                  <c:v>112.7</c:v>
                </c:pt>
                <c:pt idx="3480">
                  <c:v>127.49999999999999</c:v>
                </c:pt>
                <c:pt idx="3481">
                  <c:v>158.20000000000002</c:v>
                </c:pt>
                <c:pt idx="3482">
                  <c:v>105.26894736842105</c:v>
                </c:pt>
                <c:pt idx="3483">
                  <c:v>100</c:v>
                </c:pt>
                <c:pt idx="3484">
                  <c:v>100</c:v>
                </c:pt>
                <c:pt idx="3485">
                  <c:v>106.86</c:v>
                </c:pt>
                <c:pt idx="3486">
                  <c:v>124.4</c:v>
                </c:pt>
                <c:pt idx="3487">
                  <c:v>108.70406189555126</c:v>
                </c:pt>
                <c:pt idx="3488">
                  <c:v>102.42424242424242</c:v>
                </c:pt>
                <c:pt idx="3489">
                  <c:v>105.5</c:v>
                </c:pt>
                <c:pt idx="3490">
                  <c:v>106.3</c:v>
                </c:pt>
                <c:pt idx="3491">
                  <c:v>100.66666666666666</c:v>
                </c:pt>
                <c:pt idx="3492">
                  <c:v>105.4</c:v>
                </c:pt>
                <c:pt idx="3493">
                  <c:v>107.55999999999999</c:v>
                </c:pt>
                <c:pt idx="3494">
                  <c:v>100</c:v>
                </c:pt>
                <c:pt idx="3495">
                  <c:v>103.76</c:v>
                </c:pt>
                <c:pt idx="3496">
                  <c:v>101.49999999999999</c:v>
                </c:pt>
                <c:pt idx="3497">
                  <c:v>104.4</c:v>
                </c:pt>
                <c:pt idx="3498">
                  <c:v>180</c:v>
                </c:pt>
                <c:pt idx="3499">
                  <c:v>106.33333333333333</c:v>
                </c:pt>
                <c:pt idx="3500">
                  <c:v>100.55555555555556</c:v>
                </c:pt>
                <c:pt idx="3501">
                  <c:v>101.2</c:v>
                </c:pt>
                <c:pt idx="3502">
                  <c:v>100</c:v>
                </c:pt>
                <c:pt idx="3503">
                  <c:v>118.39285714285714</c:v>
                </c:pt>
                <c:pt idx="3504">
                  <c:v>110.00000000000001</c:v>
                </c:pt>
                <c:pt idx="3505">
                  <c:v>102.66666666666666</c:v>
                </c:pt>
                <c:pt idx="3506">
                  <c:v>100</c:v>
                </c:pt>
                <c:pt idx="3507">
                  <c:v>100</c:v>
                </c:pt>
                <c:pt idx="3508">
                  <c:v>110.04599999999999</c:v>
                </c:pt>
                <c:pt idx="3509">
                  <c:v>101.35000000000001</c:v>
                </c:pt>
                <c:pt idx="3510">
                  <c:v>100.75</c:v>
                </c:pt>
                <c:pt idx="3511">
                  <c:v>169.42857142857144</c:v>
                </c:pt>
                <c:pt idx="3512">
                  <c:v>100</c:v>
                </c:pt>
                <c:pt idx="3513">
                  <c:v>113.65</c:v>
                </c:pt>
                <c:pt idx="3514">
                  <c:v>101.56</c:v>
                </c:pt>
                <c:pt idx="3515">
                  <c:v>106</c:v>
                </c:pt>
                <c:pt idx="3516">
                  <c:v>102</c:v>
                </c:pt>
                <c:pt idx="3517">
                  <c:v>116.91666666666667</c:v>
                </c:pt>
                <c:pt idx="3518">
                  <c:v>101.15151515151514</c:v>
                </c:pt>
                <c:pt idx="3519">
                  <c:v>132</c:v>
                </c:pt>
                <c:pt idx="3520">
                  <c:v>100</c:v>
                </c:pt>
                <c:pt idx="3521">
                  <c:v>128</c:v>
                </c:pt>
                <c:pt idx="3522">
                  <c:v>118.95833333333334</c:v>
                </c:pt>
                <c:pt idx="3523">
                  <c:v>126.2</c:v>
                </c:pt>
                <c:pt idx="3524">
                  <c:v>156.20000000000002</c:v>
                </c:pt>
                <c:pt idx="3525">
                  <c:v>103.15</c:v>
                </c:pt>
                <c:pt idx="3526">
                  <c:v>153.33333333333334</c:v>
                </c:pt>
                <c:pt idx="3527">
                  <c:v>180.44444444444446</c:v>
                </c:pt>
                <c:pt idx="3528">
                  <c:v>128.44999999999999</c:v>
                </c:pt>
                <c:pt idx="3529">
                  <c:v>119.66666666666667</c:v>
                </c:pt>
                <c:pt idx="3530">
                  <c:v>123</c:v>
                </c:pt>
                <c:pt idx="3531">
                  <c:v>105</c:v>
                </c:pt>
                <c:pt idx="3532">
                  <c:v>102.23636363636363</c:v>
                </c:pt>
                <c:pt idx="3533">
                  <c:v>104.66666666666666</c:v>
                </c:pt>
                <c:pt idx="3534">
                  <c:v>100</c:v>
                </c:pt>
                <c:pt idx="3535">
                  <c:v>100.4</c:v>
                </c:pt>
                <c:pt idx="3536">
                  <c:v>102.27272727272727</c:v>
                </c:pt>
                <c:pt idx="3537">
                  <c:v>114.40928571428573</c:v>
                </c:pt>
                <c:pt idx="3538">
                  <c:v>101.9047619047619</c:v>
                </c:pt>
                <c:pt idx="3539">
                  <c:v>102</c:v>
                </c:pt>
                <c:pt idx="3540">
                  <c:v>104.80000000000001</c:v>
                </c:pt>
                <c:pt idx="3541">
                  <c:v>101.83333333333333</c:v>
                </c:pt>
                <c:pt idx="3542">
                  <c:v>100</c:v>
                </c:pt>
                <c:pt idx="3543">
                  <c:v>106.27272727272728</c:v>
                </c:pt>
                <c:pt idx="3544">
                  <c:v>113.42219999999999</c:v>
                </c:pt>
                <c:pt idx="3545">
                  <c:v>100</c:v>
                </c:pt>
                <c:pt idx="3546">
                  <c:v>100.45454545454547</c:v>
                </c:pt>
                <c:pt idx="3547">
                  <c:v>100.03599999999999</c:v>
                </c:pt>
                <c:pt idx="3548">
                  <c:v>144</c:v>
                </c:pt>
                <c:pt idx="3549">
                  <c:v>103.49999999999999</c:v>
                </c:pt>
                <c:pt idx="3550">
                  <c:v>108.43750000000001</c:v>
                </c:pt>
                <c:pt idx="3551">
                  <c:v>102.4</c:v>
                </c:pt>
                <c:pt idx="3552">
                  <c:v>148.88888888888889</c:v>
                </c:pt>
                <c:pt idx="3553">
                  <c:v>105.49000000000002</c:v>
                </c:pt>
                <c:pt idx="3554">
                  <c:v>100.49999999999999</c:v>
                </c:pt>
                <c:pt idx="3555">
                  <c:v>130.55555555555557</c:v>
                </c:pt>
                <c:pt idx="3556">
                  <c:v>104.75000000000001</c:v>
                </c:pt>
                <c:pt idx="3557">
                  <c:v>108.80000000000001</c:v>
                </c:pt>
                <c:pt idx="3558">
                  <c:v>111.00000000000001</c:v>
                </c:pt>
                <c:pt idx="3559">
                  <c:v>100.47999999999999</c:v>
                </c:pt>
                <c:pt idx="3560">
                  <c:v>114.35</c:v>
                </c:pt>
                <c:pt idx="3561">
                  <c:v>122.06666666666666</c:v>
                </c:pt>
                <c:pt idx="3562">
                  <c:v>100</c:v>
                </c:pt>
                <c:pt idx="3563">
                  <c:v>102.8</c:v>
                </c:pt>
                <c:pt idx="3564">
                  <c:v>106.12068965517241</c:v>
                </c:pt>
                <c:pt idx="3565">
                  <c:v>101.33000000000001</c:v>
                </c:pt>
                <c:pt idx="3566">
                  <c:v>100</c:v>
                </c:pt>
                <c:pt idx="3567">
                  <c:v>130</c:v>
                </c:pt>
                <c:pt idx="3568">
                  <c:v>100.01333333333334</c:v>
                </c:pt>
                <c:pt idx="3569">
                  <c:v>100</c:v>
                </c:pt>
                <c:pt idx="3570">
                  <c:v>113.88888888888889</c:v>
                </c:pt>
                <c:pt idx="3571">
                  <c:v>100</c:v>
                </c:pt>
                <c:pt idx="3572">
                  <c:v>287</c:v>
                </c:pt>
                <c:pt idx="3573">
                  <c:v>108.5</c:v>
                </c:pt>
                <c:pt idx="3574">
                  <c:v>115.5</c:v>
                </c:pt>
                <c:pt idx="3575">
                  <c:v>119.11764705882352</c:v>
                </c:pt>
                <c:pt idx="3576">
                  <c:v>109.42666666666668</c:v>
                </c:pt>
                <c:pt idx="3577">
                  <c:v>126.6</c:v>
                </c:pt>
                <c:pt idx="3578">
                  <c:v>100.49999999999999</c:v>
                </c:pt>
                <c:pt idx="3579">
                  <c:v>127.49999999999999</c:v>
                </c:pt>
                <c:pt idx="3580">
                  <c:v>100.05999999999999</c:v>
                </c:pt>
                <c:pt idx="3581">
                  <c:v>175</c:v>
                </c:pt>
                <c:pt idx="3582">
                  <c:v>127.25</c:v>
                </c:pt>
                <c:pt idx="3583">
                  <c:v>110.63333333333334</c:v>
                </c:pt>
                <c:pt idx="3584">
                  <c:v>125.93749999999999</c:v>
                </c:pt>
                <c:pt idx="3585">
                  <c:v>118.5</c:v>
                </c:pt>
                <c:pt idx="3586">
                  <c:v>107.72727272727273</c:v>
                </c:pt>
                <c:pt idx="3587">
                  <c:v>102.60000000000001</c:v>
                </c:pt>
                <c:pt idx="3588">
                  <c:v>110.1</c:v>
                </c:pt>
                <c:pt idx="3589">
                  <c:v>202</c:v>
                </c:pt>
                <c:pt idx="3590">
                  <c:v>130</c:v>
                </c:pt>
                <c:pt idx="3591">
                  <c:v>104.35000000000001</c:v>
                </c:pt>
                <c:pt idx="3592">
                  <c:v>100.05</c:v>
                </c:pt>
                <c:pt idx="3593">
                  <c:v>170.66666666666669</c:v>
                </c:pt>
                <c:pt idx="3594">
                  <c:v>112.83333333333334</c:v>
                </c:pt>
                <c:pt idx="3595">
                  <c:v>184</c:v>
                </c:pt>
                <c:pt idx="3596">
                  <c:v>130.26666666666665</c:v>
                </c:pt>
                <c:pt idx="3597">
                  <c:v>105.45454545454544</c:v>
                </c:pt>
                <c:pt idx="3598">
                  <c:v>100</c:v>
                </c:pt>
                <c:pt idx="3599">
                  <c:v>153.31632653061226</c:v>
                </c:pt>
                <c:pt idx="3600">
                  <c:v>162.30000000000001</c:v>
                </c:pt>
                <c:pt idx="3601">
                  <c:v>136</c:v>
                </c:pt>
                <c:pt idx="3602">
                  <c:v>144.4</c:v>
                </c:pt>
                <c:pt idx="3603">
                  <c:v>100</c:v>
                </c:pt>
                <c:pt idx="3604">
                  <c:v>100.8</c:v>
                </c:pt>
                <c:pt idx="3605">
                  <c:v>106.80000000000001</c:v>
                </c:pt>
                <c:pt idx="3606">
                  <c:v>124.8</c:v>
                </c:pt>
                <c:pt idx="3607">
                  <c:v>118.91891891891892</c:v>
                </c:pt>
                <c:pt idx="3608">
                  <c:v>101</c:v>
                </c:pt>
                <c:pt idx="3609">
                  <c:v>112.99999999999999</c:v>
                </c:pt>
                <c:pt idx="3610">
                  <c:v>105.19047619047619</c:v>
                </c:pt>
                <c:pt idx="3611">
                  <c:v>109.73333333333332</c:v>
                </c:pt>
                <c:pt idx="3612">
                  <c:v>100.099</c:v>
                </c:pt>
                <c:pt idx="3613">
                  <c:v>120</c:v>
                </c:pt>
                <c:pt idx="3614">
                  <c:v>104.93333333333332</c:v>
                </c:pt>
                <c:pt idx="3615">
                  <c:v>102.66666666666666</c:v>
                </c:pt>
                <c:pt idx="3616">
                  <c:v>101.82500000000002</c:v>
                </c:pt>
                <c:pt idx="3617">
                  <c:v>100</c:v>
                </c:pt>
                <c:pt idx="3618">
                  <c:v>0</c:v>
                </c:pt>
                <c:pt idx="3619">
                  <c:v>1.9999999999999998E-4</c:v>
                </c:pt>
                <c:pt idx="3620">
                  <c:v>3.3333333333333333E-2</c:v>
                </c:pt>
                <c:pt idx="3621">
                  <c:v>51.023391812865491</c:v>
                </c:pt>
                <c:pt idx="3622">
                  <c:v>20</c:v>
                </c:pt>
                <c:pt idx="3623">
                  <c:v>35.24</c:v>
                </c:pt>
                <c:pt idx="3624">
                  <c:v>4.246666666666667</c:v>
                </c:pt>
                <c:pt idx="3625">
                  <c:v>36.457142857142856</c:v>
                </c:pt>
                <c:pt idx="3626">
                  <c:v>0</c:v>
                </c:pt>
                <c:pt idx="3627">
                  <c:v>30.866666666666664</c:v>
                </c:pt>
                <c:pt idx="3628">
                  <c:v>6.5454545454545459</c:v>
                </c:pt>
                <c:pt idx="3629">
                  <c:v>4.0000000000000001E-3</c:v>
                </c:pt>
                <c:pt idx="3630">
                  <c:v>5.5</c:v>
                </c:pt>
                <c:pt idx="3631">
                  <c:v>0</c:v>
                </c:pt>
                <c:pt idx="3632">
                  <c:v>2.1428571428571428</c:v>
                </c:pt>
                <c:pt idx="3633">
                  <c:v>0</c:v>
                </c:pt>
                <c:pt idx="3634">
                  <c:v>16.420000000000002</c:v>
                </c:pt>
                <c:pt idx="3635">
                  <c:v>0.1</c:v>
                </c:pt>
                <c:pt idx="3636">
                  <c:v>4.8099999999999996</c:v>
                </c:pt>
                <c:pt idx="3637">
                  <c:v>6</c:v>
                </c:pt>
                <c:pt idx="3638">
                  <c:v>100.38249999999999</c:v>
                </c:pt>
                <c:pt idx="3639">
                  <c:v>104</c:v>
                </c:pt>
                <c:pt idx="3640">
                  <c:v>100</c:v>
                </c:pt>
                <c:pt idx="3641">
                  <c:v>104</c:v>
                </c:pt>
                <c:pt idx="3642">
                  <c:v>250.66666666666669</c:v>
                </c:pt>
                <c:pt idx="3643">
                  <c:v>100.49999999999999</c:v>
                </c:pt>
                <c:pt idx="3644">
                  <c:v>174.4</c:v>
                </c:pt>
                <c:pt idx="3645">
                  <c:v>116.26</c:v>
                </c:pt>
                <c:pt idx="3646">
                  <c:v>105.82000000000001</c:v>
                </c:pt>
                <c:pt idx="3647">
                  <c:v>110.75</c:v>
                </c:pt>
                <c:pt idx="3648">
                  <c:v>100.66666666666666</c:v>
                </c:pt>
                <c:pt idx="3649">
                  <c:v>102.03333333333333</c:v>
                </c:pt>
                <c:pt idx="3650">
                  <c:v>100</c:v>
                </c:pt>
                <c:pt idx="3651">
                  <c:v>111.00000000000001</c:v>
                </c:pt>
                <c:pt idx="3652">
                  <c:v>101.42500000000001</c:v>
                </c:pt>
                <c:pt idx="3653">
                  <c:v>104</c:v>
                </c:pt>
                <c:pt idx="3654">
                  <c:v>109.375</c:v>
                </c:pt>
                <c:pt idx="3655">
                  <c:v>115.16129032258064</c:v>
                </c:pt>
                <c:pt idx="3656">
                  <c:v>100</c:v>
                </c:pt>
                <c:pt idx="3657">
                  <c:v>103.17033333333335</c:v>
                </c:pt>
                <c:pt idx="3658">
                  <c:v>103.49999999999999</c:v>
                </c:pt>
                <c:pt idx="3659">
                  <c:v>138.19999999999999</c:v>
                </c:pt>
                <c:pt idx="3660">
                  <c:v>109.54545454545455</c:v>
                </c:pt>
                <c:pt idx="3661">
                  <c:v>100.85714285714286</c:v>
                </c:pt>
                <c:pt idx="3662">
                  <c:v>101.53333333333335</c:v>
                </c:pt>
                <c:pt idx="3663">
                  <c:v>113.625</c:v>
                </c:pt>
                <c:pt idx="3664">
                  <c:v>100</c:v>
                </c:pt>
                <c:pt idx="3665">
                  <c:v>140</c:v>
                </c:pt>
                <c:pt idx="3666">
                  <c:v>128.75</c:v>
                </c:pt>
                <c:pt idx="3667">
                  <c:v>102.90416666666667</c:v>
                </c:pt>
                <c:pt idx="3668">
                  <c:v>102.49999999999999</c:v>
                </c:pt>
                <c:pt idx="3669">
                  <c:v>110.1</c:v>
                </c:pt>
                <c:pt idx="3670">
                  <c:v>112.76666666666667</c:v>
                </c:pt>
                <c:pt idx="3671">
                  <c:v>111.9</c:v>
                </c:pt>
                <c:pt idx="3672">
                  <c:v>139.19999999999999</c:v>
                </c:pt>
                <c:pt idx="3673">
                  <c:v>110.85714285714286</c:v>
                </c:pt>
                <c:pt idx="3674">
                  <c:v>139.06666666666666</c:v>
                </c:pt>
                <c:pt idx="3675">
                  <c:v>105.69999999999999</c:v>
                </c:pt>
                <c:pt idx="3676">
                  <c:v>101.42857142857142</c:v>
                </c:pt>
                <c:pt idx="3677">
                  <c:v>100.245</c:v>
                </c:pt>
                <c:pt idx="3678">
                  <c:v>109.16666666666666</c:v>
                </c:pt>
                <c:pt idx="3679">
                  <c:v>118.33333333333333</c:v>
                </c:pt>
                <c:pt idx="3680">
                  <c:v>120</c:v>
                </c:pt>
                <c:pt idx="3681">
                  <c:v>127.96000000000001</c:v>
                </c:pt>
                <c:pt idx="3682">
                  <c:v>126</c:v>
                </c:pt>
                <c:pt idx="3683">
                  <c:v>129.12912912912913</c:v>
                </c:pt>
                <c:pt idx="3684">
                  <c:v>107.42857142857143</c:v>
                </c:pt>
                <c:pt idx="3685">
                  <c:v>100.125</c:v>
                </c:pt>
                <c:pt idx="3686">
                  <c:v>155</c:v>
                </c:pt>
                <c:pt idx="3687">
                  <c:v>108</c:v>
                </c:pt>
                <c:pt idx="3688">
                  <c:v>110.52</c:v>
                </c:pt>
                <c:pt idx="3689">
                  <c:v>100.8</c:v>
                </c:pt>
                <c:pt idx="3690">
                  <c:v>121.2</c:v>
                </c:pt>
                <c:pt idx="3691">
                  <c:v>100.33333333333334</c:v>
                </c:pt>
                <c:pt idx="3692">
                  <c:v>109.16666666666666</c:v>
                </c:pt>
                <c:pt idx="3693">
                  <c:v>123.42857142857142</c:v>
                </c:pt>
                <c:pt idx="3694">
                  <c:v>136.33666666666667</c:v>
                </c:pt>
                <c:pt idx="3695">
                  <c:v>103.46657233816768</c:v>
                </c:pt>
                <c:pt idx="3696">
                  <c:v>121.33333333333334</c:v>
                </c:pt>
                <c:pt idx="3697">
                  <c:v>186</c:v>
                </c:pt>
                <c:pt idx="3698">
                  <c:v>300</c:v>
                </c:pt>
                <c:pt idx="3699">
                  <c:v>108.25</c:v>
                </c:pt>
                <c:pt idx="3700">
                  <c:v>141.15384615384616</c:v>
                </c:pt>
                <c:pt idx="3701">
                  <c:v>113.99999999999999</c:v>
                </c:pt>
                <c:pt idx="3702">
                  <c:v>153.73333333333335</c:v>
                </c:pt>
                <c:pt idx="3703">
                  <c:v>101.49999999999999</c:v>
                </c:pt>
                <c:pt idx="3704">
                  <c:v>102.35000000000001</c:v>
                </c:pt>
                <c:pt idx="3705">
                  <c:v>102.57142857142858</c:v>
                </c:pt>
                <c:pt idx="3706">
                  <c:v>155.75</c:v>
                </c:pt>
                <c:pt idx="3707">
                  <c:v>100.75</c:v>
                </c:pt>
                <c:pt idx="3708">
                  <c:v>239.4</c:v>
                </c:pt>
                <c:pt idx="3709">
                  <c:v>210</c:v>
                </c:pt>
                <c:pt idx="3710">
                  <c:v>104.51515151515152</c:v>
                </c:pt>
                <c:pt idx="3711">
                  <c:v>100.8</c:v>
                </c:pt>
                <c:pt idx="3712">
                  <c:v>111.20000000000002</c:v>
                </c:pt>
                <c:pt idx="3713">
                  <c:v>102.04444444444445</c:v>
                </c:pt>
                <c:pt idx="3714">
                  <c:v>102.54767441860466</c:v>
                </c:pt>
                <c:pt idx="3715">
                  <c:v>127</c:v>
                </c:pt>
                <c:pt idx="3716">
                  <c:v>338.70588235294122</c:v>
                </c:pt>
                <c:pt idx="3717">
                  <c:v>100.75</c:v>
                </c:pt>
                <c:pt idx="3718">
                  <c:v>9.31</c:v>
                </c:pt>
                <c:pt idx="3719">
                  <c:v>7.24</c:v>
                </c:pt>
                <c:pt idx="3720">
                  <c:v>10</c:v>
                </c:pt>
                <c:pt idx="3721">
                  <c:v>11.272727272727273</c:v>
                </c:pt>
                <c:pt idx="3722">
                  <c:v>15.411764705882353</c:v>
                </c:pt>
                <c:pt idx="3723">
                  <c:v>0</c:v>
                </c:pt>
                <c:pt idx="3724">
                  <c:v>28.466666666666669</c:v>
                </c:pt>
                <c:pt idx="3725">
                  <c:v>13.333333333333334</c:v>
                </c:pt>
                <c:pt idx="3726">
                  <c:v>0.66666666666666674</c:v>
                </c:pt>
                <c:pt idx="3727">
                  <c:v>21.428571428571427</c:v>
                </c:pt>
                <c:pt idx="3728">
                  <c:v>18</c:v>
                </c:pt>
                <c:pt idx="3729">
                  <c:v>20.125</c:v>
                </c:pt>
                <c:pt idx="3730">
                  <c:v>17.899999999999999</c:v>
                </c:pt>
                <c:pt idx="3731">
                  <c:v>0</c:v>
                </c:pt>
                <c:pt idx="3732">
                  <c:v>2</c:v>
                </c:pt>
                <c:pt idx="3733">
                  <c:v>0</c:v>
                </c:pt>
                <c:pt idx="3734">
                  <c:v>0</c:v>
                </c:pt>
                <c:pt idx="3735">
                  <c:v>10</c:v>
                </c:pt>
                <c:pt idx="3736">
                  <c:v>2.3764705882352941</c:v>
                </c:pt>
                <c:pt idx="3737">
                  <c:v>1</c:v>
                </c:pt>
                <c:pt idx="3738">
                  <c:v>103.52</c:v>
                </c:pt>
                <c:pt idx="3739">
                  <c:v>105</c:v>
                </c:pt>
                <c:pt idx="3740">
                  <c:v>100.44999999999999</c:v>
                </c:pt>
                <c:pt idx="3741">
                  <c:v>132.6</c:v>
                </c:pt>
                <c:pt idx="3742">
                  <c:v>112.99999999999999</c:v>
                </c:pt>
                <c:pt idx="3743">
                  <c:v>103.34</c:v>
                </c:pt>
                <c:pt idx="3744">
                  <c:v>120</c:v>
                </c:pt>
                <c:pt idx="3745">
                  <c:v>129.63636363636363</c:v>
                </c:pt>
                <c:pt idx="3746">
                  <c:v>101.11111111111111</c:v>
                </c:pt>
                <c:pt idx="3747">
                  <c:v>108.51428571428572</c:v>
                </c:pt>
                <c:pt idx="3748">
                  <c:v>102.33333333333334</c:v>
                </c:pt>
                <c:pt idx="3749">
                  <c:v>110.24425000000002</c:v>
                </c:pt>
                <c:pt idx="3750">
                  <c:v>101.0154</c:v>
                </c:pt>
                <c:pt idx="3751">
                  <c:v>100</c:v>
                </c:pt>
                <c:pt idx="3752">
                  <c:v>106.24</c:v>
                </c:pt>
                <c:pt idx="3753">
                  <c:v>100</c:v>
                </c:pt>
                <c:pt idx="3754">
                  <c:v>100</c:v>
                </c:pt>
                <c:pt idx="3755">
                  <c:v>113.45714285714286</c:v>
                </c:pt>
                <c:pt idx="3756">
                  <c:v>102.65010000000001</c:v>
                </c:pt>
                <c:pt idx="3757">
                  <c:v>116.75</c:v>
                </c:pt>
                <c:pt idx="3758">
                  <c:v>107.65274999999998</c:v>
                </c:pt>
                <c:pt idx="3759">
                  <c:v>100</c:v>
                </c:pt>
                <c:pt idx="3760">
                  <c:v>100</c:v>
                </c:pt>
                <c:pt idx="3761">
                  <c:v>146</c:v>
                </c:pt>
                <c:pt idx="3762">
                  <c:v>110.2</c:v>
                </c:pt>
                <c:pt idx="3763">
                  <c:v>108.2</c:v>
                </c:pt>
                <c:pt idx="3764">
                  <c:v>100</c:v>
                </c:pt>
                <c:pt idx="3765">
                  <c:v>100.25</c:v>
                </c:pt>
                <c:pt idx="3766">
                  <c:v>106.71250000000001</c:v>
                </c:pt>
                <c:pt idx="3767">
                  <c:v>143.19999999999999</c:v>
                </c:pt>
                <c:pt idx="3768">
                  <c:v>105.04166666666667</c:v>
                </c:pt>
                <c:pt idx="3769">
                  <c:v>103.98</c:v>
                </c:pt>
                <c:pt idx="3770">
                  <c:v>120</c:v>
                </c:pt>
                <c:pt idx="3771">
                  <c:v>109.66666666666667</c:v>
                </c:pt>
                <c:pt idx="3772">
                  <c:v>101.75</c:v>
                </c:pt>
                <c:pt idx="3773">
                  <c:v>128.91666666666666</c:v>
                </c:pt>
                <c:pt idx="3774">
                  <c:v>114.99999999999999</c:v>
                </c:pt>
                <c:pt idx="3775">
                  <c:v>150.75</c:v>
                </c:pt>
                <c:pt idx="3776">
                  <c:v>110.96666666666665</c:v>
                </c:pt>
                <c:pt idx="3777">
                  <c:v>100.28571428571429</c:v>
                </c:pt>
                <c:pt idx="3778">
                  <c:v>0.66666666666666674</c:v>
                </c:pt>
                <c:pt idx="3779">
                  <c:v>3.267605633802817</c:v>
                </c:pt>
                <c:pt idx="3780">
                  <c:v>0</c:v>
                </c:pt>
                <c:pt idx="3781">
                  <c:v>0</c:v>
                </c:pt>
                <c:pt idx="3782">
                  <c:v>0.27999999999999997</c:v>
                </c:pt>
                <c:pt idx="3783">
                  <c:v>59.657142857142851</c:v>
                </c:pt>
                <c:pt idx="3784">
                  <c:v>1</c:v>
                </c:pt>
                <c:pt idx="3785">
                  <c:v>1.6666666666666667</c:v>
                </c:pt>
                <c:pt idx="3786">
                  <c:v>4.4444444444444444E-3</c:v>
                </c:pt>
                <c:pt idx="3787">
                  <c:v>89.666666666666657</c:v>
                </c:pt>
                <c:pt idx="3788">
                  <c:v>1.4642857142857144</c:v>
                </c:pt>
                <c:pt idx="3789">
                  <c:v>4.0199999999999996</c:v>
                </c:pt>
                <c:pt idx="3790">
                  <c:v>4.004545454545454</c:v>
                </c:pt>
                <c:pt idx="3791">
                  <c:v>8.52</c:v>
                </c:pt>
                <c:pt idx="3792">
                  <c:v>0</c:v>
                </c:pt>
                <c:pt idx="3793">
                  <c:v>19.650000000000002</c:v>
                </c:pt>
                <c:pt idx="3794">
                  <c:v>0</c:v>
                </c:pt>
                <c:pt idx="3795">
                  <c:v>2E-3</c:v>
                </c:pt>
                <c:pt idx="3796">
                  <c:v>6.6666666666666666E-2</c:v>
                </c:pt>
                <c:pt idx="3797">
                  <c:v>30.333333333333336</c:v>
                </c:pt>
                <c:pt idx="3798">
                  <c:v>100</c:v>
                </c:pt>
                <c:pt idx="3799">
                  <c:v>101.25</c:v>
                </c:pt>
                <c:pt idx="3800">
                  <c:v>121.73333333333333</c:v>
                </c:pt>
                <c:pt idx="3801">
                  <c:v>330</c:v>
                </c:pt>
                <c:pt idx="3802">
                  <c:v>109.55</c:v>
                </c:pt>
                <c:pt idx="3803">
                  <c:v>100.95190476190474</c:v>
                </c:pt>
                <c:pt idx="3804">
                  <c:v>140.13333333333333</c:v>
                </c:pt>
                <c:pt idx="3805">
                  <c:v>100.001</c:v>
                </c:pt>
                <c:pt idx="3806">
                  <c:v>119.238</c:v>
                </c:pt>
                <c:pt idx="3807">
                  <c:v>107.25</c:v>
                </c:pt>
                <c:pt idx="3808">
                  <c:v>227.99999999999997</c:v>
                </c:pt>
                <c:pt idx="3809">
                  <c:v>106.4</c:v>
                </c:pt>
                <c:pt idx="3810">
                  <c:v>143.33333333333334</c:v>
                </c:pt>
                <c:pt idx="3811">
                  <c:v>104.54285714285714</c:v>
                </c:pt>
                <c:pt idx="3812">
                  <c:v>110.02000000000001</c:v>
                </c:pt>
                <c:pt idx="3813">
                  <c:v>106</c:v>
                </c:pt>
                <c:pt idx="3814">
                  <c:v>108</c:v>
                </c:pt>
                <c:pt idx="3815">
                  <c:v>105.42</c:v>
                </c:pt>
                <c:pt idx="3816">
                  <c:v>119.16666666666667</c:v>
                </c:pt>
                <c:pt idx="3817">
                  <c:v>152.66666666666666</c:v>
                </c:pt>
                <c:pt idx="3818">
                  <c:v>100</c:v>
                </c:pt>
                <c:pt idx="3819">
                  <c:v>100.2</c:v>
                </c:pt>
                <c:pt idx="3820">
                  <c:v>225</c:v>
                </c:pt>
                <c:pt idx="3821">
                  <c:v>106.02199999999999</c:v>
                </c:pt>
                <c:pt idx="3822">
                  <c:v>104.66666666666666</c:v>
                </c:pt>
                <c:pt idx="3823">
                  <c:v>116.66666666666667</c:v>
                </c:pt>
                <c:pt idx="3824">
                  <c:v>109.03333333333333</c:v>
                </c:pt>
                <c:pt idx="3825">
                  <c:v>160</c:v>
                </c:pt>
                <c:pt idx="3826">
                  <c:v>112.5</c:v>
                </c:pt>
                <c:pt idx="3827">
                  <c:v>102.1</c:v>
                </c:pt>
                <c:pt idx="3828">
                  <c:v>100.824</c:v>
                </c:pt>
                <c:pt idx="3829">
                  <c:v>101.25</c:v>
                </c:pt>
                <c:pt idx="3830">
                  <c:v>6500</c:v>
                </c:pt>
                <c:pt idx="3831">
                  <c:v>8.7200000000000006</c:v>
                </c:pt>
                <c:pt idx="3832">
                  <c:v>21.94</c:v>
                </c:pt>
                <c:pt idx="3833">
                  <c:v>21.3</c:v>
                </c:pt>
                <c:pt idx="3834">
                  <c:v>41.489795918367342</c:v>
                </c:pt>
                <c:pt idx="3835">
                  <c:v>2.105</c:v>
                </c:pt>
                <c:pt idx="3836">
                  <c:v>2.7</c:v>
                </c:pt>
                <c:pt idx="3837">
                  <c:v>16.161904761904761</c:v>
                </c:pt>
                <c:pt idx="3838">
                  <c:v>16.376923076923077</c:v>
                </c:pt>
                <c:pt idx="3839">
                  <c:v>7.043333333333333</c:v>
                </c:pt>
                <c:pt idx="3840">
                  <c:v>3.8</c:v>
                </c:pt>
                <c:pt idx="3841">
                  <c:v>34.08</c:v>
                </c:pt>
                <c:pt idx="3842">
                  <c:v>0.2</c:v>
                </c:pt>
                <c:pt idx="3843">
                  <c:v>2.5999999999999999E-2</c:v>
                </c:pt>
                <c:pt idx="3844">
                  <c:v>16.254545454545454</c:v>
                </c:pt>
                <c:pt idx="3845">
                  <c:v>2.5</c:v>
                </c:pt>
                <c:pt idx="3846">
                  <c:v>0.02</c:v>
                </c:pt>
                <c:pt idx="3847">
                  <c:v>5.2</c:v>
                </c:pt>
                <c:pt idx="3848">
                  <c:v>2</c:v>
                </c:pt>
                <c:pt idx="3849">
                  <c:v>0.04</c:v>
                </c:pt>
                <c:pt idx="3850">
                  <c:v>17.666666666666668</c:v>
                </c:pt>
                <c:pt idx="3851">
                  <c:v>5</c:v>
                </c:pt>
                <c:pt idx="3852">
                  <c:v>1.3333333333333334E-2</c:v>
                </c:pt>
                <c:pt idx="3853">
                  <c:v>0</c:v>
                </c:pt>
                <c:pt idx="3854">
                  <c:v>1.2</c:v>
                </c:pt>
                <c:pt idx="3855">
                  <c:v>26.937422295897225</c:v>
                </c:pt>
                <c:pt idx="3856">
                  <c:v>0.54999999999999993</c:v>
                </c:pt>
                <c:pt idx="3857">
                  <c:v>12.55</c:v>
                </c:pt>
                <c:pt idx="3858">
                  <c:v>0.2</c:v>
                </c:pt>
                <c:pt idx="3859">
                  <c:v>3.4474868431088401</c:v>
                </c:pt>
                <c:pt idx="3860">
                  <c:v>15</c:v>
                </c:pt>
                <c:pt idx="3861">
                  <c:v>2.666666666666667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52.794871794871788</c:v>
                </c:pt>
                <c:pt idx="3867">
                  <c:v>4.9639999999999995</c:v>
                </c:pt>
                <c:pt idx="3868">
                  <c:v>5.5555555555555552E-2</c:v>
                </c:pt>
                <c:pt idx="3869">
                  <c:v>0</c:v>
                </c:pt>
                <c:pt idx="3870">
                  <c:v>13.066666666666665</c:v>
                </c:pt>
                <c:pt idx="3871">
                  <c:v>5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1.7500000000000002</c:v>
                </c:pt>
                <c:pt idx="3878">
                  <c:v>27.1</c:v>
                </c:pt>
                <c:pt idx="3879">
                  <c:v>1.4749999999999999</c:v>
                </c:pt>
                <c:pt idx="3880">
                  <c:v>16.826666666666668</c:v>
                </c:pt>
                <c:pt idx="3881">
                  <c:v>32.5</c:v>
                </c:pt>
                <c:pt idx="3882">
                  <c:v>0</c:v>
                </c:pt>
                <c:pt idx="3883">
                  <c:v>21.55</c:v>
                </c:pt>
                <c:pt idx="3884">
                  <c:v>3.4666666666666663</c:v>
                </c:pt>
                <c:pt idx="3885">
                  <c:v>5</c:v>
                </c:pt>
                <c:pt idx="3886">
                  <c:v>10.625</c:v>
                </c:pt>
                <c:pt idx="3887">
                  <c:v>17.599999999999998</c:v>
                </c:pt>
                <c:pt idx="3888">
                  <c:v>32.56</c:v>
                </c:pt>
                <c:pt idx="3889">
                  <c:v>1.25</c:v>
                </c:pt>
                <c:pt idx="3890">
                  <c:v>5.4</c:v>
                </c:pt>
                <c:pt idx="3891">
                  <c:v>0.83333333333333337</c:v>
                </c:pt>
                <c:pt idx="3892">
                  <c:v>48.833333333333336</c:v>
                </c:pt>
                <c:pt idx="3893">
                  <c:v>0</c:v>
                </c:pt>
                <c:pt idx="3894">
                  <c:v>0.03</c:v>
                </c:pt>
                <c:pt idx="3895">
                  <c:v>11.533333333333333</c:v>
                </c:pt>
                <c:pt idx="3896">
                  <c:v>67.333333333333329</c:v>
                </c:pt>
                <c:pt idx="3897">
                  <c:v>15.299999999999999</c:v>
                </c:pt>
                <c:pt idx="3898">
                  <c:v>8.6666666666666679</c:v>
                </c:pt>
                <c:pt idx="3899">
                  <c:v>0.22499999999999998</c:v>
                </c:pt>
                <c:pt idx="3900">
                  <c:v>3.0833333333333335</c:v>
                </c:pt>
                <c:pt idx="3901">
                  <c:v>37.412500000000001</c:v>
                </c:pt>
                <c:pt idx="3902">
                  <c:v>6.6666666666666671E-3</c:v>
                </c:pt>
                <c:pt idx="3903">
                  <c:v>10</c:v>
                </c:pt>
                <c:pt idx="3904">
                  <c:v>36.36</c:v>
                </c:pt>
                <c:pt idx="3905">
                  <c:v>0.33333333333333337</c:v>
                </c:pt>
                <c:pt idx="3906">
                  <c:v>0</c:v>
                </c:pt>
                <c:pt idx="3907">
                  <c:v>0.2857142857142857</c:v>
                </c:pt>
                <c:pt idx="3908">
                  <c:v>0.2</c:v>
                </c:pt>
                <c:pt idx="3909">
                  <c:v>1.7999999999999998</c:v>
                </c:pt>
                <c:pt idx="3910">
                  <c:v>5.4</c:v>
                </c:pt>
                <c:pt idx="3911">
                  <c:v>0</c:v>
                </c:pt>
                <c:pt idx="3912">
                  <c:v>8.1333333333333329</c:v>
                </c:pt>
                <c:pt idx="3913">
                  <c:v>12.034782608695652</c:v>
                </c:pt>
                <c:pt idx="3914">
                  <c:v>15.266666666666667</c:v>
                </c:pt>
                <c:pt idx="3915">
                  <c:v>10</c:v>
                </c:pt>
                <c:pt idx="3916">
                  <c:v>0.3</c:v>
                </c:pt>
                <c:pt idx="3917">
                  <c:v>1</c:v>
                </c:pt>
                <c:pt idx="3918">
                  <c:v>13.020000000000001</c:v>
                </c:pt>
                <c:pt idx="3919">
                  <c:v>2.2650000000000001</c:v>
                </c:pt>
                <c:pt idx="3920">
                  <c:v>0</c:v>
                </c:pt>
                <c:pt idx="3921">
                  <c:v>0</c:v>
                </c:pt>
                <c:pt idx="3922">
                  <c:v>8.3333333333333332E-3</c:v>
                </c:pt>
                <c:pt idx="3923">
                  <c:v>15.742857142857142</c:v>
                </c:pt>
                <c:pt idx="3924">
                  <c:v>11</c:v>
                </c:pt>
                <c:pt idx="3925">
                  <c:v>43.833333333333336</c:v>
                </c:pt>
                <c:pt idx="3926">
                  <c:v>0</c:v>
                </c:pt>
                <c:pt idx="3927">
                  <c:v>86.135181975736558</c:v>
                </c:pt>
                <c:pt idx="3928">
                  <c:v>12.196620583717358</c:v>
                </c:pt>
                <c:pt idx="3929">
                  <c:v>0.1</c:v>
                </c:pt>
                <c:pt idx="3930">
                  <c:v>0.22</c:v>
                </c:pt>
                <c:pt idx="3931">
                  <c:v>0.90909090909090906</c:v>
                </c:pt>
                <c:pt idx="3932">
                  <c:v>0</c:v>
                </c:pt>
                <c:pt idx="3933">
                  <c:v>35.64</c:v>
                </c:pt>
                <c:pt idx="3934">
                  <c:v>0</c:v>
                </c:pt>
                <c:pt idx="3935">
                  <c:v>0.25</c:v>
                </c:pt>
                <c:pt idx="3936">
                  <c:v>3.25</c:v>
                </c:pt>
                <c:pt idx="3937">
                  <c:v>3.3666666666666663</c:v>
                </c:pt>
                <c:pt idx="3938">
                  <c:v>0</c:v>
                </c:pt>
                <c:pt idx="3939">
                  <c:v>15.770000000000001</c:v>
                </c:pt>
                <c:pt idx="3940">
                  <c:v>0.625</c:v>
                </c:pt>
                <c:pt idx="3941">
                  <c:v>5.0000000000000001E-4</c:v>
                </c:pt>
                <c:pt idx="3942">
                  <c:v>9.6153846153846159E-2</c:v>
                </c:pt>
                <c:pt idx="3943">
                  <c:v>0</c:v>
                </c:pt>
                <c:pt idx="3944">
                  <c:v>0</c:v>
                </c:pt>
                <c:pt idx="3945">
                  <c:v>24.285714285714285</c:v>
                </c:pt>
                <c:pt idx="3946">
                  <c:v>0</c:v>
                </c:pt>
                <c:pt idx="3947">
                  <c:v>2.5000000000000001E-2</c:v>
                </c:pt>
                <c:pt idx="3948">
                  <c:v>32.049999999999997</c:v>
                </c:pt>
                <c:pt idx="3949">
                  <c:v>24.333333333333336</c:v>
                </c:pt>
                <c:pt idx="3950">
                  <c:v>1.5</c:v>
                </c:pt>
                <c:pt idx="3951">
                  <c:v>0.42</c:v>
                </c:pt>
                <c:pt idx="3952">
                  <c:v>3.214285714285714</c:v>
                </c:pt>
                <c:pt idx="3953">
                  <c:v>0</c:v>
                </c:pt>
                <c:pt idx="3954">
                  <c:v>6.3</c:v>
                </c:pt>
                <c:pt idx="3955">
                  <c:v>14.249999999999998</c:v>
                </c:pt>
                <c:pt idx="3956">
                  <c:v>0.6</c:v>
                </c:pt>
                <c:pt idx="3957">
                  <c:v>24.117647058823529</c:v>
                </c:pt>
                <c:pt idx="3958">
                  <c:v>10.54</c:v>
                </c:pt>
                <c:pt idx="3959">
                  <c:v>7.4690265486725664</c:v>
                </c:pt>
                <c:pt idx="3960">
                  <c:v>7.3333333333333334E-2</c:v>
                </c:pt>
                <c:pt idx="3961">
                  <c:v>0.97142857142857131</c:v>
                </c:pt>
                <c:pt idx="3962">
                  <c:v>21.099999999999998</c:v>
                </c:pt>
                <c:pt idx="3963">
                  <c:v>78.100000000000009</c:v>
                </c:pt>
                <c:pt idx="3964">
                  <c:v>32</c:v>
                </c:pt>
                <c:pt idx="3965">
                  <c:v>0</c:v>
                </c:pt>
                <c:pt idx="3966">
                  <c:v>47.692307692307693</c:v>
                </c:pt>
                <c:pt idx="3967">
                  <c:v>1.4500000000000002</c:v>
                </c:pt>
                <c:pt idx="3968">
                  <c:v>10.7</c:v>
                </c:pt>
                <c:pt idx="3969">
                  <c:v>1.8333333333333333</c:v>
                </c:pt>
                <c:pt idx="3970">
                  <c:v>18</c:v>
                </c:pt>
                <c:pt idx="3971">
                  <c:v>4.083333333333333</c:v>
                </c:pt>
                <c:pt idx="3972">
                  <c:v>20</c:v>
                </c:pt>
                <c:pt idx="3973">
                  <c:v>34.802513464991023</c:v>
                </c:pt>
                <c:pt idx="3974">
                  <c:v>6.3333333333333339</c:v>
                </c:pt>
                <c:pt idx="3975">
                  <c:v>32.049999999999997</c:v>
                </c:pt>
                <c:pt idx="3976">
                  <c:v>9.76</c:v>
                </c:pt>
                <c:pt idx="3977">
                  <c:v>37.75</c:v>
                </c:pt>
                <c:pt idx="3978">
                  <c:v>2.1333333333333333</c:v>
                </c:pt>
                <c:pt idx="3979">
                  <c:v>0</c:v>
                </c:pt>
                <c:pt idx="3980">
                  <c:v>4.1818181818181817</c:v>
                </c:pt>
                <c:pt idx="3981">
                  <c:v>20</c:v>
                </c:pt>
                <c:pt idx="3982">
                  <c:v>5.41</c:v>
                </c:pt>
                <c:pt idx="3983">
                  <c:v>6.0000000000000001E-3</c:v>
                </c:pt>
                <c:pt idx="3984">
                  <c:v>0.25</c:v>
                </c:pt>
                <c:pt idx="3985">
                  <c:v>35</c:v>
                </c:pt>
                <c:pt idx="3986">
                  <c:v>16.566666666666666</c:v>
                </c:pt>
                <c:pt idx="3987">
                  <c:v>0</c:v>
                </c:pt>
                <c:pt idx="3988">
                  <c:v>57.199999999999996</c:v>
                </c:pt>
                <c:pt idx="3989">
                  <c:v>16.514285714285716</c:v>
                </c:pt>
                <c:pt idx="3990">
                  <c:v>0.125</c:v>
                </c:pt>
                <c:pt idx="3991">
                  <c:v>37.75</c:v>
                </c:pt>
                <c:pt idx="3992">
                  <c:v>1.8399999999999999</c:v>
                </c:pt>
                <c:pt idx="3993">
                  <c:v>10.050000000000001</c:v>
                </c:pt>
                <c:pt idx="3994">
                  <c:v>0.2</c:v>
                </c:pt>
                <c:pt idx="3995">
                  <c:v>1.3333333333333335</c:v>
                </c:pt>
                <c:pt idx="3996">
                  <c:v>6.6666666666666671E-3</c:v>
                </c:pt>
                <c:pt idx="3997">
                  <c:v>0.25</c:v>
                </c:pt>
                <c:pt idx="3998">
                  <c:v>6</c:v>
                </c:pt>
                <c:pt idx="3999">
                  <c:v>3.8860103626943006</c:v>
                </c:pt>
                <c:pt idx="4000">
                  <c:v>24.194444444444443</c:v>
                </c:pt>
                <c:pt idx="4001">
                  <c:v>7.6</c:v>
                </c:pt>
                <c:pt idx="4002">
                  <c:v>0</c:v>
                </c:pt>
                <c:pt idx="4003">
                  <c:v>1.3</c:v>
                </c:pt>
                <c:pt idx="4004">
                  <c:v>0</c:v>
                </c:pt>
                <c:pt idx="4005">
                  <c:v>1.4285714285714287E-2</c:v>
                </c:pt>
                <c:pt idx="4006">
                  <c:v>14.000000000000002</c:v>
                </c:pt>
                <c:pt idx="4007">
                  <c:v>1.05</c:v>
                </c:pt>
                <c:pt idx="4008">
                  <c:v>8.6666666666666679</c:v>
                </c:pt>
                <c:pt idx="4009">
                  <c:v>0.82857142857142851</c:v>
                </c:pt>
                <c:pt idx="4010">
                  <c:v>16.666666666666664</c:v>
                </c:pt>
                <c:pt idx="4011">
                  <c:v>0.83333333333333337</c:v>
                </c:pt>
                <c:pt idx="4012">
                  <c:v>69.561111111111103</c:v>
                </c:pt>
                <c:pt idx="4013">
                  <c:v>0</c:v>
                </c:pt>
                <c:pt idx="4014">
                  <c:v>1.25</c:v>
                </c:pt>
                <c:pt idx="4015">
                  <c:v>5</c:v>
                </c:pt>
                <c:pt idx="4016">
                  <c:v>0</c:v>
                </c:pt>
                <c:pt idx="4017">
                  <c:v>7.166666666666667</c:v>
                </c:pt>
                <c:pt idx="4018">
                  <c:v>28.050000000000004</c:v>
                </c:pt>
                <c:pt idx="4019">
                  <c:v>0</c:v>
                </c:pt>
                <c:pt idx="4020">
                  <c:v>16</c:v>
                </c:pt>
                <c:pt idx="4021">
                  <c:v>0</c:v>
                </c:pt>
                <c:pt idx="4022">
                  <c:v>6.8287037037037033</c:v>
                </c:pt>
                <c:pt idx="4023">
                  <c:v>25.698702928870294</c:v>
                </c:pt>
                <c:pt idx="4024">
                  <c:v>1.4814814814814816</c:v>
                </c:pt>
                <c:pt idx="4025">
                  <c:v>36.85</c:v>
                </c:pt>
                <c:pt idx="4026">
                  <c:v>47.05</c:v>
                </c:pt>
                <c:pt idx="4027">
                  <c:v>11.428571428571429</c:v>
                </c:pt>
                <c:pt idx="4028">
                  <c:v>12.04</c:v>
                </c:pt>
                <c:pt idx="4029">
                  <c:v>60</c:v>
                </c:pt>
                <c:pt idx="4030">
                  <c:v>31.25</c:v>
                </c:pt>
                <c:pt idx="4031">
                  <c:v>0.42</c:v>
                </c:pt>
                <c:pt idx="4032">
                  <c:v>0.21</c:v>
                </c:pt>
                <c:pt idx="4033">
                  <c:v>0</c:v>
                </c:pt>
                <c:pt idx="4034">
                  <c:v>37.5</c:v>
                </c:pt>
                <c:pt idx="4035">
                  <c:v>0.02</c:v>
                </c:pt>
                <c:pt idx="4036">
                  <c:v>8.2142857142857135</c:v>
                </c:pt>
                <c:pt idx="4037">
                  <c:v>2.1999999999999997</c:v>
                </c:pt>
                <c:pt idx="4038">
                  <c:v>17.652941176470588</c:v>
                </c:pt>
                <c:pt idx="4039">
                  <c:v>0.08</c:v>
                </c:pt>
                <c:pt idx="4040">
                  <c:v>6.6666666666666666E-2</c:v>
                </c:pt>
                <c:pt idx="4041">
                  <c:v>0</c:v>
                </c:pt>
                <c:pt idx="4042">
                  <c:v>37.533333333333339</c:v>
                </c:pt>
                <c:pt idx="4043">
                  <c:v>22</c:v>
                </c:pt>
                <c:pt idx="4044">
                  <c:v>0</c:v>
                </c:pt>
                <c:pt idx="4045">
                  <c:v>17.62</c:v>
                </c:pt>
                <c:pt idx="4046">
                  <c:v>53</c:v>
                </c:pt>
                <c:pt idx="4047">
                  <c:v>22.142857142857142</c:v>
                </c:pt>
                <c:pt idx="4048">
                  <c:v>2.5333333333333332</c:v>
                </c:pt>
                <c:pt idx="4049">
                  <c:v>2.5</c:v>
                </c:pt>
                <c:pt idx="4050">
                  <c:v>2.85</c:v>
                </c:pt>
                <c:pt idx="4051">
                  <c:v>0</c:v>
                </c:pt>
                <c:pt idx="4052">
                  <c:v>2.4500000000000002</c:v>
                </c:pt>
                <c:pt idx="4053">
                  <c:v>1.4210526315789473</c:v>
                </c:pt>
                <c:pt idx="4054">
                  <c:v>19.25</c:v>
                </c:pt>
                <c:pt idx="4055">
                  <c:v>0.67500000000000004</c:v>
                </c:pt>
                <c:pt idx="4056">
                  <c:v>0.16666666666666669</c:v>
                </c:pt>
                <c:pt idx="4057">
                  <c:v>60.9</c:v>
                </c:pt>
                <c:pt idx="4058">
                  <c:v>1</c:v>
                </c:pt>
                <c:pt idx="4059">
                  <c:v>34.4</c:v>
                </c:pt>
                <c:pt idx="4060">
                  <c:v>16.5</c:v>
                </c:pt>
                <c:pt idx="4061">
                  <c:v>0</c:v>
                </c:pt>
                <c:pt idx="4062">
                  <c:v>0.4</c:v>
                </c:pt>
                <c:pt idx="4063">
                  <c:v>1.0571428571428572</c:v>
                </c:pt>
                <c:pt idx="4064">
                  <c:v>26.727272727272727</c:v>
                </c:pt>
                <c:pt idx="4065">
                  <c:v>28.799999999999997</c:v>
                </c:pt>
                <c:pt idx="4066">
                  <c:v>0</c:v>
                </c:pt>
                <c:pt idx="4067">
                  <c:v>8.9</c:v>
                </c:pt>
                <c:pt idx="4068">
                  <c:v>0</c:v>
                </c:pt>
                <c:pt idx="4069">
                  <c:v>0.16666666666666669</c:v>
                </c:pt>
                <c:pt idx="4070">
                  <c:v>0</c:v>
                </c:pt>
                <c:pt idx="4071">
                  <c:v>15.737410071942445</c:v>
                </c:pt>
                <c:pt idx="4072">
                  <c:v>2</c:v>
                </c:pt>
                <c:pt idx="4073">
                  <c:v>21.685714285714287</c:v>
                </c:pt>
                <c:pt idx="4074">
                  <c:v>0.33333333333333337</c:v>
                </c:pt>
                <c:pt idx="4075">
                  <c:v>0.2857142857142857</c:v>
                </c:pt>
                <c:pt idx="4076">
                  <c:v>4.7</c:v>
                </c:pt>
                <c:pt idx="4077">
                  <c:v>0</c:v>
                </c:pt>
                <c:pt idx="4078">
                  <c:v>10.8</c:v>
                </c:pt>
                <c:pt idx="4079">
                  <c:v>4.8</c:v>
                </c:pt>
                <c:pt idx="4080">
                  <c:v>3.2</c:v>
                </c:pt>
                <c:pt idx="4081">
                  <c:v>12.75</c:v>
                </c:pt>
                <c:pt idx="4082">
                  <c:v>1.8181818181818181E-2</c:v>
                </c:pt>
                <c:pt idx="4083">
                  <c:v>2.4</c:v>
                </c:pt>
                <c:pt idx="4084">
                  <c:v>36.5</c:v>
                </c:pt>
                <c:pt idx="4085">
                  <c:v>2.666666666666667</c:v>
                </c:pt>
                <c:pt idx="4086">
                  <c:v>11.428571428571429</c:v>
                </c:pt>
                <c:pt idx="4087">
                  <c:v>0</c:v>
                </c:pt>
                <c:pt idx="4088">
                  <c:v>0</c:v>
                </c:pt>
                <c:pt idx="4089">
                  <c:v>1.1111111111111112</c:v>
                </c:pt>
                <c:pt idx="4090">
                  <c:v>0</c:v>
                </c:pt>
                <c:pt idx="4091">
                  <c:v>0</c:v>
                </c:pt>
                <c:pt idx="4092">
                  <c:v>27.400000000000002</c:v>
                </c:pt>
                <c:pt idx="4093">
                  <c:v>10</c:v>
                </c:pt>
                <c:pt idx="4094">
                  <c:v>21.366666666666667</c:v>
                </c:pt>
                <c:pt idx="4095">
                  <c:v>6.9696969696969706</c:v>
                </c:pt>
                <c:pt idx="4096">
                  <c:v>70.599999999999994</c:v>
                </c:pt>
                <c:pt idx="4097">
                  <c:v>2.0500000000000003</c:v>
                </c:pt>
                <c:pt idx="4098">
                  <c:v>1.9666666666666666</c:v>
                </c:pt>
                <c:pt idx="4099">
                  <c:v>0</c:v>
                </c:pt>
                <c:pt idx="4100">
                  <c:v>28.666666666666668</c:v>
                </c:pt>
                <c:pt idx="4101">
                  <c:v>3.1333333333333333</c:v>
                </c:pt>
                <c:pt idx="4102">
                  <c:v>0.04</c:v>
                </c:pt>
                <c:pt idx="4103">
                  <c:v>0.2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CD6-43C2-BA69-4E9B5A3E85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5804728"/>
        <c:axId val="795807608"/>
      </c:scatterChart>
      <c:valAx>
        <c:axId val="7958047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Backers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5807608"/>
        <c:crosses val="autoZero"/>
        <c:crossBetween val="midCat"/>
      </c:valAx>
      <c:valAx>
        <c:axId val="795807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 Funded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58047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213360</xdr:colOff>
      <xdr:row>1</xdr:row>
      <xdr:rowOff>83820</xdr:rowOff>
    </xdr:from>
    <xdr:to>
      <xdr:col>27</xdr:col>
      <xdr:colOff>114300</xdr:colOff>
      <xdr:row>26</xdr:row>
      <xdr:rowOff>7620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B849170-8544-4A35-8C9F-97F2682C76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106680</xdr:colOff>
      <xdr:row>2</xdr:row>
      <xdr:rowOff>30480</xdr:rowOff>
    </xdr:from>
    <xdr:to>
      <xdr:col>16</xdr:col>
      <xdr:colOff>426720</xdr:colOff>
      <xdr:row>25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0ED9D7-A14C-467A-AFF3-064D566068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335280</xdr:colOff>
      <xdr:row>2</xdr:row>
      <xdr:rowOff>137160</xdr:rowOff>
    </xdr:from>
    <xdr:to>
      <xdr:col>15</xdr:col>
      <xdr:colOff>129540</xdr:colOff>
      <xdr:row>19</xdr:row>
      <xdr:rowOff>167640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E202ED9-57DC-4D16-89D7-268921346B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45720</xdr:colOff>
      <xdr:row>13</xdr:row>
      <xdr:rowOff>15240</xdr:rowOff>
    </xdr:from>
    <xdr:to>
      <xdr:col>7</xdr:col>
      <xdr:colOff>53340</xdr:colOff>
      <xdr:row>28</xdr:row>
      <xdr:rowOff>144780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4256703-C214-4B58-A259-BF3AC12CD9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312420</xdr:colOff>
      <xdr:row>1</xdr:row>
      <xdr:rowOff>121920</xdr:rowOff>
    </xdr:from>
    <xdr:to>
      <xdr:col>11</xdr:col>
      <xdr:colOff>502920</xdr:colOff>
      <xdr:row>25</xdr:row>
      <xdr:rowOff>30480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99A1F6C-F1E6-47FC-9D54-157BE29E5A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99060</xdr:colOff>
      <xdr:row>3</xdr:row>
      <xdr:rowOff>121920</xdr:rowOff>
    </xdr:from>
    <xdr:to>
      <xdr:col>14</xdr:col>
      <xdr:colOff>556260</xdr:colOff>
      <xdr:row>23</xdr:row>
      <xdr:rowOff>60960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DB414C2-B9DD-48DA-8D30-FC52AB9EBF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76200</xdr:colOff>
      <xdr:row>6</xdr:row>
      <xdr:rowOff>38100</xdr:rowOff>
    </xdr:from>
    <xdr:to>
      <xdr:col>13</xdr:col>
      <xdr:colOff>251460</xdr:colOff>
      <xdr:row>21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9726F56-D935-4C04-9BC6-026BADA55D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198120</xdr:colOff>
      <xdr:row>3</xdr:row>
      <xdr:rowOff>114300</xdr:rowOff>
    </xdr:from>
    <xdr:to>
      <xdr:col>14</xdr:col>
      <xdr:colOff>510540</xdr:colOff>
      <xdr:row>22</xdr:row>
      <xdr:rowOff>45720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55480C5-1FAD-46F9-BA7F-AEA576F0E1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401782</xdr:colOff>
      <xdr:row>4110</xdr:row>
      <xdr:rowOff>824346</xdr:rowOff>
    </xdr:from>
    <xdr:to>
      <xdr:col>14</xdr:col>
      <xdr:colOff>124690</xdr:colOff>
      <xdr:row>4113</xdr:row>
      <xdr:rowOff>1052946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8791D0B6-2D35-4C1B-B57F-5A3C1562F0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23</xdr:col>
      <xdr:colOff>942109</xdr:colOff>
      <xdr:row>1</xdr:row>
      <xdr:rowOff>27709</xdr:rowOff>
    </xdr:from>
    <xdr:to>
      <xdr:col>28</xdr:col>
      <xdr:colOff>1025236</xdr:colOff>
      <xdr:row>6</xdr:row>
      <xdr:rowOff>665019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5D3A3355-51A2-44F9-BD64-1181C3099D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29</xdr:col>
      <xdr:colOff>644237</xdr:colOff>
      <xdr:row>0</xdr:row>
      <xdr:rowOff>138547</xdr:rowOff>
    </xdr:from>
    <xdr:to>
      <xdr:col>33</xdr:col>
      <xdr:colOff>498764</xdr:colOff>
      <xdr:row>6</xdr:row>
      <xdr:rowOff>678875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CA4D8E0D-C99C-4776-BE97-F2B76D2FFB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ammalynn" refreshedDate="43418.660854398149" createdVersion="6" refreshedVersion="6" minRefreshableVersion="3" recordCount="4114" xr:uid="{99301E29-3C23-40AC-9A31-4754F0683A60}">
  <cacheSource type="worksheet">
    <worksheetSource ref="A1:R4115" sheet="Original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 pivotCacheId="1675482383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ammalynn" refreshedDate="43418.93051539352" createdVersion="6" refreshedVersion="6" minRefreshableVersion="3" recordCount="4114" xr:uid="{9E887FAF-90DC-43EB-8987-36AE20EB376E}">
  <cacheSource type="worksheet">
    <worksheetSource ref="A1:T4115" sheet="Original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15-07-22T22:00:00" maxDate="2015-07-22T22:00:00" count="2">
        <d v="2015-07-22T22:00:00"/>
        <m/>
      </sharedItems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ammalynn" refreshedDate="43424.578332638892" createdVersion="6" refreshedVersion="6" minRefreshableVersion="3" recordCount="4115" xr:uid="{1CCB0815-238B-4D71-BAEE-96448E21B949}">
  <cacheSource type="worksheet">
    <worksheetSource ref="A1:T1048576" sheet="Original Data"/>
  </cacheSource>
  <cacheFields count="24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 count="446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  <m/>
      </sharedItems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 count="4093">
        <n v="1437620400"/>
        <n v="1488464683"/>
        <n v="1455555083"/>
        <n v="1407414107"/>
        <n v="1450555279"/>
        <n v="1469770500"/>
        <n v="1402710250"/>
        <n v="1467680867"/>
        <n v="1460754000"/>
        <n v="1460860144"/>
        <n v="1403660279"/>
        <n v="1471834800"/>
        <n v="1405479600"/>
        <n v="1466713620"/>
        <n v="1405259940"/>
        <n v="1443384840"/>
        <n v="1402896600"/>
        <n v="1415126022"/>
        <n v="1410958856"/>
        <n v="1437420934"/>
        <n v="1442167912"/>
        <n v="1411743789"/>
        <n v="1420099140"/>
        <n v="1430407200"/>
        <n v="1442345940"/>
        <n v="1452299761"/>
        <n v="1408278144"/>
        <n v="1416113833"/>
        <n v="1450307284"/>
        <n v="1406045368"/>
        <n v="1408604515"/>
        <n v="1453748434"/>
        <n v="1463111940"/>
        <n v="1447001501"/>
        <n v="1407224601"/>
        <n v="1430179200"/>
        <n v="1428128525"/>
        <n v="1425055079"/>
        <n v="1368235344"/>
        <n v="1401058740"/>
        <n v="1403150400"/>
        <n v="1412516354"/>
        <n v="1419780026"/>
        <n v="1405209600"/>
        <n v="1412648537"/>
        <n v="1461769107"/>
        <n v="1450220974"/>
        <n v="1419021607"/>
        <n v="1425211200"/>
        <n v="1445660045"/>
        <n v="1422637200"/>
        <n v="1439245037"/>
        <n v="1405615846"/>
        <n v="1396648800"/>
        <n v="1451063221"/>
        <n v="1464390916"/>
        <n v="1433779200"/>
        <n v="1429991962"/>
        <n v="1416423172"/>
        <n v="1442264400"/>
        <n v="1395532800"/>
        <n v="1370547157"/>
        <n v="1362337878"/>
        <n v="1388206740"/>
        <n v="1373243181"/>
        <n v="1407736740"/>
        <n v="1468873420"/>
        <n v="1342360804"/>
        <n v="1393162791"/>
        <n v="1317538740"/>
        <n v="1315171845"/>
        <n v="1338186657"/>
        <n v="1352937600"/>
        <n v="1304395140"/>
        <n v="1453376495"/>
        <n v="1366693272"/>
        <n v="1325007358"/>
        <n v="1337569140"/>
        <n v="1472751121"/>
        <n v="1398451093"/>
        <n v="1386640856"/>
        <n v="1342234920"/>
        <n v="1318189261"/>
        <n v="1424604600"/>
        <n v="1305483086"/>
        <n v="1316746837"/>
        <n v="1451226045"/>
        <n v="1275529260"/>
        <n v="1403452131"/>
        <n v="1370196192"/>
        <n v="1310454499"/>
        <n v="1305625164"/>
        <n v="1485936000"/>
        <n v="1341349200"/>
        <n v="1396890822"/>
        <n v="1330214841"/>
        <n v="1280631600"/>
        <n v="1310440482"/>
        <n v="1354923000"/>
        <n v="1390426799"/>
        <n v="1352055886"/>
        <n v="1359052710"/>
        <n v="1293073733"/>
        <n v="1394220030"/>
        <n v="1301792400"/>
        <n v="1463184000"/>
        <n v="1333391901"/>
        <n v="1303688087"/>
        <n v="1370011370"/>
        <n v="1298680630"/>
        <n v="1384408740"/>
        <n v="1433059187"/>
        <n v="1397354400"/>
        <n v="1312642800"/>
        <n v="1326436488"/>
        <n v="1328377444"/>
        <n v="1302260155"/>
        <n v="1276110000"/>
        <n v="1311902236"/>
        <n v="1313276400"/>
        <n v="1475457107"/>
        <n v="1429352160"/>
        <n v="1476094907"/>
        <n v="1414533600"/>
        <n v="1431728242"/>
        <n v="1486165880"/>
        <n v="1433988000"/>
        <n v="1428069541"/>
        <n v="1476941293"/>
        <n v="1414708183"/>
        <n v="1402949760"/>
        <n v="1467763200"/>
        <n v="1415392207"/>
        <n v="1464715860"/>
        <n v="1441386000"/>
        <n v="1404241200"/>
        <n v="1431771360"/>
        <n v="1444657593"/>
        <n v="1438405140"/>
        <n v="1436738772"/>
        <n v="1426823132"/>
        <n v="1433043623"/>
        <n v="1416176778"/>
        <n v="1472882100"/>
        <n v="1428945472"/>
        <n v="1439298052"/>
        <n v="1484698998"/>
        <n v="1420741080"/>
        <n v="1456555536"/>
        <n v="1419494400"/>
        <n v="1432612382"/>
        <n v="1434633191"/>
        <n v="1411437100"/>
        <n v="1417532644"/>
        <n v="1433336895"/>
        <n v="1437657935"/>
        <n v="1407034796"/>
        <n v="1456523572"/>
        <n v="1413942628"/>
        <n v="1467541545"/>
        <n v="1439675691"/>
        <n v="1404318595"/>
        <n v="1408232520"/>
        <n v="1443657600"/>
        <n v="1411150701"/>
        <n v="1452613724"/>
        <n v="1484531362"/>
        <n v="1438726535"/>
        <n v="1426791770"/>
        <n v="1413634059"/>
        <n v="1440912480"/>
        <n v="1470975614"/>
        <n v="1426753723"/>
        <n v="1425131108"/>
        <n v="1431108776"/>
        <n v="1409337611"/>
        <n v="1438803999"/>
        <n v="1427155726"/>
        <n v="1448582145"/>
        <n v="1457056555"/>
        <n v="1428951600"/>
        <n v="1434995295"/>
        <n v="1483748232"/>
        <n v="1417033610"/>
        <n v="1409543940"/>
        <n v="1471557139"/>
        <n v="1488571200"/>
        <n v="1437461940"/>
        <n v="1409891015"/>
        <n v="1472920477"/>
        <n v="1466091446"/>
        <n v="1443782138"/>
        <n v="1413572432"/>
        <n v="1417217166"/>
        <n v="1457308531"/>
        <n v="1436544332"/>
        <n v="1444510800"/>
        <n v="1487365200"/>
        <n v="1412500322"/>
        <n v="1472698702"/>
        <n v="1410746403"/>
        <n v="1423424329"/>
        <n v="1444337940"/>
        <n v="1422562864"/>
        <n v="1470319203"/>
        <n v="1444144222"/>
        <n v="1470441983"/>
        <n v="1420346638"/>
        <n v="1418719967"/>
        <n v="1436566135"/>
        <n v="1443675600"/>
        <n v="1442634617"/>
        <n v="1460837320"/>
        <n v="1439734001"/>
        <n v="1425655349"/>
        <n v="1455753540"/>
        <n v="1429740037"/>
        <n v="1419780149"/>
        <n v="1431702289"/>
        <n v="1459493940"/>
        <n v="1440101160"/>
        <n v="1427569564"/>
        <n v="1427423940"/>
        <n v="1463879100"/>
        <n v="1436506726"/>
        <n v="1460153054"/>
        <n v="1433064540"/>
        <n v="1436477241"/>
        <n v="1433176105"/>
        <n v="1455402297"/>
        <n v="1433443151"/>
        <n v="1451775651"/>
        <n v="1425066546"/>
        <n v="1475185972"/>
        <n v="1434847859"/>
        <n v="1436478497"/>
        <n v="1451952000"/>
        <n v="1457445069"/>
        <n v="1483088400"/>
        <n v="1446984000"/>
        <n v="1367773211"/>
        <n v="1419180304"/>
        <n v="1324381790"/>
        <n v="1393031304"/>
        <n v="1268723160"/>
        <n v="1345079785"/>
        <n v="1292665405"/>
        <n v="1287200340"/>
        <n v="1325961309"/>
        <n v="1282498800"/>
        <n v="1370525691"/>
        <n v="1337194800"/>
        <n v="1275364740"/>
        <n v="1329320235"/>
        <n v="1445047200"/>
        <n v="1300275482"/>
        <n v="1363458467"/>
        <n v="1463670162"/>
        <n v="1308359666"/>
        <n v="1428514969"/>
        <n v="1279360740"/>
        <n v="1339080900"/>
        <n v="1298699828"/>
        <n v="1348786494"/>
        <n v="1336747995"/>
        <n v="1273522560"/>
        <n v="1271994660"/>
        <n v="1403693499"/>
        <n v="1320640778"/>
        <n v="1487738622"/>
        <n v="1306296000"/>
        <n v="1388649600"/>
        <n v="1272480540"/>
        <n v="1309694266"/>
        <n v="1333609140"/>
        <n v="1352511966"/>
        <n v="1335574674"/>
        <n v="1432416219"/>
        <n v="1350003539"/>
        <n v="1488160860"/>
        <n v="1401459035"/>
        <n v="1249932360"/>
        <n v="1266876000"/>
        <n v="1306904340"/>
        <n v="1327167780"/>
        <n v="1379614128"/>
        <n v="1364236524"/>
        <n v="1351828800"/>
        <n v="1340683393"/>
        <n v="1383389834"/>
        <n v="1296633540"/>
        <n v="1367366460"/>
        <n v="1319860740"/>
        <n v="1398009714"/>
        <n v="1279555200"/>
        <n v="1383264000"/>
        <n v="1347017083"/>
        <n v="1430452740"/>
        <n v="1399669200"/>
        <n v="1289975060"/>
        <n v="1303686138"/>
        <n v="1363711335"/>
        <n v="1330115638"/>
        <n v="1338601346"/>
        <n v="1346464800"/>
        <n v="1331392049"/>
        <n v="1363806333"/>
        <n v="1360276801"/>
        <n v="1299775210"/>
        <n v="1346695334"/>
        <n v="1319076000"/>
        <n v="1325404740"/>
        <n v="1365973432"/>
        <n v="1281542340"/>
        <n v="1362167988"/>
        <n v="1345660334"/>
        <n v="1418273940"/>
        <n v="1386778483"/>
        <n v="1364342151"/>
        <n v="1265097540"/>
        <n v="1450825200"/>
        <n v="1478605386"/>
        <n v="1463146848"/>
        <n v="1482307140"/>
        <n v="1438441308"/>
        <n v="1482208233"/>
        <n v="1489532220"/>
        <n v="1427011200"/>
        <n v="1446350400"/>
        <n v="1446868800"/>
        <n v="1368763140"/>
        <n v="1466171834"/>
        <n v="1446019200"/>
        <n v="1460038591"/>
        <n v="1431716400"/>
        <n v="1431122400"/>
        <n v="1447427918"/>
        <n v="1426298708"/>
        <n v="1472864400"/>
        <n v="1430331268"/>
        <n v="1489006800"/>
        <n v="1412135940"/>
        <n v="1461955465"/>
        <n v="1415934000"/>
        <n v="1433125200"/>
        <n v="1432161590"/>
        <n v="1444824021"/>
        <n v="1447505609"/>
        <n v="1440165916"/>
        <n v="1487937508"/>
        <n v="1473566340"/>
        <n v="1460066954"/>
        <n v="1412740868"/>
        <n v="1447963219"/>
        <n v="1460141521"/>
        <n v="1417420994"/>
        <n v="1458152193"/>
        <n v="1429852797"/>
        <n v="1466002800"/>
        <n v="1415941920"/>
        <n v="1437621060"/>
        <n v="1416704506"/>
        <n v="1407456000"/>
        <n v="1272828120"/>
        <n v="1403323140"/>
        <n v="1393597999"/>
        <n v="1337540518"/>
        <n v="1367384340"/>
        <n v="1426426322"/>
        <n v="1326633269"/>
        <n v="1483729500"/>
        <n v="1359743139"/>
        <n v="1459872000"/>
        <n v="1342648398"/>
        <n v="1316208031"/>
        <n v="1393694280"/>
        <n v="1472122316"/>
        <n v="1447484460"/>
        <n v="1453765920"/>
        <n v="1336062672"/>
        <n v="1453569392"/>
        <n v="1343624400"/>
        <n v="1346950900"/>
        <n v="1400467759"/>
        <n v="1420569947"/>
        <n v="1416582101"/>
        <n v="1439246991"/>
        <n v="1439618400"/>
        <n v="1469670580"/>
        <n v="1394233140"/>
        <n v="1431046372"/>
        <n v="1324169940"/>
        <n v="1315450800"/>
        <n v="1381424452"/>
        <n v="1460918282"/>
        <n v="1335562320"/>
        <n v="1341668006"/>
        <n v="1283312640"/>
        <n v="1430334126"/>
        <n v="1481716800"/>
        <n v="1400297400"/>
        <n v="1312747970"/>
        <n v="1446731817"/>
        <n v="1312960080"/>
        <n v="1391641440"/>
        <n v="1394071339"/>
        <n v="1304920740"/>
        <n v="1321739650"/>
        <n v="1383676790"/>
        <n v="1469220144"/>
        <n v="1434670397"/>
        <n v="1387688400"/>
        <n v="1343238578"/>
        <n v="1342731811"/>
        <n v="1381541465"/>
        <n v="1413547200"/>
        <n v="1391851831"/>
        <n v="1365395580"/>
        <n v="1437633997"/>
        <n v="1372536787"/>
        <n v="1394772031"/>
        <n v="1440157656"/>
        <n v="1410416097"/>
        <n v="1370470430"/>
        <n v="1332748899"/>
        <n v="1448660404"/>
        <n v="1456851914"/>
        <n v="1445540340"/>
        <n v="1402956000"/>
        <n v="1259297940"/>
        <n v="1378866867"/>
        <n v="1467752083"/>
        <n v="1445448381"/>
        <n v="1444576022"/>
        <n v="1385931702"/>
        <n v="1379094980"/>
        <n v="1375260113"/>
        <n v="1475912326"/>
        <n v="1447830958"/>
        <n v="1413569818"/>
        <n v="1458859153"/>
        <n v="1383418996"/>
        <n v="1424380783"/>
        <n v="1391991701"/>
        <n v="1329342361"/>
        <n v="1432195375"/>
        <n v="1425434420"/>
        <n v="1364041163"/>
        <n v="1400091095"/>
        <n v="1382017085"/>
        <n v="1392417800"/>
        <n v="1390669791"/>
        <n v="1431536015"/>
        <n v="1424375279"/>
        <n v="1417007640"/>
        <n v="1334622660"/>
        <n v="1382414340"/>
        <n v="1408213512"/>
        <n v="1368550060"/>
        <n v="1321201327"/>
        <n v="1401595200"/>
        <n v="1370204367"/>
        <n v="1312945341"/>
        <n v="1316883753"/>
        <n v="1463602935"/>
        <n v="1403837574"/>
        <n v="1347057464"/>
        <n v="1348849134"/>
        <n v="1341978665"/>
        <n v="1409960724"/>
        <n v="1389844800"/>
        <n v="1397924379"/>
        <n v="1408831718"/>
        <n v="1410972319"/>
        <n v="1487318029"/>
        <n v="1430877843"/>
        <n v="1401767940"/>
        <n v="1337371334"/>
        <n v="1427921509"/>
        <n v="1416566835"/>
        <n v="1376049615"/>
        <n v="1349885289"/>
        <n v="1460644440"/>
        <n v="1359434672"/>
        <n v="1446766372"/>
        <n v="1368792499"/>
        <n v="1401662239"/>
        <n v="1482678994"/>
        <n v="1483924700"/>
        <n v="1325763180"/>
        <n v="1345677285"/>
        <n v="1453937699"/>
        <n v="1476319830"/>
        <n v="1432142738"/>
        <n v="1404356400"/>
        <n v="1437076305"/>
        <n v="1392070874"/>
        <n v="1419483600"/>
        <n v="1324664249"/>
        <n v="1255381140"/>
        <n v="1273356960"/>
        <n v="1310189851"/>
        <n v="1332073025"/>
        <n v="1421498303"/>
        <n v="1334097387"/>
        <n v="1451010086"/>
        <n v="1376140520"/>
        <n v="1350687657"/>
        <n v="1337955240"/>
        <n v="1435504170"/>
        <n v="1456805639"/>
        <n v="1365228982"/>
        <n v="1479667727"/>
        <n v="1471244400"/>
        <n v="1407595447"/>
        <n v="1451389601"/>
        <n v="1432752080"/>
        <n v="1486046761"/>
        <n v="1441550760"/>
        <n v="1354699421"/>
        <n v="1449766261"/>
        <n v="1477976340"/>
        <n v="1458518325"/>
        <n v="1442805076"/>
        <n v="1464801169"/>
        <n v="1410601041"/>
        <n v="1438966800"/>
        <n v="1487347500"/>
        <n v="1434921600"/>
        <n v="1484110800"/>
        <n v="1435111200"/>
        <n v="1481957940"/>
        <n v="1463098208"/>
        <n v="1463394365"/>
        <n v="1446418800"/>
        <n v="1483707905"/>
        <n v="1438624800"/>
        <n v="1446665191"/>
        <n v="1463166263"/>
        <n v="1467681107"/>
        <n v="1423078606"/>
        <n v="1446080834"/>
        <n v="1462293716"/>
        <n v="1414807962"/>
        <n v="1467647160"/>
        <n v="1447600389"/>
        <n v="1445097715"/>
        <n v="1455122564"/>
        <n v="1446154848"/>
        <n v="1436368622"/>
        <n v="1485838800"/>
        <n v="1438451580"/>
        <n v="1452350896"/>
        <n v="1415988991"/>
        <n v="1413735972"/>
        <n v="1465720143"/>
        <n v="1452112717"/>
        <n v="1480721803"/>
        <n v="1427227905"/>
        <n v="1449989260"/>
        <n v="1418841045"/>
        <n v="1445874513"/>
        <n v="1482052815"/>
        <n v="1424137247"/>
        <n v="1457822275"/>
        <n v="1436554249"/>
        <n v="1468513533"/>
        <n v="1420143194"/>
        <n v="1452942000"/>
        <n v="1451679612"/>
        <n v="1455822569"/>
        <n v="1437969540"/>
        <n v="1446660688"/>
        <n v="1421543520"/>
        <n v="1476873507"/>
        <n v="1434213443"/>
        <n v="1427537952"/>
        <n v="1463753302"/>
        <n v="1441633993"/>
        <n v="1419539223"/>
        <n v="1474580867"/>
        <n v="1438474704"/>
        <n v="1426442400"/>
        <n v="1426800687"/>
        <n v="1426522316"/>
        <n v="1448928000"/>
        <n v="1424032207"/>
        <n v="1429207833"/>
        <n v="1479410886"/>
        <n v="1436366699"/>
        <n v="1454936460"/>
        <n v="1437570130"/>
        <n v="1417584860"/>
        <n v="1428333345"/>
        <n v="1460832206"/>
        <n v="1430703638"/>
        <n v="1478122292"/>
        <n v="1469980800"/>
        <n v="1417737781"/>
        <n v="1425827760"/>
        <n v="1431198562"/>
        <n v="1419626139"/>
        <n v="1434654215"/>
        <n v="1408029623"/>
        <n v="1409187056"/>
        <n v="1440318908"/>
        <n v="1432479600"/>
        <n v="1448225336"/>
        <n v="1434405980"/>
        <n v="1448761744"/>
        <n v="1429732586"/>
        <n v="1453210037"/>
        <n v="1472777146"/>
        <n v="1443675540"/>
        <n v="1466731740"/>
        <n v="1443149759"/>
        <n v="1488013307"/>
        <n v="1431072843"/>
        <n v="1449689203"/>
        <n v="1416933390"/>
        <n v="1408986738"/>
        <n v="1467934937"/>
        <n v="1467398138"/>
        <n v="1432771997"/>
        <n v="1431647041"/>
        <n v="1490560177"/>
        <n v="1439644920"/>
        <n v="1457996400"/>
        <n v="1405269457"/>
        <n v="1463239108"/>
        <n v="1441516200"/>
        <n v="1464460329"/>
        <n v="1448470165"/>
        <n v="1466204400"/>
        <n v="1424989029"/>
        <n v="1428804762"/>
        <n v="1433587620"/>
        <n v="1488063840"/>
        <n v="1490447662"/>
        <n v="1413208795"/>
        <n v="1480028400"/>
        <n v="1439473248"/>
        <n v="1439998674"/>
        <n v="1433085875"/>
        <n v="1414544400"/>
        <n v="1470962274"/>
        <n v="1407788867"/>
        <n v="1458235549"/>
        <n v="1413304708"/>
        <n v="1410904413"/>
        <n v="1418953984"/>
        <n v="1418430311"/>
        <n v="1480613650"/>
        <n v="1440082240"/>
        <n v="1436396313"/>
        <n v="1426197512"/>
        <n v="1460917119"/>
        <n v="1450901872"/>
        <n v="1437933600"/>
        <n v="1440339295"/>
        <n v="1415558879"/>
        <n v="1477236559"/>
        <n v="1421404247"/>
        <n v="1437250456"/>
        <n v="1428940775"/>
        <n v="1484327061"/>
        <n v="1408305498"/>
        <n v="1477731463"/>
        <n v="1431374222"/>
        <n v="1467817258"/>
        <n v="1466323800"/>
        <n v="1421208000"/>
        <n v="1420088340"/>
        <n v="1409602217"/>
        <n v="1407811627"/>
        <n v="1420095540"/>
        <n v="1423333581"/>
        <n v="1467106895"/>
        <n v="1463821338"/>
        <n v="1472920909"/>
        <n v="1410955331"/>
        <n v="1477509604"/>
        <n v="1489512122"/>
        <n v="1477949764"/>
        <n v="1406257200"/>
        <n v="1421095672"/>
        <n v="1438618170"/>
        <n v="1486317653"/>
        <n v="1444876253"/>
        <n v="1481173140"/>
        <n v="1473400800"/>
        <n v="1435711246"/>
        <n v="1482397263"/>
        <n v="1430421827"/>
        <n v="1485964559"/>
        <n v="1414758620"/>
        <n v="1406326502"/>
        <n v="1454502789"/>
        <n v="1411005600"/>
        <n v="1385136000"/>
        <n v="1484065881"/>
        <n v="1406130880"/>
        <n v="1480011987"/>
        <n v="1485905520"/>
        <n v="1487565468"/>
        <n v="1484999278"/>
        <n v="1481740740"/>
        <n v="1483286127"/>
        <n v="1410616600"/>
        <n v="1417741159"/>
        <n v="1408495440"/>
        <n v="1481716868"/>
        <n v="1455466832"/>
        <n v="1465130532"/>
        <n v="1488308082"/>
        <n v="1446693040"/>
        <n v="1417392000"/>
        <n v="1409949002"/>
        <n v="1487397540"/>
        <n v="1456189076"/>
        <n v="1327851291"/>
        <n v="1406900607"/>
        <n v="1333909178"/>
        <n v="1438228740"/>
        <n v="1309447163"/>
        <n v="1450018912"/>
        <n v="1365728487"/>
        <n v="1358198400"/>
        <n v="1313957157"/>
        <n v="1348028861"/>
        <n v="1323280391"/>
        <n v="1327212000"/>
        <n v="1380449461"/>
        <n v="1387533892"/>
        <n v="1431147600"/>
        <n v="1417653540"/>
        <n v="1385009940"/>
        <n v="1392408000"/>
        <n v="1417409940"/>
        <n v="1407758629"/>
        <n v="1434857482"/>
        <n v="1370964806"/>
        <n v="1395435712"/>
        <n v="1334610000"/>
        <n v="1355439503"/>
        <n v="1367588645"/>
        <n v="1348372740"/>
        <n v="1421319240"/>
        <n v="1407701966"/>
        <n v="1485642930"/>
        <n v="1361739872"/>
        <n v="1312470475"/>
        <n v="1476615600"/>
        <n v="1423922991"/>
        <n v="1357408721"/>
        <n v="1369010460"/>
        <n v="1303147459"/>
        <n v="1354756714"/>
        <n v="1286568268"/>
        <n v="1404892539"/>
        <n v="1480188013"/>
        <n v="1391364126"/>
        <n v="1480831200"/>
        <n v="1376563408"/>
        <n v="1441858161"/>
        <n v="1413723684"/>
        <n v="1424112483"/>
        <n v="1432178810"/>
        <n v="1387169890"/>
        <n v="1388102094"/>
        <n v="1361750369"/>
        <n v="1454183202"/>
        <n v="1257047940"/>
        <n v="1431298860"/>
        <n v="1393181018"/>
        <n v="1323998795"/>
        <n v="1444539600"/>
        <n v="1375313577"/>
        <n v="1398876680"/>
        <n v="1287115200"/>
        <n v="1304439025"/>
        <n v="1370649674"/>
        <n v="1345918302"/>
        <n v="1335564000"/>
        <n v="1395023719"/>
        <n v="1362060915"/>
        <n v="1336751220"/>
        <n v="1383318226"/>
        <n v="1341633540"/>
        <n v="1358755140"/>
        <n v="1359680939"/>
        <n v="1384322340"/>
        <n v="1383861483"/>
        <n v="1372827540"/>
        <n v="1315242360"/>
        <n v="1333774740"/>
        <n v="1379279400"/>
        <n v="1335672000"/>
        <n v="1412086187"/>
        <n v="1335542446"/>
        <n v="1410431054"/>
        <n v="1309547120"/>
        <n v="1347854700"/>
        <n v="1306630800"/>
        <n v="1311393540"/>
        <n v="1310857200"/>
        <n v="1315413339"/>
        <n v="1488333600"/>
        <n v="1419224340"/>
        <n v="1390161630"/>
        <n v="1346462462"/>
        <n v="1373475120"/>
        <n v="1362146280"/>
        <n v="1342825365"/>
        <n v="1306865040"/>
        <n v="1414879303"/>
        <n v="1365489000"/>
        <n v="1331441940"/>
        <n v="1344358860"/>
        <n v="1387601040"/>
        <n v="1402290000"/>
        <n v="1430712060"/>
        <n v="1349477050"/>
        <n v="1427062852"/>
        <n v="1271573940"/>
        <n v="1351495284"/>
        <n v="1332719730"/>
        <n v="1329248940"/>
        <n v="1340641440"/>
        <n v="1468437240"/>
        <n v="1363952225"/>
        <n v="1335540694"/>
        <n v="1327133580"/>
        <n v="1397941475"/>
        <n v="1372651140"/>
        <n v="1337396400"/>
        <n v="1381108918"/>
        <n v="1398988662"/>
        <n v="1326835985"/>
        <n v="1348337956"/>
        <n v="1474694787"/>
        <n v="1415653663"/>
        <n v="1381723140"/>
        <n v="1481184000"/>
        <n v="1414817940"/>
        <n v="1473047940"/>
        <n v="1394460000"/>
        <n v="1436555376"/>
        <n v="1429038033"/>
        <n v="1426473264"/>
        <n v="1461560340"/>
        <n v="1469994300"/>
        <n v="1477342800"/>
        <n v="1424116709"/>
        <n v="1482901546"/>
        <n v="1469329217"/>
        <n v="1477422000"/>
        <n v="1448463431"/>
        <n v="1429138740"/>
        <n v="1433376000"/>
        <n v="1385123713"/>
        <n v="1474067404"/>
        <n v="1384179548"/>
        <n v="1329014966"/>
        <n v="1381917540"/>
        <n v="1358361197"/>
        <n v="1425136200"/>
        <n v="1259643540"/>
        <n v="1389055198"/>
        <n v="1365448657"/>
        <n v="1377995523"/>
        <n v="1385735295"/>
        <n v="1299786527"/>
        <n v="1352610040"/>
        <n v="1367676034"/>
        <n v="1442856131"/>
        <n v="1359978927"/>
        <n v="1387479360"/>
        <n v="1293082524"/>
        <n v="1338321305"/>
        <n v="1351582938"/>
        <n v="1326520886"/>
        <n v="1315341550"/>
        <n v="1456957635"/>
        <n v="1336789860"/>
        <n v="1483137311"/>
        <n v="1473972813"/>
        <n v="1338159655"/>
        <n v="1314856800"/>
        <n v="1412534943"/>
        <n v="1385055979"/>
        <n v="1408581930"/>
        <n v="1280635200"/>
        <n v="1427920363"/>
        <n v="1465169610"/>
        <n v="1287975829"/>
        <n v="1440734400"/>
        <n v="1354123908"/>
        <n v="1326651110"/>
        <n v="1306549362"/>
        <n v="1459365802"/>
        <n v="1276024260"/>
        <n v="1409412600"/>
        <n v="1348367100"/>
        <n v="1451786137"/>
        <n v="1295847926"/>
        <n v="1394681590"/>
        <n v="1315715823"/>
        <n v="1280206740"/>
        <n v="1343016000"/>
        <n v="1488546319"/>
        <n v="1390522045"/>
        <n v="1355197047"/>
        <n v="1336188019"/>
        <n v="1345918747"/>
        <n v="1330577940"/>
        <n v="1287723600"/>
        <n v="1405305000"/>
        <n v="1417474761"/>
        <n v="1355930645"/>
        <n v="1384448822"/>
        <n v="1323666376"/>
        <n v="1412167393"/>
        <n v="1416614523"/>
        <n v="1360795069"/>
        <n v="1385590111"/>
        <n v="1278628800"/>
        <n v="1337024695"/>
        <n v="1353196800"/>
        <n v="1333946569"/>
        <n v="1277501520"/>
        <n v="1395007200"/>
        <n v="1363990545"/>
        <n v="1399867409"/>
        <n v="1399183200"/>
        <n v="1454054429"/>
        <n v="1326916800"/>
        <n v="1383509357"/>
        <n v="1346585448"/>
        <n v="1372622280"/>
        <n v="1439251926"/>
        <n v="1486693145"/>
        <n v="1455826460"/>
        <n v="1480438905"/>
        <n v="1460988000"/>
        <n v="1487462340"/>
        <n v="1473444048"/>
        <n v="1467312306"/>
        <n v="1457812364"/>
        <n v="1456016576"/>
        <n v="1453053661"/>
        <n v="1465054872"/>
        <n v="1479483812"/>
        <n v="1422158199"/>
        <n v="1440100839"/>
        <n v="1473750300"/>
        <n v="1430081759"/>
        <n v="1479392133"/>
        <n v="1428641940"/>
        <n v="1421640665"/>
        <n v="1489500155"/>
        <n v="1487617200"/>
        <n v="1455210353"/>
        <n v="1476717319"/>
        <n v="1441119919"/>
        <n v="1477454340"/>
        <n v="1475766932"/>
        <n v="1461301574"/>
        <n v="1408134034"/>
        <n v="1486624607"/>
        <n v="1485147540"/>
        <n v="1433178060"/>
        <n v="1409813940"/>
        <n v="1447032093"/>
        <n v="1458925156"/>
        <n v="1467132185"/>
        <n v="1439515497"/>
        <n v="1456094197"/>
        <n v="1456385101"/>
        <n v="1466449140"/>
        <n v="1417387322"/>
        <n v="1407624222"/>
        <n v="1475431486"/>
        <n v="1471985640"/>
        <n v="1427507208"/>
        <n v="1451602800"/>
        <n v="1452384000"/>
        <n v="1403507050"/>
        <n v="1475310825"/>
        <n v="1475101495"/>
        <n v="1409770164"/>
        <n v="1468349460"/>
        <n v="1462655519"/>
        <n v="1478926800"/>
        <n v="1417388340"/>
        <n v="1417276800"/>
        <n v="1406474820"/>
        <n v="1417145297"/>
        <n v="1447909401"/>
        <n v="1415865720"/>
        <n v="1489537560"/>
        <n v="1485796613"/>
        <n v="1450331940"/>
        <n v="1489680061"/>
        <n v="1455814827"/>
        <n v="1446217183"/>
        <n v="1418368260"/>
        <n v="1481727623"/>
        <n v="1482953115"/>
        <n v="1466346646"/>
        <n v="1473044340"/>
        <n v="1418938395"/>
        <n v="1485254052"/>
        <n v="1451419200"/>
        <n v="1420070615"/>
        <n v="1448489095"/>
        <n v="1459992856"/>
        <n v="1448125935"/>
        <n v="1468496933"/>
        <n v="1423092149"/>
        <n v="1433206020"/>
        <n v="1445054400"/>
        <n v="1431876677"/>
        <n v="1434837861"/>
        <n v="1454248563"/>
        <n v="1426532437"/>
        <n v="1459414016"/>
        <n v="1414025347"/>
        <n v="1488830400"/>
        <n v="1428184740"/>
        <n v="1473680149"/>
        <n v="1450290010"/>
        <n v="1466697625"/>
        <n v="1481564080"/>
        <n v="1470369540"/>
        <n v="1423668220"/>
        <n v="1357545600"/>
        <n v="1431925200"/>
        <n v="1458362023"/>
        <n v="1481615940"/>
        <n v="1472317209"/>
        <n v="1406769992"/>
        <n v="1410516000"/>
        <n v="1432101855"/>
        <n v="1425587220"/>
        <n v="1408827550"/>
        <n v="1451161560"/>
        <n v="1415219915"/>
        <n v="1474766189"/>
        <n v="1455272445"/>
        <n v="1442257677"/>
        <n v="1409098825"/>
        <n v="1465243740"/>
        <n v="1488773332"/>
        <n v="1407708000"/>
        <n v="1457394545"/>
        <n v="1429892177"/>
        <n v="1480888483"/>
        <n v="1427328000"/>
        <n v="1426269456"/>
        <n v="1429134893"/>
        <n v="1462150800"/>
        <n v="1468351341"/>
        <n v="1472604262"/>
        <n v="1373174903"/>
        <n v="1392800922"/>
        <n v="1375657582"/>
        <n v="1387657931"/>
        <n v="1460274864"/>
        <n v="1385447459"/>
        <n v="1349050622"/>
        <n v="1447787093"/>
        <n v="1391630297"/>
        <n v="1318806541"/>
        <n v="1388808545"/>
        <n v="1336340516"/>
        <n v="1410426250"/>
        <n v="1452744011"/>
        <n v="1311309721"/>
        <n v="1463232936"/>
        <n v="1399778333"/>
        <n v="1422483292"/>
        <n v="1344635088"/>
        <n v="1406994583"/>
        <n v="1407534804"/>
        <n v="1457967975"/>
        <n v="1408913291"/>
        <n v="1402852087"/>
        <n v="1398366667"/>
        <n v="1435293175"/>
        <n v="1432873653"/>
        <n v="1460313672"/>
        <n v="1357432638"/>
        <n v="1455232937"/>
        <n v="1318180033"/>
        <n v="1377867220"/>
        <n v="1412393400"/>
        <n v="1393786877"/>
        <n v="1397413095"/>
        <n v="1431547468"/>
        <n v="1455417571"/>
        <n v="1468519920"/>
        <n v="1386568740"/>
        <n v="1466227190"/>
        <n v="1402480221"/>
        <n v="1395627327"/>
        <n v="1333557975"/>
        <n v="1406148024"/>
        <n v="1334326635"/>
        <n v="1479495790"/>
        <n v="1354919022"/>
        <n v="1452228790"/>
        <n v="1421656200"/>
        <n v="1408058820"/>
        <n v="1381306687"/>
        <n v="1459352495"/>
        <n v="1339273208"/>
        <n v="1451053313"/>
        <n v="1396666779"/>
        <n v="1396810864"/>
        <n v="1319835400"/>
        <n v="1457904316"/>
        <n v="1369932825"/>
        <n v="1397910848"/>
        <n v="1430409651"/>
        <n v="1443193130"/>
        <n v="1468482694"/>
        <n v="1416000600"/>
        <n v="1407425717"/>
        <n v="1465107693"/>
        <n v="1416963300"/>
        <n v="1450993668"/>
        <n v="1483238771"/>
        <n v="1406799981"/>
        <n v="1417235580"/>
        <n v="1470527094"/>
        <n v="1450541229"/>
        <n v="1461440421"/>
        <n v="1485035131"/>
        <n v="1420100426"/>
        <n v="1438859121"/>
        <n v="1436460450"/>
        <n v="1424131727"/>
        <n v="1450327126"/>
        <n v="1430281320"/>
        <n v="1412272592"/>
        <n v="1399071173"/>
        <n v="1413760783"/>
        <n v="1480568781"/>
        <n v="1466096566"/>
        <n v="1452293675"/>
        <n v="1441592863"/>
        <n v="1431709312"/>
        <n v="1434647305"/>
        <n v="1441507006"/>
        <n v="1408040408"/>
        <n v="1424742162"/>
        <n v="1417795480"/>
        <n v="1418091128"/>
        <n v="1435679100"/>
        <n v="1427510586"/>
        <n v="1432047989"/>
        <n v="1411662264"/>
        <n v="1407604920"/>
        <n v="1466270582"/>
        <n v="1404623330"/>
        <n v="1435291200"/>
        <n v="1410543495"/>
        <n v="1474507065"/>
        <n v="1424593763"/>
        <n v="1433021171"/>
        <n v="1415909927"/>
        <n v="1408551752"/>
        <n v="1438576057"/>
        <n v="1462738327"/>
        <n v="1436981339"/>
        <n v="1488805200"/>
        <n v="1413388296"/>
        <n v="1408225452"/>
        <n v="1446052627"/>
        <n v="1403983314"/>
        <n v="1425197321"/>
        <n v="1484239320"/>
        <n v="1478059140"/>
        <n v="1486391011"/>
        <n v="1433736000"/>
        <n v="1433198520"/>
        <n v="1431885600"/>
        <n v="1482943740"/>
        <n v="1467242995"/>
        <n v="1409500725"/>
        <n v="1458480560"/>
        <n v="1486814978"/>
        <n v="1460223453"/>
        <n v="1428493379"/>
        <n v="1450602000"/>
        <n v="1450467539"/>
        <n v="1465797540"/>
        <n v="1451530800"/>
        <n v="1436380200"/>
        <n v="1429183656"/>
        <n v="1468593246"/>
        <n v="1435388154"/>
        <n v="1433083527"/>
        <n v="1449205200"/>
        <n v="1434197351"/>
        <n v="1489238940"/>
        <n v="1459418400"/>
        <n v="1458835264"/>
        <n v="1488053905"/>
        <n v="1433106000"/>
        <n v="1465505261"/>
        <n v="1448586000"/>
        <n v="1485886100"/>
        <n v="1433880605"/>
        <n v="1401487756"/>
        <n v="1443826980"/>
        <n v="1468524340"/>
        <n v="1446346800"/>
        <n v="1476961513"/>
        <n v="1440515112"/>
        <n v="1480809600"/>
        <n v="1459483200"/>
        <n v="1478754909"/>
        <n v="1402060302"/>
        <n v="1382478278"/>
        <n v="1398042000"/>
        <n v="1407394800"/>
        <n v="1317231008"/>
        <n v="1334592000"/>
        <n v="1298589630"/>
        <n v="1440723600"/>
        <n v="1381090870"/>
        <n v="1329864374"/>
        <n v="1422903342"/>
        <n v="1387077299"/>
        <n v="1343491200"/>
        <n v="1345790865"/>
        <n v="1312641536"/>
        <n v="1325804767"/>
        <n v="1373665860"/>
        <n v="1414994340"/>
        <n v="1315747080"/>
        <n v="1310158800"/>
        <n v="1366664400"/>
        <n v="1402755834"/>
        <n v="1323136949"/>
        <n v="1367823655"/>
        <n v="1402642740"/>
        <n v="1341683211"/>
        <n v="1410017131"/>
        <n v="1316979167"/>
        <n v="1382658169"/>
        <n v="1409770107"/>
        <n v="1293857940"/>
        <n v="1385932652"/>
        <n v="1329084231"/>
        <n v="1301792590"/>
        <n v="1377960012"/>
        <n v="1402286340"/>
        <n v="1393445620"/>
        <n v="1390983227"/>
        <n v="1392574692"/>
        <n v="1396054800"/>
        <n v="1383062083"/>
        <n v="1291131815"/>
        <n v="1389474145"/>
        <n v="1374674558"/>
        <n v="1379708247"/>
        <n v="1460764800"/>
        <n v="1332704042"/>
        <n v="1384363459"/>
        <n v="1276574400"/>
        <n v="1409506291"/>
        <n v="1346344425"/>
        <n v="1375908587"/>
        <n v="1251777600"/>
        <n v="1346765347"/>
        <n v="1403661600"/>
        <n v="1395624170"/>
        <n v="1299003054"/>
        <n v="1375033836"/>
        <n v="1386565140"/>
        <n v="1362974400"/>
        <n v="1483203540"/>
        <n v="1434808775"/>
        <n v="1424181600"/>
        <n v="1434120856"/>
        <n v="1470801600"/>
        <n v="1483499645"/>
        <n v="1429772340"/>
        <n v="1428390000"/>
        <n v="1444172340"/>
        <n v="1447523371"/>
        <n v="1445252400"/>
        <n v="1438189200"/>
        <n v="1457914373"/>
        <n v="1462125358"/>
        <n v="1461860432"/>
        <n v="1436902359"/>
        <n v="1464807420"/>
        <n v="1437447600"/>
        <n v="1480559011"/>
        <n v="1469962800"/>
        <n v="1489376405"/>
        <n v="1469122200"/>
        <n v="1417690734"/>
        <n v="1455710679"/>
        <n v="1475937812"/>
        <n v="1444943468"/>
        <n v="1471622450"/>
        <n v="1480536919"/>
        <n v="1429375922"/>
        <n v="1457024514"/>
        <n v="1477065860"/>
        <n v="1446771600"/>
        <n v="1456700709"/>
        <n v="1469109600"/>
        <n v="1420938172"/>
        <n v="1405094400"/>
        <n v="1483138800"/>
        <n v="1482515937"/>
        <n v="1432223125"/>
        <n v="1461653700"/>
        <n v="1476371552"/>
        <n v="1483063435"/>
        <n v="1421348428"/>
        <n v="1432916235"/>
        <n v="1476458734"/>
        <n v="1417501145"/>
        <n v="1467432000"/>
        <n v="1471435554"/>
        <n v="1485480408"/>
        <n v="1405478025"/>
        <n v="1457721287"/>
        <n v="1449354502"/>
        <n v="1418849028"/>
        <n v="1488549079"/>
        <n v="1438543033"/>
        <n v="1418056315"/>
        <n v="1408112253"/>
        <n v="1475333917"/>
        <n v="1437161739"/>
        <n v="1471579140"/>
        <n v="1467313039"/>
        <n v="1405366359"/>
        <n v="1372297751"/>
        <n v="1425741525"/>
        <n v="1418904533"/>
        <n v="1450249140"/>
        <n v="1451089134"/>
        <n v="1455299144"/>
        <n v="1441425540"/>
        <n v="1362960000"/>
        <n v="1465672979"/>
        <n v="1354269600"/>
        <n v="1372985760"/>
        <n v="1362117540"/>
        <n v="1309009323"/>
        <n v="1309980790"/>
        <n v="1343943420"/>
        <n v="1403370772"/>
        <n v="1378592731"/>
        <n v="1455523140"/>
        <n v="1420648906"/>
        <n v="1426523752"/>
        <n v="1417049663"/>
        <n v="1447463050"/>
        <n v="1434342894"/>
        <n v="1397225746"/>
        <n v="1381881890"/>
        <n v="1431022342"/>
        <n v="1342115132"/>
        <n v="1483138233"/>
        <n v="1458874388"/>
        <n v="1484444119"/>
        <n v="1480784606"/>
        <n v="1486095060"/>
        <n v="1470075210"/>
        <n v="1433504876"/>
        <n v="1433815200"/>
        <n v="1482988125"/>
        <n v="1367867536"/>
        <n v="1482457678"/>
        <n v="1436117922"/>
        <n v="1461931860"/>
        <n v="1438183889"/>
        <n v="1433305800"/>
        <n v="1476720840"/>
        <n v="1471087957"/>
        <n v="1430154720"/>
        <n v="1440219540"/>
        <n v="1456976586"/>
        <n v="1470068523"/>
        <n v="1488337200"/>
        <n v="1484430481"/>
        <n v="1423871882"/>
        <n v="1477603140"/>
        <n v="1467752334"/>
        <n v="1412640373"/>
        <n v="1465709400"/>
        <n v="1369612474"/>
        <n v="1430439411"/>
        <n v="1374802235"/>
        <n v="1424607285"/>
        <n v="1417195201"/>
        <n v="1449914400"/>
        <n v="1407847978"/>
        <n v="1447451756"/>
        <n v="1420085535"/>
        <n v="1464939520"/>
        <n v="1423185900"/>
        <n v="1417656699"/>
        <n v="1455964170"/>
        <n v="1483423467"/>
        <n v="1439741591"/>
        <n v="1448147619"/>
        <n v="1442315460"/>
        <n v="1456397834"/>
        <n v="1476010619"/>
        <n v="1467129686"/>
        <n v="1423432709"/>
        <n v="1474436704"/>
        <n v="1451637531"/>
        <n v="1479233602"/>
        <n v="1430276959"/>
        <n v="1440408120"/>
        <n v="1474230385"/>
        <n v="1459584417"/>
        <n v="1428629242"/>
        <n v="1419017488"/>
        <n v="1448517816"/>
        <n v="1437417828"/>
        <n v="1481367600"/>
        <n v="1433775600"/>
        <n v="1444589020"/>
        <n v="1456043057"/>
        <n v="1405227540"/>
        <n v="1461765300"/>
        <n v="1425758101"/>
        <n v="1464285463"/>
        <n v="1441995769"/>
        <n v="1464190158"/>
        <n v="1483395209"/>
        <n v="1442091462"/>
        <n v="1434286855"/>
        <n v="1461235478"/>
        <n v="1467999134"/>
        <n v="1432272300"/>
        <n v="1431286105"/>
        <n v="1455941197"/>
        <n v="1416355259"/>
        <n v="1406566363"/>
        <n v="1492270947"/>
        <n v="1461535140"/>
        <n v="1409924340"/>
        <n v="1483459365"/>
        <n v="1447281044"/>
        <n v="1407729600"/>
        <n v="1449077100"/>
        <n v="1417391100"/>
        <n v="1413849600"/>
        <n v="1365609271"/>
        <n v="1365367938"/>
        <n v="1361029958"/>
        <n v="1332385200"/>
        <n v="1452574800"/>
        <n v="1332699285"/>
        <n v="1307838049"/>
        <n v="1360938109"/>
        <n v="1356724263"/>
        <n v="1428620334"/>
        <n v="1381928503"/>
        <n v="1330644639"/>
        <n v="1379093292"/>
        <n v="1419051540"/>
        <n v="1315616422"/>
        <n v="1324609200"/>
        <n v="1368564913"/>
        <n v="1399694340"/>
        <n v="1374858000"/>
        <n v="1383430145"/>
        <n v="1347004260"/>
        <n v="1469162275"/>
        <n v="1342882260"/>
        <n v="1434827173"/>
        <n v="1425009761"/>
        <n v="1470175271"/>
        <n v="1388928660"/>
        <n v="1352994052"/>
        <n v="1380720474"/>
        <n v="1424014680"/>
        <n v="1308431646"/>
        <n v="1371415675"/>
        <n v="1428075480"/>
        <n v="1314471431"/>
        <n v="1410866659"/>
        <n v="1375299780"/>
        <n v="1409787378"/>
        <n v="1470355833"/>
        <n v="1367444557"/>
        <n v="1436364023"/>
        <n v="1458943200"/>
        <n v="1477210801"/>
        <n v="1402389180"/>
        <n v="1458676860"/>
        <n v="1406227904"/>
        <n v="1273911000"/>
        <n v="1403880281"/>
        <n v="1487113140"/>
        <n v="1405761278"/>
        <n v="1447858804"/>
        <n v="1486311939"/>
        <n v="1405523866"/>
        <n v="1443363640"/>
        <n v="1458104697"/>
        <n v="1475762400"/>
        <n v="1417845600"/>
        <n v="1401565252"/>
        <n v="1403301540"/>
        <n v="1418961600"/>
        <n v="1465272091"/>
        <n v="1413575739"/>
        <n v="1419292800"/>
        <n v="1487592090"/>
        <n v="1471539138"/>
        <n v="1453185447"/>
        <n v="1489497886"/>
        <n v="1485907200"/>
        <n v="1426773920"/>
        <n v="1445624695"/>
        <n v="1417402800"/>
        <n v="1455548400"/>
        <n v="1462161540"/>
        <n v="1441383062"/>
        <n v="1464040800"/>
        <n v="1440702910"/>
        <n v="1470506400"/>
        <n v="1421952370"/>
        <n v="1483481019"/>
        <n v="1416964500"/>
        <n v="1420045538"/>
        <n v="1435708500"/>
        <n v="1416662034"/>
        <n v="1427847480"/>
        <n v="1425330960"/>
        <n v="1410930399"/>
        <n v="1487844882"/>
        <n v="1447020620"/>
        <n v="1446524159"/>
        <n v="1463050034"/>
        <n v="1432756039"/>
        <n v="1441176447"/>
        <n v="1438495390"/>
        <n v="1442509200"/>
        <n v="1467603624"/>
        <n v="1411227633"/>
        <n v="1440763920"/>
        <n v="1430270199"/>
        <n v="1415842193"/>
        <n v="1383789603"/>
        <n v="1259715000"/>
        <n v="1394815751"/>
        <n v="1432843500"/>
        <n v="1307554261"/>
        <n v="1469656800"/>
        <n v="1392595200"/>
        <n v="1419384585"/>
        <n v="1369498714"/>
        <n v="1460140282"/>
        <n v="1434738483"/>
        <n v="1456703940"/>
        <n v="1491019140"/>
        <n v="1424211329"/>
        <n v="1404909296"/>
        <n v="1435698368"/>
        <n v="1343161248"/>
        <n v="1283392800"/>
        <n v="1377734091"/>
        <n v="1337562726"/>
        <n v="1450521990"/>
        <n v="1445894400"/>
        <n v="1411681391"/>
        <n v="1401464101"/>
        <n v="1482663600"/>
        <n v="1428197422"/>
        <n v="1418510965"/>
        <n v="1422735120"/>
        <n v="1444433886"/>
        <n v="1443040464"/>
        <n v="1459700741"/>
        <n v="1427503485"/>
        <n v="1425154655"/>
        <n v="1463329260"/>
        <n v="1403122380"/>
        <n v="1418469569"/>
        <n v="1474360197"/>
        <n v="1437926458"/>
        <n v="1460116576"/>
        <n v="1405401060"/>
        <n v="1304561633"/>
        <n v="1318633200"/>
        <n v="1327723459"/>
        <n v="1332011835"/>
        <n v="1312182000"/>
        <n v="1300930838"/>
        <n v="1339701851"/>
        <n v="1388553960"/>
        <n v="1320220800"/>
        <n v="1355609510"/>
        <n v="1370390432"/>
        <n v="1357160384"/>
        <n v="1342921202"/>
        <n v="1407085200"/>
        <n v="1323742396"/>
        <n v="1353621600"/>
        <n v="1383332400"/>
        <n v="1362757335"/>
        <n v="1410755286"/>
        <n v="1361606940"/>
        <n v="1338177540"/>
        <n v="1418803140"/>
        <n v="1377621089"/>
        <n v="1357721335"/>
        <n v="1347382053"/>
        <n v="1385932867"/>
        <n v="1353905940"/>
        <n v="1403026882"/>
        <n v="1392929333"/>
        <n v="1330671540"/>
        <n v="1350074261"/>
        <n v="1316851854"/>
        <n v="1326690000"/>
        <n v="1306994340"/>
        <n v="1468270261"/>
        <n v="1307851200"/>
        <n v="1262302740"/>
        <n v="1362086700"/>
        <n v="1330789165"/>
        <n v="1280800740"/>
        <n v="1418998744"/>
        <n v="1308011727"/>
        <n v="1348516012"/>
        <n v="1353551160"/>
        <n v="1379515740"/>
        <n v="1408039860"/>
        <n v="1339235377"/>
        <n v="1300636482"/>
        <n v="1400862355"/>
        <n v="1381314437"/>
        <n v="1303801140"/>
        <n v="1385297393"/>
        <n v="1303675296"/>
        <n v="1334784160"/>
        <n v="1333648820"/>
        <n v="1355437052"/>
        <n v="1337885168"/>
        <n v="1355840400"/>
        <n v="1387281600"/>
        <n v="1462053540"/>
        <n v="1453064400"/>
        <n v="1325310336"/>
        <n v="1422750707"/>
        <n v="1331870340"/>
        <n v="1298343600"/>
        <n v="1364447073"/>
        <n v="1394521140"/>
        <n v="1322454939"/>
        <n v="1464729276"/>
        <n v="1278302400"/>
        <n v="1470056614"/>
        <n v="1338824730"/>
        <n v="1425675892"/>
        <n v="1471503540"/>
        <n v="1318802580"/>
        <n v="1334980740"/>
        <n v="1460786340"/>
        <n v="1391718671"/>
        <n v="1311298745"/>
        <n v="1405188667"/>
        <n v="1490752800"/>
        <n v="1492142860"/>
        <n v="1491590738"/>
        <n v="1489775641"/>
        <n v="1490331623"/>
        <n v="1493320519"/>
        <n v="1491855300"/>
        <n v="1491738594"/>
        <n v="1489700230"/>
        <n v="1491470442"/>
        <n v="1491181200"/>
        <n v="1490572740"/>
        <n v="1491768000"/>
        <n v="1490589360"/>
        <n v="1491786000"/>
        <n v="1491007211"/>
        <n v="1491781648"/>
        <n v="1490499180"/>
        <n v="1491943445"/>
        <n v="1491019200"/>
        <n v="1421337405"/>
        <n v="1427745150"/>
        <n v="1441003537"/>
        <n v="1424056873"/>
        <n v="1441814400"/>
        <n v="1440314472"/>
        <n v="1459181895"/>
        <n v="1462135706"/>
        <n v="1409513940"/>
        <n v="1453122000"/>
        <n v="1409585434"/>
        <n v="1435701353"/>
        <n v="1412536412"/>
        <n v="1430517761"/>
        <n v="1427772120"/>
        <n v="1481295099"/>
        <n v="1461211200"/>
        <n v="1463201940"/>
        <n v="1410958191"/>
        <n v="1415562471"/>
        <n v="1449831863"/>
        <n v="1459642200"/>
        <n v="1435730400"/>
        <n v="1414707762"/>
        <n v="1408922049"/>
        <n v="1403906664"/>
        <n v="1428231600"/>
        <n v="1445439674"/>
        <n v="1465521306"/>
        <n v="1445738783"/>
        <n v="1434034800"/>
        <n v="1452920400"/>
        <n v="1473802200"/>
        <n v="1431046356"/>
        <n v="1470598345"/>
        <n v="1447018833"/>
        <n v="1437432392"/>
        <n v="1412283542"/>
        <n v="1462391932"/>
        <n v="1437075422"/>
        <n v="1433948671"/>
        <n v="1483822800"/>
        <n v="1472270340"/>
        <n v="1425821477"/>
        <n v="1482372000"/>
        <n v="1479952800"/>
        <n v="1447426800"/>
        <n v="1441234143"/>
        <n v="1488394800"/>
        <n v="1461096304"/>
        <n v="1426787123"/>
        <n v="1476425082"/>
        <n v="1458579568"/>
        <n v="1428091353"/>
        <n v="1444071361"/>
        <n v="1472443269"/>
        <n v="1485631740"/>
        <n v="1468536992"/>
        <n v="1427309629"/>
        <n v="1456416513"/>
        <n v="1442065060"/>
        <n v="1457739245"/>
        <n v="1477255840"/>
        <n v="1407065979"/>
        <n v="1407972712"/>
        <n v="1408999088"/>
        <n v="1407080884"/>
        <n v="1411824444"/>
        <n v="1421177959"/>
        <n v="1413312194"/>
        <n v="1414107040"/>
        <n v="1404666836"/>
        <n v="1421691298"/>
        <n v="1417273140"/>
        <n v="1414193160"/>
        <n v="1414623471"/>
        <n v="1424421253"/>
        <n v="1427485395"/>
        <n v="1472834180"/>
        <n v="1467469510"/>
        <n v="1473950945"/>
        <n v="1456062489"/>
        <n v="1432248478"/>
        <n v="1422674700"/>
        <n v="1413417600"/>
        <n v="1418649177"/>
        <n v="1428158637"/>
        <n v="1414795542"/>
        <n v="1421042403"/>
        <n v="1423152678"/>
        <n v="1422553565"/>
        <n v="1439189940"/>
        <n v="1417127040"/>
        <n v="1423660422"/>
        <n v="1476460800"/>
        <n v="1469356366"/>
        <n v="1481809189"/>
        <n v="1454572233"/>
        <n v="1415740408"/>
        <n v="1476109970"/>
        <n v="1450181400"/>
        <n v="1435442340"/>
        <n v="1423878182"/>
        <n v="1447521404"/>
        <n v="1443808800"/>
        <n v="1412090349"/>
        <n v="1411868313"/>
        <n v="1486830030"/>
        <n v="1425246439"/>
        <n v="1408657826"/>
        <n v="1414123200"/>
        <n v="1467531536"/>
        <n v="1407532812"/>
        <n v="1425108736"/>
        <n v="1435787137"/>
        <n v="1469473200"/>
        <n v="1485759540"/>
        <n v="1428035850"/>
        <n v="1406743396"/>
        <n v="1427850090"/>
        <n v="1330760367"/>
        <n v="1391194860"/>
        <n v="1351095976"/>
        <n v="1389146880"/>
        <n v="1373572903"/>
        <n v="1392675017"/>
        <n v="1299138561"/>
        <n v="1399672800"/>
        <n v="1295647200"/>
        <n v="1393259107"/>
        <n v="1336866863"/>
        <n v="1299243427"/>
        <n v="1362211140"/>
        <n v="1422140895"/>
        <n v="1459439471"/>
        <n v="1361129129"/>
        <n v="1332029335"/>
        <n v="1317438000"/>
        <n v="1475342382"/>
        <n v="1367902740"/>
        <n v="1400561940"/>
        <n v="1425275940"/>
        <n v="1298245954"/>
        <n v="1307761200"/>
        <n v="1466139300"/>
        <n v="1355585777"/>
        <n v="1429594832"/>
        <n v="1312095540"/>
        <n v="1350505059"/>
        <n v="1405033300"/>
        <n v="1406509200"/>
        <n v="1429920000"/>
        <n v="1352860017"/>
        <n v="1369355437"/>
        <n v="1389012940"/>
        <n v="1405715472"/>
        <n v="1410546413"/>
        <n v="1324014521"/>
        <n v="1316716129"/>
        <n v="1391706084"/>
        <n v="1422256341"/>
        <n v="1488958200"/>
        <n v="1402600085"/>
        <n v="1399223500"/>
        <n v="1478425747"/>
        <n v="1488340800"/>
        <n v="1478383912"/>
        <n v="1450166340"/>
        <n v="1483488249"/>
        <n v="1454213820"/>
        <n v="1416512901"/>
        <n v="1435633602"/>
        <n v="1436373900"/>
        <n v="1467155733"/>
        <n v="1470519308"/>
        <n v="1402901405"/>
        <n v="1425170525"/>
        <n v="1402618355"/>
        <n v="1457966129"/>
        <n v="1459341380"/>
        <n v="1425955189"/>
        <n v="1341964080"/>
        <n v="1333921508"/>
        <n v="1354017600"/>
        <n v="1344636000"/>
        <n v="1415832338"/>
        <n v="1449178200"/>
        <n v="1275368340"/>
        <n v="1363024946"/>
        <n v="1355597528"/>
        <n v="1279778400"/>
        <n v="1307459881"/>
        <n v="1302926340"/>
        <n v="1329082983"/>
        <n v="1445363722"/>
        <n v="1334250165"/>
        <n v="1393966800"/>
        <n v="1454349600"/>
        <n v="1427319366"/>
        <n v="1349517540"/>
        <n v="1432299600"/>
        <n v="1425495447"/>
        <n v="1485541791"/>
        <n v="1451752021"/>
        <n v="1410127994"/>
        <n v="1466697983"/>
        <n v="1400853925"/>
        <n v="1483048900"/>
        <n v="1414059479"/>
        <n v="1446331500"/>
        <n v="1407545334"/>
        <n v="1433395560"/>
        <n v="1412770578"/>
        <n v="1414814340"/>
        <n v="1409620222"/>
        <n v="1478542375"/>
        <n v="1486708133"/>
        <n v="1407869851"/>
        <n v="1432069249"/>
        <n v="1445468400"/>
        <n v="1342243143"/>
        <n v="1386828507"/>
        <n v="1317099540"/>
        <n v="1389814380"/>
        <n v="1381449600"/>
        <n v="1288657560"/>
        <n v="1331182740"/>
        <n v="1367940794"/>
        <n v="1309825866"/>
        <n v="1373203482"/>
        <n v="1337657400"/>
        <n v="1327433173"/>
        <n v="1411787307"/>
        <n v="1324789200"/>
        <n v="1403326740"/>
        <n v="1323151140"/>
        <n v="1339732740"/>
        <n v="1372741200"/>
        <n v="1362955108"/>
        <n v="1308110340"/>
        <n v="1400137131"/>
        <n v="1309809140"/>
        <n v="1470896916"/>
        <n v="1398952890"/>
        <n v="1436680958"/>
        <n v="1397961361"/>
        <n v="1258955940"/>
        <n v="1465232520"/>
        <n v="1404986951"/>
        <n v="1303446073"/>
        <n v="1478516737"/>
        <n v="1381934015"/>
        <n v="1330657200"/>
        <n v="1457758800"/>
        <n v="1337799600"/>
        <n v="1429391405"/>
        <n v="1351304513"/>
        <n v="1364078561"/>
        <n v="1412121600"/>
        <n v="1419151341"/>
        <n v="1349495940"/>
        <n v="1400006636"/>
        <n v="1410862734"/>
        <n v="1461306772"/>
        <n v="1326330000"/>
        <n v="1408021098"/>
        <n v="1398959729"/>
        <n v="1480777515"/>
        <n v="1470423668"/>
        <n v="1366429101"/>
        <n v="1384488000"/>
        <n v="1353201444"/>
        <n v="1470466800"/>
        <n v="1376899269"/>
        <n v="1362938851"/>
        <n v="1373751325"/>
        <n v="1450511940"/>
        <n v="1339484400"/>
        <n v="1447909140"/>
        <n v="1459684862"/>
        <n v="1404926665"/>
        <n v="1480863887"/>
        <n v="1472799600"/>
        <n v="1417377481"/>
        <n v="1470178800"/>
        <n v="1457947483"/>
        <n v="1425223276"/>
        <n v="1440094742"/>
        <n v="1481473208"/>
        <n v="1455338532"/>
        <n v="1435958786"/>
        <n v="1424229991"/>
        <n v="1450706837"/>
        <n v="1481072942"/>
        <n v="1437082736"/>
        <n v="1405021211"/>
        <n v="1409091612"/>
        <n v="1406861438"/>
        <n v="1415882108"/>
        <n v="1452120613"/>
        <n v="1434139200"/>
        <n v="1485191143"/>
        <n v="1278111600"/>
        <n v="1405002663"/>
        <n v="1381895940"/>
        <n v="1417611645"/>
        <n v="1282622400"/>
        <n v="1316442622"/>
        <n v="1479890743"/>
        <n v="1471564491"/>
        <n v="1452553200"/>
        <n v="1423165441"/>
        <n v="1468019014"/>
        <n v="1364184539"/>
        <n v="1315602163"/>
        <n v="1362863299"/>
        <n v="1332561600"/>
        <n v="1439455609"/>
        <n v="1474563621"/>
        <n v="1400108640"/>
        <n v="1411522897"/>
        <n v="1465652372"/>
        <n v="1434017153"/>
        <n v="1344826800"/>
        <n v="1433996746"/>
        <n v="1398052740"/>
        <n v="1427740319"/>
        <n v="1268690100"/>
        <n v="1409099481"/>
        <n v="1354233296"/>
        <n v="1420765200"/>
        <n v="1481778000"/>
        <n v="1398477518"/>
        <n v="1430981880"/>
        <n v="1450486800"/>
        <n v="1399668319"/>
        <n v="1388383353"/>
        <n v="1372701600"/>
        <n v="1480568340"/>
        <n v="1384557303"/>
        <n v="1478785027"/>
        <n v="1453481974"/>
        <n v="1481432340"/>
        <n v="1434212714"/>
        <n v="1341799647"/>
        <n v="1369282044"/>
        <n v="1429228800"/>
        <n v="1369323491"/>
        <n v="1386025140"/>
        <n v="1433036578"/>
        <n v="1388017937"/>
        <n v="1455933653"/>
        <n v="1448466551"/>
        <n v="1399033810"/>
        <n v="1417579200"/>
        <n v="1366222542"/>
        <n v="1456487532"/>
        <n v="1425326400"/>
        <n v="1454277540"/>
        <n v="1406129150"/>
        <n v="1483208454"/>
        <n v="1458807098"/>
        <n v="1463333701"/>
        <n v="1370001600"/>
        <n v="1387958429"/>
        <n v="1408818683"/>
        <n v="1432499376"/>
        <n v="1476994315"/>
        <n v="1451776791"/>
        <n v="1467128723"/>
        <n v="1475390484"/>
        <n v="1462629432"/>
        <n v="1431100918"/>
        <n v="1462564182"/>
        <n v="1374769288"/>
        <n v="1406149689"/>
        <n v="1433538000"/>
        <n v="1482085857"/>
        <n v="1435258800"/>
        <n v="1447286300"/>
        <n v="1337144340"/>
        <n v="1322106796"/>
        <n v="1338830395"/>
        <n v="1399186740"/>
        <n v="1342382587"/>
        <n v="1323838740"/>
        <n v="1315457658"/>
        <n v="1284177540"/>
        <n v="1375408194"/>
        <n v="1361696955"/>
        <n v="1299009600"/>
        <n v="1318006732"/>
        <n v="1356211832"/>
        <n v="1330916400"/>
        <n v="1317576973"/>
        <n v="1351223940"/>
        <n v="1322751735"/>
        <n v="1331174635"/>
        <n v="1435808400"/>
        <n v="1341028740"/>
        <n v="1329104114"/>
        <n v="1304628648"/>
        <n v="1352488027"/>
        <n v="1369958400"/>
        <n v="1416542400"/>
        <n v="1359176974"/>
        <n v="1415815393"/>
        <n v="1347249300"/>
        <n v="1436115617"/>
        <n v="1401253140"/>
        <n v="1313370000"/>
        <n v="1366064193"/>
        <n v="1411505176"/>
        <n v="1291870740"/>
        <n v="1298167001"/>
        <n v="1349203203"/>
        <n v="1445921940"/>
        <n v="1311538136"/>
        <n v="1345086445"/>
        <n v="1388617736"/>
        <n v="1484156948"/>
        <n v="1483773169"/>
        <n v="1268636340"/>
        <n v="1291093200"/>
        <n v="1438734833"/>
        <n v="1418080887"/>
        <n v="1426158463"/>
        <n v="1411324369"/>
        <n v="1457570100"/>
        <n v="1408154663"/>
        <n v="1436677091"/>
        <n v="1391427692"/>
        <n v="1303628340"/>
        <n v="1367097391"/>
        <n v="1349392033"/>
        <n v="1382184786"/>
        <n v="1417804229"/>
        <n v="1383959939"/>
        <n v="1478196008"/>
        <n v="1357934424"/>
        <n v="1415947159"/>
        <n v="1451494210"/>
        <n v="1279738800"/>
        <n v="1379164040"/>
        <n v="1385534514"/>
        <n v="1455207510"/>
        <n v="1416125148"/>
        <n v="1427992582"/>
        <n v="1280534400"/>
        <n v="1468392599"/>
        <n v="1467231614"/>
        <n v="1394909909"/>
        <n v="1420876740"/>
        <n v="1390921827"/>
        <n v="1459443385"/>
        <n v="1379363406"/>
        <n v="1482479940"/>
        <n v="1360009774"/>
        <n v="1310837574"/>
        <n v="1337447105"/>
        <n v="1443040059"/>
        <n v="1406226191"/>
        <n v="1433735400"/>
        <n v="1466827140"/>
        <n v="1460127635"/>
        <n v="1417813618"/>
        <n v="1347672937"/>
        <n v="1486702800"/>
        <n v="1488473351"/>
        <n v="1440266422"/>
        <n v="1434949200"/>
        <n v="1429365320"/>
        <n v="1378785540"/>
        <n v="1462453307"/>
        <n v="1469059986"/>
        <n v="1430579509"/>
        <n v="1465192867"/>
        <n v="1484752597"/>
        <n v="1428725192"/>
        <n v="1447434268"/>
        <n v="1487635653"/>
        <n v="1412285825"/>
        <n v="1486616400"/>
        <n v="1453737600"/>
        <n v="1364286239"/>
        <n v="1473213600"/>
        <n v="1428033540"/>
        <n v="1477414800"/>
        <n v="1461276000"/>
        <n v="1458716340"/>
        <n v="1487102427"/>
        <n v="1481842800"/>
        <n v="1479704340"/>
        <n v="1459012290"/>
        <n v="1439317900"/>
        <n v="1480662000"/>
        <n v="1425132059"/>
        <n v="1447507200"/>
        <n v="1444903198"/>
        <n v="1436151600"/>
        <n v="1358367565"/>
        <n v="1351801368"/>
        <n v="1443127082"/>
        <n v="1362814119"/>
        <n v="1338579789"/>
        <n v="1334556624"/>
        <n v="1384580373"/>
        <n v="1333771200"/>
        <n v="1397516400"/>
        <n v="1334424960"/>
        <n v="1397113140"/>
        <n v="1383526800"/>
        <n v="1431719379"/>
        <n v="1391713248"/>
        <n v="1331621940"/>
        <n v="1437674545"/>
        <n v="1446451200"/>
        <n v="1346198400"/>
        <n v="1440004512"/>
        <n v="1374888436"/>
        <n v="1461369600"/>
        <n v="1327776847"/>
        <n v="1435418568"/>
        <n v="1477767600"/>
        <n v="1411326015"/>
        <n v="1455253140"/>
        <n v="1384374155"/>
        <n v="1439707236"/>
        <n v="1378180800"/>
        <n v="1398460127"/>
        <n v="1372136400"/>
        <n v="1405738800"/>
        <n v="1450051200"/>
        <n v="1483645647"/>
        <n v="1427585511"/>
        <n v="1454338123"/>
        <n v="1415779140"/>
        <n v="1489157716"/>
        <n v="1385870520"/>
        <n v="1461354544"/>
        <n v="1488484300"/>
        <n v="1385521320"/>
        <n v="1489374000"/>
        <n v="1476649800"/>
        <n v="1393005600"/>
        <n v="1441393210"/>
        <n v="1438185565"/>
        <n v="1481749278"/>
        <n v="1364917965"/>
        <n v="1480727273"/>
        <n v="1408177077"/>
        <n v="1470469938"/>
        <n v="1447862947"/>
        <n v="1485271968"/>
        <n v="1462661451"/>
        <n v="1479811846"/>
        <n v="1466377200"/>
        <n v="1434045687"/>
        <n v="1481224736"/>
        <n v="1395876250"/>
        <n v="1487093020"/>
        <n v="1416268800"/>
        <n v="1422734313"/>
        <n v="1463972400"/>
        <n v="1479846507"/>
        <n v="1461722400"/>
        <n v="1419123600"/>
        <n v="1489283915"/>
        <n v="1488862800"/>
        <n v="1484085540"/>
        <n v="1481328004"/>
        <n v="1449506836"/>
        <n v="1489320642"/>
        <n v="1393156857"/>
        <n v="1419259679"/>
        <n v="1388936289"/>
        <n v="1330359423"/>
        <n v="1451861940"/>
        <n v="1423022400"/>
        <n v="1442501991"/>
        <n v="1311576600"/>
        <n v="1452744686"/>
        <n v="1336528804"/>
        <n v="1299902400"/>
        <n v="1340944043"/>
        <n v="1378439940"/>
        <n v="1403539260"/>
        <n v="1340733600"/>
        <n v="1386372120"/>
        <n v="1259686800"/>
        <n v="1335153600"/>
        <n v="1334767476"/>
        <n v="1348545540"/>
        <n v="1358702480"/>
        <n v="1359240856"/>
        <n v="1330018426"/>
        <n v="1331697540"/>
        <n v="1395861033"/>
        <n v="1296953209"/>
        <n v="1340904416"/>
        <n v="1371785496"/>
        <n v="1388473200"/>
        <n v="1323747596"/>
        <n v="1407520800"/>
        <n v="1331352129"/>
        <n v="1336245328"/>
        <n v="1409274000"/>
        <n v="1362872537"/>
        <n v="1363889015"/>
        <n v="1399421189"/>
        <n v="1397862000"/>
        <n v="1336086026"/>
        <n v="1339074857"/>
        <n v="1336238743"/>
        <n v="1260383040"/>
        <n v="1266210000"/>
        <n v="1253937540"/>
        <n v="1387072685"/>
        <n v="1396463800"/>
        <n v="1491282901"/>
        <n v="1491769769"/>
        <n v="1490033247"/>
        <n v="1490559285"/>
        <n v="1490830331"/>
        <n v="1493571600"/>
        <n v="1409090440"/>
        <n v="1434307537"/>
        <n v="1405609146"/>
        <n v="1451001600"/>
        <n v="1408320490"/>
        <n v="1423235071"/>
        <n v="1401385800"/>
        <n v="1415208840"/>
        <n v="1402494243"/>
        <n v="1394316695"/>
        <n v="1403796143"/>
        <n v="1404077484"/>
        <n v="1482134340"/>
        <n v="1477841138"/>
        <n v="1436729504"/>
        <n v="1412571600"/>
        <n v="1452282420"/>
        <n v="1466789269"/>
        <n v="1427845140"/>
        <n v="1476731431"/>
        <n v="1472135676"/>
        <n v="1456006938"/>
        <n v="1439318228"/>
        <n v="1483474370"/>
        <n v="1430360739"/>
        <n v="1433603552"/>
        <n v="1429632822"/>
        <n v="1420910460"/>
        <n v="1430604136"/>
        <n v="1433530104"/>
        <n v="1445093578"/>
        <n v="1422664740"/>
        <n v="1438616124"/>
        <n v="1454864280"/>
        <n v="1462053600"/>
        <n v="1418315470"/>
        <n v="1451348200"/>
        <n v="1445898356"/>
        <n v="1453071600"/>
        <n v="1445431533"/>
        <n v="1461622616"/>
        <n v="1429028365"/>
        <n v="1455132611"/>
        <n v="1418877141"/>
        <n v="1435257596"/>
        <n v="1429839571"/>
        <n v="1440863624"/>
        <n v="1423772060"/>
        <n v="1473451437"/>
        <n v="1449785566"/>
        <n v="1480110783"/>
        <n v="1440548330"/>
        <n v="1444004616"/>
        <n v="1443726142"/>
        <n v="1428704848"/>
        <n v="1438662603"/>
        <n v="1424568107"/>
        <n v="1415932643"/>
        <n v="1438793432"/>
        <n v="1420920424"/>
        <n v="1469199740"/>
        <n v="1421350140"/>
        <n v="1437861540"/>
        <n v="1420352264"/>
        <n v="1427825044"/>
        <n v="1446087223"/>
        <n v="1439048017"/>
        <n v="1424940093"/>
        <n v="1484038620"/>
        <n v="1444940558"/>
        <n v="1420233256"/>
        <n v="1435874384"/>
        <n v="1418934506"/>
        <n v="1460615164"/>
        <n v="1457207096"/>
        <n v="1431533931"/>
        <n v="1459368658"/>
        <n v="1451782607"/>
        <n v="1472911375"/>
        <n v="1421635190"/>
        <n v="1428732000"/>
        <n v="1415247757"/>
        <n v="1439931675"/>
        <n v="1441619275"/>
        <n v="1440524082"/>
        <n v="1480185673"/>
        <n v="1401579000"/>
        <n v="1440215940"/>
        <n v="1468615346"/>
        <n v="1426345200"/>
        <n v="1407705187"/>
        <n v="1427225644"/>
        <n v="1424281389"/>
        <n v="1415583695"/>
        <n v="1424536196"/>
        <n v="1426091036"/>
        <n v="1420044890"/>
        <n v="1414445108"/>
        <n v="1464386640"/>
        <n v="1439006692"/>
        <n v="1458715133"/>
        <n v="1426182551"/>
        <n v="1486313040"/>
        <n v="1455246504"/>
        <n v="1467080613"/>
        <n v="1425791697"/>
        <n v="1456608943"/>
        <n v="1438662474"/>
        <n v="1444027186"/>
        <n v="1454078770"/>
        <n v="1426615200"/>
        <n v="1449529062"/>
        <n v="1445197129"/>
        <n v="1455399313"/>
        <n v="1437627540"/>
        <n v="1426777228"/>
        <n v="1408114822"/>
        <n v="1464199591"/>
        <n v="1443242021"/>
        <n v="1480174071"/>
        <n v="1478923200"/>
        <n v="1472621760"/>
        <n v="1417321515"/>
        <n v="1414465860"/>
        <n v="1488750490"/>
        <n v="1451430000"/>
        <n v="1486053409"/>
        <n v="1489207808"/>
        <n v="1461177950"/>
        <n v="1488063839"/>
        <n v="1458826056"/>
        <n v="1465498800"/>
        <n v="1458742685"/>
        <n v="1483417020"/>
        <n v="1342672096"/>
        <n v="1366138800"/>
        <n v="1443641340"/>
        <n v="1348420548"/>
        <n v="1368066453"/>
        <n v="1336669200"/>
        <n v="1351400400"/>
        <n v="1297160329"/>
        <n v="1337824055"/>
        <n v="1327535392"/>
        <n v="1283562180"/>
        <n v="1352573869"/>
        <n v="1286756176"/>
        <n v="1278799200"/>
        <n v="1415004770"/>
        <n v="1344789345"/>
        <n v="1358117313"/>
        <n v="1343440800"/>
        <n v="1444516084"/>
        <n v="1335799808"/>
        <n v="1312224383"/>
        <n v="1335891603"/>
        <n v="1316124003"/>
        <n v="1318463879"/>
        <n v="1335113976"/>
        <n v="1338083997"/>
        <n v="1321459908"/>
        <n v="1368117239"/>
        <n v="1340429276"/>
        <n v="1295142660"/>
        <n v="1339840740"/>
        <n v="1367208140"/>
        <n v="1337786944"/>
        <n v="1339022575"/>
        <n v="1364597692"/>
        <n v="1312578338"/>
        <n v="1422400387"/>
        <n v="1356976800"/>
        <n v="1340476375"/>
        <n v="1443379104"/>
        <n v="1411328918"/>
        <n v="1465333560"/>
        <n v="1416014534"/>
        <n v="1426292416"/>
        <n v="1443906000"/>
        <n v="1431308704"/>
        <n v="1408056634"/>
        <n v="1429554349"/>
        <n v="1431647772"/>
        <n v="1454323413"/>
        <n v="1418504561"/>
        <n v="1488067789"/>
        <n v="1408526477"/>
        <n v="1424635753"/>
        <n v="1417279252"/>
        <n v="1426788930"/>
        <n v="1415899228"/>
        <n v="1405741404"/>
        <n v="1476559260"/>
        <n v="1444778021"/>
        <n v="1461336720"/>
        <n v="1416270292"/>
        <n v="1419136200"/>
        <n v="1340914571"/>
        <n v="1418014740"/>
        <n v="1382068740"/>
        <n v="1440068400"/>
        <n v="1332636975"/>
        <n v="1429505400"/>
        <n v="1439611140"/>
        <n v="1345148566"/>
        <n v="1362160868"/>
        <n v="1262325600"/>
        <n v="1417463945"/>
        <n v="1375151566"/>
        <n v="1312212855"/>
        <n v="1361681940"/>
        <n v="1422913152"/>
        <n v="1319904721"/>
        <n v="1380192418"/>
        <n v="1380599940"/>
        <n v="1293937200"/>
        <n v="1341750569"/>
        <n v="1424997000"/>
        <n v="1380949200"/>
        <n v="1333560803"/>
        <n v="1475209620"/>
        <n v="1370019600"/>
        <n v="1444276740"/>
        <n v="1332362880"/>
        <n v="1488741981"/>
        <n v="1348202807"/>
        <n v="1433131140"/>
        <n v="1338219793"/>
        <n v="1356392857"/>
        <n v="1400176386"/>
        <n v="1430488740"/>
        <n v="1321385820"/>
        <n v="1425682174"/>
        <n v="1444740089"/>
        <n v="1476189339"/>
        <n v="1438226451"/>
        <n v="1406854699"/>
        <n v="1462827000"/>
        <n v="1408663948"/>
        <n v="1429823138"/>
        <n v="1472745594"/>
        <n v="1442457112"/>
        <n v="1486590035"/>
        <n v="1463645521"/>
        <n v="1428893517"/>
        <n v="1408803149"/>
        <n v="1463600945"/>
        <n v="1421030194"/>
        <n v="1428707647"/>
        <n v="1407181297"/>
        <n v="1444410000"/>
        <n v="1410810903"/>
        <n v="1431745200"/>
        <n v="1447689898"/>
        <n v="1477784634"/>
        <n v="1426526880"/>
        <n v="1434341369"/>
        <n v="1404601632"/>
        <n v="1451030136"/>
        <n v="1451491953"/>
        <n v="1427807640"/>
        <n v="1458733927"/>
        <n v="1453817297"/>
        <n v="1457901924"/>
        <n v="1412536421"/>
        <n v="1429993026"/>
        <n v="1407453228"/>
        <n v="1487915500"/>
        <n v="1407427009"/>
        <n v="1466323917"/>
        <n v="1443039001"/>
        <n v="1407089147"/>
        <n v="1458938200"/>
        <n v="1347508740"/>
        <n v="1415827200"/>
        <n v="1387835654"/>
        <n v="1335662023"/>
        <n v="1466168390"/>
        <n v="1398791182"/>
        <n v="1439344800"/>
        <n v="1489536000"/>
        <n v="1342330951"/>
        <n v="1471849140"/>
        <n v="1483397940"/>
        <n v="1420773970"/>
        <n v="1348256294"/>
        <n v="1398834000"/>
        <n v="1462017600"/>
        <n v="1440546729"/>
        <n v="1413838751"/>
        <n v="1449000061"/>
        <n v="1445598000"/>
        <n v="1444525200"/>
        <n v="1432230988"/>
        <n v="1483120216"/>
        <n v="1480658966"/>
        <n v="1347530822"/>
        <n v="1478723208"/>
        <n v="1433343869"/>
        <n v="1448571261"/>
        <n v="1417389067"/>
        <n v="1431608122"/>
        <n v="1467280800"/>
        <n v="1440907427"/>
        <n v="1464485339"/>
        <n v="1393542000"/>
        <n v="1475163921"/>
        <n v="1425937761"/>
        <n v="1476579600"/>
        <n v="1476277875"/>
        <n v="1421358895"/>
        <n v="1424378748"/>
        <n v="1433735474"/>
        <n v="1410811740"/>
        <n v="1468565820"/>
        <n v="1489172435"/>
        <n v="1415481203"/>
        <n v="1441783869"/>
        <n v="1439533019"/>
        <n v="1457543360"/>
        <n v="1454370941"/>
        <n v="1482332343"/>
        <n v="1450380009"/>
        <n v="1418183325"/>
        <n v="1402632000"/>
        <n v="1429622726"/>
        <n v="1455048000"/>
        <n v="1489345200"/>
        <n v="1470187800"/>
        <n v="1469913194"/>
        <n v="1429321210"/>
        <n v="1448388418"/>
        <n v="1382742010"/>
        <n v="1440179713"/>
        <n v="1441378800"/>
        <n v="1449644340"/>
        <n v="1430774974"/>
        <n v="1443214800"/>
        <n v="1455142416"/>
        <n v="1447079520"/>
        <n v="1452387096"/>
        <n v="1406593780"/>
        <n v="1419017880"/>
        <n v="1451282400"/>
        <n v="1414622700"/>
        <n v="1467694740"/>
        <n v="1415655289"/>
        <n v="1463929174"/>
        <n v="1404348143"/>
        <n v="1443121765"/>
        <n v="1425081694"/>
        <n v="1459915491"/>
        <n v="1405027750"/>
        <n v="1416635940"/>
        <n v="1425233240"/>
        <n v="1407621425"/>
        <n v="1430149330"/>
        <n v="1412119423"/>
        <n v="1435591318"/>
        <n v="1424746800"/>
        <n v="1469919890"/>
        <n v="1433298676"/>
        <n v="1431278557"/>
        <n v="1427266860"/>
        <n v="1407899966"/>
        <n v="1411701739"/>
        <n v="1428981718"/>
        <n v="1419538560"/>
        <n v="1438552800"/>
        <n v="1403904808"/>
        <n v="1407533463"/>
        <n v="1411073972"/>
        <n v="1491586534"/>
        <n v="1491416077"/>
        <n v="1490196830"/>
        <n v="1491421314"/>
        <n v="1490389158"/>
        <n v="1413442740"/>
        <n v="1369637940"/>
        <n v="1469119526"/>
        <n v="1475553540"/>
        <n v="1407549600"/>
        <n v="1403301660"/>
        <n v="1373738400"/>
        <n v="1450971684"/>
        <n v="1476486000"/>
        <n v="1456047228"/>
        <n v="1444291193"/>
        <n v="1417906649"/>
        <n v="1462316400"/>
        <n v="1460936694"/>
        <n v="1478866253"/>
        <n v="1378494000"/>
        <n v="1485722053"/>
        <n v="1420060088"/>
        <n v="1439625059"/>
        <n v="1488390735"/>
        <n v="1461333311"/>
        <n v="1438964063"/>
        <n v="1451485434"/>
        <n v="1430459197"/>
        <n v="1366635575"/>
        <n v="1413604800"/>
        <n v="1369699200"/>
        <n v="1428643974"/>
        <n v="1476395940"/>
        <n v="1363204800"/>
        <n v="1398268773"/>
        <n v="1389812400"/>
        <n v="1478402804"/>
        <n v="1399324717"/>
        <n v="1426117552"/>
        <n v="1413770820"/>
        <n v="1337102187"/>
        <n v="1476863607"/>
        <n v="1330478998"/>
        <n v="1342309368"/>
        <n v="1409337911"/>
        <n v="1339816200"/>
        <n v="1472835802"/>
        <n v="1428171037"/>
        <n v="1341086400"/>
        <n v="1403039842"/>
        <n v="1324232504"/>
        <n v="1346017023"/>
        <n v="1410448551"/>
        <n v="1428519527"/>
        <n v="1389476201"/>
        <n v="1470498332"/>
        <n v="1476095783"/>
        <n v="1468658866"/>
        <n v="1371726258"/>
        <n v="1357176693"/>
        <n v="1332114795"/>
        <n v="1369403684"/>
        <n v="1338404400"/>
        <n v="1351432428"/>
        <n v="1313078518"/>
        <n v="1439766050"/>
        <n v="1333028723"/>
        <n v="1401997790"/>
        <n v="1395158130"/>
        <n v="1359738000"/>
        <n v="1381006294"/>
        <n v="1461530721"/>
        <n v="1362711728"/>
        <n v="1323994754"/>
        <n v="1434092876"/>
        <n v="1437149004"/>
        <n v="1409009306"/>
        <n v="1448204621"/>
        <n v="1489142688"/>
        <n v="1423724400"/>
        <n v="1424149140"/>
        <n v="1429793446"/>
        <n v="1414608843"/>
        <n v="1470430800"/>
        <n v="1404913180"/>
        <n v="1405658752"/>
        <n v="1469811043"/>
        <n v="1426132800"/>
        <n v="1423693903"/>
        <n v="1473393600"/>
        <n v="1439357559"/>
        <n v="1437473005"/>
        <n v="1457031600"/>
        <n v="1402095600"/>
        <n v="1404564028"/>
        <n v="1404858840"/>
        <n v="1438358400"/>
        <n v="1466179200"/>
        <n v="1420377366"/>
        <n v="1412938800"/>
        <n v="1438875107"/>
        <n v="1437004800"/>
        <n v="1411987990"/>
        <n v="1440245273"/>
        <n v="1438772400"/>
        <n v="1435611438"/>
        <n v="1440274735"/>
        <n v="1459348740"/>
        <n v="1401595140"/>
        <n v="1424692503"/>
        <n v="1428292800"/>
        <n v="1481737761"/>
        <n v="1431164115"/>
        <n v="1470595109"/>
        <n v="1438531200"/>
        <n v="1425136462"/>
        <n v="1443018086"/>
        <n v="1434285409"/>
        <n v="1456444800"/>
        <n v="1411510135"/>
        <n v="1427469892"/>
        <n v="1427842740"/>
        <n v="1434159780"/>
        <n v="1449255686"/>
        <n v="1436511600"/>
        <n v="1464971400"/>
        <n v="1443826800"/>
        <n v="1464863118"/>
        <n v="1399867140"/>
        <n v="1437076070"/>
        <n v="1416780000"/>
        <n v="1444528800"/>
        <n v="1422658930"/>
        <n v="1449273600"/>
        <n v="1487393940"/>
        <n v="1449701284"/>
        <n v="1407967200"/>
        <n v="1408942740"/>
        <n v="1426698000"/>
        <n v="1450032297"/>
        <n v="1403348400"/>
        <n v="1465790400"/>
        <n v="1483535180"/>
        <n v="1433723033"/>
        <n v="1432917394"/>
        <n v="1464031265"/>
        <n v="1432913659"/>
        <n v="1461406600"/>
        <n v="1409962211"/>
        <n v="1454109420"/>
        <n v="1403312703"/>
        <n v="1410669297"/>
        <n v="1431018719"/>
        <n v="1454110440"/>
        <n v="1439069640"/>
        <n v="1487613600"/>
        <n v="1417778880"/>
        <n v="1444984904"/>
        <n v="1466363576"/>
        <n v="1443103848"/>
        <n v="1403636229"/>
        <n v="1410279123"/>
        <n v="1437139080"/>
        <n v="1420512259"/>
        <n v="1476482400"/>
        <n v="1467604800"/>
        <n v="1475697054"/>
        <n v="1468937681"/>
        <n v="1400301165"/>
        <n v="1419183813"/>
        <n v="1434768438"/>
        <n v="1422473831"/>
        <n v="1484684186"/>
        <n v="1462417493"/>
        <n v="1437069079"/>
        <n v="1480525200"/>
        <n v="1435934795"/>
        <n v="1453310661"/>
        <n v="1440090300"/>
        <n v="1417620036"/>
        <n v="1462112318"/>
        <n v="1454734740"/>
        <n v="1417800435"/>
        <n v="1426294201"/>
        <n v="1442635140"/>
        <n v="1420971324"/>
        <n v="1413608340"/>
        <n v="1409344985"/>
        <n v="1407553200"/>
        <n v="1460751128"/>
        <n v="1409000400"/>
        <n v="1420768800"/>
        <n v="1428100815"/>
        <n v="1403470800"/>
        <n v="1481522400"/>
        <n v="1444577345"/>
        <n v="1446307053"/>
        <n v="1469325158"/>
        <n v="1407562632"/>
        <n v="1423345339"/>
        <n v="1440412396"/>
        <n v="1441771218"/>
        <n v="1415534400"/>
        <n v="1473211313"/>
        <n v="1438390800"/>
        <n v="1463259837"/>
        <n v="1465407219"/>
        <n v="1416944760"/>
        <n v="1434139887"/>
        <n v="1435429626"/>
        <n v="1452827374"/>
        <n v="1410041339"/>
        <n v="1426365994"/>
        <n v="1458117190"/>
        <n v="1400498789"/>
        <n v="1442381847"/>
        <n v="1446131207"/>
        <n v="1407250329"/>
        <n v="1427306470"/>
        <n v="1411679804"/>
        <n v="1431982727"/>
        <n v="1422068400"/>
        <n v="1431143940"/>
        <n v="1410444068"/>
        <n v="1424715779"/>
        <n v="1405400400"/>
        <n v="1457135846"/>
        <n v="1401024758"/>
        <n v="1431007264"/>
        <n v="1410761280"/>
        <n v="1424516400"/>
        <n v="1465081053"/>
        <n v="1402845364"/>
        <n v="1472490000"/>
        <n v="1413176340"/>
        <n v="1405249113"/>
        <n v="1422636814"/>
        <n v="1409187600"/>
        <n v="1421606018"/>
        <n v="1425250955"/>
        <n v="1450297080"/>
        <n v="1428894380"/>
        <n v="1433714198"/>
        <n v="1432437660"/>
        <n v="1471265092"/>
        <n v="1480007460"/>
        <n v="1433259293"/>
        <n v="1447965917"/>
        <n v="1453538752"/>
        <n v="1412536573"/>
        <n v="1476676800"/>
        <n v="1444330821"/>
        <n v="1489669203"/>
        <n v="1434476849"/>
        <n v="1462402850"/>
        <n v="1427498172"/>
        <n v="1462729317"/>
        <n v="1465258325"/>
        <n v="1410459023"/>
        <n v="1427342400"/>
        <n v="1425193140"/>
        <n v="1435835824"/>
        <n v="1407360720"/>
        <n v="1436290233"/>
        <n v="1442425412"/>
        <n v="1425872692"/>
        <n v="1471406340"/>
        <n v="1430693460"/>
        <n v="1405699451"/>
        <n v="1409500078"/>
        <n v="1480899600"/>
        <n v="1451620800"/>
        <n v="1411695300"/>
        <n v="1417057200"/>
        <n v="1457870400"/>
        <n v="1427076840"/>
        <n v="1413784740"/>
        <n v="1420524000"/>
        <n v="1440381600"/>
        <n v="1443014756"/>
        <n v="1455208143"/>
        <n v="1415722236"/>
        <n v="1472020881"/>
        <n v="1477886400"/>
        <n v="1462100406"/>
        <n v="1476316800"/>
        <n v="1466412081"/>
        <n v="1450673940"/>
        <n v="1452174420"/>
        <n v="1485547530"/>
        <n v="1476037510"/>
        <n v="1455998867"/>
        <n v="1412335772"/>
        <n v="1484841471"/>
        <n v="1432677240"/>
        <n v="1488171540"/>
        <n v="1402892700"/>
        <n v="1485885600"/>
        <n v="1468445382"/>
        <n v="1356552252"/>
        <n v="1456811940"/>
        <n v="1416089324"/>
        <n v="1412611905"/>
        <n v="1418580591"/>
        <n v="1429938683"/>
        <n v="1453352719"/>
        <n v="1417012840"/>
        <n v="1424548719"/>
        <n v="1450911540"/>
        <n v="1423587130"/>
        <n v="1434917049"/>
        <n v="1415163600"/>
        <n v="1402459200"/>
        <n v="1405688952"/>
        <n v="1408566243"/>
        <n v="1437429600"/>
        <n v="1401159600"/>
        <n v="1439583533"/>
        <n v="1479794340"/>
        <n v="1472338409"/>
        <n v="1434039186"/>
        <n v="1349567475"/>
        <n v="1401465600"/>
        <n v="1488538892"/>
        <n v="1426866851"/>
        <n v="1471242025"/>
        <n v="1416285300"/>
        <n v="1442426171"/>
        <n v="1476479447"/>
        <n v="1441933459"/>
        <n v="1471487925"/>
        <n v="1477972740"/>
        <n v="1367674009"/>
        <n v="1376654340"/>
        <n v="1285995540"/>
        <n v="1457071397"/>
        <n v="1388303940"/>
        <n v="1435359600"/>
        <n v="1453323048"/>
        <n v="1444149047"/>
        <n v="1429152600"/>
        <n v="1454433998"/>
        <n v="1408679055"/>
        <n v="1410324720"/>
        <n v="1461762960"/>
        <n v="1420060920"/>
        <n v="1434241255"/>
        <n v="1462420960"/>
        <n v="1486547945"/>
        <n v="1432828740"/>
        <n v="1412222340"/>
        <n v="1425258240"/>
        <n v="1420844390"/>
        <n v="1412003784"/>
        <n v="1459694211"/>
        <n v="1463734740"/>
        <n v="1407536846"/>
        <n v="1443422134"/>
        <n v="1407955748"/>
        <n v="1443636000"/>
        <n v="1477174138"/>
        <n v="1448175540"/>
        <n v="1406683172"/>
        <n v="1468128537"/>
        <n v="1441837879"/>
        <n v="1445013352"/>
        <n v="1418587234"/>
        <n v="1481132169"/>
        <n v="1429595940"/>
        <n v="1477791960"/>
        <n v="1434309540"/>
        <n v="1457617359"/>
        <n v="1471573640"/>
        <n v="1444405123"/>
        <n v="1488495478"/>
        <n v="1424920795"/>
        <n v="1427040435"/>
        <n v="1419644444"/>
        <n v="1442722891"/>
        <n v="1447628946"/>
        <n v="1409547600"/>
        <n v="1430851680"/>
        <n v="1443561159"/>
        <n v="1439827559"/>
        <n v="1482294990"/>
        <n v="1420724460"/>
        <n v="1468029540"/>
        <n v="1430505545"/>
        <n v="1471214743"/>
        <n v="1444946400"/>
        <n v="1442775956"/>
        <n v="1470011780"/>
        <n v="1432151326"/>
        <n v="1475848800"/>
        <n v="1454890620"/>
        <n v="1455251591"/>
        <n v="1413816975"/>
        <n v="1437033360"/>
        <n v="1471939818"/>
        <n v="1434080706"/>
        <n v="1422928800"/>
        <n v="1413694800"/>
        <n v="1442440800"/>
        <n v="1431372751"/>
        <n v="1430234394"/>
        <n v="1409194810"/>
        <n v="1487465119"/>
        <n v="1412432220"/>
        <n v="1477968934"/>
        <n v="1429291982"/>
        <n v="1411312250"/>
        <n v="1465123427"/>
        <n v="1427890925"/>
        <n v="1464354720"/>
        <n v="1467473723"/>
        <n v="1427414732"/>
        <n v="1462484196"/>
        <n v="1411748335"/>
        <n v="1478733732"/>
        <n v="1468108198"/>
        <n v="1422902601"/>
        <n v="1452142672"/>
        <n v="1459121162"/>
        <n v="1425242029"/>
        <n v="1489690141"/>
        <n v="1492542819"/>
        <n v="1492145940"/>
        <n v="1491656045"/>
        <n v="1492759460"/>
        <n v="1490358834"/>
        <n v="1490631419"/>
        <n v="1491277121"/>
        <n v="1491001140"/>
        <n v="1493838720"/>
        <n v="1491233407"/>
        <n v="1490416380"/>
        <n v="1491581703"/>
        <n v="1492372800"/>
        <n v="1489922339"/>
        <n v="1491726956"/>
        <n v="1489903200"/>
        <n v="1490659134"/>
        <n v="1492356166"/>
        <n v="1415319355"/>
        <n v="1412136000"/>
        <n v="1354845600"/>
        <n v="1295928000"/>
        <n v="1410379774"/>
        <n v="1383425367"/>
        <n v="1304225940"/>
        <n v="1333310458"/>
        <n v="1356004725"/>
        <n v="1338591144"/>
        <n v="1405746000"/>
        <n v="1374523752"/>
        <n v="1326927600"/>
        <n v="1407905940"/>
        <n v="1413377522"/>
        <n v="1404698400"/>
        <n v="1402855525"/>
        <n v="1402341615"/>
        <n v="1416988740"/>
        <n v="1406952781"/>
        <n v="1402696800"/>
        <n v="1386910740"/>
        <n v="1404273600"/>
        <n v="1462545358"/>
        <n v="1329240668"/>
        <n v="1411765492"/>
        <n v="1408999508"/>
        <n v="1297977427"/>
        <n v="1376838000"/>
        <n v="1403366409"/>
        <n v="1405521075"/>
        <n v="1367859071"/>
        <n v="1403258049"/>
        <n v="1402848000"/>
        <n v="1328029200"/>
        <n v="1377284669"/>
        <n v="1404258631"/>
        <n v="1405553241"/>
        <n v="1410901200"/>
        <n v="1407167973"/>
        <n v="1433930302"/>
        <n v="1432455532"/>
        <n v="1481258275"/>
        <n v="1471370869"/>
        <n v="1425160800"/>
        <n v="1424474056"/>
        <n v="1437960598"/>
        <n v="1423750542"/>
        <n v="1438437600"/>
        <n v="1423050618"/>
        <n v="1424081477"/>
        <n v="1410037200"/>
        <n v="1461994440"/>
        <n v="1409509477"/>
        <n v="1450072740"/>
        <n v="1443224622"/>
        <n v="1437149640"/>
        <n v="1430470772"/>
        <n v="1442644651"/>
        <n v="1429767607"/>
        <n v="1406557877"/>
        <n v="1403305200"/>
        <n v="1338523140"/>
        <n v="1408068000"/>
        <n v="1407524751"/>
        <n v="1437934759"/>
        <n v="1452038100"/>
        <n v="1441857540"/>
        <n v="1436625000"/>
        <n v="1478264784"/>
        <n v="1419984000"/>
        <n v="1427063747"/>
        <n v="1489352400"/>
        <n v="1436114603"/>
        <n v="1445722140"/>
        <n v="1440100976"/>
        <n v="1484024400"/>
        <n v="1464987600"/>
        <n v="1446213612"/>
        <n v="1484687436"/>
        <n v="1450328340"/>
        <n v="1416470398"/>
        <n v="1460846347"/>
        <n v="1462334340"/>
        <n v="1488482355"/>
        <n v="1485991860"/>
        <n v="1467361251"/>
        <n v="1482962433"/>
        <n v="1443499140"/>
        <n v="1435752898"/>
        <n v="1445817540"/>
        <n v="1487286000"/>
        <n v="1413269940"/>
        <n v="1411150092"/>
        <n v="1444348800"/>
        <n v="1480613982"/>
        <n v="1434074400"/>
        <n v="1442030340"/>
        <n v="1436696712"/>
        <n v="1428178757"/>
        <n v="1434822914"/>
        <n v="1415213324"/>
        <n v="1434907966"/>
        <n v="1473247240"/>
        <n v="1473306300"/>
        <n v="1427331809"/>
        <n v="1412706375"/>
        <n v="1433995140"/>
        <n v="1487769952"/>
        <n v="1420751861"/>
        <n v="1475294340"/>
        <n v="1448903318"/>
        <n v="1437067476"/>
        <n v="1419220800"/>
        <n v="1446238800"/>
        <n v="1422482400"/>
        <n v="1449162000"/>
        <n v="1434142800"/>
        <n v="1437156660"/>
        <n v="1472074928"/>
        <n v="1434452400"/>
        <n v="1436705265"/>
        <n v="1414927775"/>
        <n v="1446814809"/>
        <n v="1473879600"/>
        <n v="1458075600"/>
        <n v="1423456200"/>
        <n v="1459483140"/>
        <n v="1416331406"/>
        <n v="1433017303"/>
        <n v="1459474059"/>
        <n v="1433134800"/>
        <n v="1441153705"/>
        <n v="1461904788"/>
        <n v="1455138000"/>
        <n v="1454047140"/>
        <n v="1488258000"/>
        <n v="1471291782"/>
        <n v="1448733628"/>
        <n v="1466463600"/>
        <n v="1487580602"/>
        <n v="1489234891"/>
        <n v="1442462340"/>
        <n v="1449257348"/>
        <n v="1488622352"/>
        <n v="1434459554"/>
        <n v="1474886229"/>
        <n v="1448229600"/>
        <n v="1438037940"/>
        <n v="1442102400"/>
        <n v="1444860063"/>
        <n v="1430329862"/>
        <n v="1470034740"/>
        <n v="1481099176"/>
        <n v="1427553484"/>
        <n v="1482418752"/>
        <n v="1438374748"/>
        <n v="1465527600"/>
        <n v="1463275339"/>
        <n v="1460581365"/>
        <n v="1476632178"/>
        <n v="1444169825"/>
        <n v="1445065210"/>
        <n v="1478901600"/>
        <n v="1453856400"/>
        <n v="1431115500"/>
        <n v="1462519041"/>
        <n v="1407506040"/>
        <n v="1465347424"/>
        <n v="1460341800"/>
        <n v="1422712986"/>
        <n v="1466557557"/>
        <n v="1413431940"/>
        <n v="1466567700"/>
        <n v="1474793208"/>
        <n v="1465135190"/>
        <n v="1428256277"/>
        <n v="1425830905"/>
        <n v="1462697966"/>
        <n v="1404522000"/>
        <n v="1406502000"/>
        <n v="1427919468"/>
        <n v="1444149886"/>
        <n v="1405802330"/>
        <n v="1434384880"/>
        <n v="1438259422"/>
        <n v="1407106800"/>
        <n v="1459845246"/>
        <n v="1412974800"/>
        <n v="1487944080"/>
        <n v="1469721518"/>
        <n v="1481066554"/>
        <n v="1465750800"/>
        <n v="1427864340"/>
        <n v="1460553480"/>
        <n v="1409374093"/>
        <n v="1429317420"/>
        <n v="1424910910"/>
        <n v="1462741200"/>
        <n v="1461988740"/>
        <n v="1465837200"/>
        <n v="1448838000"/>
        <n v="1406113200"/>
        <n v="1467414000"/>
        <n v="1462230000"/>
        <n v="1446091260"/>
        <n v="1462879020"/>
        <n v="1468611272"/>
        <n v="1406887310"/>
        <n v="1416385679"/>
        <n v="1487985734"/>
        <n v="1481731140"/>
        <n v="1409587140"/>
        <n v="1425704100"/>
        <n v="1408464000"/>
        <n v="1449973592"/>
        <n v="1431481037"/>
        <n v="1438467894"/>
        <n v="1420088400"/>
        <n v="1484441980"/>
        <n v="1481961600"/>
        <n v="1449089965"/>
        <n v="1437235200"/>
        <n v="1446053616"/>
        <n v="1400423973"/>
        <n v="1429976994"/>
        <n v="1426870560"/>
        <n v="1409490480"/>
        <n v="1440630000"/>
        <n v="1417305178"/>
        <n v="1426044383"/>
        <n v="1470092340"/>
        <n v="1466707620"/>
        <n v="1448074800"/>
        <n v="1418244552"/>
        <n v="1417620506"/>
        <n v="1418581088"/>
        <n v="1434625441"/>
        <n v="1464960682"/>
        <n v="1405017345"/>
        <n v="1407536880"/>
        <n v="1462565855"/>
        <n v="1415234760"/>
        <n v="1406470645"/>
        <n v="1433009400"/>
        <n v="1455832800"/>
        <n v="1416589200"/>
        <n v="1424556325"/>
        <n v="1409266414"/>
        <n v="1438968146"/>
        <n v="1447295460"/>
        <n v="1435230324"/>
        <n v="1434542702"/>
        <n v="1456876740"/>
        <n v="1405511376"/>
        <n v="1404641289"/>
        <n v="1405727304"/>
        <n v="1469998680"/>
        <n v="1465196400"/>
        <n v="1444264372"/>
        <n v="1411858862"/>
        <n v="1425099540"/>
        <n v="1480579140"/>
        <n v="1460935800"/>
        <n v="1429813800"/>
        <n v="1414284180"/>
        <n v="1400875307"/>
        <n v="1459978200"/>
        <n v="1455408000"/>
        <n v="1425495563"/>
        <n v="1429912341"/>
        <n v="1423119540"/>
        <n v="1412434136"/>
        <n v="1411264800"/>
        <n v="1404314952"/>
        <n v="1425142800"/>
        <n v="1478046661"/>
        <n v="1406760101"/>
        <n v="1408383153"/>
        <n v="1454709600"/>
        <n v="1402974000"/>
        <n v="1404983269"/>
        <n v="1470538800"/>
        <n v="1408638480"/>
        <n v="1440003820"/>
        <n v="1430600400"/>
        <n v="1453179540"/>
        <n v="1405095300"/>
        <n v="1447445820"/>
        <n v="1433016672"/>
        <n v="1410266146"/>
        <n v="1465394340"/>
        <n v="1445604236"/>
        <n v="1423138800"/>
        <n v="1458332412"/>
        <n v="1418784689"/>
        <n v="1468036800"/>
        <n v="1427990071"/>
        <n v="1429636927"/>
        <n v="1406087940"/>
        <n v="1471130956"/>
        <n v="1406825159"/>
        <n v="1476381627"/>
        <n v="1406876340"/>
        <n v="1423720740"/>
        <n v="1422937620"/>
        <n v="1463743860"/>
        <n v="1408106352"/>
        <n v="1477710000"/>
        <n v="1436551200"/>
        <n v="1476158340"/>
        <n v="1471921637"/>
        <n v="1439136000"/>
        <n v="1461108450"/>
        <n v="1426864032"/>
        <n v="1474426800"/>
        <n v="1461857045"/>
        <n v="1468618680"/>
        <n v="1409515200"/>
        <n v="1415253540"/>
        <n v="1426883220"/>
        <n v="1469016131"/>
        <n v="1414972800"/>
        <n v="1414378800"/>
        <n v="1431831600"/>
        <n v="1426539600"/>
        <n v="1403382680"/>
        <n v="1436562000"/>
        <n v="1420178188"/>
        <n v="1404671466"/>
        <n v="1404403381"/>
        <n v="1466014499"/>
        <n v="1454431080"/>
        <n v="1433314740"/>
        <n v="1435185252"/>
        <n v="1429286400"/>
        <n v="1400965200"/>
        <n v="1460574924"/>
        <n v="1431928784"/>
        <n v="1445818397"/>
        <n v="1408252260"/>
        <n v="1480140000"/>
        <n v="1414862280"/>
        <n v="1473625166"/>
        <n v="1464904800"/>
        <n v="1464471840"/>
        <n v="1435733940"/>
        <n v="1457326740"/>
        <n v="1441995595"/>
        <n v="1458100740"/>
        <n v="1469359728"/>
        <n v="1447959491"/>
        <n v="1399953600"/>
        <n v="1408815440"/>
        <n v="1464732537"/>
        <n v="1462914000"/>
        <n v="1416545700"/>
        <n v="1404312846"/>
        <n v="1415385000"/>
        <n v="1429789992"/>
        <n v="1401857940"/>
        <n v="1422853140"/>
        <n v="1433097171"/>
        <n v="1410145200"/>
        <n v="1404471600"/>
        <n v="1412259660"/>
        <n v="1425478950"/>
        <n v="1441547220"/>
        <n v="1411980020"/>
        <n v="1442311560"/>
        <n v="1474844400"/>
        <n v="1410580800"/>
        <n v="1461823140"/>
        <n v="1436587140"/>
        <n v="1484740918"/>
        <n v="1436749200"/>
        <n v="1460318400"/>
        <n v="1467301334"/>
        <n v="1411012740"/>
        <n v="1447269367"/>
        <n v="1443711623"/>
        <n v="1450612740"/>
        <n v="1416211140"/>
        <n v="1471428340"/>
        <n v="1473358122"/>
        <n v="1466899491"/>
        <n v="1441042275"/>
        <n v="1410099822"/>
        <n v="1435255659"/>
        <n v="1425758257"/>
        <n v="1428780159"/>
        <n v="1427860740"/>
        <n v="1463198340"/>
        <n v="1457139600"/>
        <n v="1441358873"/>
        <n v="1462224398"/>
        <n v="1400796420"/>
        <n v="1403964324"/>
        <n v="1439337600"/>
        <n v="1423674000"/>
        <n v="1479382594"/>
        <n v="1408289724"/>
        <n v="1399271911"/>
        <n v="1435352400"/>
        <n v="1438333080"/>
        <n v="1432694700"/>
        <n v="1438799760"/>
        <n v="1457906400"/>
        <n v="1470078000"/>
        <n v="1444060800"/>
        <n v="1420048208"/>
        <n v="1422015083"/>
        <n v="1433964444"/>
        <n v="1410975994"/>
        <n v="1420734696"/>
        <n v="1420009200"/>
        <n v="1414701413"/>
        <n v="1434894082"/>
        <n v="1415440846"/>
        <n v="1415921848"/>
        <n v="1470887940"/>
        <n v="1480947054"/>
        <n v="1430029680"/>
        <n v="1462037777"/>
        <n v="1459444656"/>
        <n v="1425185940"/>
        <n v="1406719110"/>
        <n v="1459822682"/>
        <n v="1460970805"/>
        <n v="1436772944"/>
        <n v="1419181890"/>
        <n v="1474649070"/>
        <n v="1467054000"/>
        <n v="1430348400"/>
        <n v="1432654347"/>
        <n v="1413792034"/>
        <n v="1422075540"/>
        <n v="1423630740"/>
        <n v="1420489560"/>
        <n v="1472952982"/>
        <n v="1426229940"/>
        <n v="1409072982"/>
        <n v="1456984740"/>
        <n v="1409720340"/>
        <n v="1440892800"/>
        <n v="1476390164"/>
        <n v="1421452682"/>
        <n v="1463520479"/>
        <n v="1446759880"/>
        <n v="1461913140"/>
        <n v="1455390126"/>
        <n v="1471185057"/>
        <n v="1450137600"/>
        <n v="1466172000"/>
        <n v="1459378085"/>
        <n v="1439806936"/>
        <n v="1428483201"/>
        <n v="1402334811"/>
        <n v="1403964574"/>
        <n v="1434675616"/>
        <n v="1449756896"/>
        <n v="1426801664"/>
        <n v="1488240000"/>
        <n v="1433343850"/>
        <n v="1479592800"/>
        <n v="1425528000"/>
        <n v="1475269200"/>
        <n v="1411874580"/>
        <n v="1406358000"/>
        <n v="1471977290"/>
        <n v="1435851577"/>
        <n v="1408204857"/>
        <n v="1463803140"/>
        <n v="1450040396"/>
        <n v="1462467600"/>
        <n v="1417295990"/>
        <n v="1411444740"/>
        <n v="1416781749"/>
        <n v="1479517200"/>
        <n v="1484366340"/>
        <n v="1461186676"/>
        <n v="1442248829"/>
        <n v="1420130935"/>
        <n v="1429456132"/>
        <n v="1475853060"/>
        <n v="1431283530"/>
        <n v="1412485200"/>
        <n v="1448902800"/>
        <n v="1447734439"/>
        <n v="1457413140"/>
        <n v="1479773838"/>
        <n v="1434497400"/>
        <n v="1475258327"/>
        <n v="1412492445"/>
        <n v="1402938394"/>
        <n v="1454412584"/>
        <n v="1407686340"/>
        <n v="1472097540"/>
        <n v="1438764207"/>
        <n v="1459702800"/>
        <n v="1437202740"/>
        <n v="1485989940"/>
        <n v="1464817320"/>
        <n v="1404273540"/>
        <n v="1426775940"/>
        <n v="1419368925"/>
        <n v="1460260800"/>
        <n v="1427775414"/>
        <n v="1482321030"/>
        <n v="1466056689"/>
        <n v="1446062040"/>
        <n v="1406185200"/>
        <n v="1437261419"/>
        <n v="1437676380"/>
        <n v="1434039137"/>
        <n v="1433113200"/>
        <n v="1405915140"/>
        <n v="1411771384"/>
        <n v="1415191920"/>
        <n v="1472936229"/>
        <n v="1463353200"/>
        <n v="1410550484"/>
        <n v="1404359940"/>
        <n v="1433076298"/>
        <n v="1404190740"/>
        <n v="1475664834"/>
        <n v="1452872290"/>
        <n v="1402901940"/>
        <n v="1476931696"/>
        <n v="1441167586"/>
        <n v="1400533200"/>
        <n v="1440820740"/>
        <n v="1403846055"/>
        <n v="1407524004"/>
        <n v="1434925500"/>
        <n v="1417101683"/>
        <n v="1425272340"/>
        <n v="1411084800"/>
        <n v="1448922600"/>
        <n v="1465178400"/>
        <n v="1421009610"/>
        <n v="1423838916"/>
        <n v="1462878648"/>
        <n v="1456946487"/>
        <n v="1413383216"/>
        <n v="1412092800"/>
        <n v="1433422793"/>
        <n v="1468191540"/>
        <n v="1471071540"/>
        <n v="1464712394"/>
        <n v="1403546400"/>
        <n v="1410558949"/>
        <n v="1469165160"/>
        <n v="1404444286"/>
        <n v="1403715546"/>
        <n v="1428068988"/>
        <n v="1433055540"/>
        <n v="1465062166"/>
        <n v="1432612740"/>
        <n v="1427806320"/>
        <n v="1453411109"/>
        <n v="1431204449"/>
        <n v="1425057075"/>
        <n v="1434994266"/>
        <n v="1435881006"/>
        <n v="1415230084"/>
        <n v="1455231540"/>
        <n v="1417374262"/>
        <n v="1462402800"/>
        <n v="1455831000"/>
        <n v="1461963600"/>
        <n v="1476939300"/>
        <n v="1439957176"/>
        <n v="1427082912"/>
        <n v="1439828159"/>
        <n v="1420860180"/>
        <n v="1422100800"/>
        <n v="1429396200"/>
        <n v="1432589896"/>
        <n v="1432831089"/>
        <n v="1427133600"/>
        <n v="1447311540"/>
        <n v="1405461600"/>
        <n v="1468752468"/>
        <n v="1407808438"/>
        <n v="1450389950"/>
        <n v="1409980144"/>
        <n v="1404406964"/>
        <n v="1404532740"/>
        <n v="1407689102"/>
        <n v="1475918439"/>
        <n v="1436137140"/>
        <n v="1455602340"/>
        <n v="1461902340"/>
        <n v="1423555140"/>
        <n v="1459641073"/>
        <n v="1476651600"/>
        <n v="1433289600"/>
        <n v="1406350740"/>
        <n v="1460753307"/>
        <n v="1402515198"/>
        <n v="1417465515"/>
        <n v="1400475600"/>
        <n v="1440556553"/>
        <n v="1399293386"/>
        <n v="1439247600"/>
        <n v="1438543889"/>
        <n v="1427907626"/>
        <n v="1464482160"/>
        <n v="1406745482"/>
        <n v="1404360045"/>
        <n v="1402594090"/>
        <n v="1460730079"/>
        <n v="1434234010"/>
        <n v="1463529600"/>
        <n v="1480399200"/>
        <n v="1479175680"/>
        <n v="1428606055"/>
        <n v="1428552000"/>
        <n v="1406854800"/>
        <n v="1411790400"/>
        <n v="1423942780"/>
        <n v="1459010340"/>
        <n v="1436817960"/>
        <n v="1410210685"/>
        <n v="1469401200"/>
        <n v="1458057600"/>
        <n v="1468193532"/>
        <n v="1470132180"/>
        <n v="1464310475"/>
        <n v="1450887480"/>
        <n v="1434395418"/>
        <n v="1479834023"/>
        <n v="1404664592"/>
        <n v="1436957022"/>
        <n v="1418769129"/>
        <n v="1433685354"/>
        <n v="1440801000"/>
        <n v="1484354556"/>
        <n v="1429564165"/>
        <n v="1407691248"/>
        <n v="1457734843"/>
        <n v="1420952340"/>
        <n v="1420215216"/>
        <n v="1445482906"/>
        <n v="1457133568"/>
        <n v="1469948400"/>
        <n v="1411852640"/>
        <n v="1404022381"/>
        <n v="1428097739"/>
        <n v="1429955619"/>
        <n v="1406761200"/>
        <n v="1426965758"/>
        <n v="1464692400"/>
        <n v="1465940580"/>
        <n v="1440111600"/>
        <n v="1405614823"/>
        <n v="1445659140"/>
        <n v="1426187582"/>
        <n v="1437166920"/>
        <n v="1436110717"/>
        <n v="1451881207"/>
        <n v="1453244340"/>
        <n v="1437364740"/>
        <n v="1470058860"/>
        <n v="1434505214"/>
        <n v="1430993394"/>
        <n v="1427414400"/>
        <n v="1420033187"/>
        <n v="1472676371"/>
        <n v="1464371211"/>
        <n v="1415222545"/>
        <n v="1455936335"/>
        <n v="1417460940"/>
        <n v="1434624067"/>
        <n v="1461278208"/>
        <n v="1470197340"/>
        <n v="1435947758"/>
        <n v="1432314209"/>
        <n v="1438226724"/>
        <n v="1459180229"/>
        <n v="1405882287"/>
        <n v="1399809052"/>
        <n v="1401587064"/>
        <n v="1401778740"/>
        <n v="1443711774"/>
        <n v="1412405940"/>
        <n v="1437283391"/>
        <n v="1445196989"/>
        <n v="1434047084"/>
        <n v="1420081143"/>
        <n v="1437129179"/>
        <n v="1427427276"/>
        <n v="1409602178"/>
        <n v="1431206058"/>
        <n v="1427408271"/>
        <n v="1425833403"/>
        <n v="1406913120"/>
        <n v="1432328400"/>
        <n v="1403730000"/>
        <n v="1407858710"/>
        <n v="1415828820"/>
        <n v="1473699540"/>
        <n v="1446739905"/>
        <n v="1447799054"/>
        <n v="1409376600"/>
        <n v="1458703740"/>
        <n v="1466278339"/>
        <n v="1410191405"/>
        <n v="1426302660"/>
        <n v="1404360478"/>
        <n v="1490809450"/>
        <n v="1439522996"/>
        <n v="1444322535"/>
        <n v="1422061200"/>
        <n v="1472896800"/>
        <n v="1454425128"/>
        <n v="1481213752"/>
        <n v="1435636740"/>
        <n v="1422218396"/>
        <n v="1487550399"/>
        <n v="1454281380"/>
        <n v="1409668069"/>
        <n v="1427479192"/>
        <n v="1462834191"/>
        <n v="1418275702"/>
        <n v="1430517600"/>
        <n v="1488114358"/>
        <n v="1420413960"/>
        <n v="1439662344"/>
        <n v="1427086740"/>
        <n v="1408863600"/>
        <n v="1404194400"/>
        <n v="1481000340"/>
        <n v="1425103218"/>
        <n v="1402979778"/>
        <n v="1420750683"/>
        <n v="1439827200"/>
        <n v="1407868561"/>
        <n v="1433988791"/>
        <n v="1450554599"/>
        <n v="1479125642"/>
        <n v="1439581080"/>
        <n v="1429074240"/>
        <n v="1434063600"/>
        <n v="1435325100"/>
        <n v="1414354080"/>
        <n v="1406603696"/>
        <n v="1410424642"/>
        <n v="1441649397"/>
        <n v="1417033777"/>
        <n v="1429936500"/>
        <n v="1448863449"/>
        <n v="1431298740"/>
        <n v="1464824309"/>
        <n v="1464952752"/>
        <n v="1410439161"/>
        <n v="1407168000"/>
        <n v="1453075200"/>
        <n v="1479032260"/>
        <n v="1414346400"/>
        <n v="1425337200"/>
        <n v="1428622271"/>
        <n v="1403823722"/>
        <n v="1406753639"/>
        <n v="1419645748"/>
        <n v="1407565504"/>
        <n v="1444971540"/>
        <n v="1474228265"/>
        <n v="1459490400"/>
        <n v="1441510707"/>
        <n v="1458097364"/>
        <n v="1468716180"/>
        <n v="1443704400"/>
        <n v="1443973546"/>
        <n v="1480576720"/>
        <n v="1468249760"/>
        <n v="1435441454"/>
        <n v="1412656200"/>
        <n v="1420199351"/>
        <n v="1416877200"/>
        <n v="1434490914"/>
        <n v="1446483000"/>
        <n v="1440690875"/>
        <n v="1431717268"/>
        <n v="1425110400"/>
        <n v="1475378744"/>
        <n v="1410076123"/>
        <n v="1423623221"/>
        <n v="1460140500"/>
        <n v="1462301342"/>
        <n v="1445885890"/>
        <n v="1469834940"/>
        <n v="1405352264"/>
        <n v="1448745741"/>
        <n v="1461543600"/>
        <n v="1468020354"/>
        <n v="1406988000"/>
        <n v="1411930556"/>
        <n v="1451852256"/>
        <n v="1399584210"/>
        <n v="1448722494"/>
        <n v="1447821717"/>
        <n v="1429460386"/>
        <n v="1460608780"/>
        <n v="1406170740"/>
        <n v="1488783507"/>
        <n v="1463945673"/>
        <n v="1472442900"/>
        <n v="1460925811"/>
        <n v="1405947126"/>
        <n v="1423186634"/>
        <n v="1462766400"/>
        <n v="1464872848"/>
        <n v="1468442898"/>
        <n v="1406876400"/>
        <n v="1469213732"/>
        <n v="1422717953"/>
        <n v="1427659200"/>
        <n v="1404570147"/>
        <n v="1468729149"/>
        <n v="1436297180"/>
        <n v="1400569140"/>
        <n v="1415404800"/>
        <n v="1456002300"/>
        <n v="1462539840"/>
        <n v="1400278290"/>
        <n v="1440813413"/>
        <n v="1447009181"/>
        <n v="1456934893"/>
        <n v="1433086082"/>
        <n v="1449876859"/>
        <n v="1431549912"/>
        <n v="1405761690"/>
        <n v="1423913220"/>
        <n v="1416499440"/>
        <n v="1428222221"/>
        <n v="1427580426"/>
        <n v="1409514709"/>
        <n v="1462631358"/>
        <n v="1411779761"/>
        <n v="1424009147"/>
        <n v="1412740457"/>
        <n v="1413832985"/>
        <n v="1455647587"/>
        <n v="1409070480"/>
        <n v="1437606507"/>
        <n v="1410281360"/>
        <n v="1414348166"/>
        <n v="1422450278"/>
        <n v="1430571849"/>
        <n v="1424070823"/>
        <n v="1457157269"/>
        <n v="1437331463"/>
        <n v="1410987400"/>
        <n v="1409846874"/>
        <n v="1475877108"/>
        <n v="1460737680"/>
        <n v="1427168099"/>
        <n v="1414360358"/>
        <n v="1422759240"/>
        <n v="1458860363"/>
        <n v="1441037097"/>
        <n v="1437889336"/>
        <n v="1449247439"/>
        <n v="1487811600"/>
        <n v="1402007500"/>
        <n v="1450053370"/>
        <n v="1454525340"/>
        <n v="1418914964"/>
        <n v="1450211116"/>
        <n v="1475398800"/>
        <n v="1428097450"/>
        <n v="1413925887"/>
        <n v="1404253800"/>
        <n v="1464099900"/>
        <n v="1413573010"/>
        <n v="1448949540"/>
        <n v="1437188400"/>
        <n v="1473160954"/>
        <n v="1421781360"/>
        <n v="1416524325"/>
        <n v="1428642000"/>
        <n v="1408596589"/>
        <n v="1413992210"/>
        <n v="1420938000"/>
        <n v="1460373187"/>
        <n v="1436914815"/>
        <n v="1414077391"/>
        <n v="1399618380"/>
        <n v="1413234316"/>
        <n v="1416081600"/>
        <n v="1475294400"/>
        <n v="1403192031"/>
        <n v="1467575940"/>
        <n v="1448492400"/>
        <n v="1410836400"/>
        <n v="1403539200"/>
        <n v="1461205423"/>
        <n v="1467481468"/>
        <n v="1403886084"/>
        <n v="1430316426"/>
        <n v="1407883811"/>
        <n v="1463619388"/>
        <n v="1443408550"/>
        <n v="1484348700"/>
        <n v="1425124800"/>
        <n v="1425178800"/>
        <n v="1482779931"/>
        <n v="1408646111"/>
        <n v="1431144000"/>
        <n v="1446732975"/>
        <n v="1404149280"/>
        <n v="1413921060"/>
        <n v="1482339794"/>
        <n v="1485543242"/>
        <n v="1466375521"/>
        <n v="1465930440"/>
        <n v="1425819425"/>
        <n v="1447542000"/>
        <n v="1452795416"/>
        <n v="1476008906"/>
        <n v="1427169540"/>
        <n v="1448078400"/>
        <n v="1468777786"/>
        <n v="1421403960"/>
        <n v="1433093700"/>
        <n v="1438959600"/>
        <n v="1421410151"/>
        <n v="1428205247"/>
        <n v="1440272093"/>
        <n v="1413953940"/>
        <n v="1482108350"/>
        <n v="1488271860"/>
        <n v="1454284500"/>
        <n v="1465060797"/>
        <n v="1472847873"/>
        <n v="1414205990"/>
        <n v="1485380482"/>
        <n v="1463343673"/>
        <n v="1440613920"/>
        <n v="1477550434"/>
        <n v="1482711309"/>
        <n v="1427936400"/>
        <n v="1411596001"/>
        <n v="1488517200"/>
        <n v="1448805404"/>
        <n v="1469113351"/>
        <n v="1424747740"/>
        <n v="1456617600"/>
        <n v="1452234840"/>
        <m/>
      </sharedItems>
    </cacheField>
    <cacheField name="launched_at" numFmtId="0">
      <sharedItems containsString="0" containsBlank="1" containsNumber="1" containsInteger="1" minValue="1242532513" maxValue="1489591807" count="4115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  <m/>
      </sharedItems>
    </cacheField>
    <cacheField name="staff_pick" numFmtId="0">
      <sharedItems containsBlank="1" count="3">
        <b v="0"/>
        <b v="1"/>
        <m/>
      </sharedItems>
    </cacheField>
    <cacheField name="backers_count" numFmtId="0">
      <sharedItems containsString="0" containsBlank="1" containsNumber="1" containsInteger="1" minValue="0" maxValue="26457" count="503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  <m/>
      </sharedItems>
    </cacheField>
    <cacheField name="spotlight" numFmtId="0">
      <sharedItems containsBlank="1" count="3">
        <b v="1"/>
        <b v="0"/>
        <m/>
      </sharedItems>
    </cacheField>
    <cacheField name="Category and Sub-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 funded" numFmtId="0">
      <sharedItems containsString="0" containsBlank="1" containsNumber="1" minValue="0" maxValue="2260300" count="2881">
        <n v="136.85882352941178"/>
        <n v="142.60827250608273"/>
        <n v="105"/>
        <n v="103.89999999999999"/>
        <n v="122.99154545454545"/>
        <n v="109.77744436109028"/>
        <n v="106.4875"/>
        <n v="101.22222222222221"/>
        <n v="100.04342857142856"/>
        <n v="125.998"/>
        <n v="100.49999999999999"/>
        <n v="120.5"/>
        <n v="165.29333333333335"/>
        <n v="159.97142857142856"/>
        <n v="100.93333333333334"/>
        <n v="106.60000000000001"/>
        <n v="100.24166666666667"/>
        <n v="100.66666666666666"/>
        <n v="106.32110000000002"/>
        <n v="145.29411764705881"/>
        <n v="100.2"/>
        <n v="109.13513513513513"/>
        <n v="117.14285714285715"/>
        <n v="118.5"/>
        <n v="108.80768571428572"/>
        <n v="133.33333333333331"/>
        <n v="155.20000000000002"/>
        <n v="111.72500000000001"/>
        <n v="100.35000000000001"/>
        <n v="123.33333333333334"/>
        <n v="101.29975"/>
        <n v="100"/>
        <n v="100.24604569420035"/>
        <n v="102.0952380952381"/>
        <n v="130.46153846153845"/>
        <n v="166.5"/>
        <n v="142.15"/>
        <n v="183.44090909090909"/>
        <n v="110.04"/>
        <n v="130.98000000000002"/>
        <n v="101.35000000000001"/>
        <n v="141.85714285714286"/>
        <n v="308.65999999999997"/>
        <n v="120"/>
        <n v="104.16666666666667"/>
        <n v="107.61100000000002"/>
        <n v="107.94999999999999"/>
        <n v="128.0181818181818"/>
        <n v="116.21"/>
        <n v="109.63333333333334"/>
        <n v="101"/>
        <n v="128.95348837209301"/>
        <n v="107.26249999999999"/>
        <n v="101.89999999999999"/>
        <n v="102.91"/>
        <n v="100.12570000000001"/>
        <n v="103.29622222222221"/>
        <n v="148.30000000000001"/>
        <n v="154.73333333333332"/>
        <n v="113.51849999999999"/>
        <n v="173.33333333333334"/>
        <n v="107.52857142857141"/>
        <n v="118.6"/>
        <n v="116.25000000000001"/>
        <n v="127.16666666666667"/>
        <n v="110.9423"/>
        <n v="127.2"/>
        <n v="123.94444444444443"/>
        <n v="108.40909090909091"/>
        <n v="112.93199999999999"/>
        <n v="115.42857142857143"/>
        <n v="153.33333333333334"/>
        <n v="392.5"/>
        <n v="2702"/>
        <n v="127"/>
        <n v="107.25"/>
        <n v="198"/>
        <n v="100.01249999999999"/>
        <n v="102.49999999999999"/>
        <n v="125.49999999999999"/>
        <n v="106.46666666666667"/>
        <n v="104.60000000000001"/>
        <n v="102.85714285714285"/>
        <n v="115.06666666666668"/>
        <n v="100.4"/>
        <n v="105.2"/>
        <n v="110.60000000000001"/>
        <n v="104"/>
        <n v="131.42857142857142"/>
        <n v="114.66666666666667"/>
        <n v="106.25"/>
        <n v="106.01933333333334"/>
        <n v="127.75000000000001"/>
        <n v="105.15384615384616"/>
        <n v="107.40909090909089"/>
        <n v="102.46666666666667"/>
        <n v="246.66666666666669"/>
        <n v="219.49999999999997"/>
        <n v="130.76923076923077"/>
        <n v="154.57142857142858"/>
        <n v="141"/>
        <n v="103.33333333333334"/>
        <n v="140.44444444444443"/>
        <n v="113.65714285714286"/>
        <n v="100.49377777777779"/>
        <n v="113.03159999999998"/>
        <n v="104.55692307692308"/>
        <n v="1.4285714285714287E-2"/>
        <n v="3.3333333333333333E-2"/>
        <n v="0"/>
        <n v="0.27454545454545454"/>
        <n v="14.000000000000002"/>
        <n v="5.548"/>
        <n v="2.375"/>
        <n v="1.867"/>
        <n v="9.5687499999999996"/>
        <n v="13.433333333333334"/>
        <n v="3.1413333333333333"/>
        <n v="10.775"/>
        <n v="0.33333333333333337"/>
        <n v="27.6"/>
        <n v="7.5111111111111111"/>
        <n v="0.57499999999999996"/>
        <n v="0.08"/>
        <n v="0.91999999999999993"/>
        <n v="23.163076923076922"/>
        <n v="5.5999999999999994E-2"/>
        <n v="7.8947368421052634E-3"/>
        <n v="0.71799999999999997"/>
        <n v="2.666666666666667"/>
        <n v="6.0000000000000001E-3"/>
        <n v="5.0999999999999996"/>
        <n v="0.26711185308848079"/>
        <n v="2E-3"/>
        <n v="0.01"/>
        <n v="15.535714285714286"/>
        <n v="0.53333333333333333"/>
        <n v="60"/>
        <n v="4.0625"/>
        <n v="22.400000000000002"/>
        <n v="3.25"/>
        <n v="6.4850000000000003"/>
        <n v="40"/>
        <n v="20"/>
        <n v="33.416666666666664"/>
        <n v="21.092608822670172"/>
        <n v="35.856000000000002"/>
        <n v="3.4000000000000004"/>
        <n v="5.5"/>
        <n v="16"/>
        <n v="6.8999999999999992E-2"/>
        <n v="0.41666666666666669"/>
        <n v="5"/>
        <n v="1.6999999999999999E-3"/>
        <n v="0.12"/>
        <n v="41.857142857142861"/>
        <n v="10.48"/>
        <n v="1.1159999999999999"/>
        <n v="26.192500000000003"/>
        <n v="58.461538461538467"/>
        <n v="29.84"/>
        <n v="50.721666666666664"/>
        <n v="16.25"/>
        <n v="15.214285714285714"/>
        <n v="25.25"/>
        <n v="44.6"/>
        <n v="1.5873015873015872E-2"/>
        <n v="0.04"/>
        <n v="8.0000000000000002E-3"/>
        <n v="0.22727272727272727"/>
        <n v="55.698440000000005"/>
        <n v="11.943"/>
        <n v="2"/>
        <n v="17.630000000000003"/>
        <n v="0.72"/>
        <n v="13"/>
        <n v="0.86206896551724133"/>
        <n v="0.4"/>
        <n v="2.75"/>
        <n v="40.1"/>
        <n v="25"/>
        <n v="107.63413333333334"/>
        <n v="112.63736263736264"/>
        <n v="113.46153846153845"/>
        <n v="102.592"/>
        <n v="113.75714285714287"/>
        <n v="103.71999999999998"/>
        <n v="305.46000000000004"/>
        <n v="134.1"/>
        <n v="101.33294117647058"/>
        <n v="112.92"/>
        <n v="105.58333333333334"/>
        <n v="125.57142857142858"/>
        <n v="184.56"/>
        <n v="100.73333333333335"/>
        <n v="116.94725"/>
        <n v="106.73325"/>
        <n v="139.1"/>
        <n v="106.72648571428572"/>
        <n v="191.14"/>
        <n v="131.93789333333334"/>
        <n v="106.4"/>
        <n v="107.4"/>
        <n v="240"/>
        <n v="118.08108"/>
        <n v="118.19999999999999"/>
        <n v="111.1"/>
        <n v="145.5"/>
        <n v="131.62883248730967"/>
        <n v="111.4"/>
        <n v="147.23376999999999"/>
        <n v="152.60869565217391"/>
        <n v="104.67999999999999"/>
        <n v="177.43366666666668"/>
        <n v="107.7758"/>
        <n v="156"/>
        <n v="108.395"/>
        <n v="147.6"/>
        <n v="110.38153846153847"/>
        <n v="150.34814814814814"/>
        <n v="157.31829411764707"/>
        <n v="156.14400000000001"/>
        <n v="120.58763636363636"/>
        <n v="101.18888888888888"/>
        <n v="114.27249999999999"/>
        <n v="104.62615"/>
        <n v="228.82507142857142"/>
        <n v="109.15333333333332"/>
        <n v="176.29999999999998"/>
        <n v="103.21061999999999"/>
        <n v="104.82000000000001"/>
        <n v="106.68444444444445"/>
        <n v="120.02"/>
        <n v="101.50693333333334"/>
        <n v="101.38461538461539"/>
        <n v="133.10911999999999"/>
        <n v="118.72620000000001"/>
        <n v="100.64"/>
        <n v="108.93241269841269"/>
        <n v="178.95250000000001"/>
        <n v="101.72264"/>
        <n v="118.73499999999999"/>
        <n v="100.46"/>
        <n v="137.46666666666667"/>
        <n v="231.64705882352939"/>
        <n v="130.33333333333331"/>
        <n v="292.89999999999998"/>
        <n v="111.31818181818183"/>
        <n v="105.56666666666668"/>
        <n v="118.94444444444446"/>
        <n v="104.129"/>
        <n v="104.10165000000001"/>
        <n v="111.87499999999999"/>
        <n v="104.73529411764706"/>
        <n v="385.15000000000003"/>
        <n v="101.248"/>
        <n v="113.77333333333333"/>
        <n v="100.80333333333333"/>
        <n v="283.32"/>
        <n v="112.68"/>
        <n v="106.58000000000001"/>
        <n v="102.66285714285715"/>
        <n v="107.91200000000001"/>
        <n v="123.07407407407408"/>
        <n v="101.6"/>
        <n v="104.396"/>
        <n v="112.92973333333333"/>
        <n v="136.4"/>
        <n v="103.61439999999999"/>
        <n v="105.5"/>
        <n v="101.82857142857142"/>
        <n v="106.60499999999999"/>
        <n v="113.015"/>
        <n v="125.22750000000001"/>
        <n v="101.19"/>
        <n v="102.76470588235294"/>
        <n v="116.83911999999998"/>
        <n v="101.16833333333335"/>
        <n v="110.13360000000002"/>
        <n v="108.08333333333333"/>
        <n v="125.02285714285715"/>
        <n v="106.71428571428572"/>
        <n v="100.36639999999998"/>
        <n v="102.02863333333335"/>
        <n v="102.08358208955224"/>
        <n v="123.27586206896552"/>
        <n v="170.28880000000001"/>
        <n v="111.59049999999999"/>
        <n v="103"/>
        <n v="106.63570159857905"/>
        <n v="114.75999999999999"/>
        <n v="127.34117647058822"/>
        <n v="116.56"/>
        <n v="108.61819426615318"/>
        <n v="103.94285714285714"/>
        <n v="116.25714285714285"/>
        <n v="102.69239999999999"/>
        <n v="174"/>
        <n v="103.08800000000001"/>
        <n v="104.85537190082646"/>
        <n v="101.375"/>
        <n v="111.07699999999998"/>
        <n v="124.15933781686496"/>
        <n v="101.33333333333334"/>
        <n v="110.16142857142856"/>
        <n v="103.97333333333334"/>
        <n v="101.31578947368421"/>
        <n v="103.3501"/>
        <n v="104.11200000000001"/>
        <n v="110.15569230769231"/>
        <n v="122.02"/>
        <n v="114.16866666666667"/>
        <n v="125.33333333333334"/>
        <n v="106.66666666666667"/>
        <n v="130.65"/>
        <n v="105.9591836734694"/>
        <n v="114.39999999999999"/>
        <n v="111.76666666666665"/>
        <n v="116.08000000000001"/>
        <n v="141.5"/>
        <n v="104.72999999999999"/>
        <n v="255.83333333333331"/>
        <n v="206.70670670670671"/>
        <n v="112.105"/>
        <n v="105.982"/>
        <n v="100.16666666666667"/>
        <n v="213.98947368421051"/>
        <n v="126.16000000000001"/>
        <n v="181.53547058823528"/>
        <n v="100.61"/>
        <n v="100.9027027027027"/>
        <n v="110.446"/>
        <n v="111.8936170212766"/>
        <n v="108.04450000000001"/>
        <n v="103.90027322404372"/>
        <n v="125.16000000000001"/>
        <n v="106.80499999999999"/>
        <n v="112.30249999999999"/>
        <n v="103.812"/>
        <n v="141.65"/>
        <n v="105.25999999999999"/>
        <n v="103.09142857142857"/>
        <n v="107.65957446808511"/>
        <n v="107.70464285714286"/>
        <n v="101.55000000000001"/>
        <n v="101.43766666666667"/>
        <n v="136.80000000000001"/>
        <n v="128.29999999999998"/>
        <n v="101.05"/>
        <n v="126.84"/>
        <n v="105.0859375"/>
        <n v="102.85405405405406"/>
        <n v="102.14714285714285"/>
        <n v="120.21700000000001"/>
        <n v="100.24761904761905"/>
        <n v="100.63392857142857"/>
        <n v="100.4375"/>
        <n v="0.43939393939393934"/>
        <n v="2.0066666666666668"/>
        <n v="1.075"/>
        <n v="0.76500000000000001"/>
        <n v="6.7966666666666677"/>
        <n v="1.2E-2"/>
        <n v="1.3299999999999998"/>
        <n v="5.6333333333333329"/>
        <n v="2.4"/>
        <n v="13.833333333333334"/>
        <n v="9.5"/>
        <n v="2.7272727272727275E-3"/>
        <n v="9.379999999999999"/>
        <n v="0.1"/>
        <n v="39.358823529411765"/>
        <n v="3.3333333333333335E-3"/>
        <n v="7.2952380952380951"/>
        <n v="1.6666666666666666E-2"/>
        <n v="3.2804000000000002"/>
        <n v="2.25"/>
        <n v="0.79200000000000004"/>
        <n v="64"/>
        <n v="2.7404479578392621E-2"/>
        <n v="0.82000000000000006"/>
        <n v="6.9230769230769221E-2"/>
        <n v="0.68631863186318631"/>
        <n v="8.2100000000000009"/>
        <n v="6.4102564102564097E-2"/>
        <n v="0.29411764705882354"/>
        <n v="2.2727272727272729"/>
        <n v="9.9009900990099015E-2"/>
        <n v="26.953125"/>
        <n v="0.76"/>
        <n v="21.574999999999999"/>
        <n v="1.02"/>
        <n v="11.892727272727273"/>
        <n v="17.625"/>
        <n v="2.87"/>
        <n v="3.0303030303030304E-2"/>
        <n v="2.230268181818182"/>
        <n v="32.56"/>
        <n v="19.41"/>
        <n v="6.1"/>
        <n v="50.2"/>
        <n v="0.18625"/>
        <n v="21.906971229845084"/>
        <n v="9.0909090909090905E-3"/>
        <n v="0.28667813379201834"/>
        <n v="0.155"/>
        <n v="1.6666666666666668E-3"/>
        <n v="0.6696428571428571"/>
        <n v="4.5985132395404564"/>
        <n v="9.5500000000000007"/>
        <n v="3.3076923076923079"/>
        <n v="1.1499999999999999"/>
        <n v="1.7538461538461538"/>
        <n v="1.3673469387755102"/>
        <n v="0.43333333333333329"/>
        <n v="0.125"/>
        <n v="3.2"/>
        <n v="0.8"/>
        <n v="0.2"/>
        <n v="3"/>
        <n v="0.13749999999999998"/>
        <n v="13.923999999999999"/>
        <n v="3.3333333333333335"/>
        <n v="25.41340206185567"/>
        <n v="1.3666666666666667"/>
        <n v="22.881426547787683"/>
        <n v="102.1"/>
        <n v="104.64"/>
        <n v="120.6"/>
        <n v="108.67285714285715"/>
        <n v="113.99999999999999"/>
        <n v="100.85"/>
        <n v="115.65217391304347"/>
        <n v="130.41666666666666"/>
        <n v="107.78267254038178"/>
        <n v="123.25"/>
        <n v="104.66666666666666"/>
        <n v="118.25757575757576"/>
        <n v="302.42"/>
        <n v="100.64400000000001"/>
        <n v="6.6666666666666671E-3"/>
        <n v="0.55555555555555558"/>
        <n v="3.9999999999999996E-4"/>
        <n v="0.31818181818181818"/>
        <n v="1.2"/>
        <n v="27.383999999999997"/>
        <n v="8.666666666666667E-2"/>
        <n v="0.09"/>
        <n v="2.7199999999999998"/>
        <n v="0.70000000000000007"/>
        <n v="5.0413333333333332"/>
        <n v="0.49199999999999999"/>
        <n v="36.589147286821706"/>
        <n v="2.5"/>
        <n v="0.91066666666666674"/>
        <n v="2.0833333333333336E-2"/>
        <n v="0.36666666666666664"/>
        <n v="9.0666666666666659E-2"/>
        <n v="5.5555555555555558E-3"/>
        <n v="0.02"/>
        <n v="1"/>
        <n v="0.16705882352941176"/>
        <n v="0.42399999999999999"/>
        <n v="0.38925389253892539"/>
        <n v="0.7155635062611807"/>
        <n v="0.43166666666666664"/>
        <n v="1.25E-3"/>
        <n v="1.12E-2"/>
        <n v="1.4583333333333333"/>
        <n v="1.1111111111111112E-2"/>
        <n v="0.55999999999999994"/>
        <n v="9.0833333333333339"/>
        <n v="3.3444444444444441"/>
        <n v="1.3333333333333334E-2"/>
        <n v="4.46"/>
        <n v="6.0999999999999999E-2"/>
        <n v="23"/>
        <n v="0.104"/>
        <n v="0.42599999999999999"/>
        <n v="0.03"/>
        <n v="0.26666666666666666"/>
        <n v="34"/>
        <n v="6.2E-2"/>
        <n v="1.4000000000000001"/>
        <n v="3.9334666666666664"/>
        <n v="2.62"/>
        <n v="0.97400000000000009"/>
        <n v="0.64102564102564097"/>
        <n v="21.363333333333333"/>
        <n v="3.9999999999999996E-5"/>
        <n v="1.044"/>
        <n v="5.6833333333333336"/>
        <n v="17.380000000000003"/>
        <n v="0.17500000000000002"/>
        <n v="8.3340278356529712E-2"/>
        <n v="1.38"/>
        <n v="12.45"/>
        <n v="9.0000000000000011E-3"/>
        <n v="9.9999999999999991E-5"/>
        <n v="144.28571428571428"/>
        <n v="119.16249999999999"/>
        <n v="1460.4850000000001"/>
        <n v="105.80799999999999"/>
        <n v="300.11791999999997"/>
        <n v="278.7"/>
        <n v="131.87625"/>
        <n v="107.05"/>
        <n v="126.82285714285715"/>
        <n v="139.96"/>
        <n v="112.4"/>
        <n v="100.52799999999999"/>
        <n v="100.46666666666665"/>
        <n v="141.446"/>
        <n v="267.29166666666669"/>
        <n v="146.88749999999999"/>
        <n v="213.56"/>
        <n v="125.69999999999999"/>
        <n v="104.46206037108834"/>
        <n v="100.56666666666668"/>
        <n v="3.0579999999999998"/>
        <n v="0.95"/>
        <n v="0.35000000000000003"/>
        <n v="7.5333333333333332"/>
        <n v="18.64"/>
        <n v="4.0000000000000001E-3"/>
        <n v="10.02"/>
        <n v="4.5600000000000005"/>
        <n v="21.5075"/>
        <n v="29.276666666666667"/>
        <n v="39.426666666666662"/>
        <n v="21.628"/>
        <n v="0.20500000000000002"/>
        <n v="14.85"/>
        <n v="1.4710000000000001"/>
        <n v="25.584"/>
        <n v="3.8206896551724134"/>
        <n v="15.485964912280703"/>
        <n v="25.912000000000003"/>
        <n v="0.106"/>
        <n v="0.85142857142857142"/>
        <n v="7.4837500000000006"/>
        <n v="27.650000000000002"/>
        <n v="3.55"/>
        <n v="72.989999999999995"/>
        <n v="57.648750000000007"/>
        <n v="12.34"/>
        <n v="0.52"/>
        <n v="6.5299999999999994"/>
        <n v="35.338000000000001"/>
        <n v="0.39333333333333331"/>
        <n v="1.06"/>
        <n v="5.7142857142857147E-4"/>
        <n v="46.379999999999995"/>
        <n v="15.39"/>
        <n v="82.422107692307705"/>
        <n v="2.6866666666666665"/>
        <n v="26.6"/>
        <n v="30.813400000000001"/>
        <n v="5.58"/>
        <n v="0.87454545454545463"/>
        <n v="0.97699999999999987"/>
        <n v="78.927352941176466"/>
        <n v="22.092500000000001"/>
        <n v="0.40666666666666662"/>
        <n v="33.790999999999997"/>
        <n v="0.21649484536082475"/>
        <n v="0.79600000000000004"/>
        <n v="14.993333333333334"/>
        <n v="5.0509090909090908"/>
        <n v="10.214285714285715"/>
        <n v="0.30499999999999999"/>
        <n v="0.75"/>
        <n v="1.2933333333333332"/>
        <n v="143.94736842105263"/>
        <n v="122.10975609756099"/>
        <n v="132.024"/>
        <n v="109.38000000000001"/>
        <n v="105.47157142857144"/>
        <n v="101.4"/>
        <n v="155.51428571428571"/>
        <n v="105.566"/>
        <n v="132.19"/>
        <n v="126"/>
        <n v="160"/>
        <n v="120.48"/>
        <n v="125.52941176470588"/>
        <n v="114.40638297872341"/>
        <n v="315.13888888888891"/>
        <n v="122.39999999999999"/>
        <n v="106.73333333333332"/>
        <n v="158.33333333333331"/>
        <n v="102.25999999999999"/>
        <n v="110.71428571428572"/>
        <n v="148"/>
        <n v="102.32000000000001"/>
        <n v="179.09909909909908"/>
        <n v="111.08135252761969"/>
        <n v="100.04285714285714"/>
        <n v="100.25"/>
        <n v="105.56"/>
        <n v="102.58775877587757"/>
        <n v="111.7"/>
        <n v="128"/>
        <n v="103.75000000000001"/>
        <n v="101.9076"/>
        <n v="117.71428571428571"/>
        <n v="238"/>
        <n v="102"/>
        <n v="101.92000000000002"/>
        <n v="4.7"/>
        <n v="0.11655011655011654"/>
        <n v="36.014285714285712"/>
        <n v="3.54"/>
        <n v="41.4"/>
        <n v="2.6315789473684209E-2"/>
        <n v="0.85129023676509719"/>
        <n v="70.199999999999989"/>
        <n v="1.7000000000000002"/>
        <n v="51.4"/>
        <n v="133.15375"/>
        <n v="148.13333333333333"/>
        <n v="180.62799999999999"/>
        <n v="142.79999999999998"/>
        <n v="114.16666666666666"/>
        <n v="203.505"/>
        <n v="109.41176470588236"/>
        <n v="144.37459999999999"/>
        <n v="103.86666666666666"/>
        <n v="100.44440000000002"/>
        <n v="102.77927272727271"/>
        <n v="105.31250000000001"/>
        <n v="111.78571428571429"/>
        <n v="107.53333333333333"/>
        <n v="114.88571428571429"/>
        <n v="100.02"/>
        <n v="152.13333333333335"/>
        <n v="111.52149999999999"/>
        <n v="123.2608695652174"/>
        <n v="104.4375"/>
        <n v="105.125"/>
        <n v="103.77499999999999"/>
        <n v="151.83333333333334"/>
        <n v="159.99600000000001"/>
        <n v="127.3"/>
        <n v="107"/>
        <n v="115.12214285714286"/>
        <n v="137.11066666666665"/>
        <n v="155.71428571428572"/>
        <n v="108.74999999999999"/>
        <n v="134.05000000000001"/>
        <n v="119.16666666666667"/>
        <n v="179.5"/>
        <n v="134.38124999999999"/>
        <n v="100.43200000000002"/>
        <n v="101.45454545454547"/>
        <n v="107.83333333333334"/>
        <n v="233.33333333333334"/>
        <n v="100.60706666666665"/>
        <n v="101.66666666666666"/>
        <n v="131.0181818181818"/>
        <n v="117.25000000000001"/>
        <n v="100.93039999999999"/>
        <n v="121.8"/>
        <n v="145.4"/>
        <n v="116.61660000000001"/>
        <n v="120.4166"/>
        <n v="101.32000000000001"/>
        <n v="104.32"/>
        <n v="267.13333333333333"/>
        <n v="194.13333333333333"/>
        <n v="120.3802"/>
        <n v="122.00090909090908"/>
        <n v="119.9"/>
        <n v="155.17499999999998"/>
        <n v="130.44999999999999"/>
        <n v="104.97142857142859"/>
        <n v="118.2205035971223"/>
        <n v="103.44827586206897"/>
        <n v="218.00000000000003"/>
        <n v="144.00583333333333"/>
        <n v="104.67500000000001"/>
        <n v="18.142857142857142"/>
        <n v="2.2444444444444445"/>
        <n v="0.33999999999999997"/>
        <n v="4.5"/>
        <n v="41.53846153846154"/>
        <n v="2.0454545454545454"/>
        <n v="18.285714285714285"/>
        <n v="24.02"/>
        <n v="0.1111111111111111"/>
        <n v="11.818181818181818"/>
        <n v="0.31"/>
        <n v="5.416666666666667"/>
        <n v="0.8125"/>
        <n v="1.2857142857142856"/>
        <n v="24.333333333333336"/>
        <n v="40.799492385786799"/>
        <n v="67.55"/>
        <n v="1.3"/>
        <n v="30.666666666666664"/>
        <n v="2.9894179894179893"/>
        <n v="20.133333333333333"/>
        <n v="40.020000000000003"/>
        <n v="75"/>
        <n v="41"/>
        <n v="7.1999999999999993"/>
        <n v="9.4412800000000008"/>
        <n v="4.1666666666666661"/>
        <n v="40.75"/>
        <n v="10"/>
        <n v="39.17"/>
        <n v="2.4375"/>
        <n v="2.8000000000000003"/>
        <n v="37.333333333333336"/>
        <n v="0.42"/>
        <n v="0.3"/>
        <n v="0.30199999999999999"/>
        <n v="3.0153846153846153"/>
        <n v="22.363636363636363"/>
        <n v="0.85714285714285721"/>
        <n v="6.6066666666666665"/>
        <n v="5.7692307692307692"/>
        <n v="0.6"/>
        <n v="5.0256410256410255"/>
        <n v="0.5"/>
        <n v="30.9"/>
        <n v="21.037037037037038"/>
        <n v="2.1999999999999997"/>
        <n v="10.9"/>
        <n v="10.86206896551724"/>
        <n v="38.333333333333336"/>
        <n v="6.5500000000000007"/>
        <n v="14.536842105263158"/>
        <n v="6"/>
        <n v="30.4"/>
        <n v="1.4285714285714286"/>
        <n v="1.1428571428571428"/>
        <n v="0.35714285714285715"/>
        <n v="1.4545454545454546"/>
        <n v="17.155555555555555"/>
        <n v="2.3220000000000001"/>
        <n v="8.9066666666666663"/>
        <n v="9.6333333333333346"/>
        <n v="13.325999999999999"/>
        <n v="2.484"/>
        <n v="1.9066666666666665"/>
        <n v="12"/>
        <n v="1.365"/>
        <n v="28.04"/>
        <n v="38.39"/>
        <n v="39.942857142857143"/>
        <n v="0.84"/>
        <n v="43.406666666666666"/>
        <n v="5.6613333333333333"/>
        <n v="1.722"/>
        <n v="1.9416666666666664"/>
        <n v="11.328275684711327"/>
        <n v="38.86"/>
        <n v="46.100628930817614"/>
        <n v="42.188421052631583"/>
        <n v="28.48"/>
        <n v="1.077142857142857"/>
        <n v="0.79909090909090907"/>
        <n v="1.1919999999999999"/>
        <n v="14.799999999999999"/>
        <n v="17.810000000000002"/>
        <n v="1.325"/>
        <n v="46.666666666666664"/>
        <n v="45.92"/>
        <n v="0.22599999999999998"/>
        <n v="34.625"/>
        <n v="2.0549999999999997"/>
        <n v="2.6069999999999998"/>
        <n v="1.9259999999999999"/>
        <n v="33.666666666666664"/>
        <n v="56.263267182990241"/>
        <n v="82.817599999999999"/>
        <n v="14.860000000000001"/>
        <n v="1.2375123751237513E-2"/>
        <n v="1.7142857142857144E-2"/>
        <n v="29.506136117214709"/>
        <n v="6.293333333333333"/>
        <n v="12.75"/>
        <n v="13.22"/>
        <n v="16.77"/>
        <n v="4.24"/>
        <n v="0.46699999999999997"/>
        <n v="25.087142857142858"/>
        <n v="2.3345000000000002"/>
        <n v="7.26"/>
        <n v="1.625"/>
        <n v="58.558333333333337"/>
        <n v="7.7886666666666677"/>
        <n v="2.2157147647256061"/>
        <n v="29.6029602960296"/>
        <n v="16.055"/>
        <n v="82.207999999999998"/>
        <n v="75.051000000000002"/>
        <n v="5.8500000000000005"/>
        <n v="44.32"/>
        <n v="0.26737967914438499"/>
        <n v="13.13"/>
        <n v="0.19088937093275488"/>
        <n v="0.375"/>
        <n v="21535.021000000001"/>
        <n v="34.527999999999999"/>
        <n v="30.599999999999998"/>
        <n v="2.8420000000000001"/>
        <n v="22.878799999999998"/>
        <n v="3.105"/>
        <n v="47.333333333333336"/>
        <n v="205.54838709677421"/>
        <n v="351.80366666666669"/>
        <n v="114.9"/>
        <n v="237.15"/>
        <n v="118.63774999999998"/>
        <n v="109.92831428571431"/>
        <n v="100.00828571428571"/>
        <n v="103.09292094387415"/>
        <n v="117.27000000000001"/>
        <n v="111.75999999999999"/>
        <n v="342.09999999999997"/>
        <n v="108.49703703703703"/>
        <n v="102.86144578313252"/>
        <n v="130.0018"/>
        <n v="107.65217391304347"/>
        <n v="112.36044444444444"/>
        <n v="145.33333333333334"/>
        <n v="128.19999999999999"/>
        <n v="1.5384615384615385"/>
        <n v="8.5370000000000008"/>
        <n v="8.5714285714285715E-2"/>
        <n v="2.6599999999999997"/>
        <n v="0.05"/>
        <n v="1.4133333333333333"/>
        <n v="95.477386934673376"/>
        <n v="8.974444444444444"/>
        <n v="2.7"/>
        <n v="3.3673333333333333"/>
        <n v="26"/>
        <n v="0.15"/>
        <n v="38.636363636363633"/>
        <n v="6.8000000000000005E-2"/>
        <n v="1.3333333333333335"/>
        <n v="6.3092592592592585"/>
        <n v="62.765333333333331"/>
        <n v="29.376000000000001"/>
        <n v="7.5"/>
        <n v="2.6076923076923078"/>
        <n v="9.1050000000000004"/>
        <n v="1.7647058823529412E-2"/>
        <n v="3.42"/>
        <n v="8.3333333333333343E-2"/>
        <n v="14.182977777777777"/>
        <n v="7.8266666666666662"/>
        <n v="3.8464497269020695E-2"/>
        <n v="12.5"/>
        <n v="1.05"/>
        <n v="14.083333333333334"/>
        <n v="18.300055555555556"/>
        <n v="5.0347999999999997"/>
        <n v="17.933333333333334"/>
        <n v="4.7E-2"/>
        <n v="7.2120000000000006"/>
        <n v="4.1000000000000002E-2"/>
        <n v="5.3125"/>
        <n v="1.6199999999999999"/>
        <n v="4.9516666666666671"/>
        <n v="0.159"/>
        <n v="41.25"/>
        <n v="2.93"/>
        <n v="0.44999999999999996"/>
        <n v="0.51"/>
        <n v="35.537409090909087"/>
        <n v="0.16666666666666669"/>
        <n v="0.13250000000000001"/>
        <n v="3.5704000000000007E-2"/>
        <n v="8.3000000000000007"/>
        <n v="2.4222222222222221"/>
        <n v="0.23809523809523811"/>
        <n v="1.1599999999999999E-2"/>
        <n v="0.22"/>
        <n v="0.47222222222222221"/>
        <n v="1.6714285714285713"/>
        <n v="0.105"/>
        <n v="14.38"/>
        <n v="0.66666666666666674"/>
        <n v="6.4439140811455857"/>
        <n v="39.5"/>
        <n v="6.25E-2"/>
        <n v="0.41333333333333333"/>
        <n v="8.8333333333333339"/>
        <n v="0.48666666666666669"/>
        <n v="10.08"/>
        <n v="5.6937500000000005"/>
        <n v="0.625"/>
        <n v="6.5"/>
        <n v="0.752"/>
        <n v="1.51"/>
        <n v="0.46666666666666673"/>
        <n v="3.85"/>
        <n v="5.8333333333333341E-2"/>
        <n v="20.705000000000002"/>
        <n v="19.139999999999997"/>
        <n v="1.6316666666666666"/>
        <n v="5.6666666666666661"/>
        <n v="0.16999999999999998"/>
        <n v="2.4E-2"/>
        <n v="5.9066666666666672"/>
        <n v="2.9250000000000003"/>
        <n v="5.7142857142857143E-3"/>
        <n v="5.3333333333333339"/>
        <n v="11.75"/>
        <n v="4.2"/>
        <n v="4"/>
        <n v="104.93636363636362"/>
        <n v="105.44"/>
        <n v="104.12571428571428"/>
        <n v="160.54999999999998"/>
        <n v="107.77777777777777"/>
        <n v="135"/>
        <n v="109.07407407407408"/>
        <n v="290"/>
        <n v="103.95714285714286"/>
        <n v="322.24"/>
        <n v="269.91034482758624"/>
        <n v="253.29333333333332"/>
        <n v="260.59999999999997"/>
        <n v="101.31677953348381"/>
        <n v="125.60416666666667"/>
        <n v="102.43783333333334"/>
        <n v="199.244"/>
        <n v="102.45398773006136"/>
        <n v="102.94615384615385"/>
        <n v="100.86153846153847"/>
        <n v="114.99999999999999"/>
        <n v="104.16766467065868"/>
        <n v="155.29999999999998"/>
        <n v="106"/>
        <n v="254.31499999999997"/>
        <n v="101.1"/>
        <n v="129.04"/>
        <n v="102.23076923076924"/>
        <n v="131.80000000000001"/>
        <n v="786.0802000000001"/>
        <n v="145.70000000000002"/>
        <n v="102.60000000000001"/>
        <n v="172.27777777777777"/>
        <n v="159.16819571865443"/>
        <n v="103.76666666666668"/>
        <n v="111.40954545454547"/>
        <n v="280.375"/>
        <n v="112.10606060606061"/>
        <n v="7.0666666666666673"/>
        <n v="4.3999999999999995"/>
        <n v="3.8739999999999997"/>
        <n v="29.299999999999997"/>
        <n v="0.90909090909090906"/>
        <n v="11.600000000000001"/>
        <n v="2.7873639500929119"/>
        <n v="17.8"/>
        <n v="3.0124999999999997"/>
        <n v="50.739999999999995"/>
        <n v="0.54884742041712409"/>
        <n v="14.091666666666667"/>
        <n v="103.8"/>
        <n v="120.24999999999999"/>
        <n v="117"/>
        <n v="122.14285714285715"/>
        <n v="151.63999999999999"/>
        <n v="104.44"/>
        <n v="200.15333333333331"/>
        <n v="101.8"/>
        <n v="137.65714285714284"/>
        <n v="303833.2"/>
        <n v="198.85074626865671"/>
        <n v="202.36666666666667"/>
        <n v="117.96376666666666"/>
        <n v="294.72727272727275"/>
        <n v="213.14633333333336"/>
        <n v="104.24"/>
        <n v="113.66666666666667"/>
        <n v="101.25"/>
        <n v="125.41538461538462"/>
        <n v="119"/>
        <n v="166.46153846153845"/>
        <n v="119.14771428571429"/>
        <n v="100.47368421052632"/>
        <n v="116.66666666666667"/>
        <n v="108.64893617021276"/>
        <n v="114.72"/>
        <n v="103.49999999999999"/>
        <n v="154.97535999999999"/>
        <n v="162.14066666666668"/>
        <n v="104.42100000000001"/>
        <n v="106.12433333333333"/>
        <n v="154.93846153846152"/>
        <n v="110.77157238734421"/>
        <n v="110.91186666666665"/>
        <n v="123.61333333333333"/>
        <n v="211.05"/>
        <n v="101.64999999999999"/>
        <n v="108.33333333333333"/>
        <n v="242"/>
        <n v="100.44999999999999"/>
        <n v="125.06666666666666"/>
        <n v="108.57142857142857"/>
        <n v="110.00000000000001"/>
        <n v="102.23333333333333"/>
        <n v="122"/>
        <n v="101.96000000000001"/>
        <n v="141.1764705882353"/>
        <n v="109.52500000000001"/>
        <n v="104.65"/>
        <n v="124"/>
        <n v="102.75000000000001"/>
        <n v="130.26085714285716"/>
        <n v="39.627499999999998"/>
        <n v="25.976666666666663"/>
        <n v="65.24636363636364"/>
        <n v="11.514000000000001"/>
        <n v="11.360000000000001"/>
        <n v="111.99130434782609"/>
        <n v="15.5"/>
        <n v="32.027999999999999"/>
        <n v="0.60869565217391308"/>
        <n v="31.114999999999998"/>
        <n v="1.1266666666666667"/>
        <n v="40.404000000000003"/>
        <n v="1.3333333333333333E-3"/>
        <n v="5.7334999999999994"/>
        <n v="15.324999999999999"/>
        <n v="15.103448275862069"/>
        <n v="0.503"/>
        <n v="1.3028138528138529"/>
        <n v="0.30285714285714288"/>
        <n v="8.8800000000000008"/>
        <n v="9.84"/>
        <n v="2.4299999999999997"/>
        <n v="1.1299999999999999"/>
        <n v="3.5520833333333335"/>
        <n v="2.3306666666666667"/>
        <n v="0.81600000000000006"/>
        <n v="22.494285714285713"/>
        <n v="1.3668"/>
        <n v="10.754135338345865"/>
        <n v="19.759999999999998"/>
        <n v="84.946999999999989"/>
        <n v="49.381999999999998"/>
        <n v="3.3033333333333332"/>
        <n v="6.6339999999999995"/>
        <n v="70.36"/>
        <n v="102.298"/>
        <n v="377.73333333333335"/>
        <n v="125"/>
        <n v="147.32653061224491"/>
        <n v="102.2"/>
        <n v="101.8723404255319"/>
        <n v="204.2"/>
        <n v="104.05"/>
        <n v="101.265"/>
        <n v="136.13999999999999"/>
        <n v="133.6"/>
        <n v="130.25"/>
        <n v="122.67999999999999"/>
        <n v="182.81058823529412"/>
        <n v="125.29999999999998"/>
        <n v="111.66666666666667"/>
        <n v="115.75757575757575"/>
        <n v="173.2"/>
        <n v="125.98333333333333"/>
        <n v="109.1"/>
        <n v="118.64285714285714"/>
        <n v="100.26666666666667"/>
        <n v="126.48920000000001"/>
        <n v="114.26"/>
        <n v="110.7"/>
        <n v="105.34805315203954"/>
        <n v="103.66666666666666"/>
        <n v="107.08672667523933"/>
        <n v="105.01"/>
        <n v="189.46666666666667"/>
        <n v="171.32499999999999"/>
        <n v="252.48648648648651"/>
        <n v="116.15384615384616"/>
        <n v="203.35000000000002"/>
        <n v="111.60000000000001"/>
        <n v="424"/>
        <n v="107.1"/>
        <n v="104.3625"/>
        <n v="212.40909090909091"/>
        <n v="124.08571428571429"/>
        <n v="110.406125"/>
        <n v="218.75"/>
        <n v="136.625"/>
        <n v="134.8074"/>
        <n v="109.10714285714285"/>
        <n v="110.2"/>
        <n v="113.64000000000001"/>
        <n v="102.35000000000001"/>
        <n v="122.13333333333334"/>
        <n v="111.88571428571427"/>
        <n v="107.3"/>
        <n v="113.85000000000001"/>
        <n v="109.68181818181819"/>
        <n v="126.14444444444443"/>
        <n v="167.42857142857144"/>
        <n v="496.52000000000004"/>
        <n v="109.16"/>
        <n v="102.57499999999999"/>
        <n v="1.6620689655172414"/>
        <n v="0.23333333333333336"/>
        <n v="4.5714285714285712"/>
        <n v="18.181818181818183"/>
        <n v="1.2222222222222223"/>
        <n v="7.0634920634920633"/>
        <n v="2.7272727272727271"/>
        <n v="20.36"/>
        <n v="8.3800000000000008"/>
        <n v="8.06"/>
        <n v="31.94705882352941"/>
        <n v="6.708333333333333"/>
        <n v="9.9878048780487809"/>
        <n v="0.77"/>
        <n v="26.900000000000002"/>
        <n v="6.6055045871559637"/>
        <n v="7.6923076923076927E-3"/>
        <n v="1.1222222222222222"/>
        <n v="1.4999999999999999E-2"/>
        <n v="1E-3"/>
        <n v="1.0554089709762533E-2"/>
        <n v="10.5"/>
        <n v="2.9000000000000004"/>
        <n v="101.24459999999999"/>
        <n v="108.5175"/>
        <n v="147.66666666666666"/>
        <n v="163.19999999999999"/>
        <n v="456.41449999999998"/>
        <n v="107.87731249999999"/>
        <n v="115.08"/>
        <n v="102.36842105263158"/>
        <n v="108.42485875706214"/>
        <n v="125.13333333333334"/>
        <n v="103.840625"/>
        <n v="138.70400000000001"/>
        <n v="120.51600000000001"/>
        <n v="112.26666666666667"/>
        <n v="188.66966666666667"/>
        <n v="661.55466666666666"/>
        <n v="111.31"/>
        <n v="1181.6142199999999"/>
        <n v="137.375"/>
        <n v="117.04040000000001"/>
        <n v="2.1"/>
        <n v="0.7142857142857143"/>
        <n v="2.2388059701492535"/>
        <n v="0.24"/>
        <n v="30.862068965517242"/>
        <n v="8.3333333333333321"/>
        <n v="8.9"/>
        <n v="1.9"/>
        <n v="0.25"/>
        <n v="25.035714285714285"/>
        <n v="166.33076923076925"/>
        <n v="101.44545454545455"/>
        <n v="107.89146666666667"/>
        <n v="277.93846153846158"/>
        <n v="103.58125"/>
        <n v="215"/>
        <n v="110.76216216216217"/>
        <n v="123.64125714285714"/>
        <n v="101.03500000000001"/>
        <n v="111.79285714285714"/>
        <n v="558.7714285714286"/>
        <n v="150.01875000000001"/>
        <n v="106.476"/>
        <n v="157.18899999999999"/>
        <n v="108.65882352941176"/>
        <n v="161.97999999999999"/>
        <n v="205.36666666666665"/>
        <n v="103.36388888888889"/>
        <n v="103.47222222222223"/>
        <n v="106.81333333333333"/>
        <n v="138.96574712643678"/>
        <n v="124.84324324324325"/>
        <n v="206.99999999999997"/>
        <n v="174.00576923076923"/>
        <n v="120.32608695652173"/>
        <n v="110.44428571428573"/>
        <n v="281.56666666666666"/>
        <n v="100.67894736842105"/>
        <n v="134.82571428571427"/>
        <n v="175.95744680851064"/>
        <n v="484.02000000000004"/>
        <n v="145.14000000000001"/>
        <n v="417.73333333333335"/>
        <n v="132.42499999999998"/>
        <n v="250.30841666666666"/>
        <n v="179.9"/>
        <n v="102.62857142857142"/>
        <n v="135.98609999999999"/>
        <n v="117.86666666666667"/>
        <n v="0.44444444444444442"/>
        <n v="28.9"/>
        <n v="8.5714285714285712"/>
        <n v="13.466666666666665"/>
        <n v="49.186046511627907"/>
        <n v="45.133333333333333"/>
        <n v="4.666666666666667"/>
        <n v="3.7600000000000002"/>
        <n v="0.67"/>
        <n v="1.4166666666666665"/>
        <n v="21.25"/>
        <n v="4.117647058823529"/>
        <n v="13.639999999999999"/>
        <n v="0.66115702479338845"/>
        <n v="2.4777777777777779"/>
        <n v="5.0599999999999996"/>
        <n v="22.91"/>
        <n v="0.54999999999999993"/>
        <n v="10.806536636794938"/>
        <n v="0.84008400840084008"/>
        <n v="9.3000000000000007"/>
        <n v="7.4999999999999997E-2"/>
        <n v="79"/>
        <n v="29.228571428571428"/>
        <n v="1.3636363636363637E-2"/>
        <n v="20.5"/>
        <n v="0.27999999999999997"/>
        <n v="2.3076923076923079"/>
        <n v="7.3400000000000007"/>
        <n v="108.2492"/>
        <n v="100.03299999999999"/>
        <n v="122.10714285714286"/>
        <n v="100.69333333333334"/>
        <n v="101.004125"/>
        <n v="145.11000000000001"/>
        <n v="118.33333333333333"/>
        <n v="271.85000000000002"/>
        <n v="125.125"/>
        <n v="101.49999999999999"/>
        <n v="102.69999999999999"/>
        <n v="114.12500000000001"/>
        <n v="104.2"/>
        <n v="145.85714285714286"/>
        <n v="105.06666666666666"/>
        <n v="112.99999999999999"/>
        <n v="121.2"/>
        <n v="101.72463768115942"/>
        <n v="101.06666666666666"/>
        <n v="118"/>
        <n v="155.33333333333331"/>
        <n v="101.18750000000001"/>
        <n v="100.925"/>
        <n v="265.25"/>
        <n v="155.91"/>
        <n v="101.62500000000001"/>
        <n v="103.55555555555556"/>
        <n v="169.86"/>
        <n v="124.70000000000002"/>
        <n v="109.5"/>
        <n v="110.80000000000001"/>
        <n v="104.71999999999998"/>
        <n v="125.26086956521738"/>
        <n v="100.58763157894737"/>
        <n v="141.55000000000001"/>
        <n v="100.75"/>
        <n v="174.2304"/>
        <n v="119.90909090909089"/>
        <n v="142.86666666666667"/>
        <n v="100.33493333333334"/>
        <n v="104.93380000000001"/>
        <n v="132.23333333333335"/>
        <n v="112.79999999999998"/>
        <n v="1253.75"/>
        <n v="102.50632911392405"/>
        <n v="102.6375"/>
        <n v="108"/>
        <n v="122.40879999999999"/>
        <n v="119.45714285714286"/>
        <n v="160.88"/>
        <n v="126.85294117647059"/>
        <n v="139.75"/>
        <n v="100.67349999999999"/>
        <n v="112.94117647058823"/>
        <n v="128.09523809523807"/>
        <n v="201.7"/>
        <n v="137.416"/>
        <n v="115.33333333333333"/>
        <n v="118.39999999999999"/>
        <n v="175"/>
        <n v="117.5"/>
        <n v="101.42212307692309"/>
        <n v="21.714285714285715"/>
        <n v="109.125"/>
        <n v="0.36"/>
        <n v="31.25"/>
        <n v="44.3"/>
        <n v="25.4"/>
        <n v="33.473333333333329"/>
        <n v="47.8"/>
        <n v="9.3333333333333339"/>
        <n v="11.708333333333334"/>
        <n v="20.208000000000002"/>
        <n v="4.2311459353574925"/>
        <n v="26.06"/>
        <n v="0.19801980198019803"/>
        <n v="6.0606060606060606E-3"/>
        <n v="65.100000000000009"/>
        <n v="9.74"/>
        <n v="4.8571428571428568"/>
        <n v="0.67999999999999994"/>
        <n v="1.6666666666666667"/>
        <n v="7.8680000000000003"/>
        <n v="42.725880551301685"/>
        <n v="0.2142857142857143"/>
        <n v="0.87500000000000011"/>
        <n v="5.625"/>
        <n v="3.4722222222222224E-2"/>
        <n v="0.58333333333333337"/>
        <n v="10.181818181818182"/>
        <n v="33.784615384615385"/>
        <n v="68.400000000000006"/>
        <n v="2.2222222222222223E-2"/>
        <n v="11"/>
        <n v="0.73333333333333328"/>
        <n v="110.83333333333334"/>
        <n v="100.41666666666667"/>
        <n v="118.45454545454545"/>
        <n v="114.01428571428571"/>
        <n v="148.10000000000002"/>
        <n v="104.95555555555556"/>
        <n v="129.94800000000001"/>
        <n v="123.48756218905473"/>
        <n v="201.62"/>
        <n v="102.89999999999999"/>
        <n v="260.16666666666663"/>
        <n v="110.52941176470587"/>
        <n v="102.82909090909091"/>
        <n v="115.99999999999999"/>
        <n v="114.7"/>
        <n v="165.44"/>
        <n v="155"/>
        <n v="885"/>
        <n v="101.90833333333333"/>
        <n v="19.600000000000001"/>
        <n v="59.467839999999995"/>
        <n v="45.72"/>
        <n v="3.74"/>
        <n v="2.7025000000000001"/>
        <n v="56.51428571428572"/>
        <n v="21.30952380952381"/>
        <n v="15.6"/>
        <n v="6.2566666666666677"/>
        <n v="65.101538461538468"/>
        <n v="6.7"/>
        <n v="13.5625"/>
        <n v="1.9900000000000002"/>
        <n v="36.236363636363642"/>
        <n v="39.743333333333339"/>
        <n v="25.763636363636365"/>
        <n v="15.491428571428573"/>
        <n v="23.692499999999999"/>
        <n v="39.76"/>
        <n v="20.220833333333331"/>
        <n v="47.631578947368418"/>
        <n v="15.329999999999998"/>
        <n v="1.3818181818181818"/>
        <n v="4.957575757575758"/>
        <n v="3.5666666666666664"/>
        <n v="61.124000000000002"/>
        <n v="11.077777777777778"/>
        <n v="38.735714285714288"/>
        <n v="22.05263157894737"/>
        <n v="13.637499999999999"/>
        <n v="1.7457500000000001"/>
        <n v="20.44963251188932"/>
        <n v="13.852941176470587"/>
        <n v="48.485714285714288"/>
        <n v="30.8"/>
        <n v="35.174193548387095"/>
        <n v="36.404444444444444"/>
        <n v="2.9550000000000001"/>
        <n v="11.06"/>
        <n v="41.407142857142858"/>
        <n v="10.857142857142858"/>
        <n v="7.407407407407407E-2"/>
        <n v="13.307692307692307"/>
        <n v="49.183333333333337"/>
        <n v="2.036"/>
        <n v="52.327777777777776"/>
        <n v="2.083333333333333"/>
        <n v="6.565384615384616"/>
        <n v="134.88999999999999"/>
        <n v="115.85714285714286"/>
        <n v="100.06666666666666"/>
        <n v="105.05"/>
        <n v="100.66250000000001"/>
        <n v="100.16000000000001"/>
        <n v="166.68333333333334"/>
        <n v="101.53333333333335"/>
        <n v="142.85714285714286"/>
        <n v="262.5"/>
        <n v="118.05000000000001"/>
        <n v="200.34"/>
        <n v="306.83333333333331"/>
        <n v="100.149"/>
        <n v="205.29999999999998"/>
        <n v="108.88888888888889"/>
        <n v="101.75"/>
        <n v="125.25"/>
        <n v="124.0061"/>
        <n v="137.92666666666668"/>
        <n v="120.88000000000001"/>
        <n v="107.36666666666667"/>
        <n v="100.33333333333334"/>
        <n v="101.52222222222223"/>
        <n v="100.07692307692308"/>
        <n v="116.96666666666667"/>
        <n v="101.875"/>
        <n v="102.12366666666665"/>
        <n v="154.05897142857143"/>
        <n v="108.74800874800874"/>
        <n v="131.83333333333334"/>
        <n v="133.46666666666667"/>
        <n v="8.0833333333333321"/>
        <n v="42.892307692307689"/>
        <n v="3.6363636363636364E-3"/>
        <n v="4.8680000000000003"/>
        <n v="10.314285714285715"/>
        <n v="71.784615384615378"/>
        <n v="1.6250000000000001E-2"/>
        <n v="20.080000000000002"/>
        <n v="172.68449999999999"/>
        <n v="100.8955223880597"/>
        <n v="104.8048048048048"/>
        <n v="135.1"/>
        <n v="116.32786885245903"/>
        <n v="102.08333333333333"/>
        <n v="111.16666666666666"/>
        <n v="166.08"/>
        <n v="144.58441666666667"/>
        <n v="105.55000000000001"/>
        <n v="136.60000000000002"/>
        <n v="114.5"/>
        <n v="101.71957671957672"/>
        <n v="123.94678492239468"/>
        <n v="102.45669291338582"/>
        <n v="144.5"/>
        <n v="109.3644"/>
        <n v="2.6969696969696968"/>
        <n v="46.6"/>
        <n v="0.16800000000000001"/>
        <n v="42.76"/>
        <n v="0.28333333333333333"/>
        <n v="1.7319999999999998"/>
        <n v="14.111428571428572"/>
        <n v="39.395294117647055"/>
        <n v="2.3529411764705882E-2"/>
        <n v="59.3"/>
        <n v="1.3270833333333334"/>
        <n v="9.0090090090090094"/>
        <n v="1.6"/>
        <n v="52.570512820512818"/>
        <n v="1.04"/>
        <n v="47.4"/>
        <n v="43.03"/>
        <n v="115.55"/>
        <n v="240.79999999999998"/>
        <n v="110.33333333333333"/>
        <n v="195.37933333333334"/>
        <n v="103.1372549019608"/>
        <n v="100.3125"/>
        <n v="120.601"/>
        <n v="106.99047619047619"/>
        <n v="172.43333333333334"/>
        <n v="123.61999999999999"/>
        <n v="108.4"/>
        <n v="116.52013333333333"/>
        <n v="187.245"/>
        <n v="115.93333333333334"/>
        <n v="170.92307692307693"/>
        <n v="126.11835600000001"/>
        <n v="138.44033333333334"/>
        <n v="1705.2499999999998"/>
        <n v="788.05550000000005"/>
        <n v="348.01799999999997"/>
        <n v="149.74666666666667"/>
        <n v="100.63375000000001"/>
        <n v="800.21100000000001"/>
        <n v="106.00260000000002"/>
        <n v="200.51866666666669"/>
        <n v="212.44399999999999"/>
        <n v="198.47237142857145"/>
        <n v="225.94666666666666"/>
        <n v="698.94800000000009"/>
        <n v="398.59528571428569"/>
        <n v="294.0333333333333"/>
        <n v="167.50470000000001"/>
        <n v="1435.5717142857143"/>
        <n v="156.73439999999999"/>
        <n v="117.90285714285716"/>
        <n v="1105.3811999999998"/>
        <n v="192.92499999999998"/>
        <n v="126.8842105263158"/>
        <n v="259.57748878923763"/>
        <n v="262.27999999999997"/>
        <n v="206.74309000000002"/>
        <n v="370.13"/>
        <n v="284.96600000000001"/>
        <n v="579.08000000000004"/>
        <n v="1131.8"/>
        <n v="263.02771750000005"/>
        <n v="674.48"/>
        <n v="256.83081313131316"/>
        <n v="375.49599999999998"/>
        <n v="208.70837499999996"/>
        <n v="346.6"/>
        <n v="402.33"/>
        <n v="1026.8451399999999"/>
        <n v="114.901155"/>
        <n v="354.82402000000002"/>
        <n v="5.08"/>
        <n v="4.3"/>
        <n v="21.146666666666665"/>
        <n v="3.1875"/>
        <n v="42.472727272727276"/>
        <n v="16.966666666666665"/>
        <n v="7.0000000000000009"/>
        <n v="0.13333333333333333"/>
        <n v="7.8"/>
        <n v="26.200000000000003"/>
        <n v="0.76129032258064511"/>
        <n v="382.12909090909091"/>
        <n v="216.79422000000002"/>
        <n v="312"/>
        <n v="234.42048"/>
        <n v="123.68010000000001"/>
        <n v="247.84"/>
        <n v="115.7092"/>
        <n v="117.07484768810599"/>
        <n v="305.15800000000002"/>
        <n v="320.05299999999994"/>
        <n v="819.56399999999996"/>
        <n v="234.90000000000003"/>
        <n v="494.91374999999999"/>
        <n v="7813.7822333333334"/>
        <n v="113.00013888888888"/>
        <n v="921.54219999999998"/>
        <n v="125.10239999999999"/>
        <n v="102.24343076923077"/>
        <n v="484.90975000000003"/>
        <n v="192.33333333333334"/>
        <n v="281.10000000000002"/>
        <n v="125.13700000000001"/>
        <n v="161.459"/>
        <n v="585.35"/>
        <n v="201.14999999999998"/>
        <n v="133.48307999999997"/>
        <n v="120.24900000000001"/>
        <n v="126.16666666666667"/>
        <n v="361.2"/>
        <n v="226.239013671875"/>
        <n v="120.35"/>
        <n v="304.18799999999999"/>
        <n v="178.67599999999999"/>
        <n v="386.81998717948721"/>
        <n v="211.03642500000004"/>
        <n v="131.66833333333335"/>
        <n v="300.47639999999996"/>
        <n v="420.51249999999999"/>
        <n v="136.21680000000001"/>
        <n v="248.17133333333334"/>
        <n v="181.86315789473684"/>
        <n v="123.53"/>
        <n v="506.20938628158842"/>
        <n v="108.21333333333334"/>
        <n v="819.18387755102037"/>
        <n v="121.10000000000001"/>
        <n v="102.99897959183673"/>
        <n v="148.33229411764705"/>
        <n v="120.19070000000001"/>
        <n v="473.27000000000004"/>
        <n v="130.36250000000001"/>
        <n v="353.048"/>
        <n v="101.02"/>
        <n v="113.59142857142857"/>
        <n v="167.41666666666666"/>
        <n v="153.452"/>
        <n v="202.23220000000001"/>
        <n v="168.28125"/>
        <n v="143.45666666666668"/>
        <n v="196.4"/>
        <n v="107.91999999999999"/>
        <n v="114.97699999999999"/>
        <n v="148.04999999999998"/>
        <n v="191.16676082790633"/>
        <n v="199.215125"/>
        <n v="218.6"/>
        <n v="126.86868686868686"/>
        <n v="105.22388000000001"/>
        <n v="128.40666000000002"/>
        <n v="317.3272"/>
        <n v="280.73"/>
        <n v="110.73146853146854"/>
        <n v="152.60429999999999"/>
        <n v="1678.3738373837384"/>
        <n v="543.349156424581"/>
        <n v="115.50800000000001"/>
        <n v="131.20499999999998"/>
        <n v="288.17"/>
        <n v="507.8"/>
        <n v="114.57142857142857"/>
        <n v="110.73333333333333"/>
        <n v="113.33333333333333"/>
        <n v="123.53333333333335"/>
        <n v="100.69999999999999"/>
        <n v="103.53333333333335"/>
        <n v="115.51066666666668"/>
        <n v="120.4004"/>
        <n v="115.040375"/>
        <n v="120.46777777777777"/>
        <n v="101.28333333333333"/>
        <n v="120.54285714285714"/>
        <n v="132.36666666666667"/>
        <n v="136.66666666666666"/>
        <n v="113.25"/>
        <n v="136"/>
        <n v="146.12318374694613"/>
        <n v="129.5"/>
        <n v="254"/>
        <n v="107.04545454545456"/>
        <n v="107.73299999999999"/>
        <n v="107.31250000000001"/>
        <n v="106.52500000000001"/>
        <n v="106.5"/>
        <n v="104.85714285714285"/>
        <n v="104.69999999999999"/>
        <n v="225.66666666666669"/>
        <n v="100.90416666666667"/>
        <n v="147.75"/>
        <n v="134.61099999999999"/>
        <n v="100.880375"/>
        <n v="0.56800000000000006"/>
        <n v="0.38750000000000001"/>
        <n v="10.454545454545453"/>
        <n v="1.4200000000000002"/>
        <n v="28.842857142857142"/>
        <n v="11.799999999999999"/>
        <n v="0.20238095238095236"/>
        <n v="2.1129899999999995"/>
        <n v="1.7333333333333332"/>
        <n v="9.56"/>
        <n v="5.9612499999999999E-2"/>
        <n v="28.405999999999999"/>
        <n v="12.8"/>
        <n v="5.42"/>
        <n v="0.11199999999999999"/>
        <n v="5.7238095238095239"/>
        <n v="11.25"/>
        <n v="1.7098591549295776"/>
        <n v="30.433333333333334"/>
        <n v="0.69641025641025645"/>
        <n v="0.80999999999999994"/>
        <n v="0.26222222222222225"/>
        <n v="9.124454880912446E-3"/>
        <n v="2.2999999999999998"/>
        <n v="2.6660714285714282"/>
        <n v="28.192"/>
        <n v="6.5900366666666672"/>
        <n v="0.72222222222222221"/>
        <n v="0.85000000000000009"/>
        <n v="115.75"/>
        <n v="132.20000000000002"/>
        <n v="102.63636363636364"/>
        <n v="138.64000000000001"/>
        <n v="146.6"/>
        <n v="121.5816111111111"/>
        <n v="180.85714285714286"/>
        <n v="106.075"/>
        <n v="126.92857142857143"/>
        <n v="102.97499999999999"/>
        <n v="250"/>
        <n v="126.02"/>
        <n v="100.12"/>
        <n v="161.4"/>
        <n v="107.18419999999999"/>
        <n v="153.1"/>
        <n v="524.16666666666663"/>
        <n v="489.27777777777777"/>
        <n v="284.74"/>
        <n v="1856.97"/>
        <n v="109.67499999999998"/>
        <n v="1014.6425"/>
        <n v="412.17692027666544"/>
        <n v="503.25"/>
        <n v="184.61052631578946"/>
        <n v="119.73333333333333"/>
        <n v="1081.2401666666667"/>
        <n v="452.37333333333333"/>
        <n v="537.37"/>
        <n v="113.83571428571429"/>
        <n v="951.03109999999992"/>
        <n v="132.89249999999998"/>
        <n v="146.97777777777779"/>
        <n v="542.15"/>
        <n v="382.71818181818185"/>
        <n v="704.18124999999998"/>
        <n v="109.55"/>
        <n v="132.86666666666667"/>
        <n v="152"/>
        <n v="102.72727272727273"/>
        <n v="150.80000000000001"/>
        <n v="111.425"/>
        <n v="195.6"/>
        <n v="114.38333333333333"/>
        <n v="200"/>
        <n v="292.50166666666667"/>
        <n v="156.36363636363637"/>
        <n v="105.66666666666666"/>
        <n v="101.19047619047619"/>
        <n v="122.833"/>
        <n v="101.14285714285714"/>
        <n v="108.11999999999999"/>
        <n v="162.6"/>
        <n v="105.80000000000001"/>
        <n v="243.15000000000003"/>
        <n v="944.83338095238094"/>
        <n v="108.46283333333334"/>
        <n v="157.37692307692308"/>
        <n v="1174.49"/>
        <n v="171.04755366949576"/>
        <n v="125.95294117647057"/>
        <n v="1212.1296000000002"/>
        <n v="495.8"/>
        <n v="332.03999999999996"/>
        <n v="1165"/>
        <n v="153.3153846153846"/>
        <n v="537.10714285714289"/>
        <n v="352.92777777777775"/>
        <n v="137.4"/>
        <n v="128.02668"/>
        <n v="270.68"/>
        <n v="806.4"/>
        <n v="1360.0976000000001"/>
        <n v="930250"/>
        <n v="377.02"/>
        <n v="2647.0250000000001"/>
        <n v="104.45405405405405"/>
        <n v="107.21428571428571"/>
        <n v="168.77142857142857"/>
        <n v="975.11200000000008"/>
        <n v="134.44929411764704"/>
        <n v="272.27777777777777"/>
        <n v="112.6875"/>
        <n v="459.8"/>
        <n v="286.65822784810126"/>
        <n v="222.70833333333334"/>
        <n v="636.14"/>
        <n v="146.5"/>
        <n v="1867.1"/>
        <n v="326.92"/>
        <n v="779.5"/>
        <n v="154.15151515151516"/>
        <n v="115.54666666666667"/>
        <n v="180.03333333333333"/>
        <n v="298.5"/>
        <n v="320.26666666666665"/>
        <n v="380.52499999999998"/>
        <n v="1801.64"/>
        <n v="720.24800000000005"/>
        <n v="283.09000000000003"/>
        <n v="1356.6000000000001"/>
        <n v="220.35999999999999"/>
        <n v="119.6"/>
        <n v="407.76923076923077"/>
        <n v="105.81826105905425"/>
        <n v="141.08235294117648"/>
        <n v="270.7"/>
        <n v="153.80000000000001"/>
        <n v="403.57653061224488"/>
        <n v="185"/>
        <n v="185.33333333333331"/>
        <n v="100.85533333333332"/>
        <n v="106.22116666666668"/>
        <n v="121.36666666666667"/>
        <n v="119.97755555555555"/>
        <n v="100.1"/>
        <n v="104.06666666666666"/>
        <n v="172.8"/>
        <n v="107.2505"/>
        <n v="108.23529411764706"/>
        <n v="146.08079999999998"/>
        <n v="149.07142857142856"/>
        <n v="100.6"/>
        <n v="105.07333333333332"/>
        <n v="350.16666666666663"/>
        <n v="133.6044"/>
        <n v="170.65217391304347"/>
        <n v="109.35829457364341"/>
        <n v="100.70033333333335"/>
        <n v="101.22777777777779"/>
        <n v="106.75857142857143"/>
        <n v="106.65777537961894"/>
        <n v="101.30622"/>
        <n v="106.67450000000001"/>
        <n v="428.83978378378379"/>
        <n v="104.11111111111111"/>
        <n v="107.86666666666666"/>
        <n v="175.84040000000002"/>
        <n v="156.97"/>
        <n v="104.04266666666666"/>
        <n v="121.05999999999999"/>
        <n v="107.69999999999999"/>
        <n v="108.66"/>
        <n v="39.120962394619681"/>
        <n v="3.1481481481481479"/>
        <n v="48"/>
        <n v="20.733333333333334"/>
        <n v="8"/>
        <n v="526.09431428571429"/>
        <n v="254.45000000000002"/>
        <n v="105.91999999999999"/>
        <n v="102.42285714285715"/>
        <n v="144.31375"/>
        <n v="106.30800000000001"/>
        <n v="212.16666666666666"/>
        <n v="101.95"/>
        <n v="102.27200000000001"/>
        <n v="520.73254999999995"/>
        <n v="110.65833333333333"/>
        <n v="101.14333333333335"/>
        <n v="294.20799999999997"/>
        <n v="105.77749999999999"/>
        <n v="6.5000000000000002E-2"/>
        <n v="1.5"/>
        <n v="0.38571428571428573"/>
        <n v="0.5714285714285714"/>
        <n v="7.1428571428571425E-2"/>
        <n v="0.6875"/>
        <n v="14.680000000000001"/>
        <n v="28.571428571428569"/>
        <n v="10.52"/>
        <n v="1.34"/>
        <n v="0.32800000000000001"/>
        <n v="3.2727272727272729"/>
        <n v="5.8823529411764705E-3"/>
        <n v="4.5454545454545456E-2"/>
        <n v="10.877666666666666"/>
        <n v="1.8193398957730169"/>
        <n v="4.3499999999999996"/>
        <n v="1.2123076923076923"/>
        <n v="0.68399999999999994"/>
        <n v="1.2513513513513512"/>
        <n v="0.1875"/>
        <n v="0.06"/>
        <n v="0.71785714285714286"/>
        <n v="16.833333333333332"/>
        <n v="22.52"/>
        <n v="41.384615384615387"/>
        <n v="25.259090909090908"/>
        <n v="1.8399999999999999"/>
        <n v="0.60399999999999998"/>
        <n v="0.83333333333333337"/>
        <n v="3.0666666666666664"/>
        <n v="0.55833333333333335"/>
        <n v="2.5000000000000001E-2"/>
        <n v="14.825133372851216"/>
        <n v="1.24"/>
        <n v="2.8571428571428574E-2"/>
        <n v="2.8571428571428571E-3"/>
        <n v="1.4321428571428572"/>
        <n v="0.13"/>
        <n v="0.48960000000000004"/>
        <n v="3.8461538461538464E-2"/>
        <n v="107.88"/>
        <n v="125.94166666666666"/>
        <n v="202.51495"/>
        <n v="108.60000000000001"/>
        <n v="167.98"/>
        <n v="427.20000000000005"/>
        <n v="107.5"/>
        <n v="101.53353333333335"/>
        <n v="115.45"/>
        <n v="133.5"/>
        <n v="154.69999999999999"/>
        <n v="100.84571428571429"/>
        <n v="182"/>
        <n v="180.86666666666667"/>
        <n v="102.30434782608695"/>
        <n v="110.17999999999999"/>
        <n v="102.25"/>
        <n v="100.78823529411764"/>
        <n v="110.70833333333334"/>
        <n v="180.14285714285714"/>
        <n v="107.21700000000001"/>
        <n v="103.16400000000002"/>
        <n v="135.76026666666667"/>
        <n v="100.00360000000002"/>
        <n v="105.02249999999999"/>
        <n v="171.33333333333334"/>
        <n v="127.49999999999999"/>
        <n v="133.44333333333333"/>
        <n v="112.91099999999999"/>
        <n v="113.72727272727272"/>
        <n v="119.31742857142855"/>
        <n v="103.25"/>
        <n v="265.66666666666669"/>
        <n v="100.05066666666667"/>
        <n v="106.69999999999999"/>
        <n v="133.67142857142858"/>
        <n v="121.39999999999999"/>
        <n v="103.2"/>
        <n v="128.69999999999999"/>
        <n v="101.00533333333333"/>
        <n v="127.53666666666665"/>
        <n v="112.7715"/>
        <n v="105.60000000000001"/>
        <n v="202.625"/>
        <n v="2.5545454545454547"/>
        <n v="7.8181818181818186E-2"/>
        <n v="1.0526315789473684"/>
        <n v="1.7500000000000002"/>
        <n v="18.600000000000001"/>
        <n v="9.8166666666666664"/>
        <n v="4.3333333333333335E-2"/>
        <n v="109.48792"/>
        <n v="156.44444444444446"/>
        <n v="100.325"/>
        <n v="112.94999999999999"/>
        <n v="102.125"/>
        <n v="107.24974999999999"/>
        <n v="104.28333333333333"/>
        <n v="126.125"/>
        <n v="110.66666666666667"/>
        <n v="113.01761111111111"/>
        <n v="103.4"/>
        <n v="107.02857142857142"/>
        <n v="103.57142857142858"/>
        <n v="156.4"/>
        <n v="100.82"/>
        <n v="195.3"/>
        <n v="111.71428571428572"/>
        <n v="119.85454545454546"/>
        <n v="101.85"/>
        <n v="102.80254777070064"/>
        <n v="100.84615384615385"/>
        <n v="102.73469387755102"/>
        <n v="155.53333333333333"/>
        <n v="122.8"/>
        <n v="107.35"/>
        <n v="105.50335570469798"/>
        <n v="118.44444444444444"/>
        <n v="108.88"/>
        <n v="111.25"/>
        <n v="2.2307692307692308"/>
        <n v="0.84285714285714297"/>
        <n v="0.13849999999999998"/>
        <n v="10.6"/>
        <n v="1.1111111111111111E-3"/>
        <n v="2.4340000000000002"/>
        <n v="3.8833333333333329"/>
        <n v="12.166666666666668"/>
        <n v="23.588571428571427"/>
        <n v="39"/>
        <n v="0.99546510341776351"/>
        <n v="6.9320000000000004"/>
        <n v="661.4"/>
        <n v="326.0916666666667"/>
        <n v="101.48571428571429"/>
        <n v="104.21799999999999"/>
        <n v="107.42157000000002"/>
        <n v="110.05454545454545"/>
        <n v="407.7"/>
        <n v="223.92500000000001"/>
        <n v="303.80111428571428"/>
        <n v="141.3251043268175"/>
        <n v="2790.6363636363635"/>
        <n v="171.76130000000001"/>
        <n v="101.01333333333334"/>
        <n v="169.76511744127936"/>
        <n v="114.53400000000001"/>
        <n v="877.6"/>
        <n v="105.38666666666667"/>
        <n v="188.39999999999998"/>
        <n v="143.65230769230772"/>
        <n v="145.88"/>
        <n v="131.184"/>
        <n v="1379.4206249999997"/>
        <n v="956"/>
        <n v="112.00000000000001"/>
        <n v="646.66666666666663"/>
        <n v="110.36948748510132"/>
        <n v="127.74000000000001"/>
        <n v="157.9"/>
        <n v="114.66525000000001"/>
        <n v="137.00934579439252"/>
        <n v="354.62"/>
        <n v="106.02150537634409"/>
        <n v="187.3"/>
        <n v="166.2"/>
        <n v="101.72910662824208"/>
        <n v="164"/>
        <n v="33.559730999999999"/>
        <n v="2.0529999999999999"/>
        <n v="8.4172840000000004"/>
        <n v="1.44"/>
        <n v="0.88333333333333341"/>
        <n v="9.920000000000001E-2"/>
        <n v="0.59666666666666668"/>
        <n v="1.8689285714285715"/>
        <n v="0.88500000000000001"/>
        <n v="11.52156862745098"/>
        <n v="5.1000000000000004E-2"/>
        <n v="21.033333333333335"/>
        <n v="11.436666666666667"/>
        <n v="18.737933333333334"/>
        <n v="9.285714285714286E-2"/>
        <n v="2.7204081632653061"/>
        <n v="9.5000000000000001E-2"/>
        <n v="106.80000000000001"/>
        <n v="104.59625"/>
        <n v="103.42857142857143"/>
        <n v="123.14285714285715"/>
        <n v="159.29509999999999"/>
        <n v="170.70000000000002"/>
        <n v="6.4158609339642041"/>
        <n v="11.343999999999999"/>
        <n v="33.19"/>
        <n v="27.58"/>
        <n v="62.839999999999996"/>
        <n v="7.5880000000000001"/>
        <n v="50.38095238095238"/>
        <n v="17.512820512820511"/>
        <n v="1.375E-2"/>
        <n v="0.33"/>
        <n v="0.86250000000000004"/>
        <n v="28.299999999999997"/>
        <n v="0.14799999999999999"/>
        <n v="10.7325"/>
        <n v="5.3846153846153842E-2"/>
        <n v="0.47333333333333333"/>
        <n v="5.65"/>
        <n v="26.35217391304348"/>
        <n v="0.325125"/>
        <n v="0.7000700070007001"/>
        <n v="46.176470588235297"/>
        <n v="34.410000000000004"/>
        <n v="6.0263157894736841"/>
        <n v="10.539393939393939"/>
        <n v="112.29714285714284"/>
        <n v="350.84462500000001"/>
        <n v="233.21535"/>
        <n v="101.60599999999999"/>
        <n v="153.90035000000003"/>
        <n v="100.7161125319693"/>
        <n v="131.38181818181818"/>
        <n v="102.24133333333334"/>
        <n v="116.35599999999999"/>
        <n v="264.62241666666665"/>
        <n v="119.98010000000001"/>
        <n v="120.10400000000001"/>
        <n v="103.58333333333334"/>
        <n v="108.83333333333334"/>
        <n v="118.12400000000001"/>
        <n v="1462"/>
        <n v="252.54"/>
        <n v="140.05000000000001"/>
        <n v="296.87520259319291"/>
        <n v="144.54249999999999"/>
        <n v="105.745"/>
        <n v="493.21000000000004"/>
        <n v="201.82666666666668"/>
        <n v="170.29262962962963"/>
        <n v="104.30333333333333"/>
        <n v="118.25000000000001"/>
        <n v="107.538"/>
        <n v="2260300"/>
        <n v="978.13466666666682"/>
        <n v="122.9"/>
        <n v="246.0608"/>
        <n v="147.94"/>
        <n v="384.09090909090907"/>
        <n v="0.43750000000000006"/>
        <n v="29.24"/>
        <n v="5.21875"/>
        <n v="21.887499999999999"/>
        <n v="26.700000000000003"/>
        <n v="28.000000000000004"/>
        <n v="1.0999999999999999"/>
        <n v="11.458333333333332"/>
        <n v="19"/>
        <n v="52"/>
        <n v="11.700000000000001"/>
        <n v="0.76923076923076927"/>
        <n v="0.22842639593908631"/>
        <n v="1.125"/>
        <n v="14.314285714285715"/>
        <n v="10.411249999999999"/>
        <n v="0.18867924528301888"/>
        <n v="14.249999999999998"/>
        <n v="7.8809523809523814"/>
        <n v="25.545454545454543"/>
        <n v="2.12"/>
        <n v="105.28"/>
        <n v="117.83999999999999"/>
        <n v="119.7"/>
        <n v="101.16666666666667"/>
        <n v="105.33333333333333"/>
        <n v="107.60000000000001"/>
        <n v="110.5675"/>
        <n v="150"/>
        <n v="104.28571428571429"/>
        <n v="115.5"/>
        <n v="102.64512500000001"/>
        <n v="116.6348"/>
        <n v="133"/>
        <n v="133.20000000000002"/>
        <n v="101.83333333333333"/>
        <n v="127.95"/>
        <n v="112.1"/>
        <n v="100.24444444444444"/>
        <n v="102.4"/>
        <n v="108.2"/>
        <n v="100.27"/>
        <n v="113.3"/>
        <n v="127.57571428571428"/>
        <n v="107.73333333333332"/>
        <n v="141.56666666666666"/>
        <n v="130"/>
        <n v="106.03"/>
        <n v="104.80000000000001"/>
        <n v="116.92307692307693"/>
        <n v="107.74999999999999"/>
        <n v="100.37894736842105"/>
        <n v="106.52"/>
        <n v="114.71959999999999"/>
        <n v="108.25925925925925"/>
        <n v="170"/>
        <n v="187.09899999999999"/>
        <n v="111.42857142857143"/>
        <n v="5.4545454545454541"/>
        <n v="31.546666666666667"/>
        <n v="3.8875000000000002"/>
        <n v="41.699999999999996"/>
        <n v="50"/>
        <n v="4.8666666666666663"/>
        <n v="19.736842105263158"/>
        <n v="6.65"/>
        <n v="32"/>
        <n v="0.43307086614173229"/>
        <n v="0.89999999999999991"/>
        <n v="20.16"/>
        <n v="42.011733333333332"/>
        <n v="15"/>
        <n v="4.67"/>
        <n v="38.119999999999997"/>
        <n v="3.4999999999999996E-2"/>
        <n v="10.833333333333334"/>
        <n v="0.2589285714285714"/>
        <n v="23.333333333333332"/>
        <n v="33.6"/>
        <n v="19.079999999999998"/>
        <n v="0.41111111111111115"/>
        <n v="32.5"/>
        <n v="38.066666666666663"/>
        <n v="2.73"/>
        <n v="9.0909090909090917"/>
        <n v="4.5999999999999996"/>
        <n v="20.833333333333336"/>
        <n v="4.583333333333333"/>
        <n v="4.2133333333333338"/>
        <n v="61.909090909090914"/>
        <n v="0.77999999999999992"/>
        <n v="17.771428571428572"/>
        <n v="9.4166666666666661"/>
        <n v="36.5"/>
        <n v="14.058171745152354"/>
        <n v="61.1"/>
        <n v="7.8378378378378386"/>
        <n v="21.85"/>
        <n v="27.24"/>
        <n v="8.5"/>
        <n v="26.840000000000003"/>
        <n v="129"/>
        <n v="102.44597777777777"/>
        <n v="130.83333333333334"/>
        <n v="102.06937499999999"/>
        <n v="100.92000000000002"/>
        <n v="105.0967741935484"/>
        <n v="102.76"/>
        <n v="100.88571428571429"/>
        <n v="102.875"/>
        <n v="107.24000000000001"/>
        <n v="20.424999999999997"/>
        <n v="4.2880000000000003"/>
        <n v="4.8000000000000004E-3"/>
        <n v="2.1919999999999997"/>
        <n v="8.0250000000000004"/>
        <n v="0.15125"/>
        <n v="59.583333333333336"/>
        <n v="16.734177215189874"/>
        <n v="1.8666666666666669"/>
        <n v="109.62"/>
        <n v="106.85"/>
        <n v="100.71379999999999"/>
        <n v="109.00000000000001"/>
        <n v="113.63000000000001"/>
        <n v="113.92"/>
        <n v="162.5"/>
        <n v="100.15624999999999"/>
        <n v="105.35000000000001"/>
        <n v="174.8"/>
        <n v="100.125"/>
        <n v="171.42857142857142"/>
        <n v="113.56666666666666"/>
        <n v="129.46666666666667"/>
        <n v="109.16666666666666"/>
        <n v="128.92500000000001"/>
        <n v="102.06"/>
        <n v="146.53957758620692"/>
        <n v="100.352"/>
        <n v="121.64999999999999"/>
        <n v="110.4008"/>
        <n v="176.535"/>
        <n v="103.29411764705883"/>
        <n v="104.5"/>
        <n v="100.29999999999998"/>
        <n v="457.74666666666673"/>
        <n v="104.96000000000001"/>
        <n v="171.94285714285715"/>
        <n v="103.73000000000002"/>
        <n v="103.029"/>
        <n v="118.88888888888889"/>
        <n v="318.69988910451895"/>
        <n v="108.50614285714286"/>
        <n v="112.815"/>
        <n v="120.49622641509434"/>
        <n v="180"/>
        <n v="119.756"/>
        <n v="158"/>
        <n v="123.66666666666666"/>
        <n v="117.12499999999999"/>
        <n v="156.96"/>
        <n v="113.104"/>
        <n v="103.17647058823529"/>
        <n v="102.61176470588236"/>
        <n v="105.84090909090908"/>
        <n v="100.71428571428571"/>
        <n v="121.23333333333332"/>
        <n v="100.57142857142858"/>
        <n v="116.02222222222223"/>
        <n v="100.88"/>
        <n v="246.42"/>
        <n v="302.2"/>
        <n v="143.33333333333334"/>
        <n v="131.44"/>
        <n v="168.01999999999998"/>
        <n v="109.67666666666666"/>
        <n v="106.6857142857143"/>
        <n v="146.53333333333333"/>
        <n v="112.53599999999999"/>
        <n v="108.78684000000001"/>
        <n v="126.732"/>
        <n v="213.20000000000002"/>
        <n v="108.71389999999998"/>
        <n v="110.48192771084338"/>
        <n v="110.00666666666667"/>
        <n v="109.34166666666667"/>
        <n v="132.70650000000001"/>
        <n v="190.84810126582278"/>
        <n v="149"/>
        <n v="166.4"/>
        <n v="23.62857142857143"/>
        <n v="5.0000000000000001E-3"/>
        <n v="3.0066666666666664"/>
        <n v="0.15227272727272728"/>
        <n v="66.84"/>
        <n v="19.566666666666666"/>
        <n v="11.294666666666666"/>
        <n v="11.985714285714286"/>
        <n v="6.9999999999999993E-2"/>
        <n v="14.099999999999998"/>
        <n v="3.34"/>
        <n v="59.774999999999999"/>
        <n v="2.3035714285714284E-2"/>
        <n v="8.8000000000000009E-2"/>
        <n v="8.64"/>
        <n v="15.06"/>
        <n v="0.47727272727272729"/>
        <n v="0.11833333333333333"/>
        <n v="0.8417399858735245"/>
        <n v="1.8799999999999997E-2"/>
        <n v="0.21029999999999999"/>
        <n v="11.57920670115792"/>
        <n v="2.44"/>
        <n v="0.19384615384615383"/>
        <n v="23.416"/>
        <n v="5.0808888888888886"/>
        <n v="15.920000000000002"/>
        <n v="1.1831900000000002"/>
        <n v="22.75"/>
        <n v="0.33512064343163539"/>
        <n v="3.9750000000000001"/>
        <n v="17.150000000000002"/>
        <n v="3.6080041046690612"/>
        <n v="13.900000000000002"/>
        <n v="15.225"/>
        <n v="39.112499999999997"/>
        <n v="0.26829268292682928"/>
        <n v="29.625"/>
        <n v="42.360992301112063"/>
        <n v="4.1000000000000005"/>
        <n v="19.762499999999999"/>
        <n v="5.1999999999999998E-2"/>
        <n v="25.030188679245285"/>
        <n v="26.640000000000004"/>
        <n v="4.7363636363636363"/>
        <n v="4.2435339894712749"/>
        <n v="57.333333333333336"/>
        <n v="9.8461538461538465E-3"/>
        <n v="58.291457286432156"/>
        <n v="68.153599999999997"/>
        <n v="3.2499999999999999E-3"/>
        <n v="4.16"/>
        <n v="108.60666666666667"/>
        <n v="3.75"/>
        <n v="15.731707317073171"/>
        <n v="22.5"/>
        <n v="20.849420849420849"/>
        <n v="127.8"/>
        <n v="5.4"/>
        <n v="0.96"/>
        <n v="51.6"/>
        <n v="1.6363636363636365"/>
        <n v="75.400000000000006"/>
        <n v="117.52499999999999"/>
        <n v="131.16666666666669"/>
        <n v="105.95454545454545"/>
        <n v="335.58333333333337"/>
        <n v="112.92857142857142"/>
        <n v="188.50460000000001"/>
        <n v="101.81818181818181"/>
        <n v="133.48133333333334"/>
        <n v="105.1"/>
        <n v="127.15"/>
        <n v="111.15384615384616"/>
        <n v="106.76"/>
        <n v="162.66666666666666"/>
        <n v="160.22808571428573"/>
        <n v="116.16666666666666"/>
        <n v="124.2"/>
        <n v="103.01249999999999"/>
        <n v="112.25"/>
        <n v="108.8142857142857"/>
        <n v="101.13333333333334"/>
        <n v="109.55999999999999"/>
        <n v="114.8421052631579"/>
        <n v="117.39999999999999"/>
        <n v="171.73333333333335"/>
        <n v="114.16238095238094"/>
        <n v="119.75"/>
        <n v="107.20930232558139"/>
        <n v="102.18750000000001"/>
        <n v="116.29333333333334"/>
        <n v="65"/>
        <n v="12.327272727272726"/>
        <n v="4.0266666666666664"/>
        <n v="11.74"/>
        <n v="59.142857142857139"/>
        <n v="11.450000000000001"/>
        <n v="52.16"/>
        <n v="1.25"/>
        <n v="54.52"/>
        <n v="3.4125000000000001"/>
        <n v="46.36363636363636"/>
        <n v="119.32315789473684"/>
        <n v="125.76666666666667"/>
        <n v="119.74347826086958"/>
        <n v="126.25"/>
        <n v="100.11666666666667"/>
        <n v="102.13333333333334"/>
        <n v="100.35142857142858"/>
        <n v="100.05"/>
        <n v="100.11000000000001"/>
        <n v="100.84"/>
        <n v="103.42499999999998"/>
        <n v="124.8"/>
        <n v="109.51612903225806"/>
        <n v="102.03333333333333"/>
        <n v="102.34285714285714"/>
        <n v="107.86500000000001"/>
        <n v="109.88461538461539"/>
        <n v="161"/>
        <n v="131.20000000000002"/>
        <n v="118.8"/>
        <n v="100.39275000000001"/>
        <n v="103.20666666666666"/>
        <n v="100.78754285714287"/>
        <n v="112.32142857142857"/>
        <n v="105.91914022517912"/>
        <n v="115.30588235294117"/>
        <n v="127.30419999999999"/>
        <n v="102.83750000000001"/>
        <n v="102.9375"/>
        <n v="104.3047619047619"/>
        <n v="111.22000000000001"/>
        <n v="105.86"/>
        <n v="100.79166666666666"/>
        <n v="104.92727272727274"/>
        <n v="101.55199999999999"/>
        <n v="127.82222222222221"/>
        <n v="101.82500000000002"/>
        <n v="101.25769230769231"/>
        <n v="128.06"/>
        <n v="106.29949999999999"/>
        <n v="105.21428571428571"/>
        <n v="106.16782608695652"/>
        <n v="109.24000000000001"/>
        <n v="100.45454545454547"/>
        <n v="103.04098360655738"/>
        <n v="112.1664"/>
        <n v="131.28333333333333"/>
        <n v="154.43"/>
        <n v="101.32258064516128"/>
        <n v="100.27777777777777"/>
        <n v="116.84444444444443"/>
        <n v="114.27586206896552"/>
        <n v="121.6"/>
        <n v="102.6467741935484"/>
        <n v="104.75000000000001"/>
        <n v="112.10242048409683"/>
        <n v="101.76666666666667"/>
        <n v="100.26489999999998"/>
        <n v="133.04200000000003"/>
        <n v="286.13861386138615"/>
        <n v="170.44444444444446"/>
        <n v="102.85857142857142"/>
        <n v="144.06666666666666"/>
        <n v="100.07272727272726"/>
        <n v="101.73"/>
        <n v="116.19999999999999"/>
        <n v="136.16666666666666"/>
        <n v="103.39285714285715"/>
        <n v="115.88888888888889"/>
        <n v="104.51666666666665"/>
        <n v="102.02500000000001"/>
        <n v="175.33333333333334"/>
        <n v="106.67999999999999"/>
        <n v="122.28571428571429"/>
        <n v="159.42857142857144"/>
        <n v="109.84"/>
        <n v="100.03999999999999"/>
        <n v="116.05000000000001"/>
        <n v="210.75"/>
        <n v="100.08673425918037"/>
        <n v="106.19047619047619"/>
        <n v="125.6"/>
        <n v="101.51515151515152"/>
        <n v="125.89999999999999"/>
        <n v="112.5"/>
        <n v="146.38888888888889"/>
        <n v="116.8"/>
        <n v="106.26666666666667"/>
        <n v="104.52"/>
        <n v="104.57142857142858"/>
        <n v="138.62051149573753"/>
        <n v="100.32000000000001"/>
        <n v="102.18"/>
        <n v="104.35000000000001"/>
        <n v="138.16666666666666"/>
        <n v="101.44444444444444"/>
        <n v="119.44999999999999"/>
        <n v="100.2909090909091"/>
        <n v="153.4"/>
        <n v="104.42857142857143"/>
        <n v="107.52"/>
        <n v="315"/>
        <n v="101.93333333333334"/>
        <n v="126.28571428571429"/>
        <n v="102.99000000000001"/>
        <n v="101.37777777777779"/>
        <n v="113.46000000000001"/>
        <n v="101.41935483870968"/>
        <n v="105.93333333333332"/>
        <n v="221"/>
        <n v="118.66666666666667"/>
        <n v="117.73333333333333"/>
        <n v="138.5"/>
        <n v="106.57142857142856"/>
        <n v="107.63636363636364"/>
        <n v="103.64999999999999"/>
        <n v="104.43333333333334"/>
        <n v="100.74285714285713"/>
        <n v="100.01100000000001"/>
        <n v="116.86666666666667"/>
        <n v="223"/>
        <n v="142.36363636363635"/>
        <n v="184"/>
        <n v="104.33333333333333"/>
        <n v="111.07499999999999"/>
        <n v="100.41"/>
        <n v="101.86206896551724"/>
        <n v="109.76666666666665"/>
        <n v="137.57142857142856"/>
        <n v="100.31000000000002"/>
        <n v="211"/>
        <n v="123.6"/>
        <n v="108.5"/>
        <n v="103.56666666666668"/>
        <n v="100.00058823529412"/>
        <n v="100.875"/>
        <n v="106.54545454545455"/>
        <n v="138"/>
        <n v="101.15"/>
        <n v="140"/>
        <n v="102.97033333333331"/>
        <n v="108.13333333333333"/>
        <n v="108.54949999999999"/>
        <n v="109.65"/>
        <n v="100.26315789473684"/>
        <n v="105.89999999999999"/>
        <n v="134.67833333333334"/>
        <n v="105.2184"/>
        <n v="185.5"/>
        <n v="289"/>
        <n v="107.80000000000001"/>
        <n v="109.76190476190477"/>
        <n v="170.625"/>
        <n v="101.23076923076924"/>
        <n v="153.19999999999999"/>
        <n v="128.33333333333334"/>
        <n v="100.64999999999999"/>
        <n v="191.3"/>
        <n v="140.19999999999999"/>
        <n v="124.33537832310839"/>
        <n v="126.2"/>
        <n v="190"/>
        <n v="139"/>
        <n v="202"/>
        <n v="103.38000000000001"/>
        <n v="102.3236"/>
        <n v="127.14285714285714"/>
        <n v="121.78"/>
        <n v="113.39285714285714"/>
        <n v="214.6"/>
        <n v="102.05"/>
        <n v="112.85000000000001"/>
        <n v="127.86666666666666"/>
        <n v="142.66666666666669"/>
        <n v="138.33333333333334"/>
        <n v="159.9402985074627"/>
        <n v="114.24000000000001"/>
        <n v="100.60606060606061"/>
        <n v="112.7"/>
        <n v="158.20000000000002"/>
        <n v="105.26894736842105"/>
        <n v="106.86"/>
        <n v="124.4"/>
        <n v="108.70406189555126"/>
        <n v="102.42424242424242"/>
        <n v="106.3"/>
        <n v="105.4"/>
        <n v="107.55999999999999"/>
        <n v="103.76"/>
        <n v="104.4"/>
        <n v="106.33333333333333"/>
        <n v="100.55555555555556"/>
        <n v="101.2"/>
        <n v="118.39285714285714"/>
        <n v="102.66666666666666"/>
        <n v="110.04599999999999"/>
        <n v="169.42857142857144"/>
        <n v="113.65"/>
        <n v="101.56"/>
        <n v="116.91666666666667"/>
        <n v="101.15151515151514"/>
        <n v="132"/>
        <n v="118.95833333333334"/>
        <n v="156.20000000000002"/>
        <n v="103.15"/>
        <n v="180.44444444444446"/>
        <n v="128.44999999999999"/>
        <n v="119.66666666666667"/>
        <n v="123"/>
        <n v="102.23636363636363"/>
        <n v="102.27272727272727"/>
        <n v="114.40928571428573"/>
        <n v="101.9047619047619"/>
        <n v="106.27272727272728"/>
        <n v="113.42219999999999"/>
        <n v="100.03599999999999"/>
        <n v="144"/>
        <n v="108.43750000000001"/>
        <n v="148.88888888888889"/>
        <n v="105.49000000000002"/>
        <n v="130.55555555555557"/>
        <n v="108.80000000000001"/>
        <n v="111.00000000000001"/>
        <n v="100.47999999999999"/>
        <n v="114.35"/>
        <n v="122.06666666666666"/>
        <n v="102.8"/>
        <n v="106.12068965517241"/>
        <n v="101.33000000000001"/>
        <n v="100.01333333333334"/>
        <n v="113.88888888888889"/>
        <n v="287"/>
        <n v="119.11764705882352"/>
        <n v="109.42666666666668"/>
        <n v="126.6"/>
        <n v="100.05999999999999"/>
        <n v="127.25"/>
        <n v="110.63333333333334"/>
        <n v="125.93749999999999"/>
        <n v="107.72727272727273"/>
        <n v="110.1"/>
        <n v="170.66666666666669"/>
        <n v="112.83333333333334"/>
        <n v="130.26666666666665"/>
        <n v="105.45454545454544"/>
        <n v="153.31632653061226"/>
        <n v="162.30000000000001"/>
        <n v="144.4"/>
        <n v="100.8"/>
        <n v="118.91891891891892"/>
        <n v="105.19047619047619"/>
        <n v="109.73333333333332"/>
        <n v="100.099"/>
        <n v="104.93333333333332"/>
        <n v="1.9999999999999998E-4"/>
        <n v="51.023391812865491"/>
        <n v="35.24"/>
        <n v="4.246666666666667"/>
        <n v="36.457142857142856"/>
        <n v="30.866666666666664"/>
        <n v="6.5454545454545459"/>
        <n v="2.1428571428571428"/>
        <n v="16.420000000000002"/>
        <n v="4.8099999999999996"/>
        <n v="100.38249999999999"/>
        <n v="250.66666666666669"/>
        <n v="174.4"/>
        <n v="116.26"/>
        <n v="105.82000000000001"/>
        <n v="110.75"/>
        <n v="101.42500000000001"/>
        <n v="109.375"/>
        <n v="115.16129032258064"/>
        <n v="103.17033333333335"/>
        <n v="138.19999999999999"/>
        <n v="109.54545454545455"/>
        <n v="100.85714285714286"/>
        <n v="113.625"/>
        <n v="128.75"/>
        <n v="102.90416666666667"/>
        <n v="112.76666666666667"/>
        <n v="111.9"/>
        <n v="139.19999999999999"/>
        <n v="110.85714285714286"/>
        <n v="139.06666666666666"/>
        <n v="105.69999999999999"/>
        <n v="101.42857142857142"/>
        <n v="100.245"/>
        <n v="127.96000000000001"/>
        <n v="129.12912912912913"/>
        <n v="107.42857142857143"/>
        <n v="110.52"/>
        <n v="123.42857142857142"/>
        <n v="136.33666666666667"/>
        <n v="103.46657233816768"/>
        <n v="121.33333333333334"/>
        <n v="186"/>
        <n v="300"/>
        <n v="108.25"/>
        <n v="141.15384615384616"/>
        <n v="153.73333333333335"/>
        <n v="102.57142857142858"/>
        <n v="155.75"/>
        <n v="239.4"/>
        <n v="210"/>
        <n v="104.51515151515152"/>
        <n v="111.20000000000002"/>
        <n v="102.04444444444445"/>
        <n v="102.54767441860466"/>
        <n v="338.70588235294122"/>
        <n v="9.31"/>
        <n v="7.24"/>
        <n v="11.272727272727273"/>
        <n v="15.411764705882353"/>
        <n v="28.466666666666669"/>
        <n v="13.333333333333334"/>
        <n v="21.428571428571427"/>
        <n v="18"/>
        <n v="20.125"/>
        <n v="17.899999999999999"/>
        <n v="2.3764705882352941"/>
        <n v="103.52"/>
        <n v="132.6"/>
        <n v="103.34"/>
        <n v="129.63636363636363"/>
        <n v="101.11111111111111"/>
        <n v="108.51428571428572"/>
        <n v="102.33333333333334"/>
        <n v="110.24425000000002"/>
        <n v="101.0154"/>
        <n v="106.24"/>
        <n v="113.45714285714286"/>
        <n v="102.65010000000001"/>
        <n v="116.75"/>
        <n v="107.65274999999998"/>
        <n v="146"/>
        <n v="106.71250000000001"/>
        <n v="143.19999999999999"/>
        <n v="105.04166666666667"/>
        <n v="103.98"/>
        <n v="109.66666666666667"/>
        <n v="128.91666666666666"/>
        <n v="150.75"/>
        <n v="110.96666666666665"/>
        <n v="100.28571428571429"/>
        <n v="3.267605633802817"/>
        <n v="59.657142857142851"/>
        <n v="4.4444444444444444E-3"/>
        <n v="89.666666666666657"/>
        <n v="1.4642857142857144"/>
        <n v="4.0199999999999996"/>
        <n v="4.004545454545454"/>
        <n v="8.52"/>
        <n v="19.650000000000002"/>
        <n v="6.6666666666666666E-2"/>
        <n v="30.333333333333336"/>
        <n v="121.73333333333333"/>
        <n v="330"/>
        <n v="100.95190476190474"/>
        <n v="140.13333333333333"/>
        <n v="100.001"/>
        <n v="119.238"/>
        <n v="227.99999999999997"/>
        <n v="104.54285714285714"/>
        <n v="110.02000000000001"/>
        <n v="105.42"/>
        <n v="152.66666666666666"/>
        <n v="225"/>
        <n v="106.02199999999999"/>
        <n v="109.03333333333333"/>
        <n v="100.824"/>
        <n v="6500"/>
        <n v="8.7200000000000006"/>
        <n v="21.94"/>
        <n v="21.3"/>
        <n v="41.489795918367342"/>
        <n v="2.105"/>
        <n v="16.161904761904761"/>
        <n v="16.376923076923077"/>
        <n v="7.043333333333333"/>
        <n v="3.8"/>
        <n v="34.08"/>
        <n v="2.5999999999999999E-2"/>
        <n v="16.254545454545454"/>
        <n v="5.2"/>
        <n v="17.666666666666668"/>
        <n v="26.937422295897225"/>
        <n v="12.55"/>
        <n v="3.4474868431088401"/>
        <n v="52.794871794871788"/>
        <n v="4.9639999999999995"/>
        <n v="5.5555555555555552E-2"/>
        <n v="13.066666666666665"/>
        <n v="27.1"/>
        <n v="1.4749999999999999"/>
        <n v="16.826666666666668"/>
        <n v="21.55"/>
        <n v="3.4666666666666663"/>
        <n v="10.625"/>
        <n v="17.599999999999998"/>
        <n v="48.833333333333336"/>
        <n v="11.533333333333333"/>
        <n v="67.333333333333329"/>
        <n v="15.299999999999999"/>
        <n v="8.6666666666666679"/>
        <n v="0.22499999999999998"/>
        <n v="3.0833333333333335"/>
        <n v="37.412500000000001"/>
        <n v="36.36"/>
        <n v="0.2857142857142857"/>
        <n v="1.7999999999999998"/>
        <n v="8.1333333333333329"/>
        <n v="12.034782608695652"/>
        <n v="15.266666666666667"/>
        <n v="13.020000000000001"/>
        <n v="2.2650000000000001"/>
        <n v="8.3333333333333332E-3"/>
        <n v="15.742857142857142"/>
        <n v="43.833333333333336"/>
        <n v="86.135181975736558"/>
        <n v="12.196620583717358"/>
        <n v="35.64"/>
        <n v="3.3666666666666663"/>
        <n v="15.770000000000001"/>
        <n v="5.0000000000000001E-4"/>
        <n v="9.6153846153846159E-2"/>
        <n v="24.285714285714285"/>
        <n v="32.049999999999997"/>
        <n v="3.214285714285714"/>
        <n v="6.3"/>
        <n v="24.117647058823529"/>
        <n v="10.54"/>
        <n v="7.4690265486725664"/>
        <n v="7.3333333333333334E-2"/>
        <n v="0.97142857142857131"/>
        <n v="21.099999999999998"/>
        <n v="78.100000000000009"/>
        <n v="47.692307692307693"/>
        <n v="1.4500000000000002"/>
        <n v="10.7"/>
        <n v="1.8333333333333333"/>
        <n v="4.083333333333333"/>
        <n v="34.802513464991023"/>
        <n v="6.3333333333333339"/>
        <n v="9.76"/>
        <n v="37.75"/>
        <n v="2.1333333333333333"/>
        <n v="4.1818181818181817"/>
        <n v="5.41"/>
        <n v="35"/>
        <n v="16.566666666666666"/>
        <n v="57.199999999999996"/>
        <n v="16.514285714285716"/>
        <n v="10.050000000000001"/>
        <n v="3.8860103626943006"/>
        <n v="24.194444444444443"/>
        <n v="7.6"/>
        <n v="0.82857142857142851"/>
        <n v="16.666666666666664"/>
        <n v="69.561111111111103"/>
        <n v="7.166666666666667"/>
        <n v="28.050000000000004"/>
        <n v="6.8287037037037033"/>
        <n v="25.698702928870294"/>
        <n v="1.4814814814814816"/>
        <n v="36.85"/>
        <n v="47.05"/>
        <n v="11.428571428571429"/>
        <n v="12.04"/>
        <n v="0.21"/>
        <n v="37.5"/>
        <n v="8.2142857142857135"/>
        <n v="17.652941176470588"/>
        <n v="37.533333333333339"/>
        <n v="22"/>
        <n v="17.62"/>
        <n v="53"/>
        <n v="22.142857142857142"/>
        <n v="2.5333333333333332"/>
        <n v="2.85"/>
        <n v="2.4500000000000002"/>
        <n v="1.4210526315789473"/>
        <n v="19.25"/>
        <n v="0.67500000000000004"/>
        <n v="60.9"/>
        <n v="34.4"/>
        <n v="16.5"/>
        <n v="1.0571428571428572"/>
        <n v="26.727272727272727"/>
        <n v="28.799999999999997"/>
        <n v="15.737410071942445"/>
        <n v="21.685714285714287"/>
        <n v="10.8"/>
        <n v="4.8"/>
        <n v="1.8181818181818181E-2"/>
        <n v="1.1111111111111112"/>
        <n v="27.400000000000002"/>
        <n v="21.366666666666667"/>
        <n v="6.9696969696969706"/>
        <n v="70.599999999999994"/>
        <n v="2.0500000000000003"/>
        <n v="1.9666666666666666"/>
        <n v="28.666666666666668"/>
        <n v="3.1333333333333333"/>
        <m/>
      </sharedItems>
    </cacheField>
    <cacheField name="Average Donation" numFmtId="0">
      <sharedItems containsBlank="1" containsMixedTypes="1" containsNumber="1" minValue="1" maxValue="3304"/>
    </cacheField>
    <cacheField name="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Date Created Conversion" numFmtId="0">
      <sharedItems containsNonDate="0" containsDate="1" containsString="0" containsBlank="1" minDate="2009-05-16T22:55:13" maxDate="2017-03-15T10:30:07" count="4115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  <m/>
      </sharedItems>
      <fieldGroup par="23" base="18">
        <rangePr groupBy="months" startDate="2009-05-16T22:55:13" endDate="2017-03-15T10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4:26:00" maxDate="2017-05-03T14:12:00" count="4093">
        <d v="2015-07-22T22:00:00"/>
        <d v="2017-03-02T09:24:43"/>
        <d v="2016-02-15T11:51:23"/>
        <d v="2014-08-07T07:21:47"/>
        <d v="2015-12-19T15:01:19"/>
        <d v="2016-07-29T00:35:00"/>
        <d v="2014-06-13T20:44:10"/>
        <d v="2016-07-04T20:07:47"/>
        <d v="2016-04-15T16:00:00"/>
        <d v="2016-04-16T21:29:04"/>
        <d v="2014-06-24T20:37:59"/>
        <d v="2016-08-21T22:00:00"/>
        <d v="2014-07-15T22:00:00"/>
        <d v="2016-06-23T15:27:00"/>
        <d v="2014-07-13T08:59:00"/>
        <d v="2015-09-27T15:14:00"/>
        <d v="2014-06-16T00:30:00"/>
        <d v="2014-11-04T13:33:42"/>
        <d v="2014-09-17T08:00:56"/>
        <d v="2015-07-20T14:35:34"/>
        <d v="2015-09-13T13:11:52"/>
        <d v="2014-09-26T10:03:09"/>
        <d v="2015-01-01T02:59:00"/>
        <d v="2015-04-30T10:20:00"/>
        <d v="2015-09-15T14:39:00"/>
        <d v="2016-01-08T19:36:01"/>
        <d v="2014-08-17T07:22:24"/>
        <d v="2014-11-15T23:57:13"/>
        <d v="2015-12-16T18:08:04"/>
        <d v="2014-07-22T11:09:28"/>
        <d v="2014-08-21T02:01:55"/>
        <d v="2016-01-25T14:00:34"/>
        <d v="2016-05-12T22:59:00"/>
        <d v="2015-11-08T11:51:41"/>
        <d v="2014-08-05T02:43:21"/>
        <d v="2015-04-27T19:00:00"/>
        <d v="2015-04-04T01:22:05"/>
        <d v="2015-02-27T11:37:59"/>
        <d v="2013-05-10T20:22:24"/>
        <d v="2014-05-25T17:59:00"/>
        <d v="2014-06-18T23:00:00"/>
        <d v="2014-10-05T08:39:14"/>
        <d v="2014-12-28T10:20:26"/>
        <d v="2014-07-12T19:00:00"/>
        <d v="2014-10-06T21:22:17"/>
        <d v="2016-04-27T09:58:27"/>
        <d v="2015-12-15T18:09:34"/>
        <d v="2014-12-19T15:40:07"/>
        <d v="2015-03-01T07:00:00"/>
        <d v="2015-10-23T23:14:05"/>
        <d v="2015-01-30T12:00:00"/>
        <d v="2015-08-10T17:17:17"/>
        <d v="2014-07-17T11:50:46"/>
        <d v="2014-04-04T17:00:00"/>
        <d v="2015-12-25T12:07:01"/>
        <d v="2016-05-27T18:15:16"/>
        <d v="2015-06-08T11:00:00"/>
        <d v="2015-04-25T14:59:22"/>
        <d v="2014-11-19T13:52:52"/>
        <d v="2015-09-14T16:00:00"/>
        <d v="2014-03-22T19:00:00"/>
        <d v="2013-06-06T14:32:37"/>
        <d v="2013-03-03T14:11:18"/>
        <d v="2013-12-27T23:59:00"/>
        <d v="2013-07-07T19:26:21"/>
        <d v="2014-08-11T00:59:00"/>
        <d v="2016-07-18T15:23:40"/>
        <d v="2012-07-15T09:00:04"/>
        <d v="2014-02-23T08:39:51"/>
        <d v="2011-10-02T01:59:00"/>
        <d v="2011-09-04T16:30:45"/>
        <d v="2012-05-28T01:30:57"/>
        <d v="2012-11-14T19:00:00"/>
        <d v="2011-05-02T22:59:00"/>
        <d v="2016-01-21T06:41:35"/>
        <d v="2013-04-23T00:01:12"/>
        <d v="2011-12-27T12:35:58"/>
        <d v="2012-05-20T21:59:00"/>
        <d v="2016-09-01T12:32:01"/>
        <d v="2014-04-25T13:38:13"/>
        <d v="2013-12-09T21:00:56"/>
        <d v="2012-07-13T22:02:00"/>
        <d v="2011-10-09T14:41:01"/>
        <d v="2015-02-22T06:30:00"/>
        <d v="2011-05-15T13:11:26"/>
        <d v="2011-09-22T22:00:37"/>
        <d v="2015-12-27T09:20:45"/>
        <d v="2010-06-02T20:41:00"/>
        <d v="2014-06-22T10:48:51"/>
        <d v="2013-06-02T13:03:12"/>
        <d v="2011-07-12T02:08:19"/>
        <d v="2011-05-17T04:39:24"/>
        <d v="2017-02-01T03:00:00"/>
        <d v="2012-07-03T16:00:00"/>
        <d v="2014-04-07T12:13:42"/>
        <d v="2012-02-25T19:07:21"/>
        <d v="2010-07-31T22:00:00"/>
        <d v="2011-07-11T22:14:42"/>
        <d v="2012-12-07T18:30:00"/>
        <d v="2014-01-22T16:39:59"/>
        <d v="2012-11-04T14:04:46"/>
        <d v="2013-01-24T13:38:30"/>
        <d v="2010-12-22T22:08:53"/>
        <d v="2014-03-07T14:20:30"/>
        <d v="2011-04-02T20:00:00"/>
        <d v="2016-05-13T19:00:00"/>
        <d v="2012-04-02T13:38:21"/>
        <d v="2011-04-24T18:34:47"/>
        <d v="2013-05-31T09:42:50"/>
        <d v="2011-02-25T19:37:10"/>
        <d v="2013-11-14T00:59:00"/>
        <d v="2015-05-31T02:59:47"/>
        <d v="2014-04-12T21:00:00"/>
        <d v="2011-08-06T10:00:00"/>
        <d v="2012-01-13T01:34:48"/>
        <d v="2012-02-04T12:44:04"/>
        <d v="2011-04-08T05:55:55"/>
        <d v="2010-06-09T14:00:00"/>
        <d v="2011-07-28T20:17:16"/>
        <d v="2011-08-13T18:00:00"/>
        <d v="2016-10-02T20:11:47"/>
        <d v="2015-04-18T05:16:00"/>
        <d v="2016-10-10T05:21:47"/>
        <d v="2014-10-28T17:00:00"/>
        <d v="2015-05-15T17:17:22"/>
        <d v="2017-02-03T18:51:20"/>
        <d v="2015-06-10T21:00:00"/>
        <d v="2015-04-03T08:59:01"/>
        <d v="2016-10-20T00:28:13"/>
        <d v="2014-10-30T17:29:43"/>
        <d v="2014-06-16T15:16:00"/>
        <d v="2016-07-05T19:00:00"/>
        <d v="2014-11-07T15:30:07"/>
        <d v="2016-05-31T12:31:00"/>
        <d v="2015-09-04T12:00:00"/>
        <d v="2014-07-01T14:00:00"/>
        <d v="2015-05-16T05:16:00"/>
        <d v="2015-10-12T08:46:33"/>
        <d v="2015-07-31T23:59:00"/>
        <d v="2015-07-12T17:06:12"/>
        <d v="2015-03-19T22:45:32"/>
        <d v="2015-05-30T22:40:23"/>
        <d v="2014-11-16T17:26:18"/>
        <d v="2016-09-03T00:55:00"/>
        <d v="2015-04-13T12:17:52"/>
        <d v="2015-08-11T08:00:52"/>
        <d v="2017-01-17T19:23:18"/>
        <d v="2015-01-08T13:18:00"/>
        <d v="2016-02-27T01:45:36"/>
        <d v="2014-12-25T03:00:00"/>
        <d v="2015-05-25T22:53:02"/>
        <d v="2015-06-18T08:13:11"/>
        <d v="2014-09-22T20:51:40"/>
        <d v="2014-12-02T10:04:04"/>
        <d v="2015-06-03T08:08:15"/>
        <d v="2015-07-23T08:25:35"/>
        <d v="2014-08-02T21:59:56"/>
        <d v="2016-02-26T16:52:52"/>
        <d v="2014-10-21T20:50:28"/>
        <d v="2016-07-03T05:25:45"/>
        <d v="2015-08-15T16:54:51"/>
        <d v="2014-07-02T11:29:55"/>
        <d v="2014-08-16T18:42:00"/>
        <d v="2015-09-30T19:00:00"/>
        <d v="2014-09-19T13:18:21"/>
        <d v="2016-01-12T10:48:44"/>
        <d v="2017-01-15T20:49:22"/>
        <d v="2015-08-04T17:15:35"/>
        <d v="2015-03-19T14:02:50"/>
        <d v="2014-10-18T07:07:39"/>
        <d v="2015-08-30T00:28:00"/>
        <d v="2016-08-11T23:20:14"/>
        <d v="2015-03-19T03:28:43"/>
        <d v="2015-02-28T08:45:08"/>
        <d v="2015-05-08T13:12:56"/>
        <d v="2014-08-29T13:40:11"/>
        <d v="2015-08-05T14:46:39"/>
        <d v="2015-03-23T19:08:46"/>
        <d v="2015-11-26T18:55:45"/>
        <d v="2016-03-03T20:55:55"/>
        <d v="2015-04-13T14:00:00"/>
        <d v="2015-06-22T12:48:15"/>
        <d v="2017-01-06T19:17:12"/>
        <d v="2014-11-26T15:26:50"/>
        <d v="2014-08-31T22:59:00"/>
        <d v="2016-08-18T16:52:19"/>
        <d v="2017-03-03T15:00:00"/>
        <d v="2015-07-21T01:59:00"/>
        <d v="2014-09-04T23:23:35"/>
        <d v="2016-09-03T11:34:37"/>
        <d v="2016-06-16T10:37:26"/>
        <d v="2015-10-02T05:35:38"/>
        <d v="2014-10-17T14:00:32"/>
        <d v="2014-11-28T18:26:06"/>
        <d v="2016-03-06T18:55:31"/>
        <d v="2015-07-10T11:05:32"/>
        <d v="2015-10-10T16:00:00"/>
        <d v="2017-02-17T16:00:00"/>
        <d v="2014-10-05T04:12:02"/>
        <d v="2016-08-31T21:58:22"/>
        <d v="2014-09-14T21:00:03"/>
        <d v="2015-02-08T14:38:49"/>
        <d v="2015-10-08T15:59:00"/>
        <d v="2015-01-29T15:21:04"/>
        <d v="2016-08-04T09:00:03"/>
        <d v="2015-10-06T10:10:22"/>
        <d v="2016-08-05T19:06:23"/>
        <d v="2015-01-03T23:43:58"/>
        <d v="2014-12-16T03:52:47"/>
        <d v="2015-07-10T17:08:55"/>
        <d v="2015-10-01T00:00:00"/>
        <d v="2015-09-18T22:50:17"/>
        <d v="2016-04-16T15:08:40"/>
        <d v="2015-08-16T09:06:41"/>
        <d v="2015-03-06T10:22:29"/>
        <d v="2016-02-17T18:59:00"/>
        <d v="2015-04-22T17:00:37"/>
        <d v="2014-12-28T10:22:29"/>
        <d v="2015-05-15T10:04:49"/>
        <d v="2016-04-01T01:59:00"/>
        <d v="2015-08-20T15:06:00"/>
        <d v="2015-03-28T14:06:04"/>
        <d v="2015-03-26T21:39:00"/>
        <d v="2016-05-21T20:05:00"/>
        <d v="2015-07-10T00:38:46"/>
        <d v="2016-04-08T17:04:14"/>
        <d v="2015-05-31T04:29:00"/>
        <d v="2015-07-09T16:27:21"/>
        <d v="2015-06-01T11:28:25"/>
        <d v="2016-02-13T17:24:57"/>
        <d v="2015-06-04T13:39:11"/>
        <d v="2016-01-02T18:00:51"/>
        <d v="2015-02-27T14:49:06"/>
        <d v="2016-09-29T16:52:52"/>
        <d v="2015-06-20T19:50:59"/>
        <d v="2015-07-09T16:48:17"/>
        <d v="2016-01-04T19:00:00"/>
        <d v="2016-03-08T08:51:09"/>
        <d v="2016-12-30T04:00:00"/>
        <d v="2015-11-08T07:00:00"/>
        <d v="2013-05-05T12:00:11"/>
        <d v="2014-12-21T11:45:04"/>
        <d v="2011-12-20T06:49:50"/>
        <d v="2014-02-21T20:08:24"/>
        <d v="2010-03-16T02:06:00"/>
        <d v="2012-08-15T20:16:25"/>
        <d v="2010-12-18T04:43:25"/>
        <d v="2010-10-15T22:39:00"/>
        <d v="2012-01-07T13:35:09"/>
        <d v="2010-08-22T12:40:00"/>
        <d v="2013-06-06T08:34:51"/>
        <d v="2012-05-16T14:00:00"/>
        <d v="2010-05-31T22:59:00"/>
        <d v="2012-02-15T10:37:15"/>
        <d v="2015-10-16T21:00:00"/>
        <d v="2011-03-16T06:38:02"/>
        <d v="2013-03-16T13:27:47"/>
        <d v="2016-05-19T10:02:42"/>
        <d v="2011-06-17T20:14:26"/>
        <d v="2015-04-08T12:42:49"/>
        <d v="2010-07-17T04:59:00"/>
        <d v="2012-06-07T09:55:00"/>
        <d v="2011-02-26T00:57:08"/>
        <d v="2012-09-27T17:54:54"/>
        <d v="2012-05-11T09:53:15"/>
        <d v="2010-05-10T15:16:00"/>
        <d v="2010-04-22T22:51:00"/>
        <d v="2014-06-25T05:51:39"/>
        <d v="2011-11-06T23:39:38"/>
        <d v="2017-02-21T23:43:42"/>
        <d v="2011-05-24T23:00:00"/>
        <d v="2014-01-02T03:00:00"/>
        <d v="2010-04-28T13:49:00"/>
        <d v="2011-07-03T06:57:46"/>
        <d v="2012-04-05T01:59:00"/>
        <d v="2012-11-09T20:46:06"/>
        <d v="2012-04-27T19:57:54"/>
        <d v="2015-05-23T16:23:39"/>
        <d v="2012-10-11T19:58:59"/>
        <d v="2017-02-26T21:01:00"/>
        <d v="2014-05-30T09:10:35"/>
        <d v="2009-08-10T14:26:00"/>
        <d v="2010-02-22T17:00:00"/>
        <d v="2011-05-31T23:59:00"/>
        <d v="2012-01-21T12:43:00"/>
        <d v="2013-09-19T13:08:48"/>
        <d v="2013-03-25T13:35:24"/>
        <d v="2012-11-01T23:00:00"/>
        <d v="2012-06-25T23:03:13"/>
        <d v="2013-11-02T05:57:14"/>
        <d v="2011-02-02T02:59:00"/>
        <d v="2013-04-30T19:01:00"/>
        <d v="2011-10-28T22:59:00"/>
        <d v="2014-04-20T11:01:54"/>
        <d v="2010-07-19T11:00:00"/>
        <d v="2013-10-31T19:00:00"/>
        <d v="2012-09-07T06:24:43"/>
        <d v="2015-04-30T22:59:00"/>
        <d v="2014-05-09T16:00:00"/>
        <d v="2010-11-17T01:24:20"/>
        <d v="2011-04-24T18:02:18"/>
        <d v="2013-03-19T11:42:15"/>
        <d v="2012-02-24T15:33:58"/>
        <d v="2012-06-01T20:42:26"/>
        <d v="2012-08-31T21:00:00"/>
        <d v="2012-03-10T10:07:29"/>
        <d v="2013-03-20T14:05:33"/>
        <d v="2013-02-07T17:40:01"/>
        <d v="2011-03-10T11:40:10"/>
        <d v="2012-09-03T13:02:14"/>
        <d v="2011-10-19T21:00:00"/>
        <d v="2012-01-01T02:59:00"/>
        <d v="2013-04-14T16:03:52"/>
        <d v="2010-08-11T10:59:00"/>
        <d v="2013-03-01T14:59:48"/>
        <d v="2012-08-22T13:32:14"/>
        <d v="2014-12-10T23:59:00"/>
        <d v="2013-12-11T11:14:43"/>
        <d v="2013-03-26T18:55:51"/>
        <d v="2010-02-02T02:59:00"/>
        <d v="2015-12-22T18:00:00"/>
        <d v="2016-11-08T06:43:06"/>
        <d v="2016-05-13T08:40:48"/>
        <d v="2016-12-21T02:59:00"/>
        <d v="2015-08-01T10:01:48"/>
        <d v="2016-12-19T23:30:33"/>
        <d v="2017-03-14T17:57:00"/>
        <d v="2015-03-22T03:00:00"/>
        <d v="2015-10-31T23:00:00"/>
        <d v="2015-11-06T23:00:00"/>
        <d v="2013-05-16T22:59:00"/>
        <d v="2016-06-17T08:57:14"/>
        <d v="2015-10-28T03:00:00"/>
        <d v="2016-04-07T09:16:31"/>
        <d v="2015-05-15T14:00:00"/>
        <d v="2015-05-08T17:00:00"/>
        <d v="2015-11-13T10:18:38"/>
        <d v="2015-03-13T21:05:08"/>
        <d v="2016-09-02T20:00:00"/>
        <d v="2015-04-29T13:14:28"/>
        <d v="2017-03-08T16:00:00"/>
        <d v="2014-09-30T22:59:00"/>
        <d v="2016-04-29T13:44:25"/>
        <d v="2014-11-13T22:00:00"/>
        <d v="2015-05-31T21:20:00"/>
        <d v="2015-05-20T17:39:50"/>
        <d v="2015-10-14T07:00:21"/>
        <d v="2015-11-14T07:53:29"/>
        <d v="2015-08-21T09:05:16"/>
        <d v="2017-02-24T06:58:28"/>
        <d v="2016-09-10T22:59:00"/>
        <d v="2016-04-07T17:09:14"/>
        <d v="2014-10-07T23:01:08"/>
        <d v="2015-11-19T15:00:19"/>
        <d v="2016-04-08T13:52:01"/>
        <d v="2014-12-01T03:03:14"/>
        <d v="2016-03-16T13:16:33"/>
        <d v="2015-04-24T00:19:57"/>
        <d v="2016-06-15T10:00:00"/>
        <d v="2014-11-14T00:12:00"/>
        <d v="2015-07-22T22:11:00"/>
        <d v="2014-11-22T20:01:46"/>
        <d v="2014-08-07T19:00:00"/>
        <d v="2010-05-02T14:22:00"/>
        <d v="2014-06-20T22:59:00"/>
        <d v="2014-02-28T09:33:19"/>
        <d v="2012-05-20T14:01:58"/>
        <d v="2013-04-30T23:59:00"/>
        <d v="2015-03-15T08:32:02"/>
        <d v="2012-01-15T08:14:29"/>
        <d v="2017-01-06T14:05:00"/>
        <d v="2013-02-01T13:25:39"/>
        <d v="2016-04-05T11:00:00"/>
        <d v="2012-07-18T16:53:18"/>
        <d v="2011-09-16T16:20:31"/>
        <d v="2014-03-01T12:18:00"/>
        <d v="2016-08-25T05:51:56"/>
        <d v="2015-11-14T02:01:00"/>
        <d v="2016-01-25T18:52:00"/>
        <d v="2012-05-03T11:31:12"/>
        <d v="2016-01-23T12:16:32"/>
        <d v="2012-07-30T00:00:00"/>
        <d v="2012-09-06T12:01:40"/>
        <d v="2014-05-18T21:49:19"/>
        <d v="2015-01-06T13:45:47"/>
        <d v="2014-11-21T10:01:41"/>
        <d v="2015-08-10T17:49:51"/>
        <d v="2015-08-15T01:00:00"/>
        <d v="2016-07-27T20:49:40"/>
        <d v="2014-03-07T17:59:00"/>
        <d v="2015-05-07T19:52:52"/>
        <d v="2011-12-17T19:59:00"/>
        <d v="2011-09-07T22:00:00"/>
        <d v="2013-10-10T12:00:52"/>
        <d v="2016-04-17T13:38:02"/>
        <d v="2012-04-27T16:32:00"/>
        <d v="2012-07-07T08:33:26"/>
        <d v="2010-08-31T22:44:00"/>
        <d v="2015-04-29T14:02:06"/>
        <d v="2016-12-14T07:00:00"/>
        <d v="2014-05-16T22:30:00"/>
        <d v="2011-08-07T15:12:50"/>
        <d v="2015-11-05T08:56:57"/>
        <d v="2011-08-10T02:08:00"/>
        <d v="2014-02-05T18:04:00"/>
        <d v="2014-03-05T21:02:19"/>
        <d v="2011-05-09T00:59:00"/>
        <d v="2011-11-19T16:54:10"/>
        <d v="2013-11-05T13:39:50"/>
        <d v="2016-07-22T15:42:24"/>
        <d v="2015-06-18T18:33:17"/>
        <d v="2013-12-22T00:00:00"/>
        <d v="2012-07-25T12:49:38"/>
        <d v="2012-07-19T16:03:31"/>
        <d v="2013-10-11T20:31:05"/>
        <d v="2014-10-17T07:00:00"/>
        <d v="2014-02-08T04:30:31"/>
        <d v="2013-04-07T23:33:00"/>
        <d v="2015-07-23T01:46:37"/>
        <d v="2013-06-29T15:13:07"/>
        <d v="2014-03-13T23:40:31"/>
        <d v="2015-08-21T06:47:36"/>
        <d v="2014-09-11T01:14:57"/>
        <d v="2013-06-05T17:13:50"/>
        <d v="2012-03-26T03:01:39"/>
        <d v="2015-11-27T16:40:04"/>
        <d v="2016-03-01T12:05:14"/>
        <d v="2015-10-22T13:59:00"/>
        <d v="2014-06-16T17:00:00"/>
        <d v="2009-11-26T23:59:00"/>
        <d v="2013-09-10T21:34:27"/>
        <d v="2016-07-05T15:54:43"/>
        <d v="2015-10-21T12:26:21"/>
        <d v="2015-10-11T10:07:02"/>
        <d v="2013-12-01T16:01:42"/>
        <d v="2013-09-13T12:56:20"/>
        <d v="2013-07-31T03:41:53"/>
        <d v="2016-10-08T02:38:46"/>
        <d v="2015-11-18T02:15:58"/>
        <d v="2014-10-17T13:16:58"/>
        <d v="2016-03-24T17:39:13"/>
        <d v="2013-11-02T14:03:16"/>
        <d v="2015-02-19T16:19:43"/>
        <d v="2014-02-09T19:21:41"/>
        <d v="2012-02-15T16:46:01"/>
        <d v="2015-05-21T03:02:55"/>
        <d v="2015-03-03T21:00:20"/>
        <d v="2013-03-23T07:19:23"/>
        <d v="2014-05-14T13:11:35"/>
        <d v="2013-10-17T08:38:05"/>
        <d v="2014-02-14T17:43:20"/>
        <d v="2014-01-25T12:09:51"/>
        <d v="2015-05-13T11:53:35"/>
        <d v="2015-02-19T14:47:59"/>
        <d v="2014-11-26T08:14:00"/>
        <d v="2012-04-16T19:31:00"/>
        <d v="2013-10-21T22:59:00"/>
        <d v="2014-08-16T13:25:12"/>
        <d v="2013-05-14T11:47:40"/>
        <d v="2011-11-13T11:22:07"/>
        <d v="2014-05-31T23:00:00"/>
        <d v="2013-06-02T15:19:27"/>
        <d v="2011-08-09T22:02:21"/>
        <d v="2011-09-24T12:02:33"/>
        <d v="2016-05-18T15:22:15"/>
        <d v="2014-06-26T21:52:54"/>
        <d v="2012-09-07T17:37:44"/>
        <d v="2012-09-28T11:18:54"/>
        <d v="2012-07-10T22:51:05"/>
        <d v="2014-09-05T18:45:24"/>
        <d v="2014-01-15T23:00:00"/>
        <d v="2014-04-19T11:19:39"/>
        <d v="2014-08-23T17:08:38"/>
        <d v="2014-09-17T11:45:19"/>
        <d v="2017-02-17T02:53:49"/>
        <d v="2015-05-05T21:04:03"/>
        <d v="2014-06-02T22:59:00"/>
        <d v="2012-05-18T15:02:14"/>
        <d v="2015-04-01T15:51:49"/>
        <d v="2014-11-21T05:47:15"/>
        <d v="2013-08-09T07:00:15"/>
        <d v="2012-10-10T11:08:09"/>
        <d v="2016-04-14T09:34:00"/>
        <d v="2013-01-28T23:44:32"/>
        <d v="2015-11-05T18:32:52"/>
        <d v="2013-05-17T07:08:19"/>
        <d v="2014-06-01T17:37:19"/>
        <d v="2016-12-25T10:16:34"/>
        <d v="2017-01-08T20:18:20"/>
        <d v="2012-01-05T06:33:00"/>
        <d v="2012-08-22T18:14:45"/>
        <d v="2016-01-27T18:34:59"/>
        <d v="2016-10-12T19:50:30"/>
        <d v="2015-05-20T12:25:38"/>
        <d v="2014-07-02T22:00:00"/>
        <d v="2015-07-16T14:51:45"/>
        <d v="2014-02-10T17:21:14"/>
        <d v="2014-12-25T00:00:00"/>
        <d v="2011-12-23T13:17:29"/>
        <d v="2009-10-12T15:59:00"/>
        <d v="2010-05-08T17:16:00"/>
        <d v="2011-07-09T00:37:31"/>
        <d v="2012-03-18T07:17:05"/>
        <d v="2015-01-17T07:38:23"/>
        <d v="2012-04-10T17:36:27"/>
        <d v="2015-12-24T21:21:26"/>
        <d v="2013-08-10T08:15:20"/>
        <d v="2012-10-19T18:00:57"/>
        <d v="2012-05-25T09:14:00"/>
        <d v="2015-06-28T10:09:30"/>
        <d v="2016-02-29T23:13:59"/>
        <d v="2013-04-06T01:16:22"/>
        <d v="2016-11-20T13:48:47"/>
        <d v="2016-08-15T02:00:00"/>
        <d v="2014-08-09T09:44:07"/>
        <d v="2015-12-29T06:46:41"/>
        <d v="2015-05-27T13:41:20"/>
        <d v="2017-02-02T09:46:01"/>
        <d v="2015-09-06T09:46:00"/>
        <d v="2012-12-05T04:23:41"/>
        <d v="2015-12-10T11:51:01"/>
        <d v="2016-10-31T23:59:00"/>
        <d v="2016-03-20T18:58:45"/>
        <d v="2015-09-20T22:11:16"/>
        <d v="2016-06-01T12:12:49"/>
        <d v="2014-09-13T04:37:21"/>
        <d v="2015-08-07T12:00:00"/>
        <d v="2017-02-17T11:05:00"/>
        <d v="2015-06-21T16:20:00"/>
        <d v="2017-01-11T00:00:00"/>
        <d v="2015-06-23T21:00:00"/>
        <d v="2016-12-17T01:59:00"/>
        <d v="2016-05-12T19:10:08"/>
        <d v="2016-05-16T05:26:05"/>
        <d v="2015-11-01T18:00:00"/>
        <d v="2017-01-06T08:05:05"/>
        <d v="2015-08-03T13:00:00"/>
        <d v="2015-11-04T14:26:31"/>
        <d v="2016-05-13T14:04:23"/>
        <d v="2016-07-04T20:11:47"/>
        <d v="2015-02-04T14:36:46"/>
        <d v="2015-10-28T20:07:14"/>
        <d v="2016-05-03T11:41:56"/>
        <d v="2014-10-31T21:12:42"/>
        <d v="2016-07-04T10:46:00"/>
        <d v="2015-11-15T10:13:09"/>
        <d v="2015-10-17T11:01:55"/>
        <d v="2016-02-10T11:42:44"/>
        <d v="2015-10-29T16:40:48"/>
        <d v="2015-07-08T10:17:02"/>
        <d v="2017-01-31T00:00:00"/>
        <d v="2015-08-01T12:53:00"/>
        <d v="2016-01-09T09:48:16"/>
        <d v="2014-11-14T13:16:31"/>
        <d v="2014-10-19T11:26:12"/>
        <d v="2016-06-12T03:29:03"/>
        <d v="2016-01-06T15:38:37"/>
        <d v="2016-12-02T18:36:43"/>
        <d v="2015-03-24T15:11:45"/>
        <d v="2015-12-13T01:47:40"/>
        <d v="2014-12-17T13:30:45"/>
        <d v="2015-10-26T10:48:33"/>
        <d v="2016-12-18T04:20:15"/>
        <d v="2015-02-16T20:40:47"/>
        <d v="2016-03-12T17:37:55"/>
        <d v="2015-07-10T13:50:49"/>
        <d v="2016-07-14T11:25:33"/>
        <d v="2015-01-01T15:13:14"/>
        <d v="2016-01-16T06:00:00"/>
        <d v="2016-01-01T15:20:12"/>
        <d v="2016-02-18T14:09:29"/>
        <d v="2015-07-26T22:59:00"/>
        <d v="2015-11-04T13:11:28"/>
        <d v="2015-01-17T20:12:00"/>
        <d v="2016-10-19T05:38:27"/>
        <d v="2015-06-13T11:37:23"/>
        <d v="2015-03-28T05:19:12"/>
        <d v="2016-05-20T09:08:22"/>
        <d v="2015-09-07T08:53:13"/>
        <d v="2014-12-25T15:27:03"/>
        <d v="2016-09-22T16:47:47"/>
        <d v="2015-08-01T19:18:24"/>
        <d v="2015-03-15T13:00:00"/>
        <d v="2015-03-19T16:31:27"/>
        <d v="2015-03-16T11:11:56"/>
        <d v="2015-11-30T19:00:00"/>
        <d v="2015-02-15T15:30:07"/>
        <d v="2015-04-16T13:10:33"/>
        <d v="2016-11-17T14:28:06"/>
        <d v="2015-07-08T09:44:59"/>
        <d v="2016-02-08T08:01:00"/>
        <d v="2015-07-22T08:02:10"/>
        <d v="2014-12-03T00:34:20"/>
        <d v="2015-04-06T10:15:45"/>
        <d v="2016-04-16T13:43:26"/>
        <d v="2015-05-03T20:40:38"/>
        <d v="2016-11-02T16:31:32"/>
        <d v="2016-07-31T11:00:00"/>
        <d v="2014-12-04T19:03:01"/>
        <d v="2015-03-08T10:16:00"/>
        <d v="2015-05-09T14:09:22"/>
        <d v="2014-12-26T15:35:39"/>
        <d v="2015-06-18T14:03:35"/>
        <d v="2014-08-14T10:20:23"/>
        <d v="2014-08-27T19:50:56"/>
        <d v="2015-08-23T03:35:08"/>
        <d v="2015-05-24T10:00:00"/>
        <d v="2015-11-22T15:48:56"/>
        <d v="2015-06-15T17:06:20"/>
        <d v="2015-11-28T20:49:04"/>
        <d v="2015-04-22T14:56:26"/>
        <d v="2016-01-19T08:27:17"/>
        <d v="2016-09-01T19:45:46"/>
        <d v="2015-09-30T23:59:00"/>
        <d v="2016-06-23T20:29:00"/>
        <d v="2015-09-24T21:55:59"/>
        <d v="2017-02-25T04:01:47"/>
        <d v="2015-05-08T03:14:03"/>
        <d v="2015-12-09T14:26:43"/>
        <d v="2014-11-25T11:36:30"/>
        <d v="2014-08-25T12:12:18"/>
        <d v="2016-07-07T18:42:17"/>
        <d v="2016-07-01T13:35:38"/>
        <d v="2015-05-27T19:13:17"/>
        <d v="2015-05-14T18:44:01"/>
        <d v="2017-03-26T15:29:37"/>
        <d v="2015-08-15T08:22:00"/>
        <d v="2016-03-14T18:00:00"/>
        <d v="2014-07-13T11:37:37"/>
        <d v="2016-05-14T10:18:28"/>
        <d v="2015-09-06T00:10:00"/>
        <d v="2016-05-28T13:32:09"/>
        <d v="2015-11-25T11:49:25"/>
        <d v="2016-06-17T18:00:00"/>
        <d v="2015-02-26T17:17:09"/>
        <d v="2015-04-11T21:12:42"/>
        <d v="2015-06-06T05:47:00"/>
        <d v="2017-02-25T18:04:00"/>
        <d v="2017-03-25T08:14:22"/>
        <d v="2014-10-13T08:59:55"/>
        <d v="2016-11-24T18:00:00"/>
        <d v="2015-08-13T08:40:48"/>
        <d v="2015-08-19T10:37:54"/>
        <d v="2015-05-31T10:24:35"/>
        <d v="2014-10-28T20:00:00"/>
        <d v="2016-08-11T19:37:54"/>
        <d v="2014-08-11T15:27:47"/>
        <d v="2016-03-17T12:25:49"/>
        <d v="2014-10-14T11:38:28"/>
        <d v="2014-09-16T16:53:33"/>
        <d v="2014-12-18T20:53:04"/>
        <d v="2014-12-12T19:25:11"/>
        <d v="2016-12-01T12:34:10"/>
        <d v="2015-08-20T09:50:40"/>
        <d v="2015-07-08T17:58:33"/>
        <d v="2015-03-12T16:58:32"/>
        <d v="2016-04-17T13:18:39"/>
        <d v="2015-12-23T15:17:52"/>
        <d v="2015-07-26T13:00:00"/>
        <d v="2015-08-23T09:14:55"/>
        <d v="2014-11-09T13:47:59"/>
        <d v="2016-10-23T10:29:19"/>
        <d v="2015-01-16T05:30:47"/>
        <d v="2015-07-18T15:14:16"/>
        <d v="2015-04-13T10:59:35"/>
        <d v="2017-01-13T12:04:21"/>
        <d v="2014-08-17T14:58:18"/>
        <d v="2016-10-29T03:57:43"/>
        <d v="2015-05-11T14:57:02"/>
        <d v="2016-07-06T10:00:58"/>
        <d v="2016-06-19T03:10:00"/>
        <d v="2015-01-13T23:00:00"/>
        <d v="2014-12-31T23:59:00"/>
        <d v="2014-09-01T15:10:17"/>
        <d v="2014-08-11T21:47:07"/>
        <d v="2015-01-01T01:59:00"/>
        <d v="2015-02-07T13:26:21"/>
        <d v="2016-06-28T04:41:35"/>
        <d v="2016-05-21T04:02:18"/>
        <d v="2016-09-03T11:41:49"/>
        <d v="2014-09-17T07:02:11"/>
        <d v="2016-10-26T14:20:04"/>
        <d v="2017-03-14T12:22:02"/>
        <d v="2016-10-31T16:36:04"/>
        <d v="2014-07-24T22:00:00"/>
        <d v="2015-01-12T15:47:52"/>
        <d v="2015-08-03T11:09:30"/>
        <d v="2017-02-05T13:00:53"/>
        <d v="2015-10-14T21:30:53"/>
        <d v="2016-12-07T23:59:00"/>
        <d v="2016-09-09T01:00:00"/>
        <d v="2015-06-30T19:40:46"/>
        <d v="2016-12-22T04:01:03"/>
        <d v="2015-04-30T14:23:47"/>
        <d v="2017-02-01T10:55:59"/>
        <d v="2014-10-31T07:30:20"/>
        <d v="2014-07-25T17:15:02"/>
        <d v="2016-02-03T07:33:09"/>
        <d v="2014-09-17T21:00:00"/>
        <d v="2013-11-22T11:00:00"/>
        <d v="2017-01-10T11:31:21"/>
        <d v="2014-07-23T10:54:40"/>
        <d v="2016-11-24T13:26:27"/>
        <d v="2017-01-31T18:32:00"/>
        <d v="2017-02-19T23:37:48"/>
        <d v="2017-01-21T06:47:58"/>
        <d v="2016-12-14T13:39:00"/>
        <d v="2017-01-01T10:55:27"/>
        <d v="2014-09-13T08:56:40"/>
        <d v="2014-12-04T19:59:19"/>
        <d v="2014-08-19T19:44:00"/>
        <d v="2016-12-14T07:01:08"/>
        <d v="2016-02-14T11:20:32"/>
        <d v="2016-06-05T07:42:12"/>
        <d v="2017-02-28T13:54:42"/>
        <d v="2015-11-04T22:10:40"/>
        <d v="2014-11-30T19:00:00"/>
        <d v="2014-09-05T15:30:02"/>
        <d v="2017-02-18T00:59:00"/>
        <d v="2016-02-22T19:57:56"/>
        <d v="2012-01-29T10:34:51"/>
        <d v="2014-08-01T08:43:27"/>
        <d v="2012-04-08T13:19:38"/>
        <d v="2015-07-29T22:59:00"/>
        <d v="2011-06-30T10:19:23"/>
        <d v="2015-12-13T10:01:52"/>
        <d v="2013-04-11T20:01:27"/>
        <d v="2013-01-14T16:20:00"/>
        <d v="2011-08-21T15:05:57"/>
        <d v="2012-09-18T23:27:41"/>
        <d v="2011-12-07T12:53:11"/>
        <d v="2012-01-22T01:00:00"/>
        <d v="2013-09-29T05:11:01"/>
        <d v="2013-12-20T05:04:52"/>
        <d v="2015-05-09T00:00:00"/>
        <d v="2014-12-03T19:39:00"/>
        <d v="2013-11-20T23:59:00"/>
        <d v="2014-02-14T15:00:00"/>
        <d v="2014-11-30T23:59:00"/>
        <d v="2014-08-11T07:03:49"/>
        <d v="2015-06-20T22:31:22"/>
        <d v="2013-06-11T10:33:26"/>
        <d v="2014-03-21T16:01:52"/>
        <d v="2012-04-16T16:00:00"/>
        <d v="2012-12-13T17:58:23"/>
        <d v="2013-05-03T08:44:05"/>
        <d v="2012-09-22T22:59:00"/>
        <d v="2015-01-15T05:54:00"/>
        <d v="2014-08-10T15:19:26"/>
        <d v="2017-01-28T17:35:30"/>
        <d v="2013-02-24T16:04:32"/>
        <d v="2011-08-04T10:07:55"/>
        <d v="2016-10-16T06:00:00"/>
        <d v="2015-02-14T09:09:51"/>
        <d v="2013-01-05T12:58:41"/>
        <d v="2013-05-19T19:41:00"/>
        <d v="2011-04-18T12:24:19"/>
        <d v="2012-12-05T20:18:34"/>
        <d v="2010-10-08T15:04:28"/>
        <d v="2014-07-09T02:55:39"/>
        <d v="2016-11-26T14:20:13"/>
        <d v="2014-02-02T13:02:06"/>
        <d v="2016-12-04T01:00:00"/>
        <d v="2013-08-15T05:43:28"/>
        <d v="2015-09-09T23:09:21"/>
        <d v="2014-10-19T08:01:24"/>
        <d v="2015-02-16T13:48:03"/>
        <d v="2015-05-20T22:26:50"/>
        <d v="2013-12-15T23:58:10"/>
        <d v="2013-12-26T18:54:54"/>
        <d v="2013-02-24T18:59:29"/>
        <d v="2016-01-30T14:46:42"/>
        <d v="2009-10-31T22:59:00"/>
        <d v="2015-05-10T18:01:00"/>
        <d v="2014-02-23T13:43:38"/>
        <d v="2011-12-15T20:26:35"/>
        <d v="2015-10-11T00:00:00"/>
        <d v="2013-07-31T18:32:57"/>
        <d v="2014-04-30T11:51:20"/>
        <d v="2010-10-14T23:00:00"/>
        <d v="2011-05-03T11:10:25"/>
        <d v="2013-06-07T19:01:14"/>
        <d v="2012-08-25T13:11:42"/>
        <d v="2012-04-27T17:00:00"/>
        <d v="2014-03-16T21:35:19"/>
        <d v="2013-02-28T09:15:15"/>
        <d v="2012-05-11T10:47:00"/>
        <d v="2013-11-01T10:03:46"/>
        <d v="2012-07-06T22:59:00"/>
        <d v="2013-01-21T02:59:00"/>
        <d v="2013-01-31T20:08:59"/>
        <d v="2013-11-13T00:59:00"/>
        <d v="2013-11-07T16:58:03"/>
        <d v="2013-07-02T23:59:00"/>
        <d v="2011-09-05T12:06:00"/>
        <d v="2012-04-06T23:59:00"/>
        <d v="2013-09-15T16:10:00"/>
        <d v="2012-04-28T23:00:00"/>
        <d v="2014-09-30T09:09:47"/>
        <d v="2012-04-27T11:00:46"/>
        <d v="2014-09-11T05:24:14"/>
        <d v="2011-07-01T14:05:20"/>
        <d v="2012-09-16T23:05:00"/>
        <d v="2011-05-28T20:00:00"/>
        <d v="2011-07-22T22:59:00"/>
        <d v="2011-07-16T18:00:00"/>
        <d v="2011-09-07T11:35:39"/>
        <d v="2017-02-28T21:00:00"/>
        <d v="2014-12-21T23:59:00"/>
        <d v="2014-01-19T15:00:30"/>
        <d v="2012-08-31T20:21:02"/>
        <d v="2013-07-10T11:52:00"/>
        <d v="2013-03-01T08:58:00"/>
        <d v="2012-07-20T18:02:45"/>
        <d v="2011-05-31T13:04:00"/>
        <d v="2014-11-01T17:01:43"/>
        <d v="2013-04-09T01:30:00"/>
        <d v="2012-03-10T23:59:00"/>
        <d v="2012-08-07T12:01:00"/>
        <d v="2013-12-20T23:44:00"/>
        <d v="2014-06-09T00:00:00"/>
        <d v="2015-05-03T23:01:00"/>
        <d v="2012-10-05T17:44:10"/>
        <d v="2015-03-22T17:20:52"/>
        <d v="2010-04-18T01:59:00"/>
        <d v="2012-10-29T02:21:24"/>
        <d v="2012-03-25T18:55:30"/>
        <d v="2012-02-14T14:49:00"/>
        <d v="2012-06-25T11:24:00"/>
        <d v="2016-07-13T14:14:00"/>
        <d v="2013-03-22T06:37:05"/>
        <d v="2012-04-27T10:31:34"/>
        <d v="2012-01-21T03:13:00"/>
        <d v="2014-04-19T16:04:35"/>
        <d v="2013-06-30T22:59:00"/>
        <d v="2012-05-18T22:00:00"/>
        <d v="2013-10-06T20:21:58"/>
        <d v="2014-05-01T18:57:42"/>
        <d v="2012-01-17T16:33:05"/>
        <d v="2012-09-22T13:19:16"/>
        <d v="2016-09-24T00:26:27"/>
        <d v="2014-11-10T16:07:43"/>
        <d v="2013-10-13T22:59:00"/>
        <d v="2016-12-08T03:00:00"/>
        <d v="2014-10-31T23:59:00"/>
        <d v="2016-09-04T22:59:00"/>
        <d v="2014-03-10T09:00:00"/>
        <d v="2015-07-10T14:09:36"/>
        <d v="2015-04-14T14:00:33"/>
        <d v="2015-03-15T21:34:24"/>
        <d v="2016-04-24T23:59:00"/>
        <d v="2016-07-31T14:45:00"/>
        <d v="2016-10-24T16:00:00"/>
        <d v="2015-02-16T14:58:29"/>
        <d v="2016-12-28T00:05:46"/>
        <d v="2016-07-23T22:00:17"/>
        <d v="2016-10-25T14:00:00"/>
        <d v="2015-11-25T09:57:11"/>
        <d v="2015-04-15T17:59:00"/>
        <d v="2015-06-03T19:00:00"/>
        <d v="2013-11-22T07:35:13"/>
        <d v="2016-09-16T18:10:04"/>
        <d v="2013-11-11T09:19:08"/>
        <d v="2012-02-11T21:49:26"/>
        <d v="2013-10-16T04:59:00"/>
        <d v="2013-01-16T13:33:17"/>
        <d v="2015-02-28T10:10:00"/>
        <d v="2009-11-30T23:59:00"/>
        <d v="2014-01-06T19:39:58"/>
        <d v="2013-04-08T14:17:37"/>
        <d v="2013-08-31T19:32:03"/>
        <d v="2013-11-29T09:28:15"/>
        <d v="2011-03-10T14:48:47"/>
        <d v="2012-11-11T00:00:40"/>
        <d v="2013-05-04T09:00:34"/>
        <d v="2015-09-21T12:22:11"/>
        <d v="2013-02-04T06:55:27"/>
        <d v="2013-12-19T13:56:00"/>
        <d v="2010-12-23T00:35:24"/>
        <d v="2012-05-29T14:55:05"/>
        <d v="2012-10-30T02:42:18"/>
        <d v="2012-01-14T01:01:26"/>
        <d v="2011-09-06T15:39:10"/>
        <d v="2016-03-02T17:27:15"/>
        <d v="2012-05-11T21:31:00"/>
        <d v="2016-12-30T17:35:11"/>
        <d v="2016-09-15T15:53:33"/>
        <d v="2012-05-27T18:00:55"/>
        <d v="2011-09-01T01:00:00"/>
        <d v="2014-10-05T13:49:03"/>
        <d v="2013-11-21T12:46:19"/>
        <d v="2014-08-20T19:45:30"/>
        <d v="2010-07-31T23:00:00"/>
        <d v="2015-04-01T15:32:43"/>
        <d v="2016-06-05T18:33:30"/>
        <d v="2010-10-24T22:03:49"/>
        <d v="2015-08-27T23:00:00"/>
        <d v="2012-11-28T12:31:48"/>
        <d v="2012-01-15T13:11:50"/>
        <d v="2011-05-27T21:22:42"/>
        <d v="2016-03-30T14:23:22"/>
        <d v="2010-06-08T14:11:00"/>
        <d v="2014-08-30T10:30:00"/>
        <d v="2012-09-22T21:25:00"/>
        <d v="2016-01-02T20:55:37"/>
        <d v="2011-01-24T00:45:26"/>
        <d v="2014-03-12T22:33:10"/>
        <d v="2011-09-10T23:37:03"/>
        <d v="2010-07-26T23:59:00"/>
        <d v="2012-07-22T23:00:00"/>
        <d v="2017-03-03T08:05:19"/>
        <d v="2014-01-23T19:07:25"/>
        <d v="2012-12-10T22:37:27"/>
        <d v="2012-05-04T22:20:19"/>
        <d v="2012-08-25T13:19:07"/>
        <d v="2012-02-29T23:59:00"/>
        <d v="2010-10-22T00:00:00"/>
        <d v="2014-07-13T21:30:00"/>
        <d v="2014-12-01T17:59:21"/>
        <d v="2012-12-19T10:24:05"/>
        <d v="2013-11-14T12:07:02"/>
        <d v="2011-12-12T00:06:16"/>
        <d v="2014-10-01T07:43:13"/>
        <d v="2014-11-21T19:02:03"/>
        <d v="2013-02-13T17:37:49"/>
        <d v="2013-11-27T17:08:31"/>
        <d v="2010-07-08T17:40:00"/>
        <d v="2012-05-14T14:44:55"/>
        <d v="2012-11-17T19:00:00"/>
        <d v="2012-04-08T23:42:49"/>
        <d v="2010-06-25T16:32:00"/>
        <d v="2014-03-16T17:00:00"/>
        <d v="2013-03-22T17:15:45"/>
        <d v="2014-05-11T23:03:29"/>
        <d v="2014-05-04T01:00:00"/>
        <d v="2016-01-29T03:00:29"/>
        <d v="2012-01-18T15:00:00"/>
        <d v="2013-11-03T15:09:17"/>
        <d v="2012-09-02T06:30:48"/>
        <d v="2013-06-30T14:58:00"/>
        <d v="2015-08-10T19:12:06"/>
        <d v="2017-02-09T21:19:05"/>
        <d v="2016-02-18T15:14:20"/>
        <d v="2016-11-29T12:01:45"/>
        <d v="2016-04-18T09:00:00"/>
        <d v="2017-02-18T18:59:00"/>
        <d v="2016-09-09T13:00:48"/>
        <d v="2016-06-30T13:45:06"/>
        <d v="2016-03-12T14:52:44"/>
        <d v="2016-02-20T20:02:56"/>
        <d v="2016-01-17T13:01:01"/>
        <d v="2016-06-04T10:41:12"/>
        <d v="2016-11-18T10:43:32"/>
        <d v="2015-01-24T22:56:39"/>
        <d v="2015-08-20T15:00:39"/>
        <d v="2016-09-13T02:05:00"/>
        <d v="2015-04-26T15:55:59"/>
        <d v="2016-11-17T09:15:33"/>
        <d v="2015-04-09T23:59:00"/>
        <d v="2015-01-18T23:11:05"/>
        <d v="2017-03-14T09:02:35"/>
        <d v="2017-02-20T14:00:00"/>
        <d v="2016-02-11T12:05:53"/>
        <d v="2016-10-17T10:15:19"/>
        <d v="2015-09-01T10:05:19"/>
        <d v="2016-10-25T22:59:00"/>
        <d v="2016-10-06T10:15:32"/>
        <d v="2016-04-22T00:06:14"/>
        <d v="2014-08-15T15:20:34"/>
        <d v="2017-02-09T02:16:47"/>
        <d v="2017-01-22T23:59:00"/>
        <d v="2015-06-01T12:01:00"/>
        <d v="2014-09-04T01:59:00"/>
        <d v="2015-11-08T20:21:33"/>
        <d v="2016-03-25T11:59:16"/>
        <d v="2016-06-28T11:43:05"/>
        <d v="2015-08-13T20:24:57"/>
        <d v="2016-02-21T17:36:37"/>
        <d v="2016-02-25T02:25:01"/>
        <d v="2016-06-20T13:59:00"/>
        <d v="2014-11-30T17:42:02"/>
        <d v="2014-08-09T17:43:42"/>
        <d v="2016-10-02T13:04:46"/>
        <d v="2016-08-23T15:54:00"/>
        <d v="2015-03-27T20:46:48"/>
        <d v="2015-12-31T18:00:00"/>
        <d v="2016-01-09T19:00:00"/>
        <d v="2014-06-23T02:04:10"/>
        <d v="2016-10-01T03:33:45"/>
        <d v="2016-09-28T17:24:55"/>
        <d v="2014-09-03T13:49:24"/>
        <d v="2016-07-12T13:51:00"/>
        <d v="2016-05-07T16:11:59"/>
        <d v="2016-11-12T00:00:00"/>
        <d v="2014-11-30T17:59:00"/>
        <d v="2014-11-29T11:00:00"/>
        <d v="2014-07-27T10:27:00"/>
        <d v="2014-11-27T22:28:17"/>
        <d v="2015-11-19T00:03:21"/>
        <d v="2014-11-13T03:02:00"/>
        <d v="2017-03-14T19:26:00"/>
        <d v="2017-01-30T12:16:53"/>
        <d v="2015-12-17T00:59:00"/>
        <d v="2017-03-16T11:01:01"/>
        <d v="2016-02-18T12:00:27"/>
        <d v="2015-10-30T09:59:43"/>
        <d v="2014-12-12T02:11:00"/>
        <d v="2016-12-14T10:00:23"/>
        <d v="2016-12-28T14:25:15"/>
        <d v="2016-06-19T09:30:46"/>
        <d v="2016-09-04T21:59:00"/>
        <d v="2014-12-18T16:33:15"/>
        <d v="2017-01-24T05:34:12"/>
        <d v="2015-12-29T15:00:00"/>
        <d v="2014-12-31T19:03:35"/>
        <d v="2015-11-25T17:04:55"/>
        <d v="2016-04-06T20:34:16"/>
        <d v="2015-11-21T12:12:15"/>
        <d v="2016-07-14T06:48:53"/>
        <d v="2015-02-04T18:22:29"/>
        <d v="2015-06-01T19:47:00"/>
        <d v="2015-10-16T23:00:00"/>
        <d v="2015-05-17T10:31:17"/>
        <d v="2015-06-20T17:04:21"/>
        <d v="2016-01-31T08:56:03"/>
        <d v="2015-03-16T14:00:37"/>
        <d v="2016-03-31T03:46:56"/>
        <d v="2014-10-22T19:49:07"/>
        <d v="2017-03-06T15:00:00"/>
        <d v="2015-04-04T16:59:00"/>
        <d v="2016-09-12T06:35:49"/>
        <d v="2015-12-16T13:20:10"/>
        <d v="2016-06-23T11:00:25"/>
        <d v="2016-12-12T12:34:40"/>
        <d v="2016-08-04T22:59:00"/>
        <d v="2015-02-11T10:23:40"/>
        <d v="2013-01-07T03:00:00"/>
        <d v="2015-05-18T00:00:00"/>
        <d v="2016-03-18T23:33:43"/>
        <d v="2016-12-13T02:59:00"/>
        <d v="2016-08-27T12:00:09"/>
        <d v="2014-07-30T20:26:32"/>
        <d v="2014-09-12T05:00:00"/>
        <d v="2015-05-20T01:04:15"/>
        <d v="2015-03-05T15:27:00"/>
        <d v="2014-08-23T15:59:10"/>
        <d v="2015-12-26T15:26:00"/>
        <d v="2014-11-05T15:38:35"/>
        <d v="2016-09-24T20:16:29"/>
        <d v="2016-02-12T05:20:45"/>
        <d v="2015-09-14T14:07:57"/>
        <d v="2014-08-26T19:20:25"/>
        <d v="2016-06-06T15:09:00"/>
        <d v="2017-03-05T23:08:52"/>
        <d v="2014-08-10T17:00:00"/>
        <d v="2016-03-07T18:49:05"/>
        <d v="2015-04-24T11:16:17"/>
        <d v="2016-12-04T16:54:43"/>
        <d v="2015-03-25T19:00:00"/>
        <d v="2015-03-13T12:57:36"/>
        <d v="2015-04-15T16:54:53"/>
        <d v="2016-05-01T20:00:00"/>
        <d v="2016-07-12T14:22:21"/>
        <d v="2016-08-30T19:44:22"/>
        <d v="2013-07-07T00:28:23"/>
        <d v="2014-02-19T04:08:42"/>
        <d v="2013-08-04T18:06:22"/>
        <d v="2013-12-21T15:32:11"/>
        <d v="2016-04-10T02:54:24"/>
        <d v="2013-11-26T01:30:59"/>
        <d v="2012-09-30T19:17:02"/>
        <d v="2015-11-17T14:04:53"/>
        <d v="2014-02-05T14:58:17"/>
        <d v="2011-10-16T18:09:01"/>
        <d v="2014-01-03T23:09:05"/>
        <d v="2012-05-06T16:41:56"/>
        <d v="2014-09-11T04:04:10"/>
        <d v="2016-01-13T23:00:11"/>
        <d v="2011-07-21T23:42:01"/>
        <d v="2016-05-14T08:35:36"/>
        <d v="2014-05-10T22:18:53"/>
        <d v="2015-01-28T17:14:52"/>
        <d v="2012-08-10T16:44:48"/>
        <d v="2014-08-02T10:49:43"/>
        <d v="2014-08-08T16:53:24"/>
        <d v="2016-03-14T10:06:15"/>
        <d v="2014-08-24T15:48:11"/>
        <d v="2014-06-15T12:08:07"/>
        <d v="2014-04-24T14:11:07"/>
        <d v="2015-06-25T23:32:55"/>
        <d v="2015-05-28T23:27:33"/>
        <d v="2016-04-10T13:41:12"/>
        <d v="2013-01-05T19:37:18"/>
        <d v="2016-02-11T18:22:17"/>
        <d v="2011-10-09T12:07:13"/>
        <d v="2013-08-30T07:53:40"/>
        <d v="2014-10-03T22:30:00"/>
        <d v="2014-03-02T14:01:17"/>
        <d v="2014-04-13T13:18:15"/>
        <d v="2015-05-13T15:04:28"/>
        <d v="2016-02-13T21:39:31"/>
        <d v="2016-07-14T13:12:00"/>
        <d v="2013-12-09T00:59:00"/>
        <d v="2016-06-18T00:19:50"/>
        <d v="2014-06-11T04:50:21"/>
        <d v="2014-03-23T21:15:27"/>
        <d v="2012-04-04T11:46:15"/>
        <d v="2014-07-23T15:40:24"/>
        <d v="2012-04-13T09:17:15"/>
        <d v="2016-11-18T14:03:10"/>
        <d v="2012-12-07T17:23:42"/>
        <d v="2016-01-07T23:53:10"/>
        <d v="2015-01-19T03:30:00"/>
        <d v="2014-08-14T18:27:00"/>
        <d v="2013-10-09T03:18:07"/>
        <d v="2016-03-30T10:41:35"/>
        <d v="2012-06-09T15:20:08"/>
        <d v="2015-12-25T09:21:53"/>
        <d v="2014-04-04T21:59:39"/>
        <d v="2014-04-06T14:01:04"/>
        <d v="2011-10-28T15:56:40"/>
        <d v="2016-03-13T16:25:16"/>
        <d v="2013-05-30T11:53:45"/>
        <d v="2014-04-19T07:34:08"/>
        <d v="2015-04-30T11:00:51"/>
        <d v="2015-09-25T09:58:50"/>
        <d v="2016-07-14T02:51:34"/>
        <d v="2014-11-14T16:30:00"/>
        <d v="2014-08-07T10:35:17"/>
        <d v="2016-06-05T01:21:33"/>
        <d v="2014-11-25T19:55:00"/>
        <d v="2015-12-24T16:47:48"/>
        <d v="2016-12-31T21:46:11"/>
        <d v="2014-07-31T04:46:21"/>
        <d v="2014-11-28T23:33:00"/>
        <d v="2016-08-06T18:44:54"/>
        <d v="2015-12-19T11:07:09"/>
        <d v="2016-04-23T14:40:21"/>
        <d v="2017-01-21T16:45:31"/>
        <d v="2015-01-01T03:20:26"/>
        <d v="2015-08-06T06:05:21"/>
        <d v="2015-07-09T11:47:30"/>
        <d v="2015-02-16T19:08:47"/>
        <d v="2015-12-16T23:38:46"/>
        <d v="2015-04-28T23:22:00"/>
        <d v="2014-10-02T12:56:32"/>
        <d v="2014-05-02T17:52:53"/>
        <d v="2014-10-19T18:19:43"/>
        <d v="2016-12-01T00:06:21"/>
        <d v="2016-06-16T12:02:46"/>
        <d v="2016-01-08T17:54:35"/>
        <d v="2015-09-06T21:27:43"/>
        <d v="2015-05-15T12:01:52"/>
        <d v="2015-06-18T12:08:25"/>
        <d v="2015-09-05T21:36:46"/>
        <d v="2014-08-14T13:20:08"/>
        <d v="2015-02-23T20:42:42"/>
        <d v="2014-12-05T11:04:40"/>
        <d v="2014-12-08T21:12:08"/>
        <d v="2015-06-30T10:45:00"/>
        <d v="2015-03-27T21:43:06"/>
        <d v="2015-05-19T10:06:29"/>
        <d v="2014-09-25T11:24:24"/>
        <d v="2014-08-09T12:22:00"/>
        <d v="2016-06-18T12:23:02"/>
        <d v="2014-07-06T00:08:50"/>
        <d v="2015-06-25T23:00:00"/>
        <d v="2014-09-12T12:38:15"/>
        <d v="2016-09-21T20:17:45"/>
        <d v="2015-02-22T03:29:23"/>
        <d v="2015-05-30T16:26:11"/>
        <d v="2014-11-13T15:18:47"/>
        <d v="2014-08-20T11:22:32"/>
        <d v="2015-08-02T23:27:37"/>
        <d v="2016-05-08T15:12:07"/>
        <d v="2015-07-15T12:28:59"/>
        <d v="2017-03-06T08:00:00"/>
        <d v="2014-10-15T10:51:36"/>
        <d v="2014-08-16T16:44:12"/>
        <d v="2015-10-28T12:17:07"/>
        <d v="2014-06-28T14:21:54"/>
        <d v="2015-03-01T03:08:41"/>
        <d v="2017-01-12T11:42:00"/>
        <d v="2016-11-01T22:59:00"/>
        <d v="2017-02-06T09:23:31"/>
        <d v="2015-06-07T23:00:00"/>
        <d v="2015-06-01T17:42:00"/>
        <d v="2015-05-17T13:00:00"/>
        <d v="2016-12-28T11:49:00"/>
        <d v="2016-06-29T18:29:55"/>
        <d v="2014-08-31T10:58:45"/>
        <d v="2016-03-20T08:29:20"/>
        <d v="2017-02-11T07:09:38"/>
        <d v="2016-04-09T12:37:33"/>
        <d v="2015-04-08T06:42:59"/>
        <d v="2015-12-20T04:00:00"/>
        <d v="2015-12-18T14:38:59"/>
        <d v="2016-06-13T00:59:00"/>
        <d v="2015-12-30T22:00:00"/>
        <d v="2015-07-08T13:30:00"/>
        <d v="2015-04-16T06:27:36"/>
        <d v="2016-07-15T09:34:06"/>
        <d v="2015-06-27T01:55:54"/>
        <d v="2015-05-31T09:45:27"/>
        <d v="2015-12-04T00:00:00"/>
        <d v="2015-06-13T07:09:11"/>
        <d v="2017-03-11T08:29:00"/>
        <d v="2016-03-31T05:00:00"/>
        <d v="2016-03-24T11:01:04"/>
        <d v="2017-02-25T15:18:25"/>
        <d v="2015-05-31T16:00:00"/>
        <d v="2016-06-09T15:47:41"/>
        <d v="2015-11-26T20:00:00"/>
        <d v="2017-01-31T13:08:20"/>
        <d v="2015-06-09T15:10:05"/>
        <d v="2014-05-30T17:09:16"/>
        <d v="2015-10-02T18:03:00"/>
        <d v="2016-07-14T14:25:40"/>
        <d v="2015-10-31T22:00:00"/>
        <d v="2016-10-20T06:05:13"/>
        <d v="2015-08-25T10:05:12"/>
        <d v="2016-12-03T19:00:00"/>
        <d v="2016-03-31T23:00:00"/>
        <d v="2016-11-10T00:15:09"/>
        <d v="2014-06-06T08:11:42"/>
        <d v="2013-10-22T16:44:38"/>
        <d v="2014-04-20T20:00:00"/>
        <d v="2014-08-07T02:00:00"/>
        <d v="2011-09-28T12:30:08"/>
        <d v="2012-04-16T11:00:00"/>
        <d v="2011-02-24T18:20:30"/>
        <d v="2015-08-27T20:00:00"/>
        <d v="2013-10-06T15:21:10"/>
        <d v="2012-02-21T17:46:14"/>
        <d v="2015-02-02T13:55:42"/>
        <d v="2013-12-14T22:14:59"/>
        <d v="2012-07-28T11:00:00"/>
        <d v="2012-08-24T01:47:45"/>
        <d v="2011-08-06T09:38:56"/>
        <d v="2012-01-05T18:06:07"/>
        <d v="2013-07-12T16:51:00"/>
        <d v="2014-11-03T00:59:00"/>
        <d v="2011-09-11T08:18:00"/>
        <d v="2011-07-08T16:00:00"/>
        <d v="2013-04-22T16:00:00"/>
        <d v="2014-06-14T09:23:54"/>
        <d v="2011-12-05T21:02:29"/>
        <d v="2013-05-06T02:00:55"/>
        <d v="2014-06-13T01:59:00"/>
        <d v="2012-07-07T12:46:51"/>
        <d v="2014-09-06T10:25:31"/>
        <d v="2011-09-25T14:32:47"/>
        <d v="2013-10-24T18:42:49"/>
        <d v="2014-09-03T13:48:27"/>
        <d v="2010-12-31T23:59:00"/>
        <d v="2013-12-01T16:17:32"/>
        <d v="2012-02-12T17:03:51"/>
        <d v="2011-04-02T20:03:10"/>
        <d v="2013-08-31T09:40:12"/>
        <d v="2014-06-08T22:59:00"/>
        <d v="2014-02-26T15:13:40"/>
        <d v="2014-01-29T03:13:47"/>
        <d v="2014-02-16T13:18:12"/>
        <d v="2014-03-28T20:00:00"/>
        <d v="2013-10-29T10:54:43"/>
        <d v="2010-11-30T10:43:35"/>
        <d v="2014-01-11T16:02:25"/>
        <d v="2013-07-24T09:02:38"/>
        <d v="2013-09-20T15:17:27"/>
        <d v="2016-04-15T19:00:00"/>
        <d v="2012-03-25T14:34:02"/>
        <d v="2013-11-13T12:24:19"/>
        <d v="2010-06-14T23:00:00"/>
        <d v="2014-08-31T12:31:31"/>
        <d v="2012-08-30T11:33:45"/>
        <d v="2013-08-07T15:49:47"/>
        <d v="2009-08-31T23:00:00"/>
        <d v="2012-09-04T08:29:07"/>
        <d v="2014-06-24T21:00:00"/>
        <d v="2014-03-23T20:22:50"/>
        <d v="2011-03-01T13:10:54"/>
        <d v="2013-07-28T12:50:36"/>
        <d v="2013-12-08T23:59:00"/>
        <d v="2013-03-10T23:00:00"/>
        <d v="2016-12-31T11:59:00"/>
        <d v="2015-06-20T08:59:35"/>
        <d v="2015-02-17T09:00:00"/>
        <d v="2015-06-12T09:54:16"/>
        <d v="2016-08-09T23:00:00"/>
        <d v="2017-01-03T22:14:05"/>
        <d v="2015-04-23T01:59:00"/>
        <d v="2015-04-07T02:00:00"/>
        <d v="2015-10-06T17:59:00"/>
        <d v="2015-11-14T12:49:31"/>
        <d v="2015-10-19T06:00:00"/>
        <d v="2015-07-29T12:00:00"/>
        <d v="2016-03-13T19:12:53"/>
        <d v="2016-05-01T12:55:58"/>
        <d v="2016-04-28T11:20:32"/>
        <d v="2015-07-14T14:32:39"/>
        <d v="2016-06-01T13:57:00"/>
        <d v="2015-07-20T22:00:00"/>
        <d v="2016-11-30T21:23:31"/>
        <d v="2016-07-31T06:00:00"/>
        <d v="2017-03-12T22:40:05"/>
        <d v="2016-07-21T12:30:00"/>
        <d v="2014-12-04T05:58:54"/>
        <d v="2016-02-17T07:04:39"/>
        <d v="2016-10-08T09:43:32"/>
        <d v="2015-10-15T16:11:08"/>
        <d v="2016-08-19T11:00:50"/>
        <d v="2016-11-30T15:15:19"/>
        <d v="2015-04-18T11:52:02"/>
        <d v="2016-03-03T12:01:54"/>
        <d v="2016-10-21T11:04:20"/>
        <d v="2015-11-05T20:00:00"/>
        <d v="2016-02-28T18:05:09"/>
        <d v="2016-07-21T09:00:00"/>
        <d v="2015-01-10T20:02:52"/>
        <d v="2014-07-11T11:00:00"/>
        <d v="2016-12-30T18:00:00"/>
        <d v="2016-12-23T12:58:57"/>
        <d v="2015-05-21T10:45:25"/>
        <d v="2016-04-26T01:55:00"/>
        <d v="2016-10-13T10:12:32"/>
        <d v="2016-12-29T21:03:55"/>
        <d v="2015-01-15T14:00:28"/>
        <d v="2015-05-29T11:17:15"/>
        <d v="2016-10-14T10:25:34"/>
        <d v="2014-12-02T01:19:05"/>
        <d v="2016-07-01T23:00:00"/>
        <d v="2016-08-17T07:05:54"/>
        <d v="2017-01-26T20:26:48"/>
        <d v="2014-07-15T21:33:45"/>
        <d v="2016-03-11T13:34:47"/>
        <d v="2015-12-05T17:28:22"/>
        <d v="2014-12-17T15:43:48"/>
        <d v="2017-03-03T08:51:19"/>
        <d v="2015-08-02T14:17:13"/>
        <d v="2014-12-08T11:31:55"/>
        <d v="2014-08-15T09:17:33"/>
        <d v="2016-10-01T09:58:37"/>
        <d v="2015-07-17T14:35:39"/>
        <d v="2016-08-18T22:59:00"/>
        <d v="2016-06-30T13:57:19"/>
        <d v="2014-07-14T14:32:39"/>
        <d v="2013-06-26T20:49:11"/>
        <d v="2015-03-07T10:18:45"/>
        <d v="2014-12-18T07:08:53"/>
        <d v="2015-12-16T01:59:00"/>
        <d v="2015-12-25T19:18:54"/>
        <d v="2016-02-12T12:45:44"/>
        <d v="2015-09-04T22:59:00"/>
        <d v="2013-03-10T19:00:00"/>
        <d v="2016-06-11T14:22:59"/>
        <d v="2012-11-30T05:00:00"/>
        <d v="2013-07-04T19:56:00"/>
        <d v="2013-03-01T00:59:00"/>
        <d v="2011-06-25T08:42:03"/>
        <d v="2011-07-06T14:33:10"/>
        <d v="2012-08-02T16:37:00"/>
        <d v="2014-06-21T12:12:52"/>
        <d v="2013-09-07T17:25:31"/>
        <d v="2016-02-15T02:59:00"/>
        <d v="2015-01-07T11:41:46"/>
        <d v="2015-03-16T11:35:52"/>
        <d v="2014-11-26T19:54:23"/>
        <d v="2015-11-13T20:04:10"/>
        <d v="2015-06-14T23:34:54"/>
        <d v="2014-04-11T09:15:46"/>
        <d v="2013-10-15T19:04:50"/>
        <d v="2015-05-07T13:12:22"/>
        <d v="2012-07-12T12:45:32"/>
        <d v="2016-12-30T17:50:33"/>
        <d v="2016-03-24T21:53:08"/>
        <d v="2017-01-14T20:35:19"/>
        <d v="2016-12-03T12:03:26"/>
        <d v="2017-02-02T23:11:00"/>
        <d v="2016-08-01T13:13:30"/>
        <d v="2015-06-05T06:47:56"/>
        <d v="2015-06-08T21:00:00"/>
        <d v="2016-12-29T00:08:45"/>
        <d v="2013-05-06T14:12:16"/>
        <d v="2016-12-22T20:47:58"/>
        <d v="2015-07-05T12:38:42"/>
        <d v="2016-04-29T07:11:00"/>
        <d v="2015-07-29T10:31:29"/>
        <d v="2015-06-02T23:30:00"/>
        <d v="2016-10-17T11:14:00"/>
        <d v="2016-08-13T06:32:37"/>
        <d v="2015-04-27T12:12:00"/>
        <d v="2015-08-21T23:59:00"/>
        <d v="2016-03-02T22:43:06"/>
        <d v="2016-08-01T11:22:03"/>
        <d v="2017-02-28T22:00:00"/>
        <d v="2017-01-14T16:48:01"/>
        <d v="2015-02-13T18:58:02"/>
        <d v="2016-10-27T16:19:00"/>
        <d v="2016-07-05T15:58:54"/>
        <d v="2014-10-06T19:06:13"/>
        <d v="2016-06-12T00:30:00"/>
        <d v="2013-05-26T18:54:34"/>
        <d v="2015-04-30T19:16:51"/>
        <d v="2013-07-25T20:30:35"/>
        <d v="2015-02-22T07:14:45"/>
        <d v="2014-11-28T12:20:01"/>
        <d v="2015-12-12T05:00:00"/>
        <d v="2014-08-12T07:52:58"/>
        <d v="2015-11-13T16:55:56"/>
        <d v="2014-12-31T23:12:15"/>
        <d v="2016-06-03T02:38:40"/>
        <d v="2015-02-05T20:25:00"/>
        <d v="2014-12-03T20:31:39"/>
        <d v="2016-02-20T05:29:30"/>
        <d v="2017-01-03T01:04:27"/>
        <d v="2015-08-16T11:13:11"/>
        <d v="2015-11-21T18:13:39"/>
        <d v="2015-09-15T06:11:00"/>
        <d v="2016-02-25T05:57:14"/>
        <d v="2016-10-09T05:56:59"/>
        <d v="2016-06-28T11:01:26"/>
        <d v="2015-02-08T16:58:29"/>
        <d v="2016-09-21T00:45:04"/>
        <d v="2016-01-01T03:38:51"/>
        <d v="2016-11-15T13:13:22"/>
        <d v="2015-04-28T22:09:19"/>
        <d v="2015-08-24T04:22:00"/>
        <d v="2016-09-18T15:26:25"/>
        <d v="2016-04-02T03:06:57"/>
        <d v="2015-04-09T20:27:22"/>
        <d v="2014-12-19T14:31:28"/>
        <d v="2015-11-26T01:03:36"/>
        <d v="2015-07-20T13:43:48"/>
        <d v="2016-12-10T06:00:00"/>
        <d v="2015-06-08T10:00:00"/>
        <d v="2015-10-11T13:43:40"/>
        <d v="2016-02-21T03:24:17"/>
        <d v="2014-07-12T23:59:00"/>
        <d v="2016-04-27T08:55:00"/>
        <d v="2015-03-07T14:55:01"/>
        <d v="2016-05-26T12:57:43"/>
        <d v="2015-09-11T13:22:49"/>
        <d v="2016-05-25T10:29:18"/>
        <d v="2017-01-02T17:13:29"/>
        <d v="2015-09-12T15:57:42"/>
        <d v="2015-06-14T08:00:55"/>
        <d v="2016-04-21T05:44:38"/>
        <d v="2016-07-08T12:32:14"/>
        <d v="2015-05-22T00:25:00"/>
        <d v="2015-05-10T14:28:25"/>
        <d v="2016-02-19T23:06:37"/>
        <d v="2014-11-18T19:00:59"/>
        <d v="2014-07-28T11:52:43"/>
        <d v="2017-04-15T10:42:27"/>
        <d v="2016-04-24T16:59:00"/>
        <d v="2014-09-05T08:39:00"/>
        <d v="2017-01-03T11:02:45"/>
        <d v="2015-11-11T17:30:44"/>
        <d v="2014-08-10T23:00:00"/>
        <d v="2015-12-02T12:25:00"/>
        <d v="2014-11-30T18:45:00"/>
        <d v="2014-10-20T19:00:00"/>
        <d v="2013-04-10T10:54:31"/>
        <d v="2013-04-07T15:52:18"/>
        <d v="2013-02-16T10:52:38"/>
        <d v="2012-03-21T22:00:00"/>
        <d v="2016-01-12T00:00:00"/>
        <d v="2012-03-25T13:14:45"/>
        <d v="2011-06-11T19:20:49"/>
        <d v="2013-02-15T09:21:49"/>
        <d v="2012-12-28T14:51:03"/>
        <d v="2015-04-09T17:58:54"/>
        <d v="2013-10-16T08:01:43"/>
        <d v="2012-03-01T18:30:39"/>
        <d v="2013-09-13T12:28:12"/>
        <d v="2014-12-19T23:59:00"/>
        <d v="2011-09-09T20:00:22"/>
        <d v="2011-12-22T22:00:00"/>
        <d v="2013-05-14T15:55:13"/>
        <d v="2014-05-09T22:59:00"/>
        <d v="2013-07-26T12:00:00"/>
        <d v="2013-11-02T17:09:05"/>
        <d v="2012-09-07T02:51:00"/>
        <d v="2016-07-21T23:37:55"/>
        <d v="2012-07-21T09:51:00"/>
        <d v="2015-06-20T14:06:13"/>
        <d v="2015-02-26T23:02:41"/>
        <d v="2016-08-02T17:01:11"/>
        <d v="2014-01-05T08:31:00"/>
        <d v="2012-11-15T10:40:52"/>
        <d v="2013-10-02T08:27:54"/>
        <d v="2015-02-15T10:38:00"/>
        <d v="2011-06-18T16:14:06"/>
        <d v="2013-06-16T15:47:55"/>
        <d v="2015-04-03T10:38:00"/>
        <d v="2011-08-27T13:57:11"/>
        <d v="2014-09-16T06:24:19"/>
        <d v="2013-07-31T14:43:00"/>
        <d v="2014-09-03T18:36:18"/>
        <d v="2016-08-04T19:10:33"/>
        <d v="2013-05-01T16:42:37"/>
        <d v="2015-07-08T09:00:23"/>
        <d v="2016-03-25T17:00:00"/>
        <d v="2016-10-23T03:20:01"/>
        <d v="2014-06-10T03:33:00"/>
        <d v="2016-03-22T15:01:00"/>
        <d v="2014-07-24T13:51:44"/>
        <d v="2010-05-15T03:10:00"/>
        <d v="2014-06-27T09:44:41"/>
        <d v="2017-02-14T17:59:00"/>
        <d v="2014-07-19T04:14:38"/>
        <d v="2015-11-18T10:00:04"/>
        <d v="2017-02-05T11:25:39"/>
        <d v="2014-07-16T10:17:46"/>
        <d v="2015-09-27T09:20:40"/>
        <d v="2016-03-16T00:04:57"/>
        <d v="2016-10-06T09:00:00"/>
        <d v="2014-12-06T01:00:00"/>
        <d v="2014-05-31T14:40:52"/>
        <d v="2014-06-20T16:59:00"/>
        <d v="2014-12-18T23:00:00"/>
        <d v="2016-06-06T23:01:31"/>
        <d v="2014-10-17T14:55:39"/>
        <d v="2014-12-22T19:00:00"/>
        <d v="2017-02-20T07:01:30"/>
        <d v="2016-08-18T11:52:18"/>
        <d v="2016-01-19T01:37:27"/>
        <d v="2017-03-14T08:24:46"/>
        <d v="2017-01-31T19:00:00"/>
        <d v="2015-03-19T09:05:20"/>
        <d v="2015-10-23T13:24:55"/>
        <d v="2014-11-30T22:00:00"/>
        <d v="2016-02-15T10:00:00"/>
        <d v="2016-05-01T22:59:00"/>
        <d v="2015-09-04T11:11:02"/>
        <d v="2016-05-23T17:00:00"/>
        <d v="2015-08-27T14:15:10"/>
        <d v="2016-08-06T13:00:00"/>
        <d v="2015-01-22T13:46:10"/>
        <d v="2017-01-03T17:03:39"/>
        <d v="2014-11-25T20:15:00"/>
        <d v="2014-12-31T12:05:38"/>
        <d v="2015-06-30T18:55:00"/>
        <d v="2014-11-22T08:13:54"/>
        <d v="2015-03-31T19:18:00"/>
        <d v="2015-03-02T16:16:00"/>
        <d v="2014-09-17T00:06:39"/>
        <d v="2017-02-23T05:14:42"/>
        <d v="2015-11-08T17:10:20"/>
        <d v="2015-11-02T23:15:59"/>
        <d v="2016-05-12T05:47:14"/>
        <d v="2015-05-27T14:47:19"/>
        <d v="2015-09-02T01:47:27"/>
        <d v="2015-08-02T01:03:10"/>
        <d v="2015-09-17T12:00:00"/>
        <d v="2016-07-03T22:40:24"/>
        <d v="2014-09-20T10:40:33"/>
        <d v="2015-08-28T07:12:00"/>
        <d v="2015-04-28T20:16:39"/>
        <d v="2014-11-12T20:29:53"/>
        <d v="2013-11-06T21:00:03"/>
        <d v="2009-12-01T19:50:00"/>
        <d v="2014-03-14T11:49:11"/>
        <d v="2015-05-28T15:05:00"/>
        <d v="2011-06-08T12:31:01"/>
        <d v="2016-07-27T17:00:00"/>
        <d v="2014-02-16T19:00:00"/>
        <d v="2014-12-23T20:29:45"/>
        <d v="2013-05-25T11:18:34"/>
        <d v="2016-04-08T13:31:22"/>
        <d v="2015-06-19T13:28:03"/>
        <d v="2016-02-28T18:59:00"/>
        <d v="2017-03-31T22:59:00"/>
        <d v="2015-02-17T17:15:29"/>
        <d v="2014-07-09T07:34:56"/>
        <d v="2015-06-30T16:06:08"/>
        <d v="2012-07-24T15:20:48"/>
        <d v="2010-09-01T21:00:00"/>
        <d v="2013-08-28T18:54:51"/>
        <d v="2012-05-20T20:12:06"/>
        <d v="2015-12-19T05:46:30"/>
        <d v="2015-10-26T16:20:00"/>
        <d v="2014-09-25T16:43:11"/>
        <d v="2014-05-30T10:35:01"/>
        <d v="2016-12-25T06:00:00"/>
        <d v="2015-04-04T20:30:22"/>
        <d v="2014-12-13T17:49:25"/>
        <d v="2015-01-31T15:12:00"/>
        <d v="2015-10-09T18:38:06"/>
        <d v="2015-09-23T15:34:24"/>
        <d v="2016-04-03T11:25:41"/>
        <d v="2015-03-27T19:44:45"/>
        <d v="2015-02-28T15:17:35"/>
        <d v="2016-05-15T11:21:00"/>
        <d v="2014-06-18T15:13:00"/>
        <d v="2014-12-13T06:19:29"/>
        <d v="2016-09-20T03:29:57"/>
        <d v="2015-07-26T11:00:58"/>
        <d v="2016-04-08T06:56:16"/>
        <d v="2014-07-15T00:11:00"/>
        <d v="2011-05-04T21:13:53"/>
        <d v="2011-10-14T18:00:00"/>
        <d v="2012-01-27T23:04:19"/>
        <d v="2012-03-17T14:17:15"/>
        <d v="2011-08-01T02:00:00"/>
        <d v="2011-03-23T20:40:38"/>
        <d v="2012-06-14T14:24:11"/>
        <d v="2014-01-01T00:26:00"/>
        <d v="2011-11-02T03:00:00"/>
        <d v="2012-12-15T17:11:50"/>
        <d v="2013-06-04T19:00:32"/>
        <d v="2013-01-02T15:59:44"/>
        <d v="2012-07-21T20:40:02"/>
        <d v="2014-08-03T12:00:00"/>
        <d v="2011-12-12T21:13:16"/>
        <d v="2012-11-22T17:00:00"/>
        <d v="2013-11-01T14:00:00"/>
        <d v="2013-03-08T10:42:15"/>
        <d v="2014-09-14T23:28:06"/>
        <d v="2013-02-23T03:09:00"/>
        <d v="2012-05-27T22:59:00"/>
        <d v="2014-12-17T02:59:00"/>
        <d v="2013-08-27T11:31:29"/>
        <d v="2013-01-09T03:48:55"/>
        <d v="2012-09-11T11:47:33"/>
        <d v="2013-12-01T16:21:07"/>
        <d v="2012-11-25T23:59:00"/>
        <d v="2014-06-17T12:41:22"/>
        <d v="2014-02-20T15:48:53"/>
        <d v="2012-03-02T01:59:00"/>
        <d v="2012-10-12T15:37:41"/>
        <d v="2011-09-24T03:10:54"/>
        <d v="2012-01-16T00:00:00"/>
        <d v="2011-06-02T00:59:00"/>
        <d v="2016-07-11T15:51:01"/>
        <d v="2011-06-11T23:00:00"/>
        <d v="2009-12-31T18:39:00"/>
        <d v="2013-02-28T16:25:00"/>
        <d v="2012-03-03T10:39:25"/>
        <d v="2010-08-02T20:59:00"/>
        <d v="2014-12-19T09:19:04"/>
        <d v="2011-06-13T19:35:27"/>
        <d v="2012-09-24T14:46:52"/>
        <d v="2012-11-21T21:26:00"/>
        <d v="2013-09-18T09:49:00"/>
        <d v="2014-08-14T13:11:00"/>
        <d v="2012-06-09T04:49:37"/>
        <d v="2011-03-20T10:54:42"/>
        <d v="2014-05-23T11:25:55"/>
        <d v="2013-10-09T05:27:17"/>
        <d v="2011-04-26T01:59:00"/>
        <d v="2013-11-24T07:49:53"/>
        <d v="2011-04-24T15:01:36"/>
        <d v="2012-04-18T16:22:40"/>
        <d v="2012-04-05T13:00:20"/>
        <d v="2012-12-13T17:17:32"/>
        <d v="2012-05-24T13:46:08"/>
        <d v="2012-12-18T09:20:00"/>
        <d v="2013-12-17T07:00:00"/>
        <d v="2016-04-30T16:59:00"/>
        <d v="2016-01-17T16:00:00"/>
        <d v="2011-12-31T00:45:36"/>
        <d v="2015-01-31T19:31:47"/>
        <d v="2012-03-15T22:59:00"/>
        <d v="2011-02-21T22:00:00"/>
        <d v="2013-03-28T00:04:33"/>
        <d v="2014-03-11T01:59:00"/>
        <d v="2011-11-27T23:35:39"/>
        <d v="2016-05-31T16:14:36"/>
        <d v="2010-07-04T23:00:00"/>
        <d v="2016-08-01T08:03:34"/>
        <d v="2012-06-04T10:45:30"/>
        <d v="2015-03-06T16:04:52"/>
        <d v="2016-08-18T01:59:00"/>
        <d v="2011-10-16T17:03:00"/>
        <d v="2012-04-20T22:59:00"/>
        <d v="2016-04-16T00:59:00"/>
        <d v="2014-02-06T15:31:11"/>
        <d v="2011-07-21T20:39:05"/>
        <d v="2014-07-12T13:11:07"/>
        <d v="2017-03-28T21:00:00"/>
        <d v="2017-04-13T23:07:40"/>
        <d v="2017-04-07T13:45:38"/>
        <d v="2017-03-17T13:34:01"/>
        <d v="2017-03-24T00:00:23"/>
        <d v="2017-04-27T14:15:19"/>
        <d v="2017-04-10T15:15:00"/>
        <d v="2017-04-09T06:49:54"/>
        <d v="2017-03-16T16:37:10"/>
        <d v="2017-04-06T04:20:42"/>
        <d v="2017-04-02T20:00:00"/>
        <d v="2017-03-26T18:59:00"/>
        <d v="2017-04-09T15:00:00"/>
        <d v="2017-03-26T23:36:00"/>
        <d v="2017-04-09T20:00:00"/>
        <d v="2017-03-31T19:40:11"/>
        <d v="2017-04-09T18:47:28"/>
        <d v="2017-03-25T22:33:00"/>
        <d v="2017-04-11T15:44:05"/>
        <d v="2017-03-31T23:00:00"/>
        <d v="2015-01-15T10:56:45"/>
        <d v="2015-03-30T14:52:30"/>
        <d v="2015-08-31T01:45:37"/>
        <d v="2015-02-15T22:21:13"/>
        <d v="2015-09-09T11:00:00"/>
        <d v="2015-08-23T02:21:12"/>
        <d v="2016-03-28T11:18:15"/>
        <d v="2016-05-01T15:48:26"/>
        <d v="2014-08-31T14:39:00"/>
        <d v="2016-01-18T08:00:00"/>
        <d v="2014-09-01T10:30:34"/>
        <d v="2015-06-30T16:55:53"/>
        <d v="2014-10-05T14:13:32"/>
        <d v="2015-05-01T17:02:41"/>
        <d v="2015-03-30T22:22:00"/>
        <d v="2016-12-09T09:51:39"/>
        <d v="2016-04-20T23:00:00"/>
        <d v="2016-05-13T23:59:00"/>
        <d v="2014-09-17T07:49:51"/>
        <d v="2014-11-09T14:47:51"/>
        <d v="2015-12-11T06:04:23"/>
        <d v="2016-04-02T19:10:00"/>
        <d v="2015-07-01T01:00:00"/>
        <d v="2014-10-30T17:22:42"/>
        <d v="2014-08-24T18:14:09"/>
        <d v="2014-06-27T17:04:24"/>
        <d v="2015-04-05T06:00:00"/>
        <d v="2015-10-21T10:01:14"/>
        <d v="2016-06-09T20:15:06"/>
        <d v="2015-10-24T21:06:23"/>
        <d v="2015-06-11T10:00:00"/>
        <d v="2016-01-16T00:00:00"/>
        <d v="2016-09-13T16:30:00"/>
        <d v="2015-05-07T19:52:36"/>
        <d v="2016-08-07T14:32:25"/>
        <d v="2015-11-08T16:40:33"/>
        <d v="2015-07-20T17:46:32"/>
        <d v="2014-10-02T15:59:02"/>
        <d v="2016-05-04T14:58:52"/>
        <d v="2015-07-16T14:37:02"/>
        <d v="2015-06-10T10:04:31"/>
        <d v="2017-01-07T16:00:00"/>
        <d v="2016-08-26T22:59:00"/>
        <d v="2015-03-08T08:31:17"/>
        <d v="2016-12-21T21:00:00"/>
        <d v="2016-11-23T21:00:00"/>
        <d v="2015-11-13T10:00:00"/>
        <d v="2015-09-02T17:49:03"/>
        <d v="2017-03-01T14:00:00"/>
        <d v="2016-04-19T15:05:04"/>
        <d v="2015-03-19T12:45:23"/>
        <d v="2016-10-14T01:04:42"/>
        <d v="2016-03-21T11:59:28"/>
        <d v="2015-04-03T15:02:33"/>
        <d v="2015-10-05T13:56:01"/>
        <d v="2016-08-28T23:01:09"/>
        <d v="2017-01-28T14:29:00"/>
        <d v="2016-07-14T17:56:32"/>
        <d v="2015-03-25T13:53:49"/>
        <d v="2016-02-25T11:08:33"/>
        <d v="2015-09-12T08:37:40"/>
        <d v="2016-03-11T18:34:05"/>
        <d v="2016-10-23T15:50:40"/>
        <d v="2014-08-03T06:39:39"/>
        <d v="2014-08-13T18:31:52"/>
        <d v="2014-08-25T15:38:08"/>
        <d v="2014-08-03T10:48:04"/>
        <d v="2014-09-27T08:27:24"/>
        <d v="2015-01-13T14:39:19"/>
        <d v="2014-10-14T13:43:14"/>
        <d v="2014-10-23T18:30:40"/>
        <d v="2014-07-06T12:13:56"/>
        <d v="2015-01-19T13:14:58"/>
        <d v="2014-11-29T09:59:00"/>
        <d v="2014-10-24T18:26:00"/>
        <d v="2014-10-29T17:57:51"/>
        <d v="2015-02-20T03:34:13"/>
        <d v="2015-03-27T14:43:15"/>
        <d v="2016-09-02T11:36:20"/>
        <d v="2016-07-02T09:25:10"/>
        <d v="2016-09-15T09:49:05"/>
        <d v="2016-02-21T08:48:09"/>
        <d v="2015-05-21T17:47:58"/>
        <d v="2015-01-30T22:25:00"/>
        <d v="2014-10-15T19:00:00"/>
        <d v="2014-12-15T08:12:57"/>
        <d v="2015-04-04T09:43:57"/>
        <d v="2014-10-31T17:45:42"/>
        <d v="2015-01-12T01:00:03"/>
        <d v="2015-02-05T11:11:18"/>
        <d v="2015-01-29T12:46:05"/>
        <d v="2015-08-10T01:59:00"/>
        <d v="2014-11-27T17:24:00"/>
        <d v="2015-02-11T08:13:42"/>
        <d v="2016-10-14T11:00:00"/>
        <d v="2016-07-24T05:32:46"/>
        <d v="2016-12-15T08:39:49"/>
        <d v="2016-02-04T02:50:33"/>
        <d v="2014-11-11T16:13:28"/>
        <d v="2016-10-10T09:32:50"/>
        <d v="2015-12-15T07:10:00"/>
        <d v="2015-06-27T16:59:00"/>
        <d v="2015-02-13T20:43:02"/>
        <d v="2015-11-14T12:16:44"/>
        <d v="2015-10-02T13:00:00"/>
        <d v="2014-09-30T10:19:09"/>
        <d v="2014-09-27T20:38:33"/>
        <d v="2017-02-11T11:20:30"/>
        <d v="2015-03-01T16:47:19"/>
        <d v="2014-08-21T16:50:26"/>
        <d v="2014-10-23T23:00:00"/>
        <d v="2016-07-03T02:38:56"/>
        <d v="2014-08-08T16:20:12"/>
        <d v="2015-02-28T02:32:16"/>
        <d v="2015-07-01T16:45:37"/>
        <d v="2016-07-25T14:00:00"/>
        <d v="2017-01-30T01:59:00"/>
        <d v="2015-04-02T23:37:30"/>
        <d v="2014-07-30T13:03:16"/>
        <d v="2015-03-31T20:01:30"/>
        <d v="2012-03-03T02:39:27"/>
        <d v="2014-01-31T14:01:00"/>
        <d v="2012-10-24T11:26:16"/>
        <d v="2014-01-07T21:08:00"/>
        <d v="2013-07-11T15:01:43"/>
        <d v="2014-02-17T17:10:17"/>
        <d v="2011-03-03T02:49:21"/>
        <d v="2014-05-09T17:00:00"/>
        <d v="2011-01-21T17:00:00"/>
        <d v="2014-02-24T11:25:07"/>
        <d v="2012-05-12T18:54:23"/>
        <d v="2011-03-04T07:57:07"/>
        <d v="2013-03-02T02:59:00"/>
        <d v="2015-01-24T18:08:15"/>
        <d v="2016-03-31T10:51:11"/>
        <d v="2013-02-17T14:25:29"/>
        <d v="2012-03-17T19:08:55"/>
        <d v="2011-09-30T22:00:00"/>
        <d v="2016-10-01T12:19:42"/>
        <d v="2013-05-06T23:59:00"/>
        <d v="2014-05-19T23:59:00"/>
        <d v="2015-03-02T00:59:00"/>
        <d v="2011-02-20T18:52:34"/>
        <d v="2011-06-10T22:00:00"/>
        <d v="2016-06-16T23:55:00"/>
        <d v="2012-12-15T10:36:17"/>
        <d v="2015-04-21T00:40:32"/>
        <d v="2011-07-31T01:59:00"/>
        <d v="2012-10-17T15:17:39"/>
        <d v="2014-07-10T18:01:40"/>
        <d v="2014-07-27T20:00:00"/>
        <d v="2015-04-24T19:00:00"/>
        <d v="2012-11-13T21:26:57"/>
        <d v="2013-05-23T19:30:37"/>
        <d v="2014-01-06T07:55:40"/>
        <d v="2014-07-18T15:31:12"/>
        <d v="2014-09-12T13:26:53"/>
        <d v="2011-12-16T00:48:41"/>
        <d v="2011-09-22T13:28:49"/>
        <d v="2014-02-06T12:01:24"/>
        <d v="2015-01-26T02:12:21"/>
        <d v="2017-03-08T02:30:00"/>
        <d v="2014-06-12T14:08:05"/>
        <d v="2014-05-04T12:11:40"/>
        <d v="2016-11-06T04:49:07"/>
        <d v="2017-02-28T23:00:00"/>
        <d v="2016-11-05T17:11:52"/>
        <d v="2015-12-15T02:59:00"/>
        <d v="2017-01-03T19:04:09"/>
        <d v="2016-01-30T23:17:00"/>
        <d v="2014-11-20T14:48:21"/>
        <d v="2015-06-29T22:06:42"/>
        <d v="2015-07-08T11:45:00"/>
        <d v="2016-06-28T18:15:33"/>
        <d v="2016-08-06T16:35:08"/>
        <d v="2014-06-16T01:50:05"/>
        <d v="2015-02-28T19:42:05"/>
        <d v="2014-06-12T19:12:35"/>
        <d v="2016-03-14T09:35:29"/>
        <d v="2016-03-30T07:36:20"/>
        <d v="2015-03-09T21:39:49"/>
        <d v="2012-07-10T18:48:00"/>
        <d v="2012-04-08T16:45:08"/>
        <d v="2012-11-27T07:00:00"/>
        <d v="2012-08-10T17:00:00"/>
        <d v="2014-11-12T17:45:38"/>
        <d v="2015-12-03T16:30:00"/>
        <d v="2010-05-31T23:59:00"/>
        <d v="2013-03-11T13:02:26"/>
        <d v="2012-12-15T13:52:08"/>
        <d v="2010-07-22T01:00:00"/>
        <d v="2011-06-07T10:18:01"/>
        <d v="2011-04-15T22:59:00"/>
        <d v="2012-02-12T16:43:03"/>
        <d v="2015-10-20T12:55:22"/>
        <d v="2012-04-12T12:02:45"/>
        <d v="2014-03-04T16:00:00"/>
        <d v="2016-02-01T13:00:00"/>
        <d v="2015-03-25T16:36:06"/>
        <d v="2012-10-06T04:59:00"/>
        <d v="2015-05-22T08:00:00"/>
        <d v="2015-03-04T13:57:27"/>
        <d v="2017-01-27T13:29:51"/>
        <d v="2016-01-02T11:27:01"/>
        <d v="2014-09-07T17:13:14"/>
        <d v="2016-06-23T11:06:23"/>
        <d v="2014-05-23T09:05:25"/>
        <d v="2016-12-29T17:01:40"/>
        <d v="2014-10-23T05:17:59"/>
        <d v="2015-10-31T17:45:00"/>
        <d v="2014-08-08T19:48:54"/>
        <d v="2015-06-04T00:26:00"/>
        <d v="2014-10-08T07:16:18"/>
        <d v="2014-10-31T22:59:00"/>
        <d v="2014-09-01T20:10:22"/>
        <d v="2016-11-07T13:12:55"/>
        <d v="2017-02-10T01:28:53"/>
        <d v="2014-08-12T13:57:31"/>
        <d v="2015-05-19T16:00:49"/>
        <d v="2015-10-21T18:00:00"/>
        <d v="2012-07-14T00:19:03"/>
        <d v="2013-12-12T01:08:27"/>
        <d v="2011-09-26T23:59:00"/>
        <d v="2014-01-15T14:33:00"/>
        <d v="2013-10-10T19:00:00"/>
        <d v="2010-11-01T19:26:00"/>
        <d v="2012-03-07T23:59:00"/>
        <d v="2013-05-07T10:33:14"/>
        <d v="2011-07-04T19:31:06"/>
        <d v="2013-07-07T08:24:42"/>
        <d v="2012-05-21T22:30:00"/>
        <d v="2012-01-24T14:26:13"/>
        <d v="2014-09-26T22:08:27"/>
        <d v="2011-12-25T00:00:00"/>
        <d v="2014-06-20T23:59:00"/>
        <d v="2011-12-06T00:59:00"/>
        <d v="2012-06-14T22:59:00"/>
        <d v="2013-07-02T00:00:00"/>
        <d v="2013-03-10T17:38:28"/>
        <d v="2011-06-14T22:59:00"/>
        <d v="2014-05-15T01:58:51"/>
        <d v="2011-07-04T14:52:20"/>
        <d v="2016-08-11T01:28:36"/>
        <d v="2014-05-01T09:01:30"/>
        <d v="2015-07-12T01:02:38"/>
        <d v="2014-04-19T21:36:01"/>
        <d v="2009-11-23T00:59:00"/>
        <d v="2016-06-06T12:02:00"/>
        <d v="2014-07-10T05:09:11"/>
        <d v="2011-04-21T23:21:13"/>
        <d v="2016-11-07T06:05:37"/>
        <d v="2013-10-16T09:33:35"/>
        <d v="2012-03-01T22:00:00"/>
        <d v="2016-03-12T00:00:00"/>
        <d v="2012-05-23T14:00:00"/>
        <d v="2015-04-18T16:10:05"/>
        <d v="2012-10-26T21:21:53"/>
        <d v="2013-03-23T17:42:41"/>
        <d v="2014-09-30T19:00:00"/>
        <d v="2014-12-21T03:42:21"/>
        <d v="2012-10-05T22:59:00"/>
        <d v="2014-05-13T13:43:56"/>
        <d v="2014-09-16T05:18:54"/>
        <d v="2016-04-22T01:32:52"/>
        <d v="2012-01-11T20:00:00"/>
        <d v="2014-08-14T07:58:18"/>
        <d v="2014-05-01T10:55:29"/>
        <d v="2016-12-03T10:05:15"/>
        <d v="2016-08-05T14:01:08"/>
        <d v="2013-04-19T22:38:21"/>
        <d v="2013-11-14T23:00:00"/>
        <d v="2012-11-17T20:17:24"/>
        <d v="2016-08-06T02:00:00"/>
        <d v="2013-08-19T03:01:09"/>
        <d v="2013-03-10T13:07:31"/>
        <d v="2013-07-13T16:35:25"/>
        <d v="2015-12-19T02:59:00"/>
        <d v="2012-06-12T02:00:00"/>
        <d v="2015-11-18T23:59:00"/>
        <d v="2016-04-03T07:01:02"/>
        <d v="2014-07-09T12:24:25"/>
        <d v="2016-12-04T10:04:47"/>
        <d v="2016-09-02T02:00:00"/>
        <d v="2014-11-30T14:58:01"/>
        <d v="2016-08-02T18:00:00"/>
        <d v="2016-03-14T04:24:43"/>
        <d v="2015-03-01T10:21:16"/>
        <d v="2015-08-20T13:19:02"/>
        <d v="2016-12-11T11:20:08"/>
        <d v="2016-02-12T23:42:12"/>
        <d v="2015-07-03T16:26:26"/>
        <d v="2015-02-17T22:26:31"/>
        <d v="2015-12-21T09:07:17"/>
        <d v="2016-12-06T20:09:02"/>
        <d v="2015-07-16T16:38:56"/>
        <d v="2014-07-10T14:40:11"/>
        <d v="2014-08-26T17:20:12"/>
        <d v="2014-07-31T21:50:38"/>
        <d v="2014-11-13T07:35:08"/>
        <d v="2016-01-06T17:50:13"/>
        <d v="2015-06-12T15:00:00"/>
        <d v="2017-01-23T12:05:43"/>
        <d v="2010-07-02T18:00:00"/>
        <d v="2014-07-10T09:31:03"/>
        <d v="2013-10-15T22:59:00"/>
        <d v="2014-12-03T08:00:45"/>
        <d v="2010-08-23T23:00:00"/>
        <d v="2011-09-19T09:30:22"/>
        <d v="2016-11-23T03:45:43"/>
        <d v="2016-08-18T18:54:51"/>
        <d v="2016-01-11T18:00:00"/>
        <d v="2015-02-05T14:44:01"/>
        <d v="2016-07-08T18:03:34"/>
        <d v="2013-03-24T23:08:59"/>
        <d v="2011-09-09T16:02:43"/>
        <d v="2013-03-09T16:08:19"/>
        <d v="2012-03-23T23:00:00"/>
        <d v="2015-08-13T03:46:49"/>
        <d v="2016-09-22T12:00:21"/>
        <d v="2014-05-14T18:04:00"/>
        <d v="2014-09-23T20:41:37"/>
        <d v="2016-06-11T08:39:32"/>
        <d v="2015-06-11T05:05:53"/>
        <d v="2012-08-12T22:00:00"/>
        <d v="2015-06-10T23:25:46"/>
        <d v="2014-04-20T22:59:00"/>
        <d v="2015-03-30T13:31:59"/>
        <d v="2010-03-15T16:55:00"/>
        <d v="2014-08-26T19:31:21"/>
        <d v="2012-11-29T18:54:56"/>
        <d v="2015-01-08T20:00:00"/>
        <d v="2016-12-15T00:00:00"/>
        <d v="2014-04-25T20:58:38"/>
        <d v="2015-05-07T01:58:00"/>
        <d v="2015-12-18T20:00:00"/>
        <d v="2014-05-09T15:45:19"/>
        <d v="2013-12-30T01:02:33"/>
        <d v="2013-07-01T13:00:00"/>
        <d v="2016-11-30T23:59:00"/>
        <d v="2013-11-15T18:15:03"/>
        <d v="2016-11-10T08:37:07"/>
        <d v="2016-01-22T11:59:34"/>
        <d v="2016-12-10T23:59:00"/>
        <d v="2015-06-13T11:25:14"/>
        <d v="2012-07-08T21:07:27"/>
        <d v="2013-05-22T23:07:24"/>
        <d v="2015-04-16T19:00:00"/>
        <d v="2013-05-23T10:38:11"/>
        <d v="2013-12-02T17:59:00"/>
        <d v="2015-05-30T20:42:58"/>
        <d v="2013-12-25T19:32:17"/>
        <d v="2016-02-19T21:00:53"/>
        <d v="2015-11-25T10:49:11"/>
        <d v="2014-05-02T07:30:10"/>
        <d v="2014-12-02T23:00:00"/>
        <d v="2013-04-17T13:15:42"/>
        <d v="2016-02-26T06:52:12"/>
        <d v="2015-03-02T15:00:00"/>
        <d v="2016-01-31T16:59:00"/>
        <d v="2014-07-23T10:25:50"/>
        <d v="2016-12-31T13:20:54"/>
        <d v="2016-03-24T03:11:38"/>
        <d v="2016-05-15T12:35:01"/>
        <d v="2013-05-31T07:00:00"/>
        <d v="2013-12-25T03:00:29"/>
        <d v="2014-08-23T13:31:23"/>
        <d v="2015-05-24T15:29:36"/>
        <d v="2016-10-20T15:11:55"/>
        <d v="2016-01-02T18:19:51"/>
        <d v="2016-06-28T10:45:23"/>
        <d v="2016-10-02T01:41:24"/>
        <d v="2016-05-07T08:57:12"/>
        <d v="2015-05-08T11:01:58"/>
        <d v="2016-05-06T14:49:42"/>
        <d v="2013-07-25T11:21:28"/>
        <d v="2014-07-23T16:08:09"/>
        <d v="2015-06-05T16:00:00"/>
        <d v="2016-12-18T13:30:57"/>
        <d v="2015-06-25T14:00:00"/>
        <d v="2015-11-11T18:58:20"/>
        <d v="2012-05-15T23:59:00"/>
        <d v="2011-11-23T22:53:16"/>
        <d v="2012-06-04T12:19:55"/>
        <d v="2014-05-04T01:59:00"/>
        <d v="2012-07-15T15:03:07"/>
        <d v="2011-12-13T23:59:00"/>
        <d v="2011-09-07T23:54:18"/>
        <d v="2010-09-10T22:59:00"/>
        <d v="2013-08-01T20:49:54"/>
        <d v="2013-02-24T04:09:15"/>
        <d v="2011-03-01T15:00:00"/>
        <d v="2011-10-07T11:58:52"/>
        <d v="2012-12-22T16:30:32"/>
        <d v="2012-03-04T22:00:00"/>
        <d v="2011-10-02T12:36:13"/>
        <d v="2012-10-25T22:59:00"/>
        <d v="2011-12-01T10:02:15"/>
        <d v="2012-03-07T21:43:55"/>
        <d v="2015-07-01T22:40:00"/>
        <d v="2012-06-29T22:59:00"/>
        <d v="2012-02-12T22:35:14"/>
        <d v="2011-05-05T15:50:48"/>
        <d v="2012-11-09T14:07:07"/>
        <d v="2013-05-30T19:00:00"/>
        <d v="2014-11-20T23:00:00"/>
        <d v="2013-01-26T00:09:34"/>
        <d v="2014-11-12T13:03:13"/>
        <d v="2012-09-09T22:55:00"/>
        <d v="2015-07-05T12:00:17"/>
        <d v="2014-05-27T23:59:00"/>
        <d v="2011-08-14T20:00:00"/>
        <d v="2013-04-15T17:16:33"/>
        <d v="2014-09-23T15:46:16"/>
        <d v="2010-12-08T23:59:00"/>
        <d v="2011-02-19T20:56:41"/>
        <d v="2012-10-02T13:40:03"/>
        <d v="2015-10-26T23:59:00"/>
        <d v="2011-07-24T15:08:56"/>
        <d v="2012-08-15T22:07:25"/>
        <d v="2014-01-01T18:08:56"/>
        <d v="2017-01-11T12:49:08"/>
        <d v="2017-01-07T02:12:49"/>
        <d v="2010-03-15T01:59:00"/>
        <d v="2010-11-30T00:00:00"/>
        <d v="2015-08-04T19:33:53"/>
        <d v="2014-12-08T18:21:27"/>
        <d v="2015-03-12T06:07:43"/>
        <d v="2014-09-21T13:32:49"/>
        <d v="2016-03-09T19:35:00"/>
        <d v="2014-08-15T21:04:23"/>
        <d v="2015-07-11T23:58:11"/>
        <d v="2014-02-03T06:41:32"/>
        <d v="2011-04-24T01:59:00"/>
        <d v="2013-04-27T16:16:31"/>
        <d v="2012-10-04T18:07:13"/>
        <d v="2013-10-19T07:13:06"/>
        <d v="2014-12-05T13:30:29"/>
        <d v="2013-11-08T20:18:59"/>
        <d v="2016-11-03T13:00:08"/>
        <d v="2013-01-11T15:00:24"/>
        <d v="2014-11-14T01:39:19"/>
        <d v="2015-12-30T11:50:10"/>
        <d v="2010-07-21T14:00:00"/>
        <d v="2013-09-14T08:07:20"/>
        <d v="2013-11-27T01:41:54"/>
        <d v="2016-02-11T11:18:30"/>
        <d v="2014-11-16T03:05:48"/>
        <d v="2015-04-02T11:36:22"/>
        <d v="2010-07-30T19:00:00"/>
        <d v="2016-07-13T01:49:59"/>
        <d v="2016-06-29T15:20:14"/>
        <d v="2014-03-15T13:58:29"/>
        <d v="2015-01-10T02:59:00"/>
        <d v="2014-01-28T10:10:27"/>
        <d v="2016-03-31T11:56:25"/>
        <d v="2013-09-16T15:30:06"/>
        <d v="2016-12-23T02:59:00"/>
        <d v="2013-02-04T15:29:34"/>
        <d v="2011-07-16T12:32:54"/>
        <d v="2012-05-19T12:05:05"/>
        <d v="2015-09-23T15:27:39"/>
        <d v="2014-07-24T13:23:11"/>
        <d v="2015-06-07T22:50:00"/>
        <d v="2016-06-24T22:59:00"/>
        <d v="2016-04-08T10:00:35"/>
        <d v="2014-12-05T16:06:58"/>
        <d v="2012-09-14T20:35:37"/>
        <d v="2017-02-10T00:00:00"/>
        <d v="2017-03-02T11:49:11"/>
        <d v="2015-08-22T13:00:22"/>
        <d v="2015-06-22T00:00:00"/>
        <d v="2015-04-18T08:55:20"/>
        <d v="2013-09-09T22:59:00"/>
        <d v="2016-05-05T08:01:47"/>
        <d v="2016-07-20T19:13:06"/>
        <d v="2015-05-02T10:11:49"/>
        <d v="2016-06-06T01:01:07"/>
        <d v="2017-01-18T10:16:37"/>
        <d v="2015-04-10T23:06:32"/>
        <d v="2015-11-13T12:04:28"/>
        <d v="2017-02-20T19:07:33"/>
        <d v="2014-10-02T16:37:05"/>
        <d v="2017-02-09T00:00:00"/>
        <d v="2016-01-25T11:00:00"/>
        <d v="2013-03-26T03:23:59"/>
        <d v="2016-09-06T21:00:00"/>
        <d v="2015-04-02T22:59:00"/>
        <d v="2016-10-25T12:00:00"/>
        <d v="2016-04-21T17:00:00"/>
        <d v="2016-03-23T01:59:00"/>
        <d v="2017-02-14T15:00:27"/>
        <d v="2016-12-15T18:00:00"/>
        <d v="2016-11-20T23:59:00"/>
        <d v="2016-03-26T12:11:30"/>
        <d v="2015-08-11T13:31:40"/>
        <d v="2016-12-02T02:00:00"/>
        <d v="2015-02-28T09:00:59"/>
        <d v="2015-11-14T08:20:00"/>
        <d v="2015-10-15T04:59:58"/>
        <d v="2015-07-05T22:00:00"/>
        <d v="2013-01-16T15:19:25"/>
        <d v="2012-11-01T15:22:48"/>
        <d v="2015-09-24T15:38:02"/>
        <d v="2013-03-09T02:28:39"/>
        <d v="2012-06-01T14:43:09"/>
        <d v="2012-04-16T01:10:24"/>
        <d v="2013-11-16T00:39:33"/>
        <d v="2012-04-06T23:00:00"/>
        <d v="2014-04-14T18:00:00"/>
        <d v="2012-04-14T12:36:00"/>
        <d v="2014-04-10T01:59:00"/>
        <d v="2013-11-03T20:00:00"/>
        <d v="2015-05-15T14:49:39"/>
        <d v="2014-02-06T14:00:48"/>
        <d v="2012-03-13T01:59:00"/>
        <d v="2015-07-23T13:02:25"/>
        <d v="2015-11-02T03:00:00"/>
        <d v="2012-08-28T19:00:00"/>
        <d v="2015-08-19T12:15:12"/>
        <d v="2013-07-26T20:27:16"/>
        <d v="2016-04-22T19:00:00"/>
        <d v="2012-01-28T13:54:07"/>
        <d v="2015-06-27T10:22:48"/>
        <d v="2016-10-29T14:00:00"/>
        <d v="2014-09-21T14:00:15"/>
        <d v="2016-02-11T23:59:00"/>
        <d v="2013-11-13T15:22:35"/>
        <d v="2015-08-16T01:40:36"/>
        <d v="2013-09-02T23:00:00"/>
        <d v="2014-04-25T16:08:47"/>
        <d v="2013-06-25T00:00:00"/>
        <d v="2014-07-18T22:00:00"/>
        <d v="2015-12-13T19:00:00"/>
        <d v="2017-01-05T14:47:27"/>
        <d v="2015-03-28T18:31:51"/>
        <d v="2016-02-01T09:48:43"/>
        <d v="2014-11-12T02:59:00"/>
        <d v="2017-03-10T09:55:16"/>
        <d v="2013-11-30T23:02:00"/>
        <d v="2016-04-22T14:49:04"/>
        <d v="2017-03-02T14:51:40"/>
        <d v="2013-11-26T22:02:00"/>
        <d v="2017-03-12T22:00:00"/>
        <d v="2016-10-16T15:30:00"/>
        <d v="2014-02-21T13:00:00"/>
        <d v="2015-09-04T14:00:10"/>
        <d v="2015-07-29T10:59:25"/>
        <d v="2016-12-14T16:01:18"/>
        <d v="2013-04-02T10:52:45"/>
        <d v="2016-12-02T20:07:53"/>
        <d v="2014-08-16T03:17:57"/>
        <d v="2016-08-06T02:52:18"/>
        <d v="2015-11-18T11:09:07"/>
        <d v="2017-01-24T10:32:48"/>
        <d v="2016-05-07T17:50:51"/>
        <d v="2016-11-22T05:50:46"/>
        <d v="2016-06-19T18:00:00"/>
        <d v="2015-06-11T13:01:27"/>
        <d v="2016-12-08T14:18:56"/>
        <d v="2014-03-26T18:24:10"/>
        <d v="2017-02-14T12:23:40"/>
        <d v="2014-11-17T19:00:00"/>
        <d v="2015-01-31T14:58:33"/>
        <d v="2016-05-22T22:00:00"/>
        <d v="2016-11-22T15:28:27"/>
        <d v="2016-04-26T21:00:00"/>
        <d v="2014-12-20T20:00:00"/>
        <d v="2017-03-11T20:58:35"/>
        <d v="2017-03-07T00:00:00"/>
        <d v="2017-01-10T16:59:00"/>
        <d v="2016-12-09T19:00:04"/>
        <d v="2015-12-07T11:47:16"/>
        <d v="2017-03-12T07:10:42"/>
        <d v="2014-02-23T07:00:57"/>
        <d v="2014-12-22T09:47:59"/>
        <d v="2014-01-05T10:38:09"/>
        <d v="2012-02-27T11:17:03"/>
        <d v="2016-01-03T17:59:00"/>
        <d v="2015-02-03T23:00:00"/>
        <d v="2015-09-17T09:59:51"/>
        <d v="2011-07-25T01:50:00"/>
        <d v="2016-01-13T23:11:26"/>
        <d v="2012-05-08T21:00:04"/>
        <d v="2011-03-11T23:00:00"/>
        <d v="2012-06-28T23:27:23"/>
        <d v="2013-09-05T22:59:00"/>
        <d v="2014-06-23T11:01:00"/>
        <d v="2012-06-26T13:00:00"/>
        <d v="2013-12-06T18:22:00"/>
        <d v="2009-12-01T12:00:00"/>
        <d v="2012-04-22T23:00:00"/>
        <d v="2012-04-18T11:44:36"/>
        <d v="2012-09-24T22:59:00"/>
        <d v="2013-01-20T12:21:20"/>
        <d v="2013-01-26T17:54:16"/>
        <d v="2012-02-23T12:33:46"/>
        <d v="2012-03-13T22:59:00"/>
        <d v="2014-03-26T14:10:33"/>
        <d v="2011-02-05T19:46:49"/>
        <d v="2012-06-28T12:26:56"/>
        <d v="2013-06-20T22:31:36"/>
        <d v="2013-12-31T02:00:00"/>
        <d v="2011-12-12T22:39:56"/>
        <d v="2014-08-08T13:00:00"/>
        <d v="2012-03-09T23:02:09"/>
        <d v="2012-05-05T14:15:28"/>
        <d v="2014-08-28T20:00:00"/>
        <d v="2013-03-09T18:42:17"/>
        <d v="2013-03-21T13:03:35"/>
        <d v="2014-05-06T19:06:29"/>
        <d v="2014-04-18T18:00:00"/>
        <d v="2012-05-03T18:00:26"/>
        <d v="2012-06-07T08:14:17"/>
        <d v="2012-05-05T12:25:43"/>
        <d v="2009-12-09T13:24:00"/>
        <d v="2010-02-15T00:00:00"/>
        <d v="2009-09-25T22:59:00"/>
        <d v="2013-12-14T20:58:05"/>
        <d v="2014-04-02T13:36:40"/>
        <d v="2017-04-04T00:15:01"/>
        <d v="2017-04-09T15:29:29"/>
        <d v="2017-03-20T13:07:27"/>
        <d v="2017-03-26T15:14:45"/>
        <d v="2017-03-29T18:32:11"/>
        <d v="2017-04-30T12:00:00"/>
        <d v="2014-08-26T17:00:40"/>
        <d v="2015-06-14T13:45:37"/>
        <d v="2014-07-17T09:59:06"/>
        <d v="2015-12-24T19:00:00"/>
        <d v="2014-08-17T19:08:10"/>
        <d v="2015-02-06T10:04:31"/>
        <d v="2014-05-29T12:50:00"/>
        <d v="2014-11-05T12:34:00"/>
        <d v="2014-06-11T08:44:03"/>
        <d v="2014-03-08T17:11:35"/>
        <d v="2014-06-26T10:22:23"/>
        <d v="2014-06-29T16:31:24"/>
        <d v="2016-12-19T02:59:00"/>
        <d v="2016-10-30T10:25:38"/>
        <d v="2015-07-12T14:31:44"/>
        <d v="2014-10-06T00:00:00"/>
        <d v="2016-01-08T14:47:00"/>
        <d v="2016-06-24T12:27:49"/>
        <d v="2015-03-31T18:39:00"/>
        <d v="2016-10-17T14:10:31"/>
        <d v="2016-08-25T09:34:36"/>
        <d v="2016-02-20T17:22:18"/>
        <d v="2015-08-11T13:37:08"/>
        <d v="2017-01-03T15:12:50"/>
        <d v="2015-04-29T21:25:39"/>
        <d v="2015-06-06T10:12:32"/>
        <d v="2015-04-21T11:13:42"/>
        <d v="2015-01-10T12:21:00"/>
        <d v="2015-05-02T17:02:16"/>
        <d v="2015-06-05T13:48:24"/>
        <d v="2015-10-17T09:52:58"/>
        <d v="2015-01-30T19:39:00"/>
        <d v="2015-08-03T10:35:24"/>
        <d v="2016-02-07T11:58:00"/>
        <d v="2016-04-30T17:00:00"/>
        <d v="2014-12-11T11:31:10"/>
        <d v="2015-12-28T19:16:40"/>
        <d v="2015-10-26T17:25:56"/>
        <d v="2016-01-17T18:00:00"/>
        <d v="2015-10-21T07:45:33"/>
        <d v="2016-04-25T17:16:56"/>
        <d v="2015-04-14T11:19:25"/>
        <d v="2016-02-10T14:30:11"/>
        <d v="2014-12-17T23:32:21"/>
        <d v="2015-06-25T13:39:56"/>
        <d v="2015-04-23T20:39:31"/>
        <d v="2015-08-29T10:53:44"/>
        <d v="2015-02-12T15:14:20"/>
        <d v="2016-09-09T15:03:57"/>
        <d v="2015-12-10T17:12:46"/>
        <d v="2016-11-25T16:53:03"/>
        <d v="2015-08-25T19:18:50"/>
        <d v="2015-10-04T19:23:36"/>
        <d v="2015-10-01T14:02:22"/>
        <d v="2015-04-10T17:27:28"/>
        <d v="2015-08-03T23:30:03"/>
        <d v="2015-02-21T20:21:47"/>
        <d v="2014-11-13T21:37:23"/>
        <d v="2015-08-05T11:50:32"/>
        <d v="2015-01-10T15:07:04"/>
        <d v="2016-07-22T10:02:20"/>
        <d v="2015-01-15T14:29:00"/>
        <d v="2015-07-25T16:59:00"/>
        <d v="2015-01-04T01:17:44"/>
        <d v="2015-03-31T13:04:04"/>
        <d v="2015-10-28T21:53:43"/>
        <d v="2015-08-08T10:33:37"/>
        <d v="2015-02-26T03:41:33"/>
        <d v="2017-01-10T03:57:00"/>
        <d v="2015-10-15T15:22:38"/>
        <d v="2015-01-02T16:14:16"/>
        <d v="2015-07-02T16:59:44"/>
        <d v="2014-12-18T15:28:26"/>
        <d v="2016-04-14T01:26:04"/>
        <d v="2016-03-05T14:44:56"/>
        <d v="2015-05-13T11:18:51"/>
        <d v="2016-03-30T15:10:58"/>
        <d v="2016-01-02T19:56:47"/>
        <d v="2016-09-03T09:02:55"/>
        <d v="2015-01-18T21:39:50"/>
        <d v="2015-04-11T01:00:00"/>
        <d v="2014-11-05T23:22:37"/>
        <d v="2015-08-18T16:01:15"/>
        <d v="2015-09-07T04:47:55"/>
        <d v="2015-08-25T12:34:42"/>
        <d v="2016-11-26T13:41:13"/>
        <d v="2014-05-31T18:30:00"/>
        <d v="2015-08-21T22:59:00"/>
        <d v="2016-07-15T15:42:26"/>
        <d v="2015-03-14T10:00:00"/>
        <d v="2014-08-10T16:13:07"/>
        <d v="2015-03-24T14:34:04"/>
        <d v="2015-02-18T12:43:09"/>
        <d v="2014-11-09T20:41:35"/>
        <d v="2015-02-21T11:29:56"/>
        <d v="2015-03-11T11:23:56"/>
        <d v="2014-12-31T11:54:50"/>
        <d v="2014-10-27T16:25:08"/>
        <d v="2016-05-27T17:04:00"/>
        <d v="2015-08-07T23:04:52"/>
        <d v="2016-03-23T01:38:53"/>
        <d v="2015-03-12T12:49:11"/>
        <d v="2017-02-05T11:44:00"/>
        <d v="2016-02-11T22:08:24"/>
        <d v="2016-06-27T21:23:33"/>
        <d v="2015-03-08T00:14:57"/>
        <d v="2016-02-27T16:35:43"/>
        <d v="2015-08-03T23:27:54"/>
        <d v="2015-10-05T01:39:46"/>
        <d v="2016-01-29T09:46:10"/>
        <d v="2015-03-17T13:00:00"/>
        <d v="2015-12-07T17:57:42"/>
        <d v="2015-10-18T14:38:49"/>
        <d v="2016-02-13T16:35:13"/>
        <d v="2015-07-22T23:59:00"/>
        <d v="2015-03-19T10:00:28"/>
        <d v="2014-08-15T10:00:22"/>
        <d v="2016-05-25T13:06:31"/>
        <d v="2015-09-25T23:33:41"/>
        <d v="2016-11-26T10:27:51"/>
        <d v="2016-11-11T23:00:00"/>
        <d v="2016-08-31T00:36:00"/>
        <d v="2014-11-29T23:25:15"/>
        <d v="2014-10-27T22:11:00"/>
        <d v="2017-03-05T16:48:10"/>
        <d v="2015-12-29T18:00:00"/>
        <d v="2017-02-02T11:36:49"/>
        <d v="2017-03-10T23:50:08"/>
        <d v="2016-04-20T13:45:50"/>
        <d v="2017-02-25T18:03:59"/>
        <d v="2016-03-24T08:27:36"/>
        <d v="2016-06-09T14:00:00"/>
        <d v="2016-03-23T09:18:05"/>
        <d v="2017-01-02T23:17:00"/>
        <d v="2012-07-18T23:28:16"/>
        <d v="2013-04-16T14:00:00"/>
        <d v="2015-09-30T14:29:00"/>
        <d v="2012-09-23T12:15:48"/>
        <d v="2013-05-08T21:27:33"/>
        <d v="2012-05-10T12:00:00"/>
        <d v="2012-10-28T00:00:00"/>
        <d v="2011-02-08T05:18:49"/>
        <d v="2012-05-23T20:47:35"/>
        <d v="2012-01-25T18:49:52"/>
        <d v="2010-09-03T20:03:00"/>
        <d v="2012-11-10T13:57:49"/>
        <d v="2010-10-10T19:16:16"/>
        <d v="2010-07-10T17:00:00"/>
        <d v="2014-11-03T03:52:50"/>
        <d v="2012-08-12T11:35:45"/>
        <d v="2013-01-13T17:48:33"/>
        <d v="2012-07-27T21:00:00"/>
        <d v="2015-10-10T17:28:04"/>
        <d v="2012-04-30T10:30:08"/>
        <d v="2011-08-01T13:46:23"/>
        <d v="2012-05-01T12:00:03"/>
        <d v="2011-09-15T17:00:03"/>
        <d v="2011-10-12T18:57:59"/>
        <d v="2012-04-22T11:59:36"/>
        <d v="2012-05-26T20:59:57"/>
        <d v="2011-11-16T11:11:48"/>
        <d v="2013-05-09T11:33:59"/>
        <d v="2012-06-23T00:27:56"/>
        <d v="2011-01-15T20:51:00"/>
        <d v="2012-06-16T04:59:00"/>
        <d v="2013-04-28T23:02:20"/>
        <d v="2012-05-23T10:29:04"/>
        <d v="2012-06-06T17:42:55"/>
        <d v="2013-03-29T17:54:52"/>
        <d v="2011-08-05T16:05:38"/>
        <d v="2015-01-27T18:13:07"/>
        <d v="2012-12-31T13:00:00"/>
        <d v="2012-06-23T13:32:55"/>
        <d v="2015-09-27T13:38:24"/>
        <d v="2014-09-21T14:48:38"/>
        <d v="2016-06-07T16:06:00"/>
        <d v="2014-11-14T20:22:14"/>
        <d v="2015-03-13T19:20:16"/>
        <d v="2015-10-03T16:00:00"/>
        <d v="2015-05-10T20:45:04"/>
        <d v="2014-08-14T17:50:34"/>
        <d v="2015-04-20T13:25:49"/>
        <d v="2015-05-14T18:56:12"/>
        <d v="2016-02-01T05:43:33"/>
        <d v="2014-12-13T16:02:41"/>
        <d v="2017-02-25T19:09:49"/>
        <d v="2014-08-20T04:21:17"/>
        <d v="2015-02-22T15:09:13"/>
        <d v="2014-11-29T11:40:52"/>
        <d v="2015-03-19T13:15:30"/>
        <d v="2014-11-13T12:20:28"/>
        <d v="2014-07-18T22:43:24"/>
        <d v="2016-10-15T14:21:00"/>
        <d v="2015-10-13T18:13:41"/>
        <d v="2016-04-22T09:52:00"/>
        <d v="2014-11-17T19:24:52"/>
        <d v="2014-12-20T23:30:00"/>
        <d v="2012-06-28T15:16:11"/>
        <d v="2014-12-07T23:59:00"/>
        <d v="2013-10-17T22:59:00"/>
        <d v="2015-08-20T06:00:00"/>
        <d v="2012-03-24T19:56:15"/>
        <d v="2015-04-19T23:50:00"/>
        <d v="2015-08-14T22:59:00"/>
        <d v="2012-08-16T15:22:46"/>
        <d v="2013-03-01T13:01:08"/>
        <d v="2010-01-01T01:00:00"/>
        <d v="2014-12-01T14:59:05"/>
        <d v="2013-07-29T21:32:46"/>
        <d v="2011-08-01T10:34:15"/>
        <d v="2013-02-23T23:59:00"/>
        <d v="2015-02-02T16:39:12"/>
        <d v="2011-10-29T11:12:01"/>
        <d v="2013-09-26T05:46:58"/>
        <d v="2013-09-30T22:59:00"/>
        <d v="2011-01-01T22:00:00"/>
        <d v="2012-07-08T07:29:29"/>
        <d v="2015-02-26T19:30:00"/>
        <d v="2013-10-05T00:00:00"/>
        <d v="2012-04-04T12:33:23"/>
        <d v="2016-09-29T23:27:00"/>
        <d v="2013-05-31T12:00:00"/>
        <d v="2015-10-07T22:59:00"/>
        <d v="2012-03-21T15:48:00"/>
        <d v="2017-03-05T14:26:21"/>
        <d v="2012-09-20T23:46:47"/>
        <d v="2015-05-31T22:59:00"/>
        <d v="2012-05-28T10:43:13"/>
        <d v="2012-12-24T18:47:37"/>
        <d v="2014-05-15T12:53:06"/>
        <d v="2015-05-01T08:59:00"/>
        <d v="2011-11-15T14:37:00"/>
        <d v="2015-03-06T17:49:34"/>
        <d v="2015-10-13T07:41:29"/>
        <d v="2016-10-11T07:35:39"/>
        <d v="2015-07-29T22:20:51"/>
        <d v="2014-07-31T19:58:19"/>
        <d v="2016-05-09T15:50:00"/>
        <d v="2014-08-21T18:32:28"/>
        <d v="2015-04-23T16:05:38"/>
        <d v="2016-09-01T10:59:54"/>
        <d v="2015-09-16T21:31:52"/>
        <d v="2017-02-08T16:40:35"/>
        <d v="2016-05-19T03:12:01"/>
        <d v="2015-04-12T21:51:57"/>
        <d v="2014-08-23T09:12:29"/>
        <d v="2016-05-18T14:49:05"/>
        <d v="2015-01-11T21:36:34"/>
        <d v="2015-04-10T18:14:07"/>
        <d v="2014-08-04T14:41:37"/>
        <d v="2015-10-09T12:00:00"/>
        <d v="2014-09-15T14:55:03"/>
        <d v="2015-05-15T22:00:00"/>
        <d v="2015-11-16T11:04:58"/>
        <d v="2016-10-29T18:43:54"/>
        <d v="2015-03-16T12:28:00"/>
        <d v="2015-06-14T23:09:29"/>
        <d v="2014-07-05T18:07:12"/>
        <d v="2015-12-25T02:55:36"/>
        <d v="2015-12-30T11:12:33"/>
        <d v="2015-03-31T08:14:00"/>
        <d v="2016-03-23T06:52:07"/>
        <d v="2016-01-26T09:08:17"/>
        <d v="2016-03-13T15:45:24"/>
        <d v="2014-10-05T14:13:41"/>
        <d v="2015-04-25T15:17:06"/>
        <d v="2014-08-07T18:13:48"/>
        <d v="2017-02-24T00:51:40"/>
        <d v="2014-08-07T10:56:49"/>
        <d v="2016-06-19T03:11:57"/>
        <d v="2015-09-23T15:10:01"/>
        <d v="2014-08-03T13:05:47"/>
        <d v="2016-03-25T15:36:40"/>
        <d v="2012-09-12T22:59:00"/>
        <d v="2014-11-12T16:20:00"/>
        <d v="2013-12-23T16:54:14"/>
        <d v="2012-04-28T20:13:43"/>
        <d v="2016-06-17T07:59:50"/>
        <d v="2014-04-29T12:06:22"/>
        <d v="2015-08-11T21:00:00"/>
        <d v="2017-03-14T19:00:00"/>
        <d v="2012-07-15T00:42:31"/>
        <d v="2016-08-22T01:59:00"/>
        <d v="2017-01-02T17:59:00"/>
        <d v="2015-01-08T22:26:10"/>
        <d v="2012-09-21T14:38:14"/>
        <d v="2014-04-30T00:00:00"/>
        <d v="2016-04-30T07:00:00"/>
        <d v="2015-08-25T18:52:09"/>
        <d v="2014-10-20T15:59:11"/>
        <d v="2015-12-01T15:01:01"/>
        <d v="2015-10-23T06:00:00"/>
        <d v="2015-10-10T20:00:00"/>
        <d v="2015-05-21T12:56:28"/>
        <d v="2016-12-30T12:50:16"/>
        <d v="2016-12-02T01:09:26"/>
        <d v="2012-09-13T05:07:02"/>
        <d v="2016-11-09T15:26:48"/>
        <d v="2015-06-03T10:04:29"/>
        <d v="2015-11-26T15:54:21"/>
        <d v="2014-11-30T18:11:07"/>
        <d v="2015-05-14T07:55:22"/>
        <d v="2016-06-30T05:00:00"/>
        <d v="2015-08-29T23:03:47"/>
        <d v="2016-05-28T20:28:59"/>
        <d v="2014-02-27T18:00:00"/>
        <d v="2016-09-29T10:45:21"/>
        <d v="2015-03-09T16:49:21"/>
        <d v="2016-10-15T20:00:00"/>
        <d v="2016-10-12T08:11:15"/>
        <d v="2015-01-15T16:54:55"/>
        <d v="2015-02-19T15:45:48"/>
        <d v="2015-06-07T22:51:14"/>
        <d v="2014-09-15T15:09:00"/>
        <d v="2016-07-15T01:57:00"/>
        <d v="2017-03-10T14:00:35"/>
        <d v="2014-11-08T16:13:23"/>
        <d v="2015-09-09T02:31:09"/>
        <d v="2015-08-14T01:16:59"/>
        <d v="2016-03-09T12:09:20"/>
        <d v="2016-02-01T18:55:41"/>
        <d v="2016-12-21T09:59:03"/>
        <d v="2015-12-17T14:20:09"/>
        <d v="2014-12-09T22:48:45"/>
        <d v="2014-06-12T23:00:00"/>
        <d v="2015-04-21T08:25:26"/>
        <d v="2016-02-09T15:00:00"/>
        <d v="2017-03-12T14:00:00"/>
        <d v="2016-08-02T20:30:00"/>
        <d v="2016-07-30T16:13:14"/>
        <d v="2015-04-17T20:40:10"/>
        <d v="2015-11-24T13:06:58"/>
        <d v="2013-10-25T18:00:10"/>
        <d v="2015-08-21T12:55:13"/>
        <d v="2015-09-04T10:00:00"/>
        <d v="2015-12-09T01:59:00"/>
        <d v="2015-05-04T16:29:34"/>
        <d v="2015-09-25T16:00:00"/>
        <d v="2016-02-10T17:13:36"/>
        <d v="2015-11-09T09:32:00"/>
        <d v="2016-01-09T19:51:36"/>
        <d v="2014-07-28T19:29:40"/>
        <d v="2014-12-19T14:38:00"/>
        <d v="2015-12-28T01:00:00"/>
        <d v="2014-10-29T17:45:00"/>
        <d v="2016-07-04T23:59:00"/>
        <d v="2014-11-10T16:34:49"/>
        <d v="2016-05-22T09:59:34"/>
        <d v="2014-07-02T19:42:23"/>
        <d v="2015-09-24T14:09:25"/>
        <d v="2015-02-27T19:01:34"/>
        <d v="2016-04-05T23:04:51"/>
        <d v="2014-07-10T16:29:10"/>
        <d v="2014-11-22T00:59:00"/>
        <d v="2015-03-01T13:07:20"/>
        <d v="2014-08-09T16:57:05"/>
        <d v="2015-04-27T10:42:10"/>
        <d v="2014-09-30T18:23:43"/>
        <d v="2015-06-29T10:21:58"/>
        <d v="2015-02-23T22:00:00"/>
        <d v="2016-07-30T18:04:50"/>
        <d v="2015-06-02T21:31:16"/>
        <d v="2015-05-10T12:22:37"/>
        <d v="2015-03-25T02:01:00"/>
        <d v="2014-08-12T22:19:26"/>
        <d v="2014-09-25T22:22:19"/>
        <d v="2015-04-13T22:21:58"/>
        <d v="2014-12-25T15:16:00"/>
        <d v="2015-08-02T17:00:00"/>
        <d v="2014-06-27T16:33:28"/>
        <d v="2014-08-08T16:31:03"/>
        <d v="2014-09-18T15:59:32"/>
        <d v="2017-04-07T12:35:34"/>
        <d v="2017-04-05T13:14:37"/>
        <d v="2017-03-22T10:33:50"/>
        <d v="2017-04-05T14:41:54"/>
        <d v="2017-03-24T15:59:18"/>
        <d v="2014-10-16T01:59:00"/>
        <d v="2013-05-27T01:59:00"/>
        <d v="2016-07-21T11:45:26"/>
        <d v="2016-10-03T22:59:00"/>
        <d v="2014-08-08T21:00:00"/>
        <d v="2014-06-20T17:01:00"/>
        <d v="2013-07-13T13:00:00"/>
        <d v="2015-12-24T10:41:24"/>
        <d v="2016-10-14T18:00:00"/>
        <d v="2016-02-21T04:33:48"/>
        <d v="2015-10-08T02:59:53"/>
        <d v="2014-12-06T17:57:29"/>
        <d v="2016-05-03T18:00:00"/>
        <d v="2016-04-17T18:44:54"/>
        <d v="2016-11-11T07:10:53"/>
        <d v="2013-09-06T14:00:00"/>
        <d v="2017-01-29T15:34:13"/>
        <d v="2014-12-31T16:08:08"/>
        <d v="2015-08-15T02:50:59"/>
        <d v="2017-03-01T12:52:15"/>
        <d v="2016-04-22T08:55:11"/>
        <d v="2015-08-07T11:14:23"/>
        <d v="2015-12-30T09:23:54"/>
        <d v="2015-05-01T00:46:37"/>
        <d v="2013-04-22T07:59:35"/>
        <d v="2014-10-17T23:00:00"/>
        <d v="2013-05-27T19:00:00"/>
        <d v="2015-04-10T00:32:54"/>
        <d v="2016-10-13T16:59:00"/>
        <d v="2013-03-13T15:00:00"/>
        <d v="2014-04-23T10:59:33"/>
        <d v="2014-01-15T14:00:00"/>
        <d v="2016-11-05T22:26:44"/>
        <d v="2014-05-05T16:18:37"/>
        <d v="2015-03-11T18:45:52"/>
        <d v="2014-10-19T21:07:00"/>
        <d v="2012-05-15T12:16:27"/>
        <d v="2016-10-19T02:53:27"/>
        <d v="2012-02-28T20:29:58"/>
        <d v="2012-07-14T18:42:48"/>
        <d v="2014-08-29T13:45:11"/>
        <d v="2012-06-15T22:10:00"/>
        <d v="2016-09-02T12:03:22"/>
        <d v="2015-04-04T13:10:37"/>
        <d v="2012-06-30T15:00:00"/>
        <d v="2014-06-17T16:17:22"/>
        <d v="2011-12-18T13:21:44"/>
        <d v="2012-08-26T16:37:03"/>
        <d v="2014-09-11T10:15:51"/>
        <d v="2015-04-08T13:58:47"/>
        <d v="2014-01-11T16:36:41"/>
        <d v="2016-08-06T10:45:32"/>
        <d v="2016-10-10T05:36:23"/>
        <d v="2016-07-16T03:47:46"/>
        <d v="2013-06-20T06:04:18"/>
        <d v="2013-01-02T20:31:33"/>
        <d v="2012-03-18T18:53:15"/>
        <d v="2013-05-24T08:54:44"/>
        <d v="2012-05-30T14:00:00"/>
        <d v="2012-10-28T08:53:48"/>
        <d v="2011-08-11T11:01:58"/>
        <d v="2015-08-16T18:00:50"/>
        <d v="2012-03-29T08:45:23"/>
        <d v="2014-06-05T14:49:50"/>
        <d v="2014-03-18T10:55:30"/>
        <d v="2013-02-01T12:00:00"/>
        <d v="2013-10-05T15:51:34"/>
        <d v="2016-04-24T15:45:21"/>
        <d v="2013-03-07T22:02:08"/>
        <d v="2011-12-15T19:19:14"/>
        <d v="2015-06-12T02:07:56"/>
        <d v="2015-07-17T11:03:24"/>
        <d v="2014-08-25T18:28:26"/>
        <d v="2015-11-22T10:03:41"/>
        <d v="2017-03-10T05:44:48"/>
        <d v="2015-02-12T02:00:00"/>
        <d v="2015-02-16T23:59:00"/>
        <d v="2015-04-23T07:50:46"/>
        <d v="2014-10-29T13:54:03"/>
        <d v="2016-08-05T16:00:00"/>
        <d v="2014-07-09T08:39:40"/>
        <d v="2014-07-17T23:45:52"/>
        <d v="2016-07-29T11:50:43"/>
        <d v="2015-03-11T23:00:00"/>
        <d v="2015-02-11T17:31:43"/>
        <d v="2016-09-08T23:00:00"/>
        <d v="2015-08-12T00:32:39"/>
        <d v="2015-07-21T05:03:25"/>
        <d v="2016-03-03T14:00:00"/>
        <d v="2014-06-06T18:00:00"/>
        <d v="2014-07-05T07:40:28"/>
        <d v="2014-07-08T17:34:00"/>
        <d v="2015-07-31T11:00:00"/>
        <d v="2016-06-17T11:00:00"/>
        <d v="2015-01-04T08:16:06"/>
        <d v="2014-10-10T06:00:00"/>
        <d v="2015-08-06T10:31:47"/>
        <d v="2015-07-15T19:00:00"/>
        <d v="2014-09-29T05:53:10"/>
        <d v="2015-08-22T07:07:53"/>
        <d v="2015-08-05T06:00:00"/>
        <d v="2015-06-29T15:57:18"/>
        <d v="2015-08-22T15:18:55"/>
        <d v="2016-03-30T09:39:00"/>
        <d v="2014-05-31T22:59:00"/>
        <d v="2015-02-23T06:55:03"/>
        <d v="2015-04-05T23:00:00"/>
        <d v="2016-12-14T12:49:21"/>
        <d v="2015-05-09T04:35:15"/>
        <d v="2016-08-07T13:38:29"/>
        <d v="2015-08-02T11:00:00"/>
        <d v="2015-02-28T10:14:22"/>
        <d v="2015-09-23T09:21:26"/>
        <d v="2015-06-14T07:36:49"/>
        <d v="2016-02-25T19:00:00"/>
        <d v="2014-09-23T17:08:55"/>
        <d v="2015-03-27T10:24:52"/>
        <d v="2015-03-31T17:59:00"/>
        <d v="2015-06-12T20:43:00"/>
        <d v="2015-12-04T14:01:26"/>
        <d v="2015-07-10T02:00:00"/>
        <d v="2016-06-03T11:30:00"/>
        <d v="2015-10-02T18:00:00"/>
        <d v="2016-06-02T05:25:18"/>
        <d v="2014-05-11T22:59:00"/>
        <d v="2015-07-16T14:47:50"/>
        <d v="2014-11-23T17:00:00"/>
        <d v="2015-10-10T21:00:00"/>
        <d v="2015-01-30T18:02:10"/>
        <d v="2015-12-04T19:00:00"/>
        <d v="2017-02-17T23:59:00"/>
        <d v="2015-12-09T17:48:04"/>
        <d v="2014-08-13T17:00:00"/>
        <d v="2014-08-24T23:59:00"/>
        <d v="2015-03-18T12:00:00"/>
        <d v="2015-12-13T13:44:57"/>
        <d v="2014-06-21T06:00:00"/>
        <d v="2016-06-12T23:00:00"/>
        <d v="2017-01-04T08:06:20"/>
        <d v="2015-06-07T19:23:53"/>
        <d v="2015-05-29T11:36:34"/>
        <d v="2016-05-23T14:21:05"/>
        <d v="2015-05-29T10:34:19"/>
        <d v="2016-04-23T05:16:40"/>
        <d v="2014-09-05T19:10:11"/>
        <d v="2016-01-29T18:17:00"/>
        <d v="2014-06-20T20:05:03"/>
        <d v="2014-09-13T23:34:57"/>
        <d v="2015-05-07T12:11:59"/>
        <d v="2016-01-29T18:34:00"/>
        <d v="2015-08-08T16:34:00"/>
        <d v="2017-02-20T13:00:00"/>
        <d v="2014-12-05T06:28:00"/>
        <d v="2015-10-16T03:41:44"/>
        <d v="2016-06-19T14:12:56"/>
        <d v="2015-09-24T09:10:48"/>
        <d v="2014-06-24T13:57:09"/>
        <d v="2014-09-09T11:12:03"/>
        <d v="2015-07-17T08:18:00"/>
        <d v="2015-01-05T21:44:19"/>
        <d v="2016-10-14T17:00:00"/>
        <d v="2016-07-03T23:00:00"/>
        <d v="2016-10-05T14:50:54"/>
        <d v="2016-07-19T09:14:41"/>
        <d v="2014-05-16T23:32:45"/>
        <d v="2014-12-21T12:43:33"/>
        <d v="2015-06-19T21:47:18"/>
        <d v="2015-01-28T14:37:11"/>
        <d v="2017-01-17T15:16:26"/>
        <d v="2016-05-04T22:04:53"/>
        <d v="2015-07-16T12:51:19"/>
        <d v="2016-11-30T12:00:00"/>
        <d v="2015-07-03T09:46:35"/>
        <d v="2016-01-20T12:24:21"/>
        <d v="2015-08-20T12:05:00"/>
        <d v="2014-12-03T10:20:36"/>
        <d v="2016-05-01T09:18:38"/>
        <d v="2016-02-05T23:59:00"/>
        <d v="2014-12-05T12:27:15"/>
        <d v="2015-03-13T19:50:01"/>
        <d v="2015-09-18T22:59:00"/>
        <d v="2015-01-11T05:15:24"/>
        <d v="2014-10-17T23:59:00"/>
        <d v="2014-08-29T15:43:05"/>
        <d v="2014-08-08T22:00:00"/>
        <d v="2016-04-15T15:12:08"/>
        <d v="2014-08-25T16:00:00"/>
        <d v="2015-01-08T21:00:00"/>
        <d v="2015-04-03T17:40:15"/>
        <d v="2014-06-22T16:00:00"/>
        <d v="2016-12-12T01:00:00"/>
        <d v="2015-10-11T10:29:05"/>
        <d v="2015-10-31T10:57:33"/>
        <d v="2016-07-23T20:52:38"/>
        <d v="2014-08-09T00:37:12"/>
        <d v="2015-02-07T16:42:19"/>
        <d v="2015-08-24T05:33:16"/>
        <d v="2015-09-08T23:00:18"/>
        <d v="2014-11-09T07:00:00"/>
        <d v="2016-09-06T20:21:53"/>
        <d v="2015-07-31T20:00:00"/>
        <d v="2016-05-14T16:03:57"/>
        <d v="2016-06-08T12:33:39"/>
        <d v="2014-11-25T14:46:00"/>
        <d v="2015-06-12T15:11:27"/>
        <d v="2015-06-27T13:27:06"/>
        <d v="2016-01-14T22:09:34"/>
        <d v="2014-09-06T17:08:59"/>
        <d v="2015-03-14T15:46:34"/>
        <d v="2016-03-16T03:33:10"/>
        <d v="2014-05-19T06:26:29"/>
        <d v="2015-09-16T00:37:27"/>
        <d v="2015-10-29T10:06:47"/>
        <d v="2014-08-05T09:52:09"/>
        <d v="2015-03-25T13:01:10"/>
        <d v="2014-09-25T16:16:44"/>
        <d v="2015-05-18T15:58:47"/>
        <d v="2015-01-23T22:00:00"/>
        <d v="2015-05-08T22:59:00"/>
        <d v="2014-09-11T09:01:08"/>
        <d v="2015-02-23T13:22:59"/>
        <d v="2014-07-15T00:00:00"/>
        <d v="2016-03-04T18:57:26"/>
        <d v="2014-05-25T08:32:38"/>
        <d v="2015-05-07T09:01:04"/>
        <d v="2014-09-15T01:08:00"/>
        <d v="2015-02-21T06:00:00"/>
        <d v="2016-06-04T17:57:33"/>
        <d v="2014-06-15T10:16:04"/>
        <d v="2016-08-29T12:00:00"/>
        <d v="2014-10-12T23:59:00"/>
        <d v="2014-07-13T05:58:33"/>
        <d v="2015-01-30T11:53:34"/>
        <d v="2014-08-27T20:00:00"/>
        <d v="2015-01-18T13:33:38"/>
        <d v="2015-03-01T18:02:35"/>
        <d v="2015-12-16T15:18:00"/>
        <d v="2015-04-12T22:06:20"/>
        <d v="2015-06-07T16:56:38"/>
        <d v="2015-05-23T22:21:00"/>
        <d v="2016-08-15T07:44:52"/>
        <d v="2016-11-24T12:11:00"/>
        <d v="2015-06-02T10:34:53"/>
        <d v="2015-11-19T15:45:17"/>
        <d v="2016-01-23T03:45:52"/>
        <d v="2014-10-05T14:16:13"/>
        <d v="2016-10-16T23:00:00"/>
        <d v="2015-10-08T14:00:21"/>
        <d v="2017-03-16T08:00:03"/>
        <d v="2015-06-16T12:47:29"/>
        <d v="2016-05-04T18:00:50"/>
        <d v="2015-03-27T18:16:12"/>
        <d v="2016-05-08T12:41:57"/>
        <d v="2016-06-06T19:12:05"/>
        <d v="2014-09-11T13:10:23"/>
        <d v="2015-03-25T23:00:00"/>
        <d v="2015-03-01T01:59:00"/>
        <d v="2015-07-02T06:17:04"/>
        <d v="2014-08-06T16:32:00"/>
        <d v="2015-07-07T12:30:33"/>
        <d v="2015-09-16T12:43:32"/>
        <d v="2015-03-08T22:44:52"/>
        <d v="2016-08-16T22:59:00"/>
        <d v="2015-05-03T17:51:00"/>
        <d v="2014-07-18T11:04:11"/>
        <d v="2014-08-31T10:47:58"/>
        <d v="2016-12-04T20:00:00"/>
        <d v="2015-12-31T23:00:00"/>
        <d v="2014-09-25T20:35:00"/>
        <d v="2014-11-26T22:00:00"/>
        <d v="2016-03-13T07:00:00"/>
        <d v="2015-03-22T21:14:00"/>
        <d v="2014-10-20T00:59:00"/>
        <d v="2015-01-06T01:00:00"/>
        <d v="2015-08-23T21:00:00"/>
        <d v="2015-09-23T08:25:56"/>
        <d v="2016-02-11T11:29:03"/>
        <d v="2014-11-11T11:10:36"/>
        <d v="2016-08-24T01:41:21"/>
        <d v="2016-10-30T23:00:00"/>
        <d v="2016-05-01T06:00:06"/>
        <d v="2016-10-12T19:00:00"/>
        <d v="2016-06-20T03:41:21"/>
        <d v="2015-12-20T23:59:00"/>
        <d v="2016-01-07T08:47:00"/>
        <d v="2017-01-27T15:05:30"/>
        <d v="2016-10-09T13:25:10"/>
        <d v="2016-02-20T15:07:47"/>
        <d v="2014-10-03T06:29:32"/>
        <d v="2017-01-19T10:57:51"/>
        <d v="2015-05-26T16:54:00"/>
        <d v="2017-02-26T23:59:00"/>
        <d v="2014-06-15T23:25:00"/>
        <d v="2017-01-31T13:00:00"/>
        <d v="2016-07-13T16:29:42"/>
        <d v="2012-12-26T15:04:12"/>
        <d v="2016-03-01T00:59:00"/>
        <d v="2014-11-15T17:08:44"/>
        <d v="2014-10-06T11:11:45"/>
        <d v="2014-12-14T13:09:51"/>
        <d v="2015-04-25T00:11:23"/>
        <d v="2016-01-21T00:05:19"/>
        <d v="2014-11-26T09:40:40"/>
        <d v="2015-02-21T14:58:39"/>
        <d v="2015-12-23T17:59:00"/>
        <d v="2015-02-10T11:52:10"/>
        <d v="2015-06-21T15:04:09"/>
        <d v="2014-11-05T00:00:00"/>
        <d v="2014-06-10T23:00:00"/>
        <d v="2014-07-18T08:09:12"/>
        <d v="2014-08-20T15:24:03"/>
        <d v="2015-07-20T17:00:00"/>
        <d v="2014-05-26T22:00:00"/>
        <d v="2015-08-14T15:18:53"/>
        <d v="2016-11-22T00:59:00"/>
        <d v="2016-08-27T17:53:29"/>
        <d v="2015-06-11T11:13:06"/>
        <d v="2012-10-06T18:51:15"/>
        <d v="2014-05-30T11:00:00"/>
        <d v="2017-03-03T06:01:32"/>
        <d v="2015-03-20T10:54:11"/>
        <d v="2016-08-15T01:20:25"/>
        <d v="2014-11-17T23:35:00"/>
        <d v="2015-09-16T12:56:11"/>
        <d v="2016-10-14T16:10:47"/>
        <d v="2015-09-10T20:04:19"/>
        <d v="2016-08-17T21:38:45"/>
        <d v="2016-10-31T22:59:00"/>
        <d v="2013-05-04T08:26:49"/>
        <d v="2013-08-16T06:59:00"/>
        <d v="2010-10-01T23:59:00"/>
        <d v="2016-03-04T01:03:17"/>
        <d v="2013-12-29T02:59:00"/>
        <d v="2015-06-26T18:00:00"/>
        <d v="2016-01-20T15:50:48"/>
        <d v="2015-10-06T11:30:47"/>
        <d v="2015-04-15T21:50:00"/>
        <d v="2016-02-02T12:26:38"/>
        <d v="2014-08-21T22:44:15"/>
        <d v="2014-09-09T23:52:00"/>
        <d v="2016-04-27T08:16:00"/>
        <d v="2014-12-31T16:22:00"/>
        <d v="2015-06-13T19:20:55"/>
        <d v="2016-05-04T23:02:40"/>
        <d v="2017-02-08T04:59:05"/>
        <d v="2015-05-28T10:59:00"/>
        <d v="2014-10-01T22:59:00"/>
        <d v="2015-03-01T20:04:00"/>
        <d v="2015-01-09T17:59:50"/>
        <d v="2014-09-29T10:16:24"/>
        <d v="2016-04-03T09:36:51"/>
        <d v="2016-05-20T03:59:00"/>
        <d v="2014-08-08T17:27:26"/>
        <d v="2015-09-28T01:35:34"/>
        <d v="2014-08-13T13:49:08"/>
        <d v="2015-09-30T13:00:00"/>
        <d v="2016-10-22T17:08:58"/>
        <d v="2015-11-22T01:59:00"/>
        <d v="2014-07-29T20:19:32"/>
        <d v="2016-07-10T00:28:57"/>
        <d v="2015-09-09T17:31:19"/>
        <d v="2015-10-16T11:35:52"/>
        <d v="2014-12-14T15:00:34"/>
        <d v="2016-12-07T12:36:09"/>
        <d v="2015-04-21T00:59:00"/>
        <d v="2016-10-29T20:46:00"/>
        <d v="2015-06-14T14:19:00"/>
        <d v="2016-03-10T08:42:39"/>
        <d v="2016-08-18T21:27:20"/>
        <d v="2015-10-09T10:38:43"/>
        <d v="2017-03-02T17:57:58"/>
        <d v="2015-02-25T22:19:55"/>
        <d v="2015-03-22T11:07:15"/>
        <d v="2014-12-26T20:40:44"/>
        <d v="2015-09-19T23:21:31"/>
        <d v="2015-11-15T18:09:06"/>
        <d v="2014-09-01T00:00:00"/>
        <d v="2015-05-05T13:48:00"/>
        <d v="2015-09-29T16:12:39"/>
        <d v="2015-08-17T11:05:59"/>
        <d v="2016-12-20T23:36:30"/>
        <d v="2015-01-08T08:41:00"/>
        <d v="2016-07-08T20:59:00"/>
        <d v="2015-05-01T13:39:05"/>
        <d v="2016-08-14T17:45:43"/>
        <d v="2015-10-15T17:00:00"/>
        <d v="2015-09-20T14:05:56"/>
        <d v="2016-07-31T19:36:20"/>
        <d v="2015-05-20T14:48:46"/>
        <d v="2016-10-07T09:00:00"/>
        <d v="2016-02-07T19:17:00"/>
        <d v="2016-02-11T23:33:11"/>
        <d v="2014-10-20T09:56:15"/>
        <d v="2015-07-16T02:56:00"/>
        <d v="2016-08-23T03:10:18"/>
        <d v="2015-06-11T22:45:06"/>
        <d v="2015-02-02T21:00:00"/>
        <d v="2014-10-19T00:00:00"/>
        <d v="2015-09-16T17:00:00"/>
        <d v="2015-05-11T14:32:31"/>
        <d v="2015-04-28T10:19:54"/>
        <d v="2014-08-27T22:00:10"/>
        <d v="2017-02-18T19:45:19"/>
        <d v="2014-10-04T09:17:00"/>
        <d v="2016-10-31T21:55:34"/>
        <d v="2015-04-17T12:33:02"/>
        <d v="2014-09-21T10:10:50"/>
        <d v="2016-06-05T05:43:47"/>
        <d v="2015-04-01T07:22:05"/>
        <d v="2016-05-27T08:12:00"/>
        <d v="2016-07-02T10:35:23"/>
        <d v="2015-03-26T19:05:32"/>
        <d v="2016-05-05T16:36:36"/>
        <d v="2014-09-26T11:18:55"/>
        <d v="2016-11-09T18:22:12"/>
        <d v="2016-07-09T18:49:58"/>
        <d v="2015-02-02T13:43:21"/>
        <d v="2016-01-06T23:57:52"/>
        <d v="2016-03-27T18:26:02"/>
        <d v="2015-03-01T15:33:49"/>
        <d v="2017-03-16T13:49:01"/>
        <d v="2017-04-18T14:13:39"/>
        <d v="2017-04-13T23:59:00"/>
        <d v="2017-04-08T07:54:05"/>
        <d v="2017-04-21T02:24:20"/>
        <d v="2017-03-24T07:33:54"/>
        <d v="2017-03-27T11:16:59"/>
        <d v="2017-04-03T22:38:41"/>
        <d v="2017-03-31T17:59:00"/>
        <d v="2017-05-03T14:12:00"/>
        <d v="2017-04-03T10:30:07"/>
        <d v="2017-03-24T23:33:00"/>
        <d v="2017-04-07T11:15:03"/>
        <d v="2017-04-16T15:00:00"/>
        <d v="2017-03-19T06:18:59"/>
        <d v="2017-04-09T03:35:56"/>
        <d v="2017-03-19T01:00:00"/>
        <d v="2017-03-27T18:58:54"/>
        <d v="2017-04-16T10:22:46"/>
        <d v="2014-11-06T19:15:55"/>
        <d v="2014-09-30T23:00:00"/>
        <d v="2012-12-06T21:00:00"/>
        <d v="2011-01-24T23:00:00"/>
        <d v="2014-09-10T15:09:34"/>
        <d v="2013-11-02T15:49:27"/>
        <d v="2011-04-30T23:59:00"/>
        <d v="2012-04-01T15:00:58"/>
        <d v="2012-12-20T06:58:45"/>
        <d v="2012-06-01T17:52:24"/>
        <d v="2014-07-19T00:00:00"/>
        <d v="2013-07-22T15:09:12"/>
        <d v="2012-01-18T18:00:00"/>
        <d v="2014-08-12T23:59:00"/>
        <d v="2014-10-15T07:52:02"/>
        <d v="2014-07-06T21:00:00"/>
        <d v="2014-06-15T13:05:25"/>
        <d v="2014-06-09T14:20:15"/>
        <d v="2014-11-26T02:59:00"/>
        <d v="2014-08-01T23:13:01"/>
        <d v="2014-06-13T17:00:00"/>
        <d v="2013-12-12T23:59:00"/>
        <d v="2014-07-01T23:00:00"/>
        <d v="2016-05-06T09:35:58"/>
        <d v="2012-02-14T12:31:08"/>
        <d v="2014-09-26T16:04:52"/>
        <d v="2014-08-25T15:45:08"/>
        <d v="2011-02-17T16:17:07"/>
        <d v="2013-08-18T10:00:00"/>
        <d v="2014-06-21T11:00:09"/>
        <d v="2014-07-16T09:31:15"/>
        <d v="2013-05-06T11:51:11"/>
        <d v="2014-06-20T04:54:09"/>
        <d v="2014-06-15T11:00:00"/>
        <d v="2012-01-31T12:00:00"/>
        <d v="2013-08-23T14:04:29"/>
        <d v="2014-07-01T18:50:31"/>
        <d v="2014-07-16T18:27:21"/>
        <d v="2014-09-16T16:00:00"/>
        <d v="2014-08-04T10:59:33"/>
        <d v="2015-06-10T04:58:22"/>
        <d v="2015-05-24T03:18:52"/>
        <d v="2016-12-08T23:37:55"/>
        <d v="2016-08-16T13:07:49"/>
        <d v="2015-02-28T17:00:00"/>
        <d v="2015-02-20T18:14:16"/>
        <d v="2015-07-26T20:29:58"/>
        <d v="2015-02-12T09:15:42"/>
        <d v="2015-08-01T09:00:00"/>
        <d v="2015-02-04T06:50:18"/>
        <d v="2015-02-16T05:11:17"/>
        <d v="2014-09-06T16:00:00"/>
        <d v="2016-04-30T00:34:00"/>
        <d v="2014-08-31T13:24:37"/>
        <d v="2015-12-14T00:59:00"/>
        <d v="2015-09-25T18:43:42"/>
        <d v="2015-07-17T11:14:00"/>
        <d v="2015-05-01T03:59:32"/>
        <d v="2015-09-19T01:37:31"/>
        <d v="2015-04-23T00:40:07"/>
        <d v="2014-07-28T09:31:17"/>
        <d v="2014-06-20T18:00:00"/>
        <d v="2012-05-31T22:59:00"/>
        <d v="2014-08-14T21:00:00"/>
        <d v="2014-08-08T14:05:51"/>
        <d v="2015-07-26T13:19:19"/>
        <d v="2016-01-05T18:55:00"/>
        <d v="2015-09-09T22:59:00"/>
        <d v="2015-07-11T09:30:00"/>
        <d v="2016-11-04T08:06:24"/>
        <d v="2014-12-30T19:00:00"/>
        <d v="2015-03-22T17:35:47"/>
        <d v="2017-03-12T16:00:00"/>
        <d v="2015-07-05T11:43:23"/>
        <d v="2015-10-24T16:29:00"/>
        <d v="2015-08-20T15:02:56"/>
        <d v="2017-01-10T00:00:00"/>
        <d v="2016-06-03T16:00:00"/>
        <d v="2015-10-30T09:00:12"/>
        <d v="2017-01-17T16:10:36"/>
        <d v="2015-12-16T23:59:00"/>
        <d v="2014-11-20T02:59:58"/>
        <d v="2016-04-16T17:39:07"/>
        <d v="2016-05-03T22:59:00"/>
        <d v="2017-03-02T14:19:15"/>
        <d v="2017-02-01T18:31:00"/>
        <d v="2016-07-01T03:20:51"/>
        <d v="2016-12-28T17:00:33"/>
        <d v="2015-09-28T22:59:00"/>
        <d v="2015-07-01T07:14:58"/>
        <d v="2015-10-25T18:59:00"/>
        <d v="2017-02-16T18:00:00"/>
        <d v="2014-10-14T01:59:00"/>
        <d v="2014-09-19T13:08:12"/>
        <d v="2015-10-08T19:00:00"/>
        <d v="2016-12-01T12:39:42"/>
        <d v="2015-06-11T21:00:00"/>
        <d v="2015-09-11T22:59:00"/>
        <d v="2015-07-12T05:25:12"/>
        <d v="2015-04-04T15:19:17"/>
        <d v="2015-06-20T12:55:14"/>
        <d v="2014-11-05T13:48:44"/>
        <d v="2015-06-21T12:32:46"/>
        <d v="2016-09-07T06:20:40"/>
        <d v="2016-09-07T22:45:00"/>
        <d v="2015-03-25T20:03:29"/>
        <d v="2014-10-07T13:26:15"/>
        <d v="2015-06-10T22:59:00"/>
        <d v="2017-02-22T08:25:52"/>
        <d v="2015-01-08T16:17:41"/>
        <d v="2016-09-30T22:59:00"/>
        <d v="2015-11-30T12:08:38"/>
        <d v="2015-07-16T12:24:36"/>
        <d v="2014-12-21T23:00:00"/>
        <d v="2015-10-30T16:00:00"/>
        <d v="2015-01-28T17:00:00"/>
        <d v="2015-12-03T12:00:00"/>
        <d v="2015-06-12T16:00:00"/>
        <d v="2015-07-17T13:11:00"/>
        <d v="2016-08-24T16:42:08"/>
        <d v="2015-06-16T06:00:00"/>
        <d v="2015-07-12T07:47:45"/>
        <d v="2014-11-02T06:29:35"/>
        <d v="2015-11-06T08:00:09"/>
        <d v="2016-09-14T14:00:00"/>
        <d v="2016-03-15T16:00:00"/>
        <d v="2015-02-08T23:30:00"/>
        <d v="2016-03-31T22:59:00"/>
        <d v="2014-11-18T12:23:26"/>
        <d v="2015-05-30T15:21:43"/>
        <d v="2016-03-31T20:27:39"/>
        <d v="2015-06-01T00:00:00"/>
        <d v="2015-09-01T19:28:25"/>
        <d v="2016-04-28T23:39:48"/>
        <d v="2016-02-10T16:00:00"/>
        <d v="2016-01-29T00:59:00"/>
        <d v="2017-02-28T00:00:00"/>
        <d v="2016-08-15T15:09:42"/>
        <d v="2015-11-28T13:00:28"/>
        <d v="2016-06-20T18:00:00"/>
        <d v="2017-02-20T03:50:02"/>
        <d v="2017-03-11T07:21:31"/>
        <d v="2015-09-16T22:59:00"/>
        <d v="2015-12-04T14:29:08"/>
        <d v="2017-03-04T05:12:32"/>
        <d v="2015-06-16T07:59:14"/>
        <d v="2016-09-26T05:37:09"/>
        <d v="2015-11-22T17:00:00"/>
        <d v="2015-07-27T17:59:00"/>
        <d v="2015-09-12T19:00:00"/>
        <d v="2015-10-14T17:01:03"/>
        <d v="2015-04-29T12:51:02"/>
        <d v="2016-08-01T01:59:00"/>
        <d v="2016-12-07T03:26:16"/>
        <d v="2015-03-28T09:38:04"/>
        <d v="2016-12-22T09:59:12"/>
        <d v="2015-07-31T15:32:28"/>
        <d v="2016-06-09T22:00:00"/>
        <d v="2016-05-14T20:22:19"/>
        <d v="2016-04-13T16:02:45"/>
        <d v="2016-10-16T10:36:18"/>
        <d v="2015-10-06T17:17:05"/>
        <d v="2015-10-17T02:00:10"/>
        <d v="2016-11-11T17:00:00"/>
        <d v="2016-01-26T20:00:00"/>
        <d v="2015-05-08T15:05:00"/>
        <d v="2016-05-06T02:17:21"/>
        <d v="2014-08-08T08:54:00"/>
        <d v="2016-06-07T19:57:04"/>
        <d v="2016-04-10T21:30:00"/>
        <d v="2015-01-31T09:03:06"/>
        <d v="2016-06-21T20:05:57"/>
        <d v="2014-10-15T22:59:00"/>
        <d v="2016-06-21T22:55:00"/>
        <d v="2016-09-25T03:46:48"/>
        <d v="2016-06-05T08:59:50"/>
        <d v="2015-04-05T12:51:17"/>
        <d v="2015-03-08T11:08:25"/>
        <d v="2016-05-08T03:59:26"/>
        <d v="2014-07-04T20:00:00"/>
        <d v="2014-07-27T18:00:00"/>
        <d v="2015-04-01T15:17:48"/>
        <d v="2015-10-06T11:44:46"/>
        <d v="2014-07-19T15:38:50"/>
        <d v="2015-06-15T11:14:40"/>
        <d v="2015-07-30T07:30:22"/>
        <d v="2014-08-03T18:00:00"/>
        <d v="2016-04-05T03:34:06"/>
        <d v="2014-10-10T16:00:00"/>
        <d v="2017-02-24T08:48:00"/>
        <d v="2016-07-28T10:58:38"/>
        <d v="2016-12-06T18:22:34"/>
        <d v="2016-06-12T12:00:00"/>
        <d v="2015-03-31T23:59:00"/>
        <d v="2016-04-13T08:18:00"/>
        <d v="2014-08-29T23:48:13"/>
        <d v="2015-04-17T19:37:00"/>
        <d v="2015-02-25T19:35:10"/>
        <d v="2016-05-08T16:00:00"/>
        <d v="2016-04-29T22:59:00"/>
        <d v="2016-06-13T12:00:00"/>
        <d v="2015-11-29T18:00:00"/>
        <d v="2014-07-23T06:00:00"/>
        <d v="2016-07-01T18:00:00"/>
        <d v="2016-05-02T18:00:00"/>
        <d v="2015-10-28T23:01:00"/>
        <d v="2016-05-10T06:17:00"/>
        <d v="2016-07-15T14:34:32"/>
        <d v="2014-08-01T05:01:50"/>
        <d v="2014-11-19T03:27:59"/>
        <d v="2017-02-24T20:22:14"/>
        <d v="2016-12-14T10:59:00"/>
        <d v="2014-09-01T10:59:00"/>
        <d v="2015-03-06T23:55:00"/>
        <d v="2014-08-19T11:00:00"/>
        <d v="2015-12-12T21:26:32"/>
        <d v="2015-05-12T20:37:17"/>
        <d v="2015-08-01T17:24:54"/>
        <d v="2015-01-01T00:00:00"/>
        <d v="2017-01-14T19:59:40"/>
        <d v="2016-12-17T03:00:00"/>
        <d v="2015-12-02T15:59:25"/>
        <d v="2015-07-18T11:00:00"/>
        <d v="2015-10-28T12:33:36"/>
        <d v="2014-05-18T09:39:33"/>
        <d v="2015-04-25T10:49:54"/>
        <d v="2015-03-20T11:56:00"/>
        <d v="2014-08-31T08:08:00"/>
        <d v="2015-08-26T18:00:00"/>
        <d v="2014-11-29T18:52:58"/>
        <d v="2015-03-10T22:26:23"/>
        <d v="2016-08-01T17:59:00"/>
        <d v="2016-06-23T13:47:00"/>
        <d v="2015-11-20T22:00:00"/>
        <d v="2014-12-10T15:49:12"/>
        <d v="2014-12-03T10:28:26"/>
        <d v="2014-12-14T13:18:08"/>
        <d v="2015-06-18T06:04:01"/>
        <d v="2016-06-03T08:31:22"/>
        <d v="2014-07-10T13:35:45"/>
        <d v="2014-08-08T17:28:00"/>
        <d v="2016-05-06T15:17:35"/>
        <d v="2014-11-05T19:46:00"/>
        <d v="2014-07-27T09:17:25"/>
        <d v="2015-05-30T13:10:00"/>
        <d v="2016-02-18T17:00:00"/>
        <d v="2014-11-21T12:00:00"/>
        <d v="2015-02-21T17:05:25"/>
        <d v="2014-08-28T17:53:34"/>
        <d v="2015-08-07T12:22:26"/>
        <d v="2015-11-11T21:31:00"/>
        <d v="2015-06-25T06:05:24"/>
        <d v="2015-06-17T07:05:02"/>
        <d v="2016-03-01T18:59:00"/>
        <d v="2014-07-16T06:49:36"/>
        <d v="2014-07-06T05:08:09"/>
        <d v="2014-07-18T18:48:24"/>
        <d v="2016-07-31T15:58:00"/>
        <d v="2016-06-06T02:00:00"/>
        <d v="2015-10-07T19:32:52"/>
        <d v="2014-09-27T18:01:02"/>
        <d v="2015-02-27T23:59:00"/>
        <d v="2016-12-01T02:59:00"/>
        <d v="2016-04-17T18:30:00"/>
        <d v="2015-04-23T13:30:00"/>
        <d v="2014-10-25T19:43:00"/>
        <d v="2014-05-23T15:01:47"/>
        <d v="2016-04-06T16:30:00"/>
        <d v="2016-02-13T19:00:00"/>
        <d v="2015-03-04T13:59:23"/>
        <d v="2015-04-24T16:52:21"/>
        <d v="2015-02-05T01:59:00"/>
        <d v="2014-10-04T09:48:56"/>
        <d v="2014-09-20T21:00:00"/>
        <d v="2014-07-02T10:29:12"/>
        <d v="2015-02-28T12:00:00"/>
        <d v="2016-11-01T19:31:01"/>
        <d v="2014-07-30T17:41:41"/>
        <d v="2014-08-18T12:32:33"/>
        <d v="2016-02-05T17:00:00"/>
        <d v="2014-06-16T22:00:00"/>
        <d v="2014-07-10T04:07:49"/>
        <d v="2016-08-06T22:00:00"/>
        <d v="2014-08-21T11:28:00"/>
        <d v="2015-08-19T12:03:40"/>
        <d v="2015-05-02T16:00:00"/>
        <d v="2016-01-18T23:59:00"/>
        <d v="2014-07-11T11:15:00"/>
        <d v="2015-11-13T15:17:00"/>
        <d v="2015-05-30T15:11:12"/>
        <d v="2014-09-09T07:35:46"/>
        <d v="2016-06-08T08:59:00"/>
        <d v="2015-10-23T07:43:56"/>
        <d v="2015-02-05T07:20:00"/>
        <d v="2016-03-18T15:20:12"/>
        <d v="2014-12-16T21:51:29"/>
        <d v="2016-07-08T23:00:00"/>
        <d v="2015-04-02T10:54:31"/>
        <d v="2015-04-21T12:22:07"/>
        <d v="2014-07-22T22:59:00"/>
        <d v="2016-08-13T18:29:16"/>
        <d v="2014-07-31T11:45:59"/>
        <d v="2016-10-13T13:00:27"/>
        <d v="2014-08-01T01:59:00"/>
        <d v="2015-02-12T00:59:00"/>
        <d v="2015-02-02T23:27:00"/>
        <d v="2016-05-20T06:31:00"/>
        <d v="2014-08-15T07:39:12"/>
        <d v="2016-10-28T22:00:00"/>
        <d v="2015-07-10T13:00:00"/>
        <d v="2016-10-10T22:59:00"/>
        <d v="2016-08-22T22:07:17"/>
        <d v="2015-08-09T11:00:00"/>
        <d v="2016-04-19T18:27:30"/>
        <d v="2015-03-20T10:07:12"/>
        <d v="2016-09-20T22:00:00"/>
        <d v="2016-04-28T10:24:05"/>
        <d v="2016-07-15T16:38:00"/>
        <d v="2014-08-31T15:00:00"/>
        <d v="2014-11-06T00:59:00"/>
        <d v="2015-03-20T15:27:00"/>
        <d v="2016-07-20T07:02:11"/>
        <d v="2014-11-02T19:00:00"/>
        <d v="2014-10-26T22:00:00"/>
        <d v="2015-05-16T22:00:00"/>
        <d v="2015-03-16T16:00:00"/>
        <d v="2014-06-21T15:31:20"/>
        <d v="2015-07-10T16:00:00"/>
        <d v="2015-01-02T00:56:28"/>
        <d v="2014-07-06T13:31:06"/>
        <d v="2014-07-03T11:03:01"/>
        <d v="2016-06-15T13:14:59"/>
        <d v="2016-02-02T11:38:00"/>
        <d v="2015-06-03T01:59:00"/>
        <d v="2015-06-24T17:34:12"/>
        <d v="2015-04-17T11:00:00"/>
        <d v="2014-05-24T16:00:00"/>
        <d v="2016-04-13T14:15:24"/>
        <d v="2015-05-18T00:59:44"/>
        <d v="2015-10-25T19:13:17"/>
        <d v="2014-08-17T00:11:00"/>
        <d v="2016-11-26T01:00:00"/>
        <d v="2014-11-01T12:18:00"/>
        <d v="2016-09-11T15:19:26"/>
        <d v="2016-06-02T17:00:00"/>
        <d v="2016-05-28T16:44:00"/>
        <d v="2015-07-01T01:59:00"/>
        <d v="2016-03-06T23:59:00"/>
        <d v="2015-09-11T13:19:55"/>
        <d v="2016-03-15T22:59:00"/>
        <d v="2016-07-24T06:28:48"/>
        <d v="2015-11-19T13:58:11"/>
        <d v="2014-05-12T23:00:00"/>
        <d v="2014-08-23T12:37:20"/>
        <d v="2016-05-31T17:08:57"/>
        <d v="2016-05-10T16:00:00"/>
        <d v="2014-11-20T23:55:00"/>
        <d v="2014-07-02T09:54:06"/>
        <d v="2014-11-07T13:30:00"/>
        <d v="2015-04-23T06:53:12"/>
        <d v="2014-06-03T23:59:00"/>
        <d v="2015-02-01T23:59:00"/>
        <d v="2015-05-31T13:32:51"/>
        <d v="2014-09-07T22:00:00"/>
        <d v="2014-07-04T06:00:00"/>
        <d v="2014-10-02T09:21:00"/>
        <d v="2015-03-04T09:22:30"/>
        <d v="2015-09-06T08:47:00"/>
        <d v="2014-09-29T03:40:20"/>
        <d v="2015-09-15T05:06:00"/>
        <d v="2016-09-25T18:00:00"/>
        <d v="2014-09-12T23:00:00"/>
        <d v="2016-04-28T00:59:00"/>
        <d v="2015-07-10T22:59:00"/>
        <d v="2017-01-18T07:01:58"/>
        <d v="2015-07-12T20:00:00"/>
        <d v="2016-04-10T15:00:00"/>
        <d v="2016-06-30T10:42:14"/>
        <d v="2014-09-17T22:59:00"/>
        <d v="2015-11-11T14:16:07"/>
        <d v="2015-10-01T10:00:23"/>
        <d v="2015-12-20T06:59:00"/>
        <d v="2014-11-17T02:59:00"/>
        <d v="2016-08-17T05:05:40"/>
        <d v="2016-09-08T13:08:42"/>
        <d v="2016-06-25T19:04:51"/>
        <d v="2015-08-31T12:31:15"/>
        <d v="2014-09-07T09:23:42"/>
        <d v="2015-06-25T13:07:39"/>
        <d v="2015-03-07T14:57:37"/>
        <d v="2015-04-11T14:22:39"/>
        <d v="2015-03-31T22:59:00"/>
        <d v="2016-05-13T22:59:00"/>
        <d v="2016-03-04T20:00:00"/>
        <d v="2015-09-04T04:27:53"/>
        <d v="2016-05-02T16:26:38"/>
        <d v="2014-05-22T17:07:00"/>
        <d v="2014-06-28T09:05:24"/>
        <d v="2015-08-11T19:00:00"/>
        <d v="2015-02-11T12:00:00"/>
        <d v="2016-11-17T06:36:34"/>
        <d v="2014-08-17T10:35:24"/>
        <d v="2014-05-05T01:38:31"/>
        <d v="2015-06-26T16:00:00"/>
        <d v="2015-07-31T03:58:00"/>
        <d v="2015-05-26T21:45:00"/>
        <d v="2015-08-05T13:36:00"/>
        <d v="2016-03-13T17:00:00"/>
        <d v="2016-08-01T14:00:00"/>
        <d v="2015-10-05T11:00:00"/>
        <d v="2014-12-31T12:50:08"/>
        <d v="2015-01-23T07:11:23"/>
        <d v="2015-06-10T14:27:24"/>
        <d v="2014-09-17T12:46:34"/>
        <d v="2015-01-08T11:31:36"/>
        <d v="2014-12-31T02:00:00"/>
        <d v="2014-10-30T15:36:53"/>
        <d v="2015-06-21T08:41:22"/>
        <d v="2014-11-08T05:00:46"/>
        <d v="2014-11-13T18:37:28"/>
        <d v="2016-08-10T22:59:00"/>
        <d v="2016-12-05T09:10:54"/>
        <d v="2015-04-26T01:28:00"/>
        <d v="2016-04-30T12:36:17"/>
        <d v="2016-03-31T12:17:36"/>
        <d v="2015-02-28T23:59:00"/>
        <d v="2014-07-30T06:18:30"/>
        <d v="2016-04-04T21:18:02"/>
        <d v="2016-04-18T04:13:25"/>
        <d v="2015-07-13T02:35:44"/>
        <d v="2014-12-21T12:11:30"/>
        <d v="2016-09-23T11:44:30"/>
        <d v="2016-06-27T14:00:00"/>
        <d v="2015-04-29T18:00:00"/>
        <d v="2015-05-26T10:32:27"/>
        <d v="2014-10-20T03:00:34"/>
        <d v="2015-01-23T23:59:00"/>
        <d v="2015-02-10T23:59:00"/>
        <d v="2015-01-05T15:26:00"/>
        <d v="2016-09-03T20:36:22"/>
        <d v="2015-03-13T01:59:00"/>
        <d v="2014-08-26T12:09:42"/>
        <d v="2016-03-03T00:59:00"/>
        <d v="2014-09-02T23:59:00"/>
        <d v="2015-08-29T19:00:00"/>
        <d v="2016-10-13T15:22:44"/>
        <d v="2015-01-16T18:58:02"/>
        <d v="2016-05-17T16:27:59"/>
        <d v="2015-11-05T16:44:40"/>
        <d v="2016-04-29T01:59:00"/>
        <d v="2016-02-13T14:02:06"/>
        <d v="2016-08-14T09:30:57"/>
        <d v="2015-12-14T19:00:00"/>
        <d v="2016-06-17T09:00:00"/>
        <d v="2016-03-30T17:48:05"/>
        <d v="2015-08-17T05:22:16"/>
        <d v="2015-04-08T03:53:21"/>
        <d v="2014-06-09T12:26:51"/>
        <d v="2014-06-28T09:09:34"/>
        <d v="2015-06-18T20:00:16"/>
        <d v="2015-12-10T09:14:56"/>
        <d v="2015-03-19T16:47:44"/>
        <d v="2017-02-27T19:00:00"/>
        <d v="2015-06-03T10:04:10"/>
        <d v="2016-11-19T17:00:00"/>
        <d v="2015-03-04T23:00:00"/>
        <d v="2016-09-30T16:00:00"/>
        <d v="2014-09-27T22:23:00"/>
        <d v="2014-07-26T02:00:00"/>
        <d v="2016-08-23T13:34:50"/>
        <d v="2015-07-02T10:39:37"/>
        <d v="2014-08-16T11:00:57"/>
        <d v="2016-05-20T22:59:00"/>
        <d v="2015-12-13T15:59:56"/>
        <d v="2016-05-05T12:00:00"/>
        <d v="2014-11-29T16:19:50"/>
        <d v="2014-09-22T22:59:00"/>
        <d v="2014-11-23T17:29:09"/>
        <d v="2016-11-18T20:00:00"/>
        <d v="2017-01-13T22:59:00"/>
        <d v="2016-04-20T16:11:16"/>
        <d v="2015-09-14T11:40:29"/>
        <d v="2015-01-01T11:48:55"/>
        <d v="2015-04-19T10:08:52"/>
        <d v="2016-10-07T10:11:00"/>
        <d v="2015-05-10T13:45:30"/>
        <d v="2014-10-05T00:00:00"/>
        <d v="2015-11-30T12:00:00"/>
        <d v="2015-11-16T23:27:19"/>
        <d v="2016-03-07T23:59:00"/>
        <d v="2016-11-21T19:17:18"/>
        <d v="2015-06-16T18:30:00"/>
        <d v="2016-09-30T12:58:47"/>
        <d v="2014-10-05T02:00:45"/>
        <d v="2014-06-16T12:06:34"/>
        <d v="2016-02-02T06:29:44"/>
        <d v="2014-08-10T10:59:00"/>
        <d v="2016-08-24T22:59:00"/>
        <d v="2015-08-05T03:43:27"/>
        <d v="2016-04-03T12:00:00"/>
        <d v="2015-07-18T01:59:00"/>
        <d v="2017-02-01T17:59:00"/>
        <d v="2016-06-01T16:42:00"/>
        <d v="2014-07-01T22:59:00"/>
        <d v="2015-03-19T09:39:00"/>
        <d v="2014-12-23T16:08:45"/>
        <d v="2016-04-09T23:00:00"/>
        <d v="2015-03-30T23:16:54"/>
        <d v="2016-12-21T06:50:30"/>
        <d v="2016-06-16T00:58:09"/>
        <d v="2015-10-28T14:54:00"/>
        <d v="2014-07-24T02:00:00"/>
        <d v="2015-07-18T18:16:59"/>
        <d v="2015-07-23T13:33:00"/>
        <d v="2015-06-11T11:12:17"/>
        <d v="2015-05-31T18:00:00"/>
        <d v="2014-07-20T22:59:00"/>
        <d v="2014-09-26T17:43:04"/>
        <d v="2014-11-05T07:52:00"/>
        <d v="2016-09-03T15:57:09"/>
        <d v="2016-05-15T18:00:00"/>
        <d v="2014-09-12T14:34:44"/>
        <d v="2014-07-02T22:59:00"/>
        <d v="2015-05-31T07:44:58"/>
        <d v="2014-06-30T23:59:00"/>
        <d v="2016-10-05T05:53:54"/>
        <d v="2016-01-15T10:38:10"/>
        <d v="2014-06-16T01:59:00"/>
        <d v="2016-10-19T21:48:16"/>
        <d v="2015-09-01T23:19:46"/>
        <d v="2014-05-19T16:00:00"/>
        <d v="2015-08-28T22:59:00"/>
        <d v="2014-06-27T00:14:15"/>
        <d v="2014-08-08T13:53:24"/>
        <d v="2015-06-21T17:25:00"/>
        <d v="2014-11-27T10:21:23"/>
        <d v="2015-03-01T23:59:00"/>
        <d v="2014-09-18T19:00:00"/>
        <d v="2015-11-30T17:30:00"/>
        <d v="2016-06-05T21:00:00"/>
        <d v="2015-01-11T15:53:30"/>
        <d v="2015-02-13T09:48:36"/>
        <d v="2016-05-10T06:10:48"/>
        <d v="2016-03-02T14:21:27"/>
        <d v="2014-10-15T09:26:56"/>
        <d v="2014-09-30T11:00:00"/>
        <d v="2015-06-04T07:59:53"/>
        <d v="2016-07-10T17:59:00"/>
        <d v="2016-08-13T01:59:00"/>
        <d v="2016-05-31T11:33:14"/>
        <d v="2014-06-23T13:00:00"/>
        <d v="2014-09-12T16:55:49"/>
        <d v="2016-07-22T00:26:00"/>
        <d v="2014-07-03T22:24:46"/>
        <d v="2014-06-25T11:59:06"/>
        <d v="2015-04-03T08:49:48"/>
        <d v="2015-05-31T01:59:00"/>
        <d v="2016-06-04T12:42:46"/>
        <d v="2015-05-25T22:59:00"/>
        <d v="2015-03-31T07:52:00"/>
        <d v="2016-01-21T16:18:29"/>
        <d v="2015-05-09T15:47:29"/>
        <d v="2015-02-27T12:11:15"/>
        <d v="2015-06-22T12:31:06"/>
        <d v="2015-07-02T18:50:06"/>
        <d v="2014-11-05T18:28:04"/>
        <d v="2016-02-11T17:59:00"/>
        <d v="2014-11-30T14:04:22"/>
        <d v="2016-05-04T18:00:00"/>
        <d v="2016-02-18T16:30:00"/>
        <d v="2016-04-29T16:00:00"/>
        <d v="2016-10-19T23:55:00"/>
        <d v="2015-08-18T23:06:16"/>
        <d v="2015-03-22T22:55:12"/>
        <d v="2015-08-17T11:15:59"/>
        <d v="2015-01-09T22:23:00"/>
        <d v="2015-01-24T07:00:00"/>
        <d v="2015-04-18T17:30:00"/>
        <d v="2015-05-25T16:38:16"/>
        <d v="2015-05-28T11:38:09"/>
        <d v="2015-03-23T13:00:00"/>
        <d v="2015-11-12T01:59:00"/>
        <d v="2014-07-15T17:00:00"/>
        <d v="2016-07-17T05:47:48"/>
        <d v="2014-08-11T20:53:58"/>
        <d v="2015-12-17T17:05:50"/>
        <d v="2014-09-06T00:09:04"/>
        <d v="2014-07-03T12:02:44"/>
        <d v="2014-07-04T22:59:00"/>
        <d v="2014-08-10T11:45:02"/>
        <d v="2016-10-08T04:20:39"/>
        <d v="2015-07-05T17:59:00"/>
        <d v="2016-02-16T00:59:00"/>
        <d v="2016-04-28T22:59:00"/>
        <d v="2015-02-10T02:59:00"/>
        <d v="2016-04-02T18:51:13"/>
        <d v="2016-10-16T16:00:00"/>
        <d v="2015-06-02T19:00:00"/>
        <d v="2014-07-25T23:59:00"/>
        <d v="2016-04-15T15:48:27"/>
        <d v="2014-06-11T14:33:18"/>
        <d v="2014-12-01T15:25:15"/>
        <d v="2014-05-19T00:00:00"/>
        <d v="2015-08-25T21:35:53"/>
        <d v="2014-05-05T07:36:26"/>
        <d v="2015-08-10T18:00:00"/>
        <d v="2015-08-02T14:31:29"/>
        <d v="2015-04-01T12:00:26"/>
        <d v="2016-05-28T19:36:00"/>
        <d v="2014-07-30T13:38:02"/>
        <d v="2014-07-02T23:00:45"/>
        <d v="2014-06-12T12:28:10"/>
        <d v="2016-04-15T09:21:19"/>
        <d v="2015-06-13T17:20:10"/>
        <d v="2016-05-17T19:00:00"/>
        <d v="2016-11-29T01:00:00"/>
        <d v="2016-11-14T21:08:00"/>
        <d v="2015-04-09T14:00:55"/>
        <d v="2015-04-08T23:00:00"/>
        <d v="2014-07-31T20:00:00"/>
        <d v="2014-09-26T23:00:00"/>
        <d v="2015-02-14T14:39:40"/>
        <d v="2016-03-26T11:39:00"/>
        <d v="2015-07-13T15:06:00"/>
        <d v="2014-09-08T16:11:25"/>
        <d v="2016-07-24T18:00:00"/>
        <d v="2016-03-15T11:00:00"/>
        <d v="2016-07-10T18:32:12"/>
        <d v="2016-08-02T05:03:00"/>
        <d v="2016-05-26T19:54:35"/>
        <d v="2015-12-23T11:18:00"/>
        <d v="2015-06-15T14:10:18"/>
        <d v="2016-11-22T12:00:23"/>
        <d v="2014-07-06T11:36:32"/>
        <d v="2015-07-15T05:43:42"/>
        <d v="2014-12-16T17:32:09"/>
        <d v="2015-06-07T08:55:54"/>
        <d v="2015-08-28T17:30:00"/>
        <d v="2017-01-13T19:42:36"/>
        <d v="2015-04-20T16:09:25"/>
        <d v="2014-08-10T12:20:48"/>
        <d v="2016-03-11T17:20:43"/>
        <d v="2015-01-10T23:59:00"/>
        <d v="2015-01-02T11:13:36"/>
        <d v="2015-10-21T22:01:46"/>
        <d v="2016-03-04T18:19:28"/>
        <d v="2016-07-31T02:00:00"/>
        <d v="2014-09-27T16:17:20"/>
        <d v="2014-06-29T01:13:01"/>
        <d v="2015-04-03T16:48:59"/>
        <d v="2015-04-25T04:53:39"/>
        <d v="2014-07-30T18:00:00"/>
        <d v="2015-03-21T14:22:38"/>
        <d v="2016-05-31T06:00:00"/>
        <d v="2016-06-14T16:43:00"/>
        <d v="2015-08-20T18:00:00"/>
        <d v="2014-07-17T11:33:43"/>
        <d v="2015-10-23T22:59:00"/>
        <d v="2015-03-12T14:13:02"/>
        <d v="2015-07-17T16:02:00"/>
        <d v="2015-07-05T10:38:37"/>
        <d v="2016-01-03T23:20:07"/>
        <d v="2016-01-19T17:59:00"/>
        <d v="2015-07-19T22:59:00"/>
        <d v="2016-08-01T08:41:00"/>
        <d v="2015-06-16T20:40:14"/>
        <d v="2015-05-07T05:09:54"/>
        <d v="2015-03-26T19:00:00"/>
        <d v="2014-12-31T08:39:47"/>
        <d v="2016-08-31T15:46:11"/>
        <d v="2016-05-27T12:46:51"/>
        <d v="2014-11-05T16:22:25"/>
        <d v="2016-02-19T21:45:35"/>
        <d v="2014-12-01T14:09:00"/>
        <d v="2015-06-18T05:41:07"/>
        <d v="2016-04-21T17:36:48"/>
        <d v="2016-08-02T23:09:00"/>
        <d v="2015-07-03T13:22:38"/>
        <d v="2015-05-22T12:03:29"/>
        <d v="2015-07-29T22:25:24"/>
        <d v="2016-03-28T10:50:29"/>
        <d v="2014-07-20T13:51:27"/>
        <d v="2014-05-11T06:50:52"/>
        <d v="2014-05-31T20:44:24"/>
        <d v="2014-06-03T01:59:00"/>
        <d v="2015-10-01T10:02:54"/>
        <d v="2014-10-04T01:59:00"/>
        <d v="2015-07-19T00:23:11"/>
        <d v="2015-10-18T14:36:29"/>
        <d v="2015-06-11T13:24:44"/>
        <d v="2014-12-31T21:59:03"/>
        <d v="2015-07-17T05:32:59"/>
        <d v="2015-03-26T22:34:36"/>
        <d v="2014-09-01T15:09:38"/>
        <d v="2015-05-09T16:14:18"/>
        <d v="2015-03-26T17:17:51"/>
        <d v="2015-03-08T11:50:03"/>
        <d v="2014-08-01T12:12:00"/>
        <d v="2015-05-22T16:00:00"/>
        <d v="2014-06-25T16:00:00"/>
        <d v="2014-08-12T10:51:50"/>
        <d v="2014-11-12T16:47:00"/>
        <d v="2016-09-12T11:59:00"/>
        <d v="2015-11-05T11:11:45"/>
        <d v="2015-11-17T17:24:14"/>
        <d v="2014-08-30T00:30:00"/>
        <d v="2016-03-22T22:29:00"/>
        <d v="2016-06-18T14:32:19"/>
        <d v="2014-09-08T10:50:05"/>
        <d v="2015-03-13T22:11:00"/>
        <d v="2014-07-02T23:07:58"/>
        <d v="2017-03-29T12:44:10"/>
        <d v="2015-08-13T22:29:56"/>
        <d v="2015-10-08T11:42:15"/>
        <d v="2015-01-23T20:00:00"/>
        <d v="2016-09-03T05:00:00"/>
        <d v="2016-02-02T09:58:48"/>
        <d v="2016-12-08T11:15:52"/>
        <d v="2015-06-29T22:59:00"/>
        <d v="2015-01-25T15:39:56"/>
        <d v="2017-02-19T19:26:39"/>
        <d v="2016-01-31T18:03:00"/>
        <d v="2014-09-02T09:27:49"/>
        <d v="2015-03-27T12:59:52"/>
        <d v="2016-05-09T17:49:51"/>
        <d v="2014-12-11T00:28:22"/>
        <d v="2015-05-01T17:00:00"/>
        <d v="2017-02-26T08:05:58"/>
        <d v="2015-01-04T18:26:00"/>
        <d v="2015-08-15T13:12:24"/>
        <d v="2015-03-22T23:59:00"/>
        <d v="2014-08-24T02:00:00"/>
        <d v="2014-07-01T01:00:00"/>
        <d v="2016-12-05T23:59:00"/>
        <d v="2015-02-28T01:00:18"/>
        <d v="2014-06-16T23:36:18"/>
        <d v="2015-01-08T15:58:03"/>
        <d v="2015-08-17T11:00:00"/>
        <d v="2014-08-12T13:36:01"/>
        <d v="2015-06-10T21:13:11"/>
        <d v="2015-12-19T14:49:59"/>
        <d v="2016-11-14T07:14:02"/>
        <d v="2015-08-14T14:38:00"/>
        <d v="2015-04-15T00:04:00"/>
        <d v="2015-06-11T18:00:00"/>
        <d v="2015-06-26T08:25:00"/>
        <d v="2014-10-26T15:08:00"/>
        <d v="2014-07-28T22:14:56"/>
        <d v="2014-09-11T03:37:22"/>
        <d v="2015-09-07T13:09:57"/>
        <d v="2014-11-26T15:29:37"/>
        <d v="2015-04-24T23:35:00"/>
        <d v="2015-11-30T01:04:09"/>
        <d v="2015-05-10T17:59:00"/>
        <d v="2016-06-01T18:38:29"/>
        <d v="2016-06-03T06:19:12"/>
        <d v="2014-09-11T07:39:21"/>
        <d v="2014-08-04T11:00:00"/>
        <d v="2016-01-17T19:00:00"/>
        <d v="2016-11-13T05:17:40"/>
        <d v="2014-10-26T13:00:00"/>
        <d v="2015-03-02T18:00:00"/>
        <d v="2015-04-09T18:31:11"/>
        <d v="2014-06-26T18:02:02"/>
        <d v="2014-07-30T15:53:59"/>
        <d v="2014-12-26T21:02:28"/>
        <d v="2014-08-09T01:25:04"/>
        <d v="2015-10-15T23:59:00"/>
        <d v="2016-09-18T14:51:05"/>
        <d v="2016-04-01T01:00:00"/>
        <d v="2015-09-05T22:38:27"/>
        <d v="2016-03-15T22:02:44"/>
        <d v="2016-07-16T19:43:00"/>
        <d v="2015-10-01T08:00:00"/>
        <d v="2015-10-04T10:45:46"/>
        <d v="2016-12-01T02:18:40"/>
        <d v="2016-07-11T10:09:20"/>
        <d v="2015-06-27T16:44:14"/>
        <d v="2014-10-06T23:30:00"/>
        <d v="2015-01-02T06:49:11"/>
        <d v="2014-11-24T20:00:00"/>
        <d v="2015-06-16T16:41:54"/>
        <d v="2015-11-02T11:50:00"/>
        <d v="2015-08-27T10:54:35"/>
        <d v="2015-05-15T14:14:28"/>
        <d v="2015-02-28T03:00:00"/>
        <d v="2016-10-01T22:25:44"/>
        <d v="2014-09-07T02:48:43"/>
        <d v="2015-02-10T21:53:41"/>
        <d v="2016-04-08T13:35:00"/>
        <d v="2016-05-03T13:49:02"/>
        <d v="2015-10-26T13:58:10"/>
        <d v="2016-07-29T18:29:00"/>
        <d v="2014-07-14T10:37:44"/>
        <d v="2015-11-28T16:22:21"/>
        <d v="2016-04-24T19:20:00"/>
        <d v="2016-07-08T18:25:54"/>
        <d v="2014-08-02T09:00:00"/>
        <d v="2014-09-28T13:55:56"/>
        <d v="2016-01-03T15:17:36"/>
        <d v="2014-05-08T16:23:30"/>
        <d v="2015-11-28T09:54:54"/>
        <d v="2015-11-17T23:41:57"/>
        <d v="2015-04-19T11:19:46"/>
        <d v="2016-04-13T23:39:40"/>
        <d v="2014-07-23T21:59:00"/>
        <d v="2017-03-06T01:58:27"/>
        <d v="2016-05-22T14:34:33"/>
        <d v="2016-08-28T22:55:00"/>
        <d v="2016-04-17T15:43:31"/>
        <d v="2014-07-21T07:52:06"/>
        <d v="2015-02-05T20:37:14"/>
        <d v="2016-05-08T23:00:00"/>
        <d v="2016-06-02T08:07:28"/>
        <d v="2016-07-13T15:48:18"/>
        <d v="2014-08-01T02:00:00"/>
        <d v="2016-07-22T13:55:32"/>
        <d v="2015-01-31T10:25:53"/>
        <d v="2015-03-29T15:00:00"/>
        <d v="2014-07-05T09:22:27"/>
        <d v="2016-07-16T23:19:09"/>
        <d v="2015-07-07T14:26:20"/>
        <d v="2014-05-20T01:59:00"/>
        <d v="2014-11-07T19:00:00"/>
        <d v="2016-02-20T16:05:00"/>
        <d v="2016-05-06T08:04:00"/>
        <d v="2014-05-16T17:11:30"/>
        <d v="2015-08-28T20:56:53"/>
        <d v="2015-11-08T13:59:41"/>
        <d v="2016-03-02T11:08:13"/>
        <d v="2015-05-31T10:28:02"/>
        <d v="2015-12-11T18:34:19"/>
        <d v="2015-05-13T15:45:12"/>
        <d v="2014-07-19T04:21:30"/>
        <d v="2015-02-14T06:27:00"/>
        <d v="2014-11-20T11:04:00"/>
        <d v="2015-04-05T03:23:41"/>
        <d v="2015-03-28T17:07:06"/>
        <d v="2014-08-31T14:51:49"/>
        <d v="2016-05-07T09:29:18"/>
        <d v="2014-09-26T20:02:41"/>
        <d v="2015-02-15T09:05:47"/>
        <d v="2014-10-07T22:54:17"/>
        <d v="2014-10-20T14:23:05"/>
        <d v="2016-02-16T13:33:07"/>
        <d v="2014-08-26T11:28:00"/>
        <d v="2015-07-22T18:08:27"/>
        <d v="2014-09-09T11:49:20"/>
        <d v="2014-10-26T13:29:26"/>
        <d v="2015-01-28T08:04:38"/>
        <d v="2015-05-02T08:04:09"/>
        <d v="2015-02-16T02:13:43"/>
        <d v="2016-03-05T00:54:29"/>
        <d v="2015-07-19T13:44:23"/>
        <d v="2014-09-17T15:56:40"/>
        <d v="2014-09-04T11:07:54"/>
        <d v="2016-10-07T16:51:48"/>
        <d v="2016-04-15T11:28:00"/>
        <d v="2015-03-23T22:34:59"/>
        <d v="2014-10-26T16:52:38"/>
        <d v="2015-01-31T21:54:00"/>
        <d v="2016-03-24T17:59:23"/>
        <d v="2015-08-31T11:04:57"/>
        <d v="2015-07-26T00:42:16"/>
        <d v="2015-12-04T11:43:59"/>
        <d v="2017-02-22T20:00:00"/>
        <d v="2014-06-05T17:31:40"/>
        <d v="2015-12-13T19:36:10"/>
        <d v="2016-02-03T13:49:00"/>
        <d v="2014-12-18T10:02:44"/>
        <d v="2015-12-15T15:25:16"/>
        <d v="2016-10-02T04:00:00"/>
        <d v="2015-04-03T16:44:10"/>
        <d v="2014-10-21T16:11:27"/>
        <d v="2014-07-01T17:30:00"/>
        <d v="2016-05-24T09:25:00"/>
        <d v="2014-10-17T14:10:10"/>
        <d v="2015-12-01T00:59:00"/>
        <d v="2015-07-17T22:00:00"/>
        <d v="2016-09-06T06:22:34"/>
        <d v="2015-01-20T14:16:00"/>
        <d v="2014-11-20T17:58:45"/>
        <d v="2015-04-10T00:00:00"/>
        <d v="2014-08-20T23:49:49"/>
        <d v="2014-10-22T10:36:50"/>
        <d v="2015-01-10T20:00:00"/>
        <d v="2016-04-11T06:13:07"/>
        <d v="2015-07-14T18:00:15"/>
        <d v="2014-10-23T10:16:31"/>
        <d v="2014-05-09T01:53:00"/>
        <d v="2014-10-13T16:05:16"/>
        <d v="2014-11-15T15:00:00"/>
        <d v="2016-09-30T23:00:00"/>
        <d v="2014-06-19T10:33:51"/>
        <d v="2016-07-03T14:59:00"/>
        <d v="2015-11-25T18:00:00"/>
        <d v="2014-09-15T22:00:00"/>
        <d v="2014-06-23T11:00:00"/>
        <d v="2016-04-20T21:23:43"/>
        <d v="2016-07-02T12:44:28"/>
        <d v="2014-06-27T11:21:24"/>
        <d v="2015-04-29T09:07:06"/>
        <d v="2014-08-12T17:50:11"/>
        <d v="2016-05-18T19:56:28"/>
        <d v="2015-09-27T21:49:10"/>
        <d v="2017-01-13T18:05:00"/>
        <d v="2015-02-28T07:00:00"/>
        <d v="2015-02-28T22:00:00"/>
        <d v="2016-12-26T14:18:51"/>
        <d v="2014-08-21T13:35:11"/>
        <d v="2015-05-08T23:00:00"/>
        <d v="2015-11-05T09:16:15"/>
        <d v="2014-06-30T12:28:00"/>
        <d v="2014-10-21T14:51:00"/>
        <d v="2016-12-21T12:03:14"/>
        <d v="2017-01-27T13:54:02"/>
        <d v="2016-06-19T17:32:01"/>
        <d v="2016-06-14T13:54:00"/>
        <d v="2015-03-08T07:57:05"/>
        <d v="2015-11-14T18:00:00"/>
        <d v="2016-01-14T13:16:56"/>
        <d v="2016-10-09T05:28:26"/>
        <d v="2015-03-23T22:59:00"/>
        <d v="2015-11-20T23:00:00"/>
        <d v="2016-07-17T12:49:46"/>
        <d v="2015-01-16T05:26:00"/>
        <d v="2015-05-31T12:35:00"/>
        <d v="2015-08-07T10:00:00"/>
        <d v="2015-01-16T07:09:11"/>
        <d v="2015-04-04T22:40:47"/>
        <d v="2015-08-22T14:34:53"/>
        <d v="2014-10-21T23:59:00"/>
        <d v="2016-12-18T19:45:50"/>
        <d v="2017-02-28T03:51:00"/>
        <d v="2016-01-31T18:55:00"/>
        <d v="2016-06-04T12:19:57"/>
        <d v="2016-09-02T15:24:33"/>
        <d v="2014-10-24T21:59:50"/>
        <d v="2017-01-25T16:41:22"/>
        <d v="2016-05-15T15:21:13"/>
        <d v="2015-08-26T13:32:00"/>
        <d v="2016-10-27T01:40:34"/>
        <d v="2016-12-25T19:15:09"/>
        <d v="2015-04-01T20:00:00"/>
        <d v="2014-09-24T17:00:01"/>
        <d v="2017-03-03T00:00:00"/>
        <d v="2015-11-29T08:56:44"/>
        <d v="2016-07-21T10:02:31"/>
        <d v="2015-02-23T22:15:40"/>
        <d v="2016-02-27T19:00:00"/>
        <d v="2016-01-08T01:34:00"/>
        <m/>
      </sharedItems>
      <fieldGroup par="21" base="19">
        <rangePr groupBy="months" startDate="2009-08-10T14:26:00" endDate="2017-05-03T14:12:00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Quarters" numFmtId="0" databaseField="0">
      <fieldGroup base="19">
        <rangePr groupBy="quarters" startDate="2009-08-10T14:26:00" endDate="2017-05-03T14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" numFmtId="0" databaseField="0">
      <fieldGroup base="19">
        <rangePr groupBy="years" startDate="2009-08-10T14:26:00" endDate="2017-05-03T14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  <cacheField name="Quarters2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x v="1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x v="1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x v="1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x v="1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x v="1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x v="1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x v="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x v="1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x v="1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x v="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x v="1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x v="1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x v="1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x v="1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x v="1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x v="1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x v="1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x v="1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x v="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x v="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x v="1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x v="1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x v="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x v="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x v="1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x v="1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x v="1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x v="1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x v="1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x v="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x v="1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x v="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x v="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x v="1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x v="1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x v="1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x v="1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x v="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x v="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x v="1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x v="1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x v="1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x v="1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x v="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x v="1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x v="1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x v="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x v="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x v="1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x v="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x v="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x v="1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x v="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x v="1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x v="1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x v="1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x v="1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x v="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x v="1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x v="1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x v="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x v="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x v="1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x v="1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x v="1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x v="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x v="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x v="1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x v="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x v="1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x v="1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x v="1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x v="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x v="1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x v="1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x v="1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x v="1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x v="1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x v="1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x v="1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x v="1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x v="1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x v="1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x v="1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x v="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x v="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x v="1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x v="1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x v="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x v="1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x v="1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x v="1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x v="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x v="1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x v="1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x v="1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x v="1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x v="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x v="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x v="1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x v="1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x v="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x v="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x v="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x v="1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x v="1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x v="1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x v="1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x v="1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x v="1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x v="1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x v="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x v="1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x v="1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x v="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x v="1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x v="1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x v="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x v="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x v="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x v="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x v="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x v="1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x v="1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x v="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x v="1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x v="1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x v="1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x v="1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x v="1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x v="1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x v="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x v="1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x v="1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x v="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x v="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x v="1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x v="1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x v="1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x v="1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x v="1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x v="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x v="1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x v="1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x v="1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x v="1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x v="1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x v="1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x v="1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x v="1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x v="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x v="1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x v="1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x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x v="1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x v="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x v="1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x v="1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x v="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x v="1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x v="1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x v="1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x v="1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x v="1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x v="1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x v="1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x v="1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x v="1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x v="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x v="1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x v="1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x v="1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x v="1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x v="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x v="1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x v="1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x v="1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x v="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x v="1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x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x v="1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x v="1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x v="1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x v="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x v="1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x v="1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x v="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x v="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x v="1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x v="1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x v="1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x v="1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x v="1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x v="1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x v="1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x v="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x v="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x v="1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x v="1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x v="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x v="1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x v="1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x v="1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x v="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x v="1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x v="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x v="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x v="1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x v="1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x v="1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x v="1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x v="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x v="1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x v="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x v="1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x v="1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x v="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x v="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x v="1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x v="1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x v="1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x v="1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x v="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x v="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x v="1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x v="1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x v="1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x v="1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x v="1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x v="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x v="1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x v="1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x v="1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x v="1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x v="1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x v="1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x v="1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x v="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x v="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x v="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x v="1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x v="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x v="1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x v="1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x v="1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x v="1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x v="1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x v="1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x v="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x v="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x v="1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x v="1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x v="1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x v="1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x v="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x v="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x v="1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x v="1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x v="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x v="1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x v="1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x v="1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x v="1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x v="1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x v="1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x v="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x v="1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x v="1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x v="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x v="1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x v="1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x v="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x v="1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x v="1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x v="1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x v="1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x v="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x v="1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x v="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x v="1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x v="1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x v="1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x v="1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x v="1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x v="1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x v="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x v="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x v="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x v="1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x v="1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x v="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x v="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x v="1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x v="1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x v="1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x v="1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x v="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x v="1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x v="1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x v="1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x v="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x v="1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x v="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x v="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x v="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x v="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x v="1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x v="1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x v="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x v="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x v="1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x v="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x v="1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x v="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x v="1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x v="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x v="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x v="1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x v="1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x v="1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x v="1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x v="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x v="1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x v="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x v="1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x v="1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x v="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x v="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x v="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x v="1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x v="1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x v="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x v="1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x v="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x v="1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x v="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x v="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x v="1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x v="1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x v="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x v="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x v="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x v="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x v="1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x v="1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x v="1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x v="1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x v="1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x v="1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x v="1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x v="1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x v="1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x v="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x v="1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x v="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x v="1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x v="1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x v="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x v="1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x v="1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x v="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x v="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x v="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x v="1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x v="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x v="1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x v="1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x v="1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x v="1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x v="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x v="1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x v="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x v="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x v="1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x v="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x v="1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x v="1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x v="1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x v="1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x v="1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x v="1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x v="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x v="1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x v="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x v="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x v="1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x v="1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x v="1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x v="1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x v="1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x v="1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x v="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x v="1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x v="1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x v="1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x v="1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x v="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x v="1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x v="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x v="1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x v="1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x v="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x v="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x v="1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x v="1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x v="1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x v="1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x v="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x v="1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x v="1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x v="1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x v="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x v="1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x v="1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x v="1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x v="1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x v="1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x v="1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x v="1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x v="1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x v="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x v="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x v="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x v="1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x v="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x v="1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x v="1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x v="1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x v="1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x v="1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x v="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x v="1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x v="1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x v="1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x v="1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x v="1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x v="1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x v="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x v="1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x v="1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x v="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x v="1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x v="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x v="1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x v="1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x v="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x v="1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x v="1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x v="1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x v="1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x v="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x v="1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x v="1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x v="1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x v="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x v="1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x v="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x v="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x v="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x v="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x v="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x v="1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x v="1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x v="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x v="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x v="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x v="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x v="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x v="1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x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x v="1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x v="1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x v="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x v="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x v="1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x v="1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x v="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x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x v="1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x v="1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x v="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x v="1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x v="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x v="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x v="1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x v="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x v="1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x v="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x v="1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x v="1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x v="1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x v="1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x v="1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x v="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x v="1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x v="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x v="1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x v="1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x v="1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x v="1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x v="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x v="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x v="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x v="1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x v="1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x v="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x v="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x v="1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x v="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x v="1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x v="1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x v="1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x v="1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x v="1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x v="1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x v="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x v="1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x v="1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x v="1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x v="1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x v="1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x v="1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x v="1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x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x v="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x v="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x v="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x v="1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x v="1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x v="1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x v="1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x v="1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x v="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x v="1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x v="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x v="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x v="1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x v="1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x v="1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x v="1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x v="1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x v="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x v="1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x v="1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x v="1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x v="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x v="1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x v="1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x v="1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x v="1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x v="1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x v="1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x v="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x v="1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x v="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x v="1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x v="1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x v="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x v="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x v="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x v="1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x v="1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x v="1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x v="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x v="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x v="1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x v="1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x v="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x v="1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x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x v="1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x v="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x v="1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x v="1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x v="1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x v="1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x v="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x v="1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x v="1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x v="1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x v="1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x v="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x v="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x v="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x v="1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x v="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x v="1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x v="1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x v="1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x v="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x v="1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x v="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x v="1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x v="1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x v="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x v="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x v="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x v="1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x v="1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x v="1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x v="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x v="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x v="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x v="1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x v="1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x v="1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x v="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x v="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x v="1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x v="1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x v="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x v="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x v="1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x v="1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x v="1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x v="1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x v="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x v="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x v="1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x v="1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x v="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x v="1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x v="1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x v="1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x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x v="1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x v="1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x v="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x v="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x v="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x v="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x v="1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x v="1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x v="1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x v="1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x v="1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x v="1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x v="1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x v="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x v="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x v="1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x v="1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x v="1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x v="1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x v="1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x v="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x v="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x v="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x v="1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x v="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x v="1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x v="1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x v="1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x v="1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x v="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x v="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x v="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x v="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x v="1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x v="1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x v="1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x v="1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x v="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x v="1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x v="1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x v="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x v="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x v="1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x v="1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x v="1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x v="1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x v="1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x v="1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x v="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x v="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x v="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x v="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x v="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x v="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x v="1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x v="1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x v="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x v="1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x v="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x v="1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x v="1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x v="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x v="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x v="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x v="1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x v="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x v="1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x v="1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x v="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x v="1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x v="1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x v="1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x v="1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x v="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x v="1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x v="1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x v="1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x v="1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x v="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x v="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x v="1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x v="1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x v="1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x v="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x v="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x v="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x v="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x v="1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x v="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x v="1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x v="1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x v="1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x v="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x v="1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x v="1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x v="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x v="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x v="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x v="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x v="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x v="1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x v="1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x v="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x v="1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x v="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x v="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x v="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x v="1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x v="1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x v="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x v="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x v="1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x v="1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x v="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x v="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x v="1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x v="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x v="1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x v="1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x v="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x v="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x v="1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x v="1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x v="1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x v="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x v="1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x v="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x v="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x v="1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x v="1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x v="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x v="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x v="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x v="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x v="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x v="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x v="1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x v="1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x v="1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x v="1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x v="1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x v="1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x v="1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x v="1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x v="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x v="1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x v="1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x v="1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x v="1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x v="1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x v="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x v="1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x v="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x v="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x v="1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x v="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x v="1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x v="1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x v="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x v="1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x v="1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x v="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x v="1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x v="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x v="1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x v="1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x v="1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x v="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x v="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x v="1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x v="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x v="1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x v="1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x v="1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x v="1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x v="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x v="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x v="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x v="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x v="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x v="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x v="1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x v="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x v="1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x v="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x v="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x v="1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x v="1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x v="1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x v="1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x v="1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x v="1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x v="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x v="1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x v="1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x v="1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x v="1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x v="1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x v="1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x v="1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x v="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x v="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x v="1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x v="1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x v="1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x v="1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x v="1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x v="1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x v="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x v="1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x v="1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x v="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x v="1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x v="1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x v="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x v="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x v="1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x v="1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x v="1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x v="1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x v="1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x v="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x v="1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x v="1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x v="1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x v="1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x v="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x v="1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x v="1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x v="1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x v="1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x v="1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x v="1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x v="1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x v="1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x v="1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x v="1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x v="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x v="1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x v="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x v="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x v="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x v="1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x v="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x v="1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x v="1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x v="1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x v="1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x v="1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x v="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x v="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x v="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x v="1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x v="1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x v="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x v="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x v="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x v="1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x v="1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x v="1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x v="1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x v="1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x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x v="1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x v="1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x v="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x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x v="1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x v="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x v="1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x v="1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x v="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x v="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x v="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x v="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x v="1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x v="1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x v="1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x v="1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x v="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x v="1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x v="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x v="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x v="1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x v="1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x v="1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x v="1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x v="1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x v="1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x v="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x v="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x v="1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x v="1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x v="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x v="1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x v="1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x v="1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x v="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x v="1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x v="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x v="1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x v="1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x v="1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x v="1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x v="1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x v="1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x v="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x v="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x v="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x v="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x v="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x v="1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x v="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x v="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x v="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x v="1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x v="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x v="1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x v="1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x v="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x v="1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x v="1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x v="1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x v="1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x v="1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x v="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x v="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x v="1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x v="1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x v="1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x v="1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x v="1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x v="1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x v="1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x v="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x v="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x v="1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x v="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x v="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x v="1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x v="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x v="1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x v="1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x v="1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x v="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x v="1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x v="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x v="1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x v="1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x v="1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x v="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x v="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x v="1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x v="1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x v="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x v="1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x v="1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x v="1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x v="1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x v="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x v="1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x v="1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x v="1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x v="1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x v="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x v="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x v="1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x v="1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x v="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x v="1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x v="1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x v="1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x v="1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x v="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x v="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x v="1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x v="1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x v="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x v="1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x v="1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x v="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x v="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x v="1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x v="1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x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x v="1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x v="1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x v="1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x v="1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x v="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x v="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x v="1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x v="1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x v="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x v="1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x v="1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x v="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x v="1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x v="1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x v="1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x v="1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x v="1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x v="1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x v="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x v="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x v="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x v="1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x v="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x v="1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x v="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x v="1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x v="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x v="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x v="1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x v="1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x v="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x v="1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x v="1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x v="1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x v="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x v="1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x v="1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x v="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x v="1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x v="1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x v="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x v="1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x v="1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x v="1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x v="1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x v="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x v="1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x v="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x v="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x v="1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x v="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x v="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x v="1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x v="1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x v="1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x v="1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x v="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x v="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x v="1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x v="1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x v="1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x v="1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x v="1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x v="1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x v="1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x v="1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x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x v="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x v="1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x v="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x v="1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x v="1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x v="1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x v="1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x v="1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x v="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x v="1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x v="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x v="1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x v="1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x v="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x v="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x v="1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x v="1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x v="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x v="1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x v="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x v="1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x v="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x v="1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x v="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x v="1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x v="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x v="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x v="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x v="1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x v="1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x v="1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x v="1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x v="1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x v="1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x v="1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x v="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x v="1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x v="1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x v="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x v="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x v="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x v="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x v="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x v="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x v="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x v="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x v="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x v="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x v="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x v="1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x v="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x v="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x v="1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x v="1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x v="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x v="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x v="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x v="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x v="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x v="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x v="1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x v="1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x v="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x v="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x v="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x v="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x v="1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x v="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x v="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x v="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x v="1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x v="1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x v="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x v="1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x v="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x v="1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x v="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x v="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x v="1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x v="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x v="1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x v="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x v="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x v="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x v="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x v="1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x v="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x v="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x v="1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x v="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x v="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x v="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x v="1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x v="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x v="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x v="1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x v="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x v="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x v="1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x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x v="1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x v="1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x v="1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x v="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x v="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x v="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x v="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x v="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x v="1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x v="1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x v="1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x v="1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x v="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x v="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x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x v="1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x v="1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x v="1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x v="1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x v="1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x v="1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x v="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x v="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x v="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x v="1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x v="1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x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x v="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x v="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x v="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x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x v="1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x v="1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x v="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x v="1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x v="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x v="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x v="1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x v="1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x v="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x v="1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x v="1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x v="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x v="1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x v="1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x v="1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x v="1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x v="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x v="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x v="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x v="1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x v="1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x v="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x v="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x v="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x v="1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x v="1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x v="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x v="1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x v="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x v="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x v="1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x v="1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x v="1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x v="1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x v="1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x v="1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x v="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x v="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x v="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x v="1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x v="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x v="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x v="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x v="1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x v="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x v="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x v="1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x v="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x v="1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x v="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x v="1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x v="1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x v="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x v="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x v="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x v="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x v="1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x v="1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x v="1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x v="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x v="1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x v="1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x v="1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x v="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x v="1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x v="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x v="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x v="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x v="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x v="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x v="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x v="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x v="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x v="1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x v="1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x v="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x v="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x v="1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x v="1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x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x v="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x v="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x v="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x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x v="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x v="1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x v="1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x v="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x v="1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x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x v="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x v="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x v="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x v="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x v="1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x v="1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x v="1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x v="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x v="1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x v="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x v="1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x v="1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x v="1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x v="1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x v="1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x v="1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x v="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x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x v="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x v="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x v="1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x v="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x v="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x v="1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x v="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x v="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x v="1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x v="1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x v="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x v="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x v="1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x v="1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x v="1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x v="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x v="1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x v="1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x v="1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x v="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x v="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x v="1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x v="1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x v="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x v="1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x v="1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x v="1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x v="1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x v="1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x v="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x v="1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x v="1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x v="1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x v="1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x v="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x v="1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x v="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x v="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x v="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x v="1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x v="1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x v="1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x v="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x v="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x v="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x v="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x v="1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x v="1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x v="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x v="1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x v="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x v="1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x v="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x v="1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x v="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x v="1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x v="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x v="1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x v="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x v="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x v="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x v="1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x v="1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x v="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x v="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x v="1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x v="1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x v="1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x v="1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x v="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x v="1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x v="1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x v="1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x v="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x v="1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x v="1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x v="1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x v="1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x v="1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x v="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x v="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x v="1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x v="1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x v="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x v="1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x v="1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x v="1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x v="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x v="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x v="1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x v="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x v="1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x v="1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x v="1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x v="1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x v="1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x v="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x v="1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x v="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x v="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x v="1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x v="1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x v="1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x v="1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x v="1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x v="1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x v="1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x v="1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x v="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x v="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x v="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x v="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x v="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x v="1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x v="1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x v="1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x v="1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x v="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x v="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x v="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x v="1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x v="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x v="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x v="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x v="1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x v="1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x v="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x v="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x v="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x v="1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x v="1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x v="1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x v="1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x v="1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x v="1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x v="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x v="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x v="1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x v="1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x v="1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x v="1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x v="1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x v="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x v="1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x v="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x v="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x v="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x v="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x v="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x v="1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x v="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x v="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x v="1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x v="1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x v="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x v="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x v="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x v="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x v="1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x v="1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x v="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x v="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x v="1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x v="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x v="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x v="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x v="1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x v="1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x v="1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x v="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x v="1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x v="1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x v="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x v="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x v="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x v="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x v="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x v="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x v="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x v="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x v="1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x v="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x v="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x v="1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x v="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x v="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x v="1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x v="1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x v="1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x v="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x v="1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x v="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x v="1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x v="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x v="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x v="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x v="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x v="1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x v="1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x v="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x v="1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x v="1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x v="1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x v="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x v="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x v="1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x v="1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x v="1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x v="1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x v="1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x v="1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x v="1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x v="1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x v="1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x v="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x v="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x v="1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x v="1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x v="1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x v="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x v="1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x v="1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x v="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x v="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x v="1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x v="1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x v="1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x v="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x v="1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x v="1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x v="1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x v="1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x v="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x v="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x v="1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x v="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x v="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x v="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x v="1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x v="1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x v="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x v="1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x v="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x v="1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x v="1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x v="1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x v="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x v="1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x v="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x v="1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x v="1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x v="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x v="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x v="1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x v="1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x v="1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x v="1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x v="1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x v="1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x v="1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x v="1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x v="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x v="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x v="1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x v="1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x v="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x v="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x v="1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x v="1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x v="1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x v="1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x v="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x v="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x v="1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x v="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x v="1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x v="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x v="1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x v="1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x v="1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x v="1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x v="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x v="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x v="1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x v="1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x v="1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x v="1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x v="1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x v="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x v="1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x v="1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x v="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x v="1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x v="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x v="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x v="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x v="1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x v="1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x v="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x v="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x v="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x v="1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x v="1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x v="1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x v="1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x v="1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x v="1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x v="1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x v="1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x v="1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x v="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x v="1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x v="1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x v="1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x v="1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x v="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x v="1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x v="1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x v="1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x v="1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x v="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x v="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x v="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x v="1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x v="1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x v="1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x v="1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x v="1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x v="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x v="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x v="1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x v="1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x v="1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x v="1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x v="1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x v="1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x v="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x v="1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x v="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x v="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x v="1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x v="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x v="1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x v="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x v="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x v="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x v="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x v="1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x v="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x v="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x v="1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x v="1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x v="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x v="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x v="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x v="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x v="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x v="1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x v="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x v="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x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x v="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x v="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x v="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x v="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x v="1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x v="1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x v="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x v="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x v="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x v="1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x v="1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x v="1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x v="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x v="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x v="1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x v="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x v="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x v="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x v="1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x v="1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x v="1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x v="1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x v="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x v="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x v="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x v="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x v="1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x v="1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x v="1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x v="1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x v="1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x v="1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x v="1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x v="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x v="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x v="1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x v="1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x v="1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x v="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x v="1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x v="1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x v="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x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x v="1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x v="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x v="1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x v="1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x v="1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x v="1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x v="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x v="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x v="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x v="1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x v="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x v="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x v="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x v="1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x v="1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x v="1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x v="1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x v="1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x v="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x v="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x v="1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x v="1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x v="1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x v="1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x v="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x v="1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x v="1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x v="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x v="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x v="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x v="1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x v="1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x v="1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x v="1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x v="1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x v="1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x v="1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x v="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x v="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x v="1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x v="1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x v="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x v="1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x v="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x v="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x v="1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x v="1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x v="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x v="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x v="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x v="1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x v="1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x v="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x v="1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x v="1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x v="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x v="1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x v="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x v="1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x v="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x v="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x v="1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x v="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x v="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x v="1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x v="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x v="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x v="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x v="1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x v="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x v="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x v="1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x v="1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x v="1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x v="1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x v="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x v="1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x v="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x v="1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x v="1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x v="1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x v="1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x v="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x v="1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x v="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x v="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x v="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x v="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x v="1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x v="1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x v="1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x v="1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x v="1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x v="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x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x v="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x v="1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x v="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x v="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x v="1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x v="1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x v="1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x v="1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x v="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x v="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x v="1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x v="1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x v="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x v="1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x v="1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x v="1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x v="1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x v="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x v="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x v="1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x v="1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x v="1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x v="1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x v="1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x v="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x v="1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x v="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x v="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x v="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x v="1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x v="1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x v="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x v="1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x v="1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x v="1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x v="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x v="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x v="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x v="1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x v="1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x v="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x v="1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x v="1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x v="1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x v="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x v="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x v="1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x v="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x v="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x v="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x v="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x v="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x v="1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x v="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x v="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x v="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x v="1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x v="1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x v="1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x v="1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x v="1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x v="1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x v="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x v="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x v="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x v="1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x v="1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x v="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x v="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x v="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x v="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x v="1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x v="1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x v="1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x v="1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x v="1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x v="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x v="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x v="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x v="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x v="1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x v="1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x v="1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x v="1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x v="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x v="1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x v="1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x v="1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x v="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x v="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x v="1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x v="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x v="1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x v="1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x v="1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x v="1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x v="1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x v="1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x v="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x v="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x v="1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x v="1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x v="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x v="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x v="1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x v="1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x v="1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x v="1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x v="1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x v="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x v="1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x v="1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x v="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x v="1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x v="1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x v="1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x v="1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x v="1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x v="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x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x v="1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x v="1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x v="1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x v="1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x v="1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x v="1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x v="1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x v="1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x v="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x v="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x v="1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x v="1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x v="1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x v="1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x v="1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x v="1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x v="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x v="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x v="1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x v="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x v="1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x v="1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x v="1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x v="1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x v="1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x v="1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x v="1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x v="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x v="1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x v="1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x v="1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x v="1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x v="1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x v="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x v="1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x v="1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x v="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x v="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x v="1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x v="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x v="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x v="1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x v="1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x v="1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x v="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x v="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x v="1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x v="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x v="1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x v="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x v="1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x v="1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x v="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x v="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x v="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x v="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x v="1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x v="1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x v="1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x v="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x v="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x v="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x v="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x v="1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x v="1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x v="1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x v="1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x v="1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x v="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x v="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x v="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x v="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x v="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x v="1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x v="1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x v="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x v="1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x v="1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x v="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x v="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x v="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x v="1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x v="1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x v="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x v="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x v="1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x v="1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x v="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x v="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x v="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x v="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x v="1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x v="1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x v="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x v="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x v="1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x v="1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x v="1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x v="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x v="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x v="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x v="1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x v="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x v="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x v="1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x v="1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x v="1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x v="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x v="1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x v="1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x v="1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x v="1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x v="1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x v="1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x v="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x v="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x v="1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x v="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x v="1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x v="1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x v="1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x v="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x v="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x v="1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x v="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x v="1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x v="1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x v="1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x v="1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x v="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x v="1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x v="1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x v="1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x v="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x v="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x v="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x v="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x v="1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x v="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x v="1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x v="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x v="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x v="1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x v="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x v="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x v="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x v="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x v="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x v="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x v="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x v="1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x v="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x v="1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x v="1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x v="1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x v="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x v="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x v="1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x v="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x v="1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x v="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x v="1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x v="1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x v="1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x v="1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x v="1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x v="1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x v="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x v="1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x v="1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x v="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x v="1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x v="1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x v="1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x v="1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x v="1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x v="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x v="1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x v="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x v="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x v="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x v="1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x v="1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x v="1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x v="1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x v="1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x v="1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x v="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x v="1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x v="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x v="1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x v="1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x v="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x v="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x v="1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x v="1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x v="1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x v="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x v="1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x v="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x v="1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x v="1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x v="1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x v="1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x v="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x v="1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x v="1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x v="1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x v="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x v="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x v="1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x v="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x v="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x v="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x v="1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x v="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x v="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x v="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x v="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x v="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x v="1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x v="1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x v="1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x v="1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x v="1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x v="1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x v="1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x v="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x v="1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x v="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x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x v="1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x v="1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x v="1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x v="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x v="1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x v="1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x v="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x v="1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x v="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x v="1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x v="1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x v="1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x v="1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x v="1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x v="1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x v="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x v="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x v="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x v="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x v="1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x v="1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x v="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x v="1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x v="1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x v="1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x v="1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x v="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x v="1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x v="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x v="1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x v="1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x v="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x v="1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x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x v="1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x v="1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x v="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x v="1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x v="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x v="1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x v="1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x v="1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x v="1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x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x v="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x v="1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x v="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x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x v="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x v="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x v="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x v="1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x v="1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x v="1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x v="1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x v="1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x v="1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x v="1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x v="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x v="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x v="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x v="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x v="1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x v="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x v="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x v="1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x v="1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x v="1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x v="1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x v="1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x v="1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x v="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x v="1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x v="1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x v="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x v="1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x v="1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x v="1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x v="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x v="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x v="1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x v="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x v="1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x v="1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x v="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x v="1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x v="1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x v="1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x v="1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x v="1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x v="1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x v="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x v="1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x v="1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x v="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x v="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x v="1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x v="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x v="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x v="1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x v="1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x v="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x v="1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x v="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x v="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x v="1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x v="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x v="1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x v="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x v="1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x v="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x v="1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x v="1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x v="1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x v="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x v="1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x v="1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x v="1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x v="1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x v="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x v="1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x v="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x v="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x v="1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x v="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x v="1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x v="1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x v="1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x v="1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x v="1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x v="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x v="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x v="1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x v="1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x v="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x v="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x v="1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x v="1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x v="1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x v="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x v="1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x v="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x v="1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x v="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x v="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x v="1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x v="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x v="1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x v="1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x v="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x v="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x v="1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x v="1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x v="1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x v="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x v="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x v="1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x v="1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x v="1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x v="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x v="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x v="1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x v="1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x v="1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x v="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x v="1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x v="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x v="1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x v="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x v="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x v="1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x v="1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x v="1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x v="1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x v="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x v="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x v="1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x v="1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x v="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x v="1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x v="1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x v="1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x v="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x v="1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x v="1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x v="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x v="1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x v="1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x v="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x v="1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x v="1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x v="1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x v="1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x v="1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x v="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x v="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x v="1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x v="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x v="1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x v="1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x v="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x v="1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x v="1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x v="1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x v="1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x v="1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x v="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x v="1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x v="1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x v="1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x v="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x v="1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x v="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x v="1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x v="1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x v="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x v="1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x v="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x v="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x v="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x v="1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x v="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x v="1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x v="1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x v="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x v="1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x v="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x v="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x v="1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x v="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x v="1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x v="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x v="1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x v="1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x v="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x v="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x v="1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x v="1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x v="1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x v="1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x v="1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x v="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x v="1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x v="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x v="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x v="1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x v="1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x v="1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x v="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x v="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x v="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x v="1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x v="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x v="1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x v="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x v="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x v="1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x v="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x v="1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x v="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x v="1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x v="1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x v="1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x v="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x v="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x v="1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x v="1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x v="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x v="1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x v="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x v="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x v="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x v="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x v="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x v="1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x v="1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x v="1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x v="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x v="1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x v="1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x v="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x v="1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x v="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x v="1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x v="1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x v="1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x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x v="1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x v="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x v="1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x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x v="1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x v="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x v="1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x v="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x v="1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x v="1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x v="1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x v="1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x v="1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x v="1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x v="1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x v="1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x v="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x v="1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x v="1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x v="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x v="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x v="1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x v="1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x v="1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x v="1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x v="1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x v="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x v="1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x v="1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x v="1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x v="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x v="1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x v="1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x v="1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x v="1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x v="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x v="1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x v="1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x v="1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x v="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x v="1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x v="1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x v="1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x v="1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x v="1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x v="1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x v="1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x v="1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x v="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x v="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x v="1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x v="1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x v="1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x v="1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x v="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x v="1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x v="1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x v="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x v="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x v="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x v="1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x v="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x v="1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x v="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x v="1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x v="1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x v="1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x v="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x v="1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x v="1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x v="1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x v="1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x v="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x v="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x v="1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x v="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x v="1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x v="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x v="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x v="1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x v="1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x v="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x v="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x v="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x v="1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x v="1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x v="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x v="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x v="1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x v="1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x v="1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x v="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x v="1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x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x v="1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x v="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x v="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x v="1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x v="1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x v="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x v="1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x v="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x v="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x v="1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x v="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x v="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x v="1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x v="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x v="1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x v="1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x v="1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x v="1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x v="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x v="1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x v="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x v="1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x v="1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x v="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x v="1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x v="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x v="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x v="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x v="1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x v="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x v="1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x v="1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x v="1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x v="1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x v="1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x v="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x v="1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x v="1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x v="1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x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x v="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x v="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x v="1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x v="1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x v="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x v="1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x v="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x v="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x v="1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x v="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x v="1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x v="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x v="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x v="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x v="1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x v="1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x v="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x v="1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x v="1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x v="1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x v="1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x v="1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x v="1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x v="1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x v="1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x v="1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x v="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x v="1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x v="1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x v="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x v="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x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x v="1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x v="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x v="1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x v="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x v="1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x v="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x v="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x v="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x v="1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x v="1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x v="1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x v="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x v="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x v="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x v="1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x v="1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x v="1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x v="1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x v="1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x v="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x v="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x v="1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x v="1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x v="1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x v="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x v="1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x v="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x v="1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x v="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x v="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x v="1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x v="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x v="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x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x v="1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x v="1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x v="1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x v="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x v="1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x v="1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x v="1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x v="1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x v="1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x v="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x v="1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x v="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x v="1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x v="1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x v="1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x v="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x v="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x v="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x v="1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x v="1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x v="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x v="1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x v="1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x v="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x v="1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x v="1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x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x v="1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x v="1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x v="1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x v="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x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x v="1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x v="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x v="1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x v="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x v="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x v="1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x v="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x v="1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x v="1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x v="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x v="1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x v="1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x v="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x v="1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x v="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x v="1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x v="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x v="1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x v="1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x v="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x v="1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x v="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x v="1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x v="1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x v="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x v="1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x v="1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x v="1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x v="1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x v="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x v="1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x v="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x v="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x v="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x v="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x v="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x v="1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x v="1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x v="1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x v="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x v="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x v="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x v="1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x v="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x v="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x v="1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x v="1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x v="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x v="1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x v="1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x v="1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x v="1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x v="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x v="1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x v="1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x v="1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x v="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x v="1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x v="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x v="1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x v="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x v="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x v="1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x v="1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x v="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x v="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x v="1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x v="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x v="1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x v="1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x v="1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x v="1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x v="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x v="1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x v="1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x v="1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x v="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x v="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x v="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x v="1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x v="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x v="1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x v="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x v="1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x v="1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x v="1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x v="1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x v="1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x v="1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x v="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x v="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x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x v="1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x v="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x v="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x v="1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x v="1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x v="1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x v="1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x v="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x v="1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x v="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x v="1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x v="1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x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x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x v="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x v="1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x v="1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x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x v="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x v="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x v="1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x v="1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x v="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x v="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x v="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x v="1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x v="1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x v="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x v="1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x v="1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x v="1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x v="1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x v="1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x v="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x v="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x v="1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x v="1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x v="1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x v="1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x v="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x v="1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x v="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x v="1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x v="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x v="1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x v="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x v="1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x v="1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x v="1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x v="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x v="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x v="1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x v="1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x v="1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x v="1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x v="1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x v="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x v="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x v="1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x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x v="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x v="1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x v="1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x v="1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x v="1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x v="1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x v="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x v="1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x v="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x v="1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x v="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x v="1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x v="1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x v="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x v="1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x v="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x v="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x v="1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x v="1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x v="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x v="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x v="1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x v="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x v="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x v="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x v="1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x v="1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x v="1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x v="1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x v="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x v="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x v="1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x v="1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x v="1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x v="1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x v="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x v="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x v="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x v="1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x v="1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x v="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x v="1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x v="1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x v="1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x v="1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x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x v="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x v="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x v="1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x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x v="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x v="1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x v="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x v="1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x v="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x v="1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x v="1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x v="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x v="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x v="1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x v="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x v="1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x v="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x v="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x v="1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x v="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x v="1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x v="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x v="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x v="1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x v="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x v="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x v="1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x v="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x v="1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x v="1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x v="1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x v="1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x v="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x v="1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x v="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x v="1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x v="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x v="1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x v="1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x v="1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x v="1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x v="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x v="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x v="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x v="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x v="1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x v="1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x v="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x v="1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x v="1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x v="1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x v="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x v="1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x v="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x v="1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x v="1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x v="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x v="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x v="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x v="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x v="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x v="1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x v="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x v="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x v="1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x v="1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x v="1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x v="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x v="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x v="1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x v="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x v="1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x v="1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x v="1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x v="1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x v="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x v="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x v="1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x v="1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x v="1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x v="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x v="1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x v="1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x v="1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x v="1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x v="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x v="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x v="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x v="1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x v="1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x v="1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x v="1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x v="1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x v="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x v="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x v="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x v="1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x v="1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x v="1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x v="1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x v="1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x v="1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x v="1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x v="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x v="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x v="1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x v="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x v="1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x v="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x v="1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x v="1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x v="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x v="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x v="1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x v="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x v="1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x v="1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x v="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x v="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x v="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x v="1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x v="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x v="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x v="1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x v="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x v="1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x v="1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x v="1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x v="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x v="1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x v="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x v="1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x v="1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x v="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x v="1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x v="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x v="1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x v="1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x v="1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x v="1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x v="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x v="1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x v="1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x v="1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x v="1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x v="1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x v="1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x v="1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x v="1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x v="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x v="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x v="1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x v="1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x v="1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x v="1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x v="1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x v="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x v="1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x v="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x v="1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x v="1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x v="1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x v="1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x v="1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x v="1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x v="1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x v="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x v="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x v="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x v="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x v="1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x v="1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x v="1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x v="1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x v="1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x v="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x v="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x v="1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x v="1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x v="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x v="1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x v="1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x v="1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x v="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x v="1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x v="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x v="1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x v="1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x v="1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x v="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x v="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x v="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x v="1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x v="1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x v="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x v="1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x v="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x v="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x v="1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x v="1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x v="1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x v="1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x v="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x v="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x v="1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x v="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x v="1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x v="1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x v="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x v="1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x v="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x v="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x v="1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x v="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x v="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x v="1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x v="1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x v="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x v="1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x v="1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x v="1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x v="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x v="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x v="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x v="1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x v="1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x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x v="1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x v="1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x v="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x v="1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x v="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x v="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x v="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x v="1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x v="1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x v="1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x v="1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x v="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x v="1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x v="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x v="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x v="1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x v="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x v="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x v="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x v="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x v="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x v="1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x v="1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x v="1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x v="1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x v="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x v="1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x v="1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x v="1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x v="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x v="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x v="1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x v="1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x v="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x v="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x v="1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x v="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x v="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x v="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x v="1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x v="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x v="1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x v="1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x v="1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x v="1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x v="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x v="1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x v="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x v="1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x v="1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x v="1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x v="1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x v="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x v="1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x v="1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x v="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x v="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x v="1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x v="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x v="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x v="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x v="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x v="1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x v="1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x v="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x v="1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x v="1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x v="1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x v="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x v="1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x v="1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x v="1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x v="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x v="1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x v="1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x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x v="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x v="1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x v="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x v="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x v="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x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x v="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x v="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x v="1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x v="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x v="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x v="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x v="1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x v="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x v="1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x v="1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x v="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x v="1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x v="1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x v="1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x v="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x v="1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x v="1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x v="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x v="1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x v="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x v="1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x v="1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x v="1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x v="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x v="1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x v="1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x v="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x v="1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x v="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x v="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x v="1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x v="1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x v="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x v="1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x v="1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x v="1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x v="1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x v="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x v="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x v="1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x v="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x v="1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x v="1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x v="1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x v="1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x v="1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x v="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x v="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x v="1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x v="1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x v="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x v="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x v="1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x v="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x v="1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x v="1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x v="1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x v="1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x v="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x v="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x v="1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x v="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x v="1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x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x v="1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x v="1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x v="1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x v="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x v="1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x v="1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x v="1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x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x v="1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x v="1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x v="1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x v="1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x v="1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x v="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x v="1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x v="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x v="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x v="1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x v="1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x v="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x v="1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x v="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x v="1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x v="1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x v="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x v="1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x v="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x v="1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x v="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x v="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x v="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x v="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x v="1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x v="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x v="1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x v="1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x v="1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x v="1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x v="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x v="1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x v="1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x v="1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x v="1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x v="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x v="1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x v="1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x v="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x v="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x v="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x v="1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x v="1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x v="1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x v="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x v="1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x v="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x v="1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x v="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x v="1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x v="1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x v="1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x v="1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x v="1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x v="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x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x v="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x v="1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x v="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x v="1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x v="1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x v="1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x v="1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x v="1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x v="1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x v="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x v="1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x v="1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x v="1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x v="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x v="1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x v="1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x v="1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x v="1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x v="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x v="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x v="1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x v="1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x v="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x v="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x v="1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x v="1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x v="1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x v="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x v="1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x v="1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x v="1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x v="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x v="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x v="1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x v="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x v="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x v="1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x v="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x v="1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x v="1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x v="1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x v="1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x v="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x v="1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x v="1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x v="1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x v="1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x v="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x v="1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x v="1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x v="1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x v="1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x v="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x v="1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x v="1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x v="1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x v="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x v="1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x v="1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x v="1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x v="1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x v="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x v="1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x v="1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x v="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x v="1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x v="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x v="1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x v="1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x v="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x v="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x v="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x v="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x v="1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x v="1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x v="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x v="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x v="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x v="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x v="1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x v="1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x v="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x v="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x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x v="1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x v="1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x v="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x v="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x v="1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x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x v="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x v="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x v="1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x v="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x v="1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x v="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x v="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x v="1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x v="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x v="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x v="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x v="1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x v="1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x v="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x v="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x v="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x v="1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x v="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x v="1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x v="1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x v="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x v="1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x v="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x v="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x v="1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x v="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x v="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x v="1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x v="1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x v="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x v="1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x v="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x v="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x v="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x v="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x v="1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x v="1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x v="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x v="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x v="1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x v="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x v="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x v="1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x v="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x v="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x v="1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x v="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x v="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x v="1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x v="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x v="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x v="1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x v="1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x v="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x v="1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x v="1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x v="1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x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x v="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x v="1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x v="1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x v="1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x v="1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x v="1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x v="1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x v="1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x v="1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x v="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x v="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x v="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x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x v="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x v="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x v="1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x v="1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x v="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x v="1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x v="1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x v="1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x v="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x v="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x v="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x v="1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x v="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x v="1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x v="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x v="1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x v="1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x v="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x v="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x v="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x v="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x v="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x v="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x v="1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x v="1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x v="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x v="1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x v="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x v="1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x v="1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x v="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x v="1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x v="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x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x v="1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x v="1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x v="1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x v="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x v="1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x v="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x v="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x v="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x v="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x v="1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x v="1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x v="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x v="1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x v="1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x v="1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x v="1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x v="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x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x v="1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x v="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x v="1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x v="1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x v="1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x v="1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x v="1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x v="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x v="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x v="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x v="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x v="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x v="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x v="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x v="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x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x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x v="1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x v="1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x v="1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x v="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x v="1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x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x v="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x v="1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x v="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x v="1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x v="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x v="1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x v="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x v="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x v="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x v="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x v="1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x v="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x v="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x v="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x v="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x v="1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x v="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x v="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x v="1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x v="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x v="1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x v="1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x v="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x v="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x v="1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x v="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x v="1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x v="1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x v="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x v="1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x v="1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x v="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x v="1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x v="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x v="1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x v="1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x v="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x v="1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x v="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x v="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x v="1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x v="1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x v="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x v="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x v="1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x v="1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x v="1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x v="1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x v="1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x v="1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x v="1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x v="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x v="1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x v="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x v="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x v="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x v="1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x v="1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x v="1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x v="1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x v="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x v="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x v="1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x v="1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x v="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x v="1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x v="1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x v="1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x v="1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x v="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x v="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x v="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x v="1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x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x v="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x v="1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x v="1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x v="1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x v="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x v="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x v="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x v="1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x v="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x v="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x v="1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x v="1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x v="1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x v="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x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x v="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x v="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x v="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x v="1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x v="1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x v="1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x v="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x v="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x v="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x v="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x v="1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x v="1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x v="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x v="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x v="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x v="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x v="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x v="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x v="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x v="1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x v="1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x v="1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x v="1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x v="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x v="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x v="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x v="1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x v="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x v="1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x v="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x v="1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x v="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x v="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x v="1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x v="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x v="1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x v="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x v="1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x v="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x v="1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x v="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x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x v="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x v="0"/>
    <s v="USD"/>
    <x v="0"/>
    <x v="0"/>
    <x v="0"/>
    <x v="0"/>
    <x v="0"/>
    <x v="0"/>
    <x v="0"/>
    <n v="63.917582417582416"/>
    <x v="0"/>
    <x v="0"/>
    <x v="0"/>
    <x v="0"/>
  </r>
  <r>
    <n v="1"/>
    <s v="FannibalFest Fan Convention"/>
    <s v="A Hannibal TV Show Fan Convention and Art Collective"/>
    <x v="1"/>
    <n v="14653"/>
    <x v="0"/>
    <x v="0"/>
    <s v="USD"/>
    <x v="1"/>
    <x v="1"/>
    <x v="0"/>
    <x v="1"/>
    <x v="0"/>
    <x v="0"/>
    <x v="1"/>
    <n v="185.48101265822785"/>
    <x v="0"/>
    <x v="0"/>
    <x v="1"/>
    <x v="1"/>
  </r>
  <r>
    <n v="2"/>
    <s v="Charlie teaser completion"/>
    <s v="Completion fund for post-production for teaser of British crime/drama tv series about a girl who sells morals for money"/>
    <x v="2"/>
    <n v="525"/>
    <x v="0"/>
    <x v="1"/>
    <s v="GBP"/>
    <x v="2"/>
    <x v="2"/>
    <x v="0"/>
    <x v="2"/>
    <x v="0"/>
    <x v="0"/>
    <x v="2"/>
    <n v="15"/>
    <x v="0"/>
    <x v="0"/>
    <x v="2"/>
    <x v="2"/>
  </r>
  <r>
    <n v="3"/>
    <s v="Unsure/Positive: A Dramedy Series About Life with HIV"/>
    <s v="We already produced the *very* beginning of this story. Help us to see it through?"/>
    <x v="3"/>
    <n v="10390"/>
    <x v="0"/>
    <x v="0"/>
    <s v="USD"/>
    <x v="3"/>
    <x v="3"/>
    <x v="0"/>
    <x v="3"/>
    <x v="0"/>
    <x v="0"/>
    <x v="3"/>
    <n v="69.266666666666666"/>
    <x v="0"/>
    <x v="0"/>
    <x v="3"/>
    <x v="3"/>
  </r>
  <r>
    <n v="4"/>
    <s v="Party Monsters"/>
    <s v="19th centuryâ€™s most notorious literary characters, out of step with the times, find comradery as roommates in modern day Los Angeles."/>
    <x v="4"/>
    <n v="54116.28"/>
    <x v="0"/>
    <x v="0"/>
    <s v="USD"/>
    <x v="4"/>
    <x v="4"/>
    <x v="0"/>
    <x v="4"/>
    <x v="0"/>
    <x v="0"/>
    <x v="4"/>
    <n v="190.55028169014085"/>
    <x v="0"/>
    <x v="0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x v="0"/>
    <s v="USD"/>
    <x v="5"/>
    <x v="5"/>
    <x v="0"/>
    <x v="5"/>
    <x v="0"/>
    <x v="0"/>
    <x v="5"/>
    <n v="93.40425531914893"/>
    <x v="0"/>
    <x v="0"/>
    <x v="5"/>
    <x v="5"/>
  </r>
  <r>
    <n v="6"/>
    <s v="POINT HOPE"/>
    <s v="The story of &quot;Point Hope&quot; will honor, respect, and share the beauty and traditions of the Alaska Natives in Point Hope, AK: the Inupiat"/>
    <x v="6"/>
    <n v="8519"/>
    <x v="0"/>
    <x v="0"/>
    <s v="USD"/>
    <x v="6"/>
    <x v="6"/>
    <x v="0"/>
    <x v="6"/>
    <x v="0"/>
    <x v="0"/>
    <x v="6"/>
    <n v="146.87931034482759"/>
    <x v="0"/>
    <x v="0"/>
    <x v="6"/>
    <x v="6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x v="0"/>
    <s v="USD"/>
    <x v="7"/>
    <x v="7"/>
    <x v="0"/>
    <x v="7"/>
    <x v="0"/>
    <x v="0"/>
    <x v="7"/>
    <n v="159.82456140350877"/>
    <x v="0"/>
    <x v="0"/>
    <x v="7"/>
    <x v="7"/>
  </r>
  <r>
    <n v="8"/>
    <s v="Sizzling in the Kitchen Flynn Style"/>
    <s v="Help us raise the funds to film our pilot episode!"/>
    <x v="8"/>
    <n v="3501.52"/>
    <x v="0"/>
    <x v="0"/>
    <s v="USD"/>
    <x v="8"/>
    <x v="8"/>
    <x v="0"/>
    <x v="8"/>
    <x v="0"/>
    <x v="0"/>
    <x v="8"/>
    <n v="291.79333333333335"/>
    <x v="0"/>
    <x v="0"/>
    <x v="8"/>
    <x v="8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x v="0"/>
    <s v="USD"/>
    <x v="9"/>
    <x v="9"/>
    <x v="0"/>
    <x v="9"/>
    <x v="0"/>
    <x v="0"/>
    <x v="9"/>
    <n v="31.499500000000001"/>
    <x v="0"/>
    <x v="0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x v="0"/>
    <s v="USD"/>
    <x v="10"/>
    <x v="10"/>
    <x v="0"/>
    <x v="10"/>
    <x v="0"/>
    <x v="0"/>
    <x v="10"/>
    <n v="158.68421052631578"/>
    <x v="0"/>
    <x v="0"/>
    <x v="10"/>
    <x v="10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x v="0"/>
    <s v="USD"/>
    <x v="11"/>
    <x v="11"/>
    <x v="0"/>
    <x v="11"/>
    <x v="0"/>
    <x v="0"/>
    <x v="11"/>
    <n v="80.333333333333329"/>
    <x v="0"/>
    <x v="0"/>
    <x v="11"/>
    <x v="11"/>
  </r>
  <r>
    <n v="12"/>
    <s v="Spinward Traveller (T.V. Pilot)"/>
    <s v="Spinward Traveller is based on the award winning role-playing game. Launch your imagination into the Traveller universe at Jump 6."/>
    <x v="11"/>
    <n v="49588"/>
    <x v="0"/>
    <x v="0"/>
    <s v="USD"/>
    <x v="12"/>
    <x v="12"/>
    <x v="0"/>
    <x v="12"/>
    <x v="0"/>
    <x v="0"/>
    <x v="12"/>
    <n v="59.961305925030231"/>
    <x v="0"/>
    <x v="0"/>
    <x v="12"/>
    <x v="12"/>
  </r>
  <r>
    <n v="13"/>
    <s v="Can't Go Home"/>
    <s v="A travel series hosted by touring musicians that profiles a different American city in each episode."/>
    <x v="8"/>
    <n v="5599"/>
    <x v="0"/>
    <x v="0"/>
    <s v="USD"/>
    <x v="13"/>
    <x v="13"/>
    <x v="0"/>
    <x v="13"/>
    <x v="0"/>
    <x v="0"/>
    <x v="13"/>
    <n v="109.78431372549019"/>
    <x v="0"/>
    <x v="0"/>
    <x v="13"/>
    <x v="13"/>
  </r>
  <r>
    <n v="14"/>
    <s v="3010 | Sci-fi Series"/>
    <s v="A highly charged post apocalyptic sci fi series that pulls no punches!"/>
    <x v="12"/>
    <n v="6056"/>
    <x v="0"/>
    <x v="2"/>
    <s v="AUD"/>
    <x v="14"/>
    <x v="14"/>
    <x v="0"/>
    <x v="14"/>
    <x v="0"/>
    <x v="0"/>
    <x v="14"/>
    <n v="147.70731707317074"/>
    <x v="0"/>
    <x v="0"/>
    <x v="14"/>
    <x v="14"/>
  </r>
  <r>
    <n v="15"/>
    <s v="Cien&amp;Cia"/>
    <s v="Cien&amp;Cia es un proyecto transmedia para televisiÃ³n; la finalidad de la venta de camisetas es financiar el reality (Factual)."/>
    <x v="13"/>
    <n v="2132"/>
    <x v="0"/>
    <x v="3"/>
    <s v="EUR"/>
    <x v="15"/>
    <x v="15"/>
    <x v="0"/>
    <x v="15"/>
    <x v="0"/>
    <x v="0"/>
    <x v="15"/>
    <n v="21.755102040816325"/>
    <x v="0"/>
    <x v="0"/>
    <x v="15"/>
    <x v="15"/>
  </r>
  <r>
    <n v="16"/>
    <s v="ArtMoose TV Series"/>
    <s v="We want to create a Sizzle Reel to pitch a Reality TV Series to TV Executive starring artists Art Moose will use new artists each week."/>
    <x v="14"/>
    <n v="12029"/>
    <x v="0"/>
    <x v="0"/>
    <s v="USD"/>
    <x v="16"/>
    <x v="16"/>
    <x v="0"/>
    <x v="16"/>
    <x v="0"/>
    <x v="0"/>
    <x v="16"/>
    <n v="171.84285714285716"/>
    <x v="0"/>
    <x v="0"/>
    <x v="16"/>
    <x v="16"/>
  </r>
  <r>
    <n v="17"/>
    <s v="Humble Pie"/>
    <s v="Uplifting English sitcom, a love letter to youthful exuberance that proves once and for all that none of us are ready for real life."/>
    <x v="15"/>
    <n v="1510"/>
    <x v="0"/>
    <x v="1"/>
    <s v="GBP"/>
    <x v="17"/>
    <x v="17"/>
    <x v="0"/>
    <x v="17"/>
    <x v="0"/>
    <x v="0"/>
    <x v="17"/>
    <n v="41.944444444444443"/>
    <x v="0"/>
    <x v="0"/>
    <x v="17"/>
    <x v="17"/>
  </r>
  <r>
    <n v="18"/>
    <s v="Indian As Apple Pie TV"/>
    <s v="The Indian cooking show you crave: complete with cooking, travel to India, and loads of spicy inspiration with Anupy."/>
    <x v="11"/>
    <n v="31896.33"/>
    <x v="0"/>
    <x v="0"/>
    <s v="USD"/>
    <x v="18"/>
    <x v="18"/>
    <x v="0"/>
    <x v="18"/>
    <x v="0"/>
    <x v="0"/>
    <x v="18"/>
    <n v="93.264122807017543"/>
    <x v="0"/>
    <x v="0"/>
    <x v="18"/>
    <x v="18"/>
  </r>
  <r>
    <n v="19"/>
    <s v="Brouhaha (an Original Sitcom)"/>
    <s v="Brouhaha chronicles the adventures of aspiring comedian and prolific hedonist Jenny Carmichael as she works at a clickbait website."/>
    <x v="16"/>
    <n v="1235"/>
    <x v="0"/>
    <x v="0"/>
    <s v="USD"/>
    <x v="19"/>
    <x v="19"/>
    <x v="0"/>
    <x v="19"/>
    <x v="0"/>
    <x v="0"/>
    <x v="19"/>
    <n v="56.136363636363633"/>
    <x v="0"/>
    <x v="0"/>
    <x v="19"/>
    <x v="19"/>
  </r>
  <r>
    <n v="20"/>
    <s v="Finding Kylie Hard Read Fund"/>
    <s v="Help us reach our goal &amp; pay the drama dept that is performing the hard read, which is set for October 2015."/>
    <x v="13"/>
    <n v="2004"/>
    <x v="0"/>
    <x v="0"/>
    <s v="USD"/>
    <x v="20"/>
    <x v="20"/>
    <x v="0"/>
    <x v="20"/>
    <x v="0"/>
    <x v="0"/>
    <x v="20"/>
    <n v="80.16"/>
    <x v="0"/>
    <x v="0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x v="0"/>
    <s v="USD"/>
    <x v="21"/>
    <x v="21"/>
    <x v="0"/>
    <x v="21"/>
    <x v="0"/>
    <x v="0"/>
    <x v="21"/>
    <n v="199.9009900990099"/>
    <x v="0"/>
    <x v="0"/>
    <x v="21"/>
    <x v="21"/>
  </r>
  <r>
    <n v="22"/>
    <s v="CREATURES OF HABIT!"/>
    <s v="Meet Gary, and Troy: Two unlikely friends that investigate &quot;strange phenomenon&quot;."/>
    <x v="18"/>
    <n v="410"/>
    <x v="0"/>
    <x v="0"/>
    <s v="USD"/>
    <x v="22"/>
    <x v="22"/>
    <x v="0"/>
    <x v="22"/>
    <x v="0"/>
    <x v="0"/>
    <x v="22"/>
    <n v="51.25"/>
    <x v="0"/>
    <x v="0"/>
    <x v="22"/>
    <x v="22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x v="0"/>
    <s v="USD"/>
    <x v="23"/>
    <x v="23"/>
    <x v="0"/>
    <x v="23"/>
    <x v="0"/>
    <x v="0"/>
    <x v="23"/>
    <n v="103.04347826086956"/>
    <x v="0"/>
    <x v="0"/>
    <x v="23"/>
    <x v="23"/>
  </r>
  <r>
    <n v="24"/>
    <s v="Bring STL Up Late to TV"/>
    <s v="STL Up Late is a weekly late night comedy talk show for St. Louis television."/>
    <x v="19"/>
    <n v="38082.69"/>
    <x v="0"/>
    <x v="0"/>
    <s v="USD"/>
    <x v="24"/>
    <x v="24"/>
    <x v="0"/>
    <x v="24"/>
    <x v="0"/>
    <x v="0"/>
    <x v="24"/>
    <n v="66.346149825783982"/>
    <x v="0"/>
    <x v="0"/>
    <x v="24"/>
    <x v="24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x v="0"/>
    <s v="USD"/>
    <x v="25"/>
    <x v="25"/>
    <x v="0"/>
    <x v="25"/>
    <x v="0"/>
    <x v="0"/>
    <x v="25"/>
    <n v="57.142857142857146"/>
    <x v="0"/>
    <x v="0"/>
    <x v="25"/>
    <x v="25"/>
  </r>
  <r>
    <n v="26"/>
    <s v="You, Me &amp; Sicily:  Part I Editing"/>
    <s v="Highlighting Sicily's points of light: its extraordinary people. Editing phase is now underway!!!"/>
    <x v="21"/>
    <n v="1940"/>
    <x v="0"/>
    <x v="0"/>
    <s v="USD"/>
    <x v="26"/>
    <x v="26"/>
    <x v="0"/>
    <x v="10"/>
    <x v="0"/>
    <x v="0"/>
    <x v="26"/>
    <n v="102.10526315789474"/>
    <x v="0"/>
    <x v="0"/>
    <x v="26"/>
    <x v="26"/>
  </r>
  <r>
    <n v="27"/>
    <s v="B-Rabbit TV Comedy Pilot"/>
    <s v="B-Rabbit is a hilarious depiction of immigrating to New Zealand and the life you desperately tried to leave behind."/>
    <x v="22"/>
    <n v="22345"/>
    <x v="0"/>
    <x v="4"/>
    <s v="NZD"/>
    <x v="27"/>
    <x v="27"/>
    <x v="0"/>
    <x v="3"/>
    <x v="0"/>
    <x v="0"/>
    <x v="27"/>
    <n v="148.96666666666667"/>
    <x v="0"/>
    <x v="0"/>
    <x v="27"/>
    <x v="27"/>
  </r>
  <r>
    <n v="28"/>
    <s v="John Earle Dog Training Concept Development Reel"/>
    <s v="John and Brian are on a quest to change people's lives and rehabilitate dogs."/>
    <x v="14"/>
    <n v="12042"/>
    <x v="0"/>
    <x v="0"/>
    <s v="USD"/>
    <x v="28"/>
    <x v="28"/>
    <x v="0"/>
    <x v="26"/>
    <x v="0"/>
    <x v="0"/>
    <x v="28"/>
    <n v="169.6056338028169"/>
    <x v="0"/>
    <x v="0"/>
    <x v="28"/>
    <x v="28"/>
  </r>
  <r>
    <n v="29"/>
    <s v="The JOB Prelude."/>
    <s v="Genuine, no cliche Cop dramedy. Stories based on Adam's time as a Constable. What really goes on? Think you know the Police? Find out."/>
    <x v="9"/>
    <n v="3700"/>
    <x v="0"/>
    <x v="1"/>
    <s v="GBP"/>
    <x v="29"/>
    <x v="29"/>
    <x v="0"/>
    <x v="27"/>
    <x v="0"/>
    <x v="0"/>
    <x v="29"/>
    <n v="31.623931623931625"/>
    <x v="0"/>
    <x v="0"/>
    <x v="29"/>
    <x v="29"/>
  </r>
  <r>
    <n v="30"/>
    <s v="Introverts Web Series"/>
    <s v="Comedy series about three introverted roommates coping with single life, secret resentments, and loudmouthed extroverts."/>
    <x v="23"/>
    <n v="4051.99"/>
    <x v="0"/>
    <x v="0"/>
    <s v="USD"/>
    <x v="30"/>
    <x v="30"/>
    <x v="0"/>
    <x v="28"/>
    <x v="0"/>
    <x v="0"/>
    <x v="30"/>
    <n v="76.45264150943396"/>
    <x v="0"/>
    <x v="0"/>
    <x v="30"/>
    <x v="30"/>
  </r>
  <r>
    <n v="31"/>
    <s v="The Alan Katz Show"/>
    <s v="After a two-year hiatus, The Alan Katz Show is coming back! But it can't unless we can get a 16gb flash drive valued at $12.71!"/>
    <x v="24"/>
    <n v="13"/>
    <x v="0"/>
    <x v="0"/>
    <s v="USD"/>
    <x v="31"/>
    <x v="31"/>
    <x v="0"/>
    <x v="29"/>
    <x v="0"/>
    <x v="0"/>
    <x v="31"/>
    <n v="13"/>
    <x v="0"/>
    <x v="0"/>
    <x v="31"/>
    <x v="31"/>
  </r>
  <r>
    <n v="32"/>
    <s v="Over &amp; Out"/>
    <s v="Approaching a milestone birthday, Gail abandons her group of yuppie stay-at-home mom friends for the vibrant and rowdy gay community."/>
    <x v="25"/>
    <n v="28520"/>
    <x v="0"/>
    <x v="0"/>
    <s v="USD"/>
    <x v="32"/>
    <x v="32"/>
    <x v="0"/>
    <x v="30"/>
    <x v="0"/>
    <x v="0"/>
    <x v="32"/>
    <n v="320.44943820224717"/>
    <x v="0"/>
    <x v="0"/>
    <x v="32"/>
    <x v="32"/>
  </r>
  <r>
    <n v="33"/>
    <s v="Imaginary Problems"/>
    <s v="3 best friends balance their work, personal and private lives while finding time for their imaginary friends (who are 3 puppets)."/>
    <x v="26"/>
    <n v="5360"/>
    <x v="0"/>
    <x v="0"/>
    <s v="USD"/>
    <x v="33"/>
    <x v="33"/>
    <x v="0"/>
    <x v="31"/>
    <x v="0"/>
    <x v="0"/>
    <x v="33"/>
    <n v="83.75"/>
    <x v="0"/>
    <x v="0"/>
    <x v="33"/>
    <x v="33"/>
  </r>
  <r>
    <n v="34"/>
    <s v="#Josh: T.V. Show Sizzle Reel"/>
    <s v="A digitally dependent Josh, is forced to coexist with his promiscuous problematic cousin Wes, and face his fears of a human connection"/>
    <x v="27"/>
    <n v="3392"/>
    <x v="0"/>
    <x v="0"/>
    <s v="USD"/>
    <x v="34"/>
    <x v="34"/>
    <x v="0"/>
    <x v="32"/>
    <x v="0"/>
    <x v="0"/>
    <x v="34"/>
    <n v="49.882352941176471"/>
    <x v="0"/>
    <x v="0"/>
    <x v="34"/>
    <x v="34"/>
  </r>
  <r>
    <n v="35"/>
    <s v="Why Adam? A TV show about the science behind everyday life!"/>
    <s v="Why Adam? is an independent TV show that explores concepts of basic science in everyday life."/>
    <x v="28"/>
    <n v="1665"/>
    <x v="0"/>
    <x v="0"/>
    <s v="USD"/>
    <x v="35"/>
    <x v="35"/>
    <x v="0"/>
    <x v="33"/>
    <x v="0"/>
    <x v="0"/>
    <x v="35"/>
    <n v="59.464285714285715"/>
    <x v="0"/>
    <x v="0"/>
    <x v="35"/>
    <x v="35"/>
  </r>
  <r>
    <n v="36"/>
    <s v="THE LISTENING BOX"/>
    <s v="A modern day priest makes an unusual discovery, setting off a chain of events."/>
    <x v="12"/>
    <n v="8529"/>
    <x v="0"/>
    <x v="0"/>
    <s v="USD"/>
    <x v="36"/>
    <x v="36"/>
    <x v="0"/>
    <x v="34"/>
    <x v="0"/>
    <x v="0"/>
    <x v="36"/>
    <n v="193.84090909090909"/>
    <x v="0"/>
    <x v="0"/>
    <x v="36"/>
    <x v="36"/>
  </r>
  <r>
    <n v="37"/>
    <s v="The Journey"/>
    <s v="Take an unscripted, real-time journey with Greg Aiello to the planet's wildest and most iconic places on this adventure travel TV show."/>
    <x v="29"/>
    <n v="40357"/>
    <x v="0"/>
    <x v="0"/>
    <s v="USD"/>
    <x v="37"/>
    <x v="37"/>
    <x v="0"/>
    <x v="35"/>
    <x v="0"/>
    <x v="0"/>
    <x v="37"/>
    <n v="159.51383399209487"/>
    <x v="0"/>
    <x v="0"/>
    <x v="37"/>
    <x v="37"/>
  </r>
  <r>
    <n v="38"/>
    <s v="Brewz Brothers TV"/>
    <s v="A television show about three brothers from Chicago on a mission to discover and highlight the best breweries in America."/>
    <x v="30"/>
    <n v="2751"/>
    <x v="0"/>
    <x v="0"/>
    <s v="USD"/>
    <x v="38"/>
    <x v="38"/>
    <x v="0"/>
    <x v="36"/>
    <x v="0"/>
    <x v="0"/>
    <x v="38"/>
    <n v="41.68181818181818"/>
    <x v="0"/>
    <x v="0"/>
    <x v="38"/>
    <x v="38"/>
  </r>
  <r>
    <n v="39"/>
    <s v="Deep Cuts - Series"/>
    <s v="Mystery-Drama Series. Following a shocking event, residents of a remote woodland community learn that some wounds never heal..."/>
    <x v="31"/>
    <n v="32745"/>
    <x v="0"/>
    <x v="1"/>
    <s v="GBP"/>
    <x v="39"/>
    <x v="39"/>
    <x v="0"/>
    <x v="37"/>
    <x v="0"/>
    <x v="0"/>
    <x v="39"/>
    <n v="150.89861751152074"/>
    <x v="0"/>
    <x v="0"/>
    <x v="39"/>
    <x v="39"/>
  </r>
  <r>
    <n v="40"/>
    <s v="Regal Fare Season One"/>
    <s v="There is a cooking show in production that needs your help, a show about using local ingredients to create simple and elegant meals."/>
    <x v="13"/>
    <n v="2027"/>
    <x v="0"/>
    <x v="0"/>
    <s v="USD"/>
    <x v="40"/>
    <x v="40"/>
    <x v="0"/>
    <x v="38"/>
    <x v="0"/>
    <x v="0"/>
    <x v="40"/>
    <n v="126.6875"/>
    <x v="0"/>
    <x v="0"/>
    <x v="40"/>
    <x v="40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x v="0"/>
    <s v="USD"/>
    <x v="41"/>
    <x v="41"/>
    <x v="0"/>
    <x v="10"/>
    <x v="0"/>
    <x v="0"/>
    <x v="31"/>
    <n v="105.26315789473684"/>
    <x v="0"/>
    <x v="0"/>
    <x v="41"/>
    <x v="41"/>
  </r>
  <r>
    <n v="42"/>
    <s v="BROS TV Pilot (Iraq)"/>
    <s v="A show that explores the universal hospitality and shenanigans of BRO cultures in the most forbidden and unfamiliar places on earth!"/>
    <x v="32"/>
    <n v="19860"/>
    <x v="0"/>
    <x v="0"/>
    <s v="USD"/>
    <x v="42"/>
    <x v="42"/>
    <x v="0"/>
    <x v="39"/>
    <x v="0"/>
    <x v="0"/>
    <x v="41"/>
    <n v="117.51479289940828"/>
    <x v="0"/>
    <x v="0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x v="0"/>
    <s v="USD"/>
    <x v="43"/>
    <x v="43"/>
    <x v="0"/>
    <x v="40"/>
    <x v="0"/>
    <x v="0"/>
    <x v="42"/>
    <n v="117.36121673003802"/>
    <x v="0"/>
    <x v="0"/>
    <x v="43"/>
    <x v="43"/>
  </r>
  <r>
    <n v="44"/>
    <s v="BIG WHISKEY TV Show"/>
    <s v="The Creator of the hit FOX show THE BOURBON LOUNGE brings you BIG WHISKEY. A new travel show exploring whiskey like you've never seen."/>
    <x v="13"/>
    <n v="2000"/>
    <x v="0"/>
    <x v="0"/>
    <s v="USD"/>
    <x v="44"/>
    <x v="44"/>
    <x v="0"/>
    <x v="41"/>
    <x v="0"/>
    <x v="0"/>
    <x v="31"/>
    <n v="133.33333333333334"/>
    <x v="0"/>
    <x v="0"/>
    <x v="44"/>
    <x v="44"/>
  </r>
  <r>
    <n v="45"/>
    <s v="The Art of the Lift"/>
    <s v="The Art of the Lift is a crime drama that follows an expert crew of pick-pockets and their attempt at breaking in a new recruit."/>
    <x v="10"/>
    <n v="6000"/>
    <x v="0"/>
    <x v="0"/>
    <s v="USD"/>
    <x v="45"/>
    <x v="45"/>
    <x v="0"/>
    <x v="42"/>
    <x v="0"/>
    <x v="0"/>
    <x v="43"/>
    <n v="98.360655737704917"/>
    <x v="0"/>
    <x v="0"/>
    <x v="45"/>
    <x v="45"/>
  </r>
  <r>
    <n v="46"/>
    <s v="New equipment for Joy's World!"/>
    <s v="The legendary community TV programme Joy's World is in dire need of new equipment! We are hoping you can help."/>
    <x v="33"/>
    <n v="8750"/>
    <x v="0"/>
    <x v="2"/>
    <s v="AUD"/>
    <x v="46"/>
    <x v="46"/>
    <x v="0"/>
    <x v="43"/>
    <x v="0"/>
    <x v="0"/>
    <x v="44"/>
    <n v="194.44444444444446"/>
    <x v="0"/>
    <x v="0"/>
    <x v="46"/>
    <x v="46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x v="0"/>
    <s v="USD"/>
    <x v="47"/>
    <x v="47"/>
    <x v="0"/>
    <x v="16"/>
    <x v="0"/>
    <x v="0"/>
    <x v="45"/>
    <n v="76.865000000000009"/>
    <x v="0"/>
    <x v="0"/>
    <x v="47"/>
    <x v="47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x v="1"/>
    <s v="GBP"/>
    <x v="48"/>
    <x v="48"/>
    <x v="0"/>
    <x v="44"/>
    <x v="0"/>
    <x v="0"/>
    <x v="46"/>
    <n v="56.815789473684212"/>
    <x v="0"/>
    <x v="0"/>
    <x v="48"/>
    <x v="48"/>
  </r>
  <r>
    <n v="49"/>
    <s v="Driving Jersey - Season Five"/>
    <s v="Driving Jersey is real people telling real stories."/>
    <x v="14"/>
    <n v="12000"/>
    <x v="0"/>
    <x v="0"/>
    <s v="USD"/>
    <x v="49"/>
    <x v="49"/>
    <x v="0"/>
    <x v="45"/>
    <x v="0"/>
    <x v="0"/>
    <x v="31"/>
    <n v="137.93103448275863"/>
    <x v="0"/>
    <x v="0"/>
    <x v="49"/>
    <x v="49"/>
  </r>
  <r>
    <n v="50"/>
    <s v="The Love Lounge"/>
    <s v="A brand new dating show which helps one lucky lady find her Mr Right with difficult decisions to make along the way."/>
    <x v="20"/>
    <n v="600"/>
    <x v="0"/>
    <x v="1"/>
    <s v="GBP"/>
    <x v="50"/>
    <x v="50"/>
    <x v="0"/>
    <x v="19"/>
    <x v="0"/>
    <x v="0"/>
    <x v="31"/>
    <n v="27.272727272727273"/>
    <x v="0"/>
    <x v="0"/>
    <x v="50"/>
    <x v="50"/>
  </r>
  <r>
    <n v="51"/>
    <s v="SKY CITY HAYA"/>
    <s v="Please help us reach stretch goals of 16k, 26k, 41k for the soundtrack, extended scenes &amp; story development for our sci-fi TV series!"/>
    <x v="34"/>
    <n v="14082"/>
    <x v="0"/>
    <x v="0"/>
    <s v="USD"/>
    <x v="51"/>
    <x v="51"/>
    <x v="0"/>
    <x v="46"/>
    <x v="0"/>
    <x v="0"/>
    <x v="47"/>
    <n v="118.33613445378151"/>
    <x v="0"/>
    <x v="0"/>
    <x v="51"/>
    <x v="51"/>
  </r>
  <r>
    <n v="52"/>
    <s v="Kode Orange - New TV Series"/>
    <s v="Kode Orange is an original television series that follows the lives of two police officers who join a special unit in high-crime LA"/>
    <x v="3"/>
    <n v="11621"/>
    <x v="0"/>
    <x v="0"/>
    <s v="USD"/>
    <x v="52"/>
    <x v="52"/>
    <x v="0"/>
    <x v="47"/>
    <x v="0"/>
    <x v="0"/>
    <x v="48"/>
    <n v="223.48076923076923"/>
    <x v="0"/>
    <x v="0"/>
    <x v="52"/>
    <x v="52"/>
  </r>
  <r>
    <n v="53"/>
    <s v="Rolling out Vegan Mashup's Season 2"/>
    <s v="Delicious TV's Vegan Mashup launching season two on public television"/>
    <x v="9"/>
    <n v="3289"/>
    <x v="0"/>
    <x v="0"/>
    <s v="USD"/>
    <x v="53"/>
    <x v="53"/>
    <x v="0"/>
    <x v="27"/>
    <x v="0"/>
    <x v="0"/>
    <x v="49"/>
    <n v="28.111111111111111"/>
    <x v="0"/>
    <x v="0"/>
    <x v="53"/>
    <x v="53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x v="0"/>
    <s v="USD"/>
    <x v="54"/>
    <x v="54"/>
    <x v="0"/>
    <x v="47"/>
    <x v="0"/>
    <x v="0"/>
    <x v="50"/>
    <n v="194.23076923076923"/>
    <x v="0"/>
    <x v="0"/>
    <x v="54"/>
    <x v="54"/>
  </r>
  <r>
    <n v="55"/>
    <s v="Di FAMILY"/>
    <s v="A story of an Italian family who tried it the right way but realized things work better if they do it &quot;their&quot; way. Weekly Series PILOT"/>
    <x v="35"/>
    <n v="11090"/>
    <x v="0"/>
    <x v="0"/>
    <s v="USD"/>
    <x v="55"/>
    <x v="55"/>
    <x v="0"/>
    <x v="48"/>
    <x v="0"/>
    <x v="0"/>
    <x v="51"/>
    <n v="128.95348837209303"/>
    <x v="0"/>
    <x v="0"/>
    <x v="55"/>
    <x v="55"/>
  </r>
  <r>
    <n v="56"/>
    <s v="Voxwomen Cycling Show"/>
    <s v="We want to see more women's cycling on TV - and we need your help to make it happen!"/>
    <x v="6"/>
    <n v="8581"/>
    <x v="0"/>
    <x v="1"/>
    <s v="GBP"/>
    <x v="56"/>
    <x v="56"/>
    <x v="0"/>
    <x v="49"/>
    <x v="0"/>
    <x v="0"/>
    <x v="52"/>
    <n v="49.316091954022987"/>
    <x v="0"/>
    <x v="0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x v="0"/>
    <s v="USD"/>
    <x v="57"/>
    <x v="57"/>
    <x v="0"/>
    <x v="50"/>
    <x v="0"/>
    <x v="0"/>
    <x v="53"/>
    <n v="221.52173913043478"/>
    <x v="0"/>
    <x v="0"/>
    <x v="57"/>
    <x v="57"/>
  </r>
  <r>
    <n v="58"/>
    <s v="Gloaming"/>
    <s v="Alex thought he knew how the world worked. You live, you die and it's over. He was very, very wrong."/>
    <x v="3"/>
    <n v="10291"/>
    <x v="0"/>
    <x v="0"/>
    <s v="USD"/>
    <x v="58"/>
    <x v="58"/>
    <x v="0"/>
    <x v="11"/>
    <x v="0"/>
    <x v="0"/>
    <x v="54"/>
    <n v="137.21333333333334"/>
    <x v="0"/>
    <x v="0"/>
    <x v="58"/>
    <x v="58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x v="0"/>
    <s v="USD"/>
    <x v="59"/>
    <x v="59"/>
    <x v="0"/>
    <x v="51"/>
    <x v="0"/>
    <x v="0"/>
    <x v="55"/>
    <n v="606.82242424242418"/>
    <x v="0"/>
    <x v="0"/>
    <x v="59"/>
    <x v="59"/>
  </r>
  <r>
    <n v="60"/>
    <s v="Ever Since - Short Film"/>
    <s v="Set in a beautiful but desolate world, we see how loneliness can lead to friendship in unconventional ways."/>
    <x v="37"/>
    <n v="4648.33"/>
    <x v="0"/>
    <x v="1"/>
    <s v="GBP"/>
    <x v="60"/>
    <x v="60"/>
    <x v="0"/>
    <x v="52"/>
    <x v="0"/>
    <x v="1"/>
    <x v="56"/>
    <n v="43.040092592592593"/>
    <x v="0"/>
    <x v="1"/>
    <x v="60"/>
    <x v="60"/>
  </r>
  <r>
    <n v="61"/>
    <s v="SPLITTING THE SYNAPSE"/>
    <s v="An exploration of the shadows that follow us from our past, the darkness that lives inside us and the ability to find our own freedom"/>
    <x v="10"/>
    <n v="7415"/>
    <x v="0"/>
    <x v="0"/>
    <s v="USD"/>
    <x v="61"/>
    <x v="61"/>
    <x v="0"/>
    <x v="23"/>
    <x v="0"/>
    <x v="1"/>
    <x v="57"/>
    <n v="322.39130434782606"/>
    <x v="0"/>
    <x v="1"/>
    <x v="61"/>
    <x v="61"/>
  </r>
  <r>
    <n v="62"/>
    <s v="SPECIMEN 0625c - Sci-Fi Thriller"/>
    <s v="A man is forced to repeatedly crawl through a mysterious maze not knowing who captured him or why, but he is determined to find out."/>
    <x v="9"/>
    <n v="4642"/>
    <x v="0"/>
    <x v="0"/>
    <s v="USD"/>
    <x v="62"/>
    <x v="62"/>
    <x v="0"/>
    <x v="53"/>
    <x v="0"/>
    <x v="1"/>
    <x v="58"/>
    <n v="96.708333333333329"/>
    <x v="0"/>
    <x v="1"/>
    <x v="62"/>
    <x v="62"/>
  </r>
  <r>
    <n v="63"/>
    <s v="The Attic"/>
    <s v="The Attic is my first short film.  Please help me with post production and distribution so that I can let it out into the world"/>
    <x v="13"/>
    <n v="2270.37"/>
    <x v="0"/>
    <x v="0"/>
    <s v="USD"/>
    <x v="63"/>
    <x v="63"/>
    <x v="0"/>
    <x v="31"/>
    <x v="0"/>
    <x v="1"/>
    <x v="59"/>
    <n v="35.474531249999998"/>
    <x v="0"/>
    <x v="1"/>
    <x v="63"/>
    <x v="63"/>
  </r>
  <r>
    <n v="64"/>
    <s v="Millennial, The Movie"/>
    <s v="At the dawn of the New Millennium, a group of teenagers battle the Y2K bug to save humanity from boredom. The 2nd film by and/or."/>
    <x v="38"/>
    <n v="2080"/>
    <x v="0"/>
    <x v="0"/>
    <s v="USD"/>
    <x v="64"/>
    <x v="64"/>
    <x v="0"/>
    <x v="54"/>
    <x v="0"/>
    <x v="1"/>
    <x v="60"/>
    <n v="86.666666666666671"/>
    <x v="0"/>
    <x v="1"/>
    <x v="64"/>
    <x v="64"/>
  </r>
  <r>
    <n v="65"/>
    <s v="Hello World - Post Production Funds"/>
    <s v="Help finish the short film Hello World. The story of an android in the broken home of a father &amp; son."/>
    <x v="39"/>
    <n v="7527"/>
    <x v="0"/>
    <x v="5"/>
    <s v="CAD"/>
    <x v="65"/>
    <x v="65"/>
    <x v="0"/>
    <x v="7"/>
    <x v="0"/>
    <x v="1"/>
    <x v="61"/>
    <n v="132.05263157894737"/>
    <x v="0"/>
    <x v="1"/>
    <x v="65"/>
    <x v="65"/>
  </r>
  <r>
    <n v="66"/>
    <s v="A Stagnant Fever: Short Film"/>
    <s v="A dark comedy set in the '60s about clinical depression and one night stands."/>
    <x v="13"/>
    <n v="2372"/>
    <x v="0"/>
    <x v="0"/>
    <s v="USD"/>
    <x v="66"/>
    <x v="66"/>
    <x v="0"/>
    <x v="55"/>
    <x v="0"/>
    <x v="1"/>
    <x v="62"/>
    <n v="91.230769230769226"/>
    <x v="0"/>
    <x v="1"/>
    <x v="66"/>
    <x v="66"/>
  </r>
  <r>
    <n v="67"/>
    <s v="You are a Priest Forever"/>
    <s v="The Ordination Mass of five Dominicans friars to the priesthood at the historic Saint Dominicâ€™s Church in Washington DC."/>
    <x v="13"/>
    <n v="2325"/>
    <x v="0"/>
    <x v="0"/>
    <s v="USD"/>
    <x v="67"/>
    <x v="67"/>
    <x v="0"/>
    <x v="9"/>
    <x v="0"/>
    <x v="1"/>
    <x v="63"/>
    <n v="116.25"/>
    <x v="0"/>
    <x v="1"/>
    <x v="67"/>
    <x v="67"/>
  </r>
  <r>
    <n v="68"/>
    <s v="King Eider: Short Film"/>
    <s v="Black Comedy by final year students at Leeds University. _x000a_'Bird watching, tea, seaside and murder. Just your average British holiday.'"/>
    <x v="20"/>
    <n v="763"/>
    <x v="0"/>
    <x v="1"/>
    <s v="GBP"/>
    <x v="68"/>
    <x v="68"/>
    <x v="0"/>
    <x v="17"/>
    <x v="0"/>
    <x v="1"/>
    <x v="64"/>
    <n v="21.194444444444443"/>
    <x v="0"/>
    <x v="1"/>
    <x v="68"/>
    <x v="68"/>
  </r>
  <r>
    <n v="69"/>
    <s v="More Than A Drive"/>
    <s v="A breakthrough cinematic experience about more than just the carsâ€¦the people, lifestyle, enthusiasm, party, and the Leavenworth Drive."/>
    <x v="3"/>
    <n v="11094.23"/>
    <x v="0"/>
    <x v="0"/>
    <s v="USD"/>
    <x v="69"/>
    <x v="69"/>
    <x v="0"/>
    <x v="56"/>
    <x v="0"/>
    <x v="1"/>
    <x v="65"/>
    <n v="62.327134831460668"/>
    <x v="0"/>
    <x v="1"/>
    <x v="69"/>
    <x v="69"/>
  </r>
  <r>
    <n v="70"/>
    <s v="Scraps"/>
    <s v="Maggie barely survives a deranged baptism by her mother only to be born again to a string of foster parents. Things can always be worse"/>
    <x v="2"/>
    <n v="636"/>
    <x v="0"/>
    <x v="0"/>
    <s v="USD"/>
    <x v="70"/>
    <x v="70"/>
    <x v="0"/>
    <x v="57"/>
    <x v="0"/>
    <x v="1"/>
    <x v="66"/>
    <n v="37.411764705882355"/>
    <x v="0"/>
    <x v="1"/>
    <x v="70"/>
    <x v="70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x v="0"/>
    <s v="USD"/>
    <x v="71"/>
    <x v="71"/>
    <x v="0"/>
    <x v="58"/>
    <x v="0"/>
    <x v="1"/>
    <x v="67"/>
    <n v="69.71875"/>
    <x v="0"/>
    <x v="1"/>
    <x v="71"/>
    <x v="71"/>
  </r>
  <r>
    <n v="72"/>
    <s v="Trickle"/>
    <s v="A young man forced to live back home after an automobile accident leaves him to rediscover what it means to be a part of his family."/>
    <x v="41"/>
    <n v="2385"/>
    <x v="0"/>
    <x v="0"/>
    <s v="USD"/>
    <x v="72"/>
    <x v="72"/>
    <x v="0"/>
    <x v="14"/>
    <x v="0"/>
    <x v="1"/>
    <x v="68"/>
    <n v="58.170731707317074"/>
    <x v="0"/>
    <x v="1"/>
    <x v="72"/>
    <x v="72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x v="0"/>
    <s v="USD"/>
    <x v="73"/>
    <x v="73"/>
    <x v="0"/>
    <x v="59"/>
    <x v="0"/>
    <x v="1"/>
    <x v="31"/>
    <n v="50"/>
    <x v="0"/>
    <x v="1"/>
    <x v="73"/>
    <x v="73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x v="6"/>
    <s v="EUR"/>
    <x v="74"/>
    <x v="74"/>
    <x v="0"/>
    <x v="60"/>
    <x v="0"/>
    <x v="1"/>
    <x v="69"/>
    <n v="19.471034482758618"/>
    <x v="0"/>
    <x v="1"/>
    <x v="74"/>
    <x v="74"/>
  </r>
  <r>
    <n v="75"/>
    <s v="&quot;DAD&quot; - A USC Short Film"/>
    <s v="A teenager named Charlie discovers something new about himself while coping with the loss of his father."/>
    <x v="8"/>
    <n v="4040"/>
    <x v="0"/>
    <x v="0"/>
    <s v="USD"/>
    <x v="75"/>
    <x v="75"/>
    <x v="0"/>
    <x v="5"/>
    <x v="0"/>
    <x v="1"/>
    <x v="70"/>
    <n v="85.957446808510639"/>
    <x v="0"/>
    <x v="1"/>
    <x v="75"/>
    <x v="75"/>
  </r>
  <r>
    <n v="76"/>
    <s v="Star Wars: Insidious"/>
    <s v="Karn A'Mor has awoken bloodied on a distant battlefield with no memory of his past! JOIN THE RESISTANCE and find out more..."/>
    <x v="43"/>
    <n v="460"/>
    <x v="0"/>
    <x v="0"/>
    <s v="USD"/>
    <x v="76"/>
    <x v="76"/>
    <x v="0"/>
    <x v="41"/>
    <x v="0"/>
    <x v="1"/>
    <x v="71"/>
    <n v="30.666666666666668"/>
    <x v="0"/>
    <x v="1"/>
    <x v="76"/>
    <x v="76"/>
  </r>
  <r>
    <n v="77"/>
    <s v="Jonah and the Crab"/>
    <s v="A short film about a boy searching for companionship in a hermit crab he finds on the beach."/>
    <x v="44"/>
    <n v="1570"/>
    <x v="0"/>
    <x v="0"/>
    <s v="USD"/>
    <x v="77"/>
    <x v="77"/>
    <x v="0"/>
    <x v="55"/>
    <x v="0"/>
    <x v="1"/>
    <x v="72"/>
    <n v="60.384615384615387"/>
    <x v="0"/>
    <x v="1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x v="6"/>
    <s v="EUR"/>
    <x v="78"/>
    <x v="78"/>
    <x v="0"/>
    <x v="2"/>
    <x v="0"/>
    <x v="1"/>
    <x v="73"/>
    <n v="38.6"/>
    <x v="0"/>
    <x v="1"/>
    <x v="78"/>
    <x v="78"/>
  </r>
  <r>
    <n v="79"/>
    <s v="Japanese/International Short Film &quot;Mtn.&quot;"/>
    <s v="A short film about life, achieving your dreams, and overcoming hardship. We all have our mountain to climb."/>
    <x v="46"/>
    <n v="1651"/>
    <x v="0"/>
    <x v="1"/>
    <s v="GBP"/>
    <x v="79"/>
    <x v="79"/>
    <x v="0"/>
    <x v="14"/>
    <x v="0"/>
    <x v="1"/>
    <x v="74"/>
    <n v="40.268292682926827"/>
    <x v="0"/>
    <x v="1"/>
    <x v="79"/>
    <x v="79"/>
  </r>
  <r>
    <n v="80"/>
    <s v="Swingers Anonymous"/>
    <s v="What would you do if you ended up at a swingers party with two dead bodies and $20,000 in drug money?"/>
    <x v="14"/>
    <n v="12870"/>
    <x v="0"/>
    <x v="0"/>
    <s v="USD"/>
    <x v="80"/>
    <x v="80"/>
    <x v="0"/>
    <x v="5"/>
    <x v="0"/>
    <x v="1"/>
    <x v="75"/>
    <n v="273.82978723404256"/>
    <x v="0"/>
    <x v="1"/>
    <x v="80"/>
    <x v="80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x v="0"/>
    <s v="USD"/>
    <x v="81"/>
    <x v="81"/>
    <x v="0"/>
    <x v="33"/>
    <x v="0"/>
    <x v="1"/>
    <x v="76"/>
    <n v="53.035714285714285"/>
    <x v="0"/>
    <x v="1"/>
    <x v="81"/>
    <x v="81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x v="0"/>
    <s v="USD"/>
    <x v="82"/>
    <x v="82"/>
    <x v="0"/>
    <x v="61"/>
    <x v="0"/>
    <x v="1"/>
    <x v="77"/>
    <n v="40.005000000000003"/>
    <x v="0"/>
    <x v="1"/>
    <x v="82"/>
    <x v="82"/>
  </r>
  <r>
    <n v="83"/>
    <s v="Sleep Lovers - By Daniel Modeste"/>
    <s v="Isaac, creator of the DreamMaker3000, finds love in his dreams with Mei his boss's wife who lives on the other side of the planet."/>
    <x v="48"/>
    <n v="205"/>
    <x v="0"/>
    <x v="1"/>
    <s v="GBP"/>
    <x v="83"/>
    <x v="83"/>
    <x v="0"/>
    <x v="62"/>
    <x v="0"/>
    <x v="1"/>
    <x v="78"/>
    <n v="15.76923076923077"/>
    <x v="0"/>
    <x v="1"/>
    <x v="83"/>
    <x v="83"/>
  </r>
  <r>
    <n v="84"/>
    <s v="Redemption - Short Film"/>
    <s v="&quot;A sociopath crosses paths with the person he must confront about his wife's murder, it might be himself&quot;"/>
    <x v="2"/>
    <n v="500"/>
    <x v="0"/>
    <x v="0"/>
    <s v="USD"/>
    <x v="84"/>
    <x v="84"/>
    <x v="0"/>
    <x v="63"/>
    <x v="0"/>
    <x v="1"/>
    <x v="31"/>
    <n v="71.428571428571431"/>
    <x v="0"/>
    <x v="1"/>
    <x v="84"/>
    <x v="84"/>
  </r>
  <r>
    <n v="85"/>
    <s v="In Her Voice: short film"/>
    <s v="A short film by Melissa Woodrow &amp; Mark Janiak about seeking forgiveness, embracing the past and memories with a loved one."/>
    <x v="38"/>
    <n v="1506"/>
    <x v="0"/>
    <x v="0"/>
    <s v="USD"/>
    <x v="85"/>
    <x v="85"/>
    <x v="0"/>
    <x v="64"/>
    <x v="0"/>
    <x v="1"/>
    <x v="79"/>
    <n v="71.714285714285708"/>
    <x v="0"/>
    <x v="1"/>
    <x v="85"/>
    <x v="85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x v="6"/>
    <s v="EUR"/>
    <x v="86"/>
    <x v="86"/>
    <x v="0"/>
    <x v="57"/>
    <x v="0"/>
    <x v="1"/>
    <x v="80"/>
    <n v="375.76470588235293"/>
    <x v="0"/>
    <x v="1"/>
    <x v="86"/>
    <x v="86"/>
  </r>
  <r>
    <n v="87"/>
    <s v="Village Films Summer Project Fund (TK 2)"/>
    <s v="A father without work uses his daughter to con sympathy from strangers... sound familiar?  Help us make this film!"/>
    <x v="30"/>
    <n v="2615"/>
    <x v="0"/>
    <x v="0"/>
    <s v="USD"/>
    <x v="87"/>
    <x v="87"/>
    <x v="0"/>
    <x v="20"/>
    <x v="0"/>
    <x v="1"/>
    <x v="81"/>
    <n v="104.6"/>
    <x v="0"/>
    <x v="1"/>
    <x v="87"/>
    <x v="87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x v="0"/>
    <s v="USD"/>
    <x v="88"/>
    <x v="88"/>
    <x v="0"/>
    <x v="65"/>
    <x v="0"/>
    <x v="1"/>
    <x v="82"/>
    <n v="60"/>
    <x v="0"/>
    <x v="1"/>
    <x v="88"/>
    <x v="88"/>
  </r>
  <r>
    <n v="89"/>
    <s v="The Southwest Chronicles"/>
    <s v="A chronicle of four very different stories concerning racism to the power of love, all set in the beauty of the Southwest."/>
    <x v="12"/>
    <n v="6904"/>
    <x v="0"/>
    <x v="0"/>
    <s v="USD"/>
    <x v="89"/>
    <x v="89"/>
    <x v="0"/>
    <x v="66"/>
    <x v="0"/>
    <x v="1"/>
    <x v="83"/>
    <n v="123.28571428571429"/>
    <x v="0"/>
    <x v="1"/>
    <x v="89"/>
    <x v="89"/>
  </r>
  <r>
    <n v="90"/>
    <s v="Help Get the Short Film Interior Design into Film Festivals!"/>
    <s v="We're looking for funding to help submit a short film to film festivals."/>
    <x v="2"/>
    <n v="502"/>
    <x v="0"/>
    <x v="0"/>
    <s v="USD"/>
    <x v="90"/>
    <x v="90"/>
    <x v="0"/>
    <x v="38"/>
    <x v="0"/>
    <x v="1"/>
    <x v="84"/>
    <n v="31.375"/>
    <x v="0"/>
    <x v="1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x v="0"/>
    <s v="USD"/>
    <x v="91"/>
    <x v="91"/>
    <x v="0"/>
    <x v="67"/>
    <x v="0"/>
    <x v="1"/>
    <x v="43"/>
    <n v="78.260869565217391"/>
    <x v="0"/>
    <x v="1"/>
    <x v="91"/>
    <x v="91"/>
  </r>
  <r>
    <n v="92"/>
    <s v="Euphoria"/>
    <s v="Euphoria is an adventure film that follows adrenaline filled athletes on their hunt for the sublime while balancing family and careers."/>
    <x v="10"/>
    <n v="5260"/>
    <x v="0"/>
    <x v="5"/>
    <s v="CAD"/>
    <x v="92"/>
    <x v="92"/>
    <x v="0"/>
    <x v="68"/>
    <x v="0"/>
    <x v="1"/>
    <x v="85"/>
    <n v="122.32558139534883"/>
    <x v="0"/>
    <x v="1"/>
    <x v="92"/>
    <x v="92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x v="0"/>
    <s v="USD"/>
    <x v="93"/>
    <x v="93"/>
    <x v="0"/>
    <x v="41"/>
    <x v="0"/>
    <x v="1"/>
    <x v="86"/>
    <n v="73.733333333333334"/>
    <x v="0"/>
    <x v="1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x v="1"/>
    <s v="GBP"/>
    <x v="94"/>
    <x v="94"/>
    <x v="0"/>
    <x v="8"/>
    <x v="0"/>
    <x v="1"/>
    <x v="87"/>
    <n v="21.666666666666668"/>
    <x v="0"/>
    <x v="1"/>
    <x v="94"/>
    <x v="94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x v="0"/>
    <s v="USD"/>
    <x v="95"/>
    <x v="95"/>
    <x v="0"/>
    <x v="64"/>
    <x v="0"/>
    <x v="1"/>
    <x v="88"/>
    <n v="21.904761904761905"/>
    <x v="0"/>
    <x v="1"/>
    <x v="95"/>
    <x v="95"/>
  </r>
  <r>
    <n v="96"/>
    <s v="Ice Hockey"/>
    <s v="Danny is a defenseman for his high school hockey team. This is a day in his life: school, hockey, girls and his next-door neighbor, Ken Daneyko."/>
    <x v="15"/>
    <n v="1720"/>
    <x v="0"/>
    <x v="0"/>
    <s v="USD"/>
    <x v="96"/>
    <x v="96"/>
    <x v="0"/>
    <x v="69"/>
    <x v="0"/>
    <x v="1"/>
    <x v="89"/>
    <n v="50.588235294117645"/>
    <x v="0"/>
    <x v="1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x v="0"/>
    <s v="USD"/>
    <x v="97"/>
    <x v="97"/>
    <x v="0"/>
    <x v="22"/>
    <x v="0"/>
    <x v="1"/>
    <x v="90"/>
    <n v="53.125"/>
    <x v="0"/>
    <x v="1"/>
    <x v="97"/>
    <x v="97"/>
  </r>
  <r>
    <n v="98"/>
    <s v="CUT OUT"/>
    <s v="&quot;Cut Out&quot; tells the story of a young woman who befriends a neighborhood teen and finds herself involved with gang violence."/>
    <x v="50"/>
    <n v="3400"/>
    <x v="0"/>
    <x v="0"/>
    <s v="USD"/>
    <x v="98"/>
    <x v="98"/>
    <x v="0"/>
    <x v="65"/>
    <x v="0"/>
    <x v="1"/>
    <x v="90"/>
    <n v="56.666666666666664"/>
    <x v="0"/>
    <x v="1"/>
    <x v="98"/>
    <x v="98"/>
  </r>
  <r>
    <n v="99"/>
    <s v="BEAT: An Original Short Film"/>
    <s v="A feminist tale of two girls finally giving a &quot;Nice Guy&quot; what he truly deserves. Also, dancing!"/>
    <x v="15"/>
    <n v="1590.29"/>
    <x v="0"/>
    <x v="0"/>
    <s v="USD"/>
    <x v="99"/>
    <x v="99"/>
    <x v="0"/>
    <x v="70"/>
    <x v="0"/>
    <x v="1"/>
    <x v="91"/>
    <n v="40.776666666666664"/>
    <x v="0"/>
    <x v="1"/>
    <x v="99"/>
    <x v="99"/>
  </r>
  <r>
    <n v="100"/>
    <s v="Two Sisters"/>
    <s v="Two sisters share a fragile relationship. When their mother dies and they inherit the family house, old problems rise to the surface."/>
    <x v="10"/>
    <n v="5000"/>
    <x v="0"/>
    <x v="0"/>
    <s v="USD"/>
    <x v="100"/>
    <x v="100"/>
    <x v="0"/>
    <x v="55"/>
    <x v="0"/>
    <x v="1"/>
    <x v="31"/>
    <n v="192.30769230769232"/>
    <x v="0"/>
    <x v="1"/>
    <x v="100"/>
    <x v="100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x v="0"/>
    <s v="USD"/>
    <x v="101"/>
    <x v="101"/>
    <x v="0"/>
    <x v="2"/>
    <x v="0"/>
    <x v="1"/>
    <x v="31"/>
    <n v="100"/>
    <x v="0"/>
    <x v="1"/>
    <x v="101"/>
    <x v="101"/>
  </r>
  <r>
    <n v="102"/>
    <s v="Dear God No!"/>
    <s v="A gang of outlaw bikers pull a home invasion on a disgraced Anthropologist hiding a secret locked in his cabin basement."/>
    <x v="12"/>
    <n v="7665"/>
    <x v="0"/>
    <x v="0"/>
    <s v="USD"/>
    <x v="102"/>
    <x v="102"/>
    <x v="0"/>
    <x v="71"/>
    <x v="0"/>
    <x v="1"/>
    <x v="92"/>
    <n v="117.92307692307692"/>
    <x v="0"/>
    <x v="1"/>
    <x v="102"/>
    <x v="102"/>
  </r>
  <r>
    <n v="103"/>
    <s v="I'M TWENTY SOMETHING"/>
    <s v="Three friends in their twenties are trying to do the impossible - have fun on a casual Friday night."/>
    <x v="46"/>
    <n v="1367"/>
    <x v="0"/>
    <x v="1"/>
    <s v="GBP"/>
    <x v="103"/>
    <x v="103"/>
    <x v="0"/>
    <x v="72"/>
    <x v="0"/>
    <x v="1"/>
    <x v="93"/>
    <n v="27.897959183673468"/>
    <x v="0"/>
    <x v="1"/>
    <x v="103"/>
    <x v="103"/>
  </r>
  <r>
    <n v="104"/>
    <s v="Good 'Ol Trumpet"/>
    <s v="UCF short film about an old man, his love for music, and his misplaced trumpet.  "/>
    <x v="2"/>
    <n v="600"/>
    <x v="0"/>
    <x v="0"/>
    <s v="USD"/>
    <x v="104"/>
    <x v="104"/>
    <x v="0"/>
    <x v="73"/>
    <x v="0"/>
    <x v="1"/>
    <x v="43"/>
    <n v="60"/>
    <x v="0"/>
    <x v="1"/>
    <x v="104"/>
    <x v="104"/>
  </r>
  <r>
    <n v="105"/>
    <s v="Single Parent Date Night-A Comedic Short Film"/>
    <s v="Single Parent Date Night is a comedic short film about two single parents trying to reentering the dating pool."/>
    <x v="41"/>
    <n v="2363"/>
    <x v="0"/>
    <x v="0"/>
    <s v="USD"/>
    <x v="105"/>
    <x v="105"/>
    <x v="0"/>
    <x v="65"/>
    <x v="0"/>
    <x v="1"/>
    <x v="94"/>
    <n v="39.383333333333333"/>
    <x v="0"/>
    <x v="1"/>
    <x v="105"/>
    <x v="105"/>
  </r>
  <r>
    <n v="106"/>
    <s v="LOST WEEKEND"/>
    <s v="A Boy. A Girl. A Car. A Serial Killer."/>
    <x v="10"/>
    <n v="5025"/>
    <x v="0"/>
    <x v="0"/>
    <s v="USD"/>
    <x v="106"/>
    <x v="106"/>
    <x v="0"/>
    <x v="74"/>
    <x v="0"/>
    <x v="1"/>
    <x v="10"/>
    <n v="186.11111111111111"/>
    <x v="0"/>
    <x v="1"/>
    <x v="106"/>
    <x v="106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x v="0"/>
    <s v="USD"/>
    <x v="107"/>
    <x v="107"/>
    <x v="0"/>
    <x v="50"/>
    <x v="0"/>
    <x v="1"/>
    <x v="95"/>
    <n v="111.37681159420291"/>
    <x v="0"/>
    <x v="1"/>
    <x v="107"/>
    <x v="107"/>
  </r>
  <r>
    <n v="108"/>
    <s v="GLASS: A Love Story"/>
    <s v="When a man can't find love, his Google GLASS does the searching for him. A short film shot with Google Glass."/>
    <x v="15"/>
    <n v="3700"/>
    <x v="0"/>
    <x v="0"/>
    <s v="USD"/>
    <x v="108"/>
    <x v="108"/>
    <x v="0"/>
    <x v="5"/>
    <x v="0"/>
    <x v="1"/>
    <x v="96"/>
    <n v="78.723404255319153"/>
    <x v="0"/>
    <x v="1"/>
    <x v="108"/>
    <x v="108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x v="0"/>
    <s v="USD"/>
    <x v="109"/>
    <x v="109"/>
    <x v="0"/>
    <x v="5"/>
    <x v="0"/>
    <x v="1"/>
    <x v="97"/>
    <n v="46.702127659574465"/>
    <x v="0"/>
    <x v="1"/>
    <x v="109"/>
    <x v="109"/>
  </r>
  <r>
    <n v="110"/>
    <s v="Earlids"/>
    <s v="Lee, an awkward teenager with sound-blocking earlids, must confront his self-isolation after a girl moves in next door."/>
    <x v="46"/>
    <n v="1700"/>
    <x v="0"/>
    <x v="0"/>
    <s v="USD"/>
    <x v="110"/>
    <x v="110"/>
    <x v="0"/>
    <x v="55"/>
    <x v="0"/>
    <x v="1"/>
    <x v="98"/>
    <n v="65.384615384615387"/>
    <x v="0"/>
    <x v="1"/>
    <x v="110"/>
    <x v="110"/>
  </r>
  <r>
    <n v="111"/>
    <s v="Judi Dench is Cool in Person"/>
    <s v="Two actors, one bookie and a very bad day.  Judi Dench is Cool in Person is fast, funny and only a little bit nasty."/>
    <x v="8"/>
    <n v="5410"/>
    <x v="0"/>
    <x v="2"/>
    <s v="AUD"/>
    <x v="111"/>
    <x v="111"/>
    <x v="0"/>
    <x v="28"/>
    <x v="0"/>
    <x v="1"/>
    <x v="99"/>
    <n v="102.0754716981132"/>
    <x v="0"/>
    <x v="1"/>
    <x v="111"/>
    <x v="111"/>
  </r>
  <r>
    <n v="112"/>
    <s v="MITOSIS | a short film"/>
    <s v="Only one choice can stop Anthony Oswald from fulfilling his destiny and saving millions of lives, and itâ€™s not his decision to make."/>
    <x v="10"/>
    <n v="5200"/>
    <x v="0"/>
    <x v="0"/>
    <s v="USD"/>
    <x v="112"/>
    <x v="112"/>
    <x v="0"/>
    <x v="75"/>
    <x v="0"/>
    <x v="1"/>
    <x v="87"/>
    <n v="64.197530864197532"/>
    <x v="0"/>
    <x v="1"/>
    <x v="112"/>
    <x v="112"/>
  </r>
  <r>
    <n v="113"/>
    <s v="&quot;The First Day&quot; by Julia Othmer- Music Video"/>
    <s v="A living memorial for all those dealing with trauma, grief and loss."/>
    <x v="10"/>
    <n v="7050"/>
    <x v="0"/>
    <x v="0"/>
    <s v="USD"/>
    <x v="113"/>
    <x v="113"/>
    <x v="0"/>
    <x v="76"/>
    <x v="0"/>
    <x v="1"/>
    <x v="100"/>
    <n v="90.384615384615387"/>
    <x v="0"/>
    <x v="1"/>
    <x v="113"/>
    <x v="113"/>
  </r>
  <r>
    <n v="114"/>
    <s v="l'esprit d'escalier-a senior film"/>
    <s v="This film explores the complicated nature that exists in all human relationships. A mother and a daughter seek to find happiness."/>
    <x v="9"/>
    <n v="3100"/>
    <x v="0"/>
    <x v="0"/>
    <s v="USD"/>
    <x v="114"/>
    <x v="114"/>
    <x v="0"/>
    <x v="2"/>
    <x v="0"/>
    <x v="1"/>
    <x v="101"/>
    <n v="88.571428571428569"/>
    <x v="0"/>
    <x v="1"/>
    <x v="114"/>
    <x v="114"/>
  </r>
  <r>
    <n v="115"/>
    <s v="The World's Greatest Lover"/>
    <s v="Never judge a book (or a lover) by their cover."/>
    <x v="52"/>
    <n v="632"/>
    <x v="0"/>
    <x v="0"/>
    <s v="USD"/>
    <x v="115"/>
    <x v="115"/>
    <x v="0"/>
    <x v="19"/>
    <x v="0"/>
    <x v="1"/>
    <x v="102"/>
    <n v="28.727272727272727"/>
    <x v="0"/>
    <x v="1"/>
    <x v="115"/>
    <x v="115"/>
  </r>
  <r>
    <n v="116"/>
    <s v="Villanelle"/>
    <s v="Villanelle is a feature film that blends elements of classic, hardboiled Film Noir, with classic Horror and tells a great story to boot"/>
    <x v="8"/>
    <n v="3978"/>
    <x v="0"/>
    <x v="0"/>
    <s v="USD"/>
    <x v="116"/>
    <x v="116"/>
    <x v="0"/>
    <x v="7"/>
    <x v="0"/>
    <x v="1"/>
    <x v="103"/>
    <n v="69.78947368421052"/>
    <x v="0"/>
    <x v="1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x v="0"/>
    <s v="USD"/>
    <x v="117"/>
    <x v="117"/>
    <x v="0"/>
    <x v="74"/>
    <x v="0"/>
    <x v="1"/>
    <x v="104"/>
    <n v="167.48962962962963"/>
    <x v="0"/>
    <x v="1"/>
    <x v="117"/>
    <x v="117"/>
  </r>
  <r>
    <n v="118"/>
    <s v="DENOUNCED - A Short Film"/>
    <s v="When a ruthless hit-man is 'denounced' from the mafia, his old enemies declare war."/>
    <x v="10"/>
    <n v="5651.58"/>
    <x v="0"/>
    <x v="0"/>
    <s v="USD"/>
    <x v="118"/>
    <x v="118"/>
    <x v="0"/>
    <x v="70"/>
    <x v="0"/>
    <x v="1"/>
    <x v="105"/>
    <n v="144.91230769230768"/>
    <x v="0"/>
    <x v="1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x v="0"/>
    <s v="USD"/>
    <x v="119"/>
    <x v="119"/>
    <x v="0"/>
    <x v="77"/>
    <x v="0"/>
    <x v="1"/>
    <x v="106"/>
    <n v="91.840540540540545"/>
    <x v="0"/>
    <x v="1"/>
    <x v="119"/>
    <x v="119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x v="7"/>
    <s v="HKD"/>
    <x v="120"/>
    <x v="120"/>
    <x v="0"/>
    <x v="29"/>
    <x v="1"/>
    <x v="2"/>
    <x v="107"/>
    <n v="10"/>
    <x v="0"/>
    <x v="2"/>
    <x v="120"/>
    <x v="120"/>
  </r>
  <r>
    <n v="121"/>
    <s v="MICRO-MISSION"/>
    <s v="NAVY SEALS sent on a Area 51 Top-Secret rescue mission where they are shrunken and injected into an ET body, the immune system mutated."/>
    <x v="9"/>
    <n v="1"/>
    <x v="1"/>
    <x v="0"/>
    <s v="USD"/>
    <x v="121"/>
    <x v="121"/>
    <x v="0"/>
    <x v="29"/>
    <x v="1"/>
    <x v="2"/>
    <x v="108"/>
    <n v="1"/>
    <x v="0"/>
    <x v="2"/>
    <x v="121"/>
    <x v="121"/>
  </r>
  <r>
    <n v="122"/>
    <s v="The Time Jumper (Canceled)"/>
    <s v="My ambition for this knows no bounds.  Seeing Sephoria in a live-action is a dream of mine."/>
    <x v="55"/>
    <n v="0"/>
    <x v="1"/>
    <x v="0"/>
    <s v="USD"/>
    <x v="122"/>
    <x v="122"/>
    <x v="0"/>
    <x v="78"/>
    <x v="1"/>
    <x v="2"/>
    <x v="109"/>
    <e v="#DIV/0!"/>
    <x v="0"/>
    <x v="2"/>
    <x v="122"/>
    <x v="122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x v="0"/>
    <s v="USD"/>
    <x v="123"/>
    <x v="123"/>
    <x v="0"/>
    <x v="79"/>
    <x v="1"/>
    <x v="2"/>
    <x v="110"/>
    <n v="25.166666666666668"/>
    <x v="0"/>
    <x v="2"/>
    <x v="123"/>
    <x v="123"/>
  </r>
  <r>
    <n v="124"/>
    <s v="Blank Bodies - Post Production (Canceled)"/>
    <s v="An artificial man and woman discover love under the unsuspecting eyes of the four renowned artists who created them."/>
    <x v="23"/>
    <n v="0"/>
    <x v="1"/>
    <x v="0"/>
    <s v="USD"/>
    <x v="124"/>
    <x v="124"/>
    <x v="0"/>
    <x v="78"/>
    <x v="1"/>
    <x v="2"/>
    <x v="109"/>
    <e v="#DIV/0!"/>
    <x v="0"/>
    <x v="2"/>
    <x v="124"/>
    <x v="124"/>
  </r>
  <r>
    <n v="125"/>
    <s v="Star Wars Fan Film (Canceled)"/>
    <s v="Due to my little sister finally having recovered from her surgery we can finally make our movie if we can get even a little help to pay"/>
    <x v="2"/>
    <n v="70"/>
    <x v="1"/>
    <x v="5"/>
    <s v="CAD"/>
    <x v="125"/>
    <x v="125"/>
    <x v="0"/>
    <x v="79"/>
    <x v="1"/>
    <x v="2"/>
    <x v="111"/>
    <n v="11.666666666666666"/>
    <x v="0"/>
    <x v="2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x v="0"/>
    <s v="USD"/>
    <x v="126"/>
    <x v="126"/>
    <x v="0"/>
    <x v="62"/>
    <x v="1"/>
    <x v="2"/>
    <x v="112"/>
    <n v="106.69230769230769"/>
    <x v="0"/>
    <x v="2"/>
    <x v="126"/>
    <x v="126"/>
  </r>
  <r>
    <n v="127"/>
    <s v="Human Evolution (Canceled)"/>
    <s v="An ambitious Sci-Fi/Action film that will have a big-budget feel with stunning visuals &amp; stunts starring a casting of up and comers."/>
    <x v="6"/>
    <n v="190"/>
    <x v="1"/>
    <x v="0"/>
    <s v="USD"/>
    <x v="127"/>
    <x v="127"/>
    <x v="0"/>
    <x v="80"/>
    <x v="1"/>
    <x v="2"/>
    <x v="113"/>
    <n v="47.5"/>
    <x v="0"/>
    <x v="2"/>
    <x v="127"/>
    <x v="127"/>
  </r>
  <r>
    <n v="128"/>
    <s v="Ralphi3 (Canceled)"/>
    <s v="A Science Fiction film filled with entertainment and Excitement"/>
    <x v="57"/>
    <n v="1867"/>
    <x v="1"/>
    <x v="0"/>
    <s v="USD"/>
    <x v="128"/>
    <x v="128"/>
    <x v="0"/>
    <x v="79"/>
    <x v="1"/>
    <x v="2"/>
    <x v="114"/>
    <n v="311.16666666666669"/>
    <x v="0"/>
    <x v="2"/>
    <x v="128"/>
    <x v="128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x v="0"/>
    <s v="USD"/>
    <x v="129"/>
    <x v="129"/>
    <x v="0"/>
    <x v="78"/>
    <x v="1"/>
    <x v="2"/>
    <x v="109"/>
    <e v="#DIV/0!"/>
    <x v="0"/>
    <x v="2"/>
    <x v="129"/>
    <x v="129"/>
  </r>
  <r>
    <n v="130"/>
    <s v="Blue in the Green (Canceled)"/>
    <s v="A journey down the rabbit hole into the dark future. A mix of reality and dreams of a world dependant on an oppressed by technology."/>
    <x v="20"/>
    <n v="0"/>
    <x v="1"/>
    <x v="1"/>
    <s v="GBP"/>
    <x v="130"/>
    <x v="130"/>
    <x v="0"/>
    <x v="78"/>
    <x v="1"/>
    <x v="2"/>
    <x v="109"/>
    <e v="#DIV/0!"/>
    <x v="0"/>
    <x v="2"/>
    <x v="130"/>
    <x v="130"/>
  </r>
  <r>
    <n v="131"/>
    <s v="I (Canceled)"/>
    <s v="I"/>
    <x v="38"/>
    <n v="0"/>
    <x v="1"/>
    <x v="0"/>
    <s v="USD"/>
    <x v="131"/>
    <x v="131"/>
    <x v="0"/>
    <x v="78"/>
    <x v="1"/>
    <x v="2"/>
    <x v="109"/>
    <e v="#DIV/0!"/>
    <x v="0"/>
    <x v="2"/>
    <x v="131"/>
    <x v="131"/>
  </r>
  <r>
    <n v="132"/>
    <s v="The Message (Canceled)"/>
    <s v="An anime inspired sci-fi action short set in Tokyo, Japan by VFX veterans, Gerald Abraham, Kim Tran and sound engineer, Jeremy Corby."/>
    <x v="58"/>
    <n v="7655"/>
    <x v="1"/>
    <x v="0"/>
    <s v="USD"/>
    <x v="132"/>
    <x v="132"/>
    <x v="0"/>
    <x v="75"/>
    <x v="1"/>
    <x v="2"/>
    <x v="115"/>
    <n v="94.506172839506178"/>
    <x v="0"/>
    <x v="2"/>
    <x v="132"/>
    <x v="132"/>
  </r>
  <r>
    <n v="133"/>
    <s v="Demon Women from outer space (Canceled)"/>
    <s v="Invasion from outer space sights, to weird to imagine destruction too monstrous to escape"/>
    <x v="59"/>
    <n v="0"/>
    <x v="1"/>
    <x v="0"/>
    <s v="USD"/>
    <x v="133"/>
    <x v="133"/>
    <x v="0"/>
    <x v="78"/>
    <x v="1"/>
    <x v="2"/>
    <x v="109"/>
    <e v="#DIV/0!"/>
    <x v="0"/>
    <x v="2"/>
    <x v="133"/>
    <x v="133"/>
  </r>
  <r>
    <n v="134"/>
    <s v="MARLEY'S GHOST (AMBASSADORS OF STEAM) (Canceled)"/>
    <s v="steampunk  remake of &quot;a Christmas carol&quot;"/>
    <x v="10"/>
    <n v="0"/>
    <x v="1"/>
    <x v="0"/>
    <s v="USD"/>
    <x v="134"/>
    <x v="134"/>
    <x v="0"/>
    <x v="78"/>
    <x v="1"/>
    <x v="2"/>
    <x v="109"/>
    <e v="#DIV/0!"/>
    <x v="0"/>
    <x v="2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x v="0"/>
    <s v="USD"/>
    <x v="135"/>
    <x v="135"/>
    <x v="0"/>
    <x v="81"/>
    <x v="1"/>
    <x v="2"/>
    <x v="116"/>
    <n v="80.599999999999994"/>
    <x v="0"/>
    <x v="2"/>
    <x v="135"/>
    <x v="135"/>
  </r>
  <r>
    <n v="136"/>
    <s v="MICRO-MISSION (Canceled)"/>
    <s v="NAVY SEALS sent on a Area 51 Top-Secret rescue mission where they are shrunken and injected into an ET body, the immune system mutated."/>
    <x v="9"/>
    <n v="0"/>
    <x v="1"/>
    <x v="0"/>
    <s v="USD"/>
    <x v="136"/>
    <x v="136"/>
    <x v="0"/>
    <x v="78"/>
    <x v="1"/>
    <x v="2"/>
    <x v="109"/>
    <e v="#DIV/0!"/>
    <x v="0"/>
    <x v="2"/>
    <x v="136"/>
    <x v="136"/>
  </r>
  <r>
    <n v="137"/>
    <s v="Predator : Repentance (Canceled)"/>
    <s v="An unofficial sequel to the independent 2015 fan film Predator: Dark ages. Set in 2141 we follow the crew of the cargoship Centurion"/>
    <x v="56"/>
    <n v="0"/>
    <x v="1"/>
    <x v="8"/>
    <s v="DKK"/>
    <x v="137"/>
    <x v="137"/>
    <x v="0"/>
    <x v="78"/>
    <x v="1"/>
    <x v="2"/>
    <x v="109"/>
    <e v="#DIV/0!"/>
    <x v="0"/>
    <x v="2"/>
    <x v="137"/>
    <x v="137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x v="0"/>
    <s v="USD"/>
    <x v="138"/>
    <x v="138"/>
    <x v="0"/>
    <x v="6"/>
    <x v="1"/>
    <x v="2"/>
    <x v="117"/>
    <n v="81.241379310344826"/>
    <x v="0"/>
    <x v="2"/>
    <x v="138"/>
    <x v="138"/>
  </r>
  <r>
    <n v="139"/>
    <s v="Roman Dead (Canceled)"/>
    <s v="When  Rome is infected with a zombie plague, Lucius Agrippa and a small group fights for survival"/>
    <x v="2"/>
    <n v="500"/>
    <x v="1"/>
    <x v="0"/>
    <s v="USD"/>
    <x v="139"/>
    <x v="139"/>
    <x v="0"/>
    <x v="29"/>
    <x v="1"/>
    <x v="2"/>
    <x v="31"/>
    <n v="500"/>
    <x v="0"/>
    <x v="2"/>
    <x v="139"/>
    <x v="139"/>
  </r>
  <r>
    <n v="140"/>
    <s v="Rome of the Dead (Canceled)"/>
    <s v="A Gladiator fights for his freedom to be reunited with his Family, he's one fight away, when Rome is infected with a Zombie Virus"/>
    <x v="61"/>
    <n v="0"/>
    <x v="1"/>
    <x v="0"/>
    <s v="USD"/>
    <x v="140"/>
    <x v="140"/>
    <x v="0"/>
    <x v="78"/>
    <x v="1"/>
    <x v="2"/>
    <x v="109"/>
    <e v="#DIV/0!"/>
    <x v="0"/>
    <x v="2"/>
    <x v="140"/>
    <x v="140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x v="0"/>
    <s v="USD"/>
    <x v="141"/>
    <x v="141"/>
    <x v="0"/>
    <x v="33"/>
    <x v="1"/>
    <x v="2"/>
    <x v="118"/>
    <n v="46.178571428571431"/>
    <x v="0"/>
    <x v="2"/>
    <x v="141"/>
    <x v="141"/>
  </r>
  <r>
    <n v="142"/>
    <s v="SAMANTHA  SHADOW (Canceled)"/>
    <s v="A science fiction series about a women trying to stave off a mysterious appearance of monsters from getting out of a dark alley."/>
    <x v="9"/>
    <n v="10"/>
    <x v="1"/>
    <x v="0"/>
    <s v="USD"/>
    <x v="142"/>
    <x v="142"/>
    <x v="0"/>
    <x v="29"/>
    <x v="1"/>
    <x v="2"/>
    <x v="119"/>
    <n v="10"/>
    <x v="0"/>
    <x v="2"/>
    <x v="142"/>
    <x v="142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x v="2"/>
    <s v="AUD"/>
    <x v="143"/>
    <x v="143"/>
    <x v="0"/>
    <x v="78"/>
    <x v="1"/>
    <x v="2"/>
    <x v="109"/>
    <e v="#DIV/0!"/>
    <x v="0"/>
    <x v="2"/>
    <x v="143"/>
    <x v="143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x v="5"/>
    <s v="CAD"/>
    <x v="144"/>
    <x v="144"/>
    <x v="0"/>
    <x v="77"/>
    <x v="1"/>
    <x v="2"/>
    <x v="120"/>
    <n v="55.945945945945944"/>
    <x v="0"/>
    <x v="2"/>
    <x v="144"/>
    <x v="144"/>
  </r>
  <r>
    <n v="145"/>
    <s v="Threshold (Canceled)"/>
    <s v="Film-Makers Ricky Comuniello &amp; Ian Weeks are at it again - for the 1st time. We need your support for a modern Sci-Fiction short film"/>
    <x v="37"/>
    <n v="338"/>
    <x v="1"/>
    <x v="0"/>
    <s v="USD"/>
    <x v="145"/>
    <x v="145"/>
    <x v="0"/>
    <x v="82"/>
    <x v="1"/>
    <x v="2"/>
    <x v="121"/>
    <n v="37.555555555555557"/>
    <x v="0"/>
    <x v="2"/>
    <x v="145"/>
    <x v="145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x v="0"/>
    <s v="USD"/>
    <x v="146"/>
    <x v="146"/>
    <x v="0"/>
    <x v="83"/>
    <x v="1"/>
    <x v="2"/>
    <x v="122"/>
    <n v="38.333333333333336"/>
    <x v="0"/>
    <x v="2"/>
    <x v="146"/>
    <x v="146"/>
  </r>
  <r>
    <n v="147"/>
    <s v="Consumed (Static Air) (Canceled)"/>
    <s v="Film makers catch live footage beyond their wildest dreams."/>
    <x v="39"/>
    <n v="0"/>
    <x v="1"/>
    <x v="1"/>
    <s v="GBP"/>
    <x v="147"/>
    <x v="147"/>
    <x v="0"/>
    <x v="78"/>
    <x v="1"/>
    <x v="2"/>
    <x v="109"/>
    <e v="#DIV/0!"/>
    <x v="0"/>
    <x v="2"/>
    <x v="147"/>
    <x v="147"/>
  </r>
  <r>
    <n v="148"/>
    <s v="Space Gangstars (Canceled)"/>
    <s v="An aspiring pilot decides to take his Dad's ship for a joyride, and learns it was the biggest mistake of his life in this Sci-Fi comedy"/>
    <x v="63"/>
    <n v="40"/>
    <x v="1"/>
    <x v="0"/>
    <s v="USD"/>
    <x v="148"/>
    <x v="148"/>
    <x v="0"/>
    <x v="84"/>
    <x v="1"/>
    <x v="2"/>
    <x v="123"/>
    <n v="20"/>
    <x v="0"/>
    <x v="2"/>
    <x v="148"/>
    <x v="148"/>
  </r>
  <r>
    <n v="149"/>
    <s v="Dichotomy (Canceled)"/>
    <s v="A provocatively mind-bending sci-fi thriller, this short film project examines opposites and the balance of the universe. #Dichotomy"/>
    <x v="3"/>
    <n v="92"/>
    <x v="1"/>
    <x v="0"/>
    <s v="USD"/>
    <x v="149"/>
    <x v="149"/>
    <x v="0"/>
    <x v="79"/>
    <x v="1"/>
    <x v="2"/>
    <x v="124"/>
    <n v="15.333333333333334"/>
    <x v="0"/>
    <x v="2"/>
    <x v="149"/>
    <x v="149"/>
  </r>
  <r>
    <n v="150"/>
    <s v="Star Trek First Frontier (Canceled)"/>
    <s v="The untold story of Captain Robert April and the first launching of the starship U.S.S. Enterprise,  NCC-1701"/>
    <x v="64"/>
    <n v="30112"/>
    <x v="1"/>
    <x v="0"/>
    <s v="USD"/>
    <x v="150"/>
    <x v="150"/>
    <x v="0"/>
    <x v="85"/>
    <x v="1"/>
    <x v="2"/>
    <x v="125"/>
    <n v="449.43283582089555"/>
    <x v="0"/>
    <x v="2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x v="2"/>
    <s v="AUD"/>
    <x v="151"/>
    <x v="151"/>
    <x v="0"/>
    <x v="81"/>
    <x v="1"/>
    <x v="2"/>
    <x v="126"/>
    <n v="28"/>
    <x v="0"/>
    <x v="2"/>
    <x v="151"/>
    <x v="151"/>
  </r>
  <r>
    <n v="152"/>
    <s v="The Great Dark (Canceled)"/>
    <s v="The Great Dark is a journey through the unimaginable...and un foreseeable..."/>
    <x v="66"/>
    <n v="30"/>
    <x v="1"/>
    <x v="0"/>
    <s v="USD"/>
    <x v="152"/>
    <x v="152"/>
    <x v="0"/>
    <x v="84"/>
    <x v="1"/>
    <x v="2"/>
    <x v="127"/>
    <n v="15"/>
    <x v="0"/>
    <x v="2"/>
    <x v="152"/>
    <x v="152"/>
  </r>
  <r>
    <n v="153"/>
    <s v="Awakening (Canceled)"/>
    <s v="What would you do if you face something beyond your understanding? If someone you loved disappeared without a trace?"/>
    <x v="63"/>
    <n v="359"/>
    <x v="1"/>
    <x v="0"/>
    <s v="USD"/>
    <x v="153"/>
    <x v="153"/>
    <x v="0"/>
    <x v="73"/>
    <x v="1"/>
    <x v="2"/>
    <x v="128"/>
    <n v="35.9"/>
    <x v="0"/>
    <x v="2"/>
    <x v="153"/>
    <x v="153"/>
  </r>
  <r>
    <n v="154"/>
    <s v="Quantum Alterations: Sci-fi, Stop Motion &amp; Fantasy Fan Film"/>
    <s v="Fiction Becomes Reality in this non-profit science fiction, stop motion, and fantasy fan film."/>
    <x v="15"/>
    <n v="40"/>
    <x v="1"/>
    <x v="0"/>
    <s v="USD"/>
    <x v="154"/>
    <x v="154"/>
    <x v="0"/>
    <x v="83"/>
    <x v="1"/>
    <x v="2"/>
    <x v="129"/>
    <n v="13.333333333333334"/>
    <x v="0"/>
    <x v="2"/>
    <x v="154"/>
    <x v="154"/>
  </r>
  <r>
    <n v="155"/>
    <s v="The Last Armada (Canceled)"/>
    <s v="While a shadow of peace was on the horizon,humankind was being threatened by its past.Whispers of threat was being heard from the North"/>
    <x v="67"/>
    <n v="81"/>
    <x v="1"/>
    <x v="0"/>
    <s v="USD"/>
    <x v="155"/>
    <x v="155"/>
    <x v="0"/>
    <x v="80"/>
    <x v="1"/>
    <x v="2"/>
    <x v="130"/>
    <n v="20.25"/>
    <x v="0"/>
    <x v="2"/>
    <x v="155"/>
    <x v="155"/>
  </r>
  <r>
    <n v="156"/>
    <s v="Mosaics (Canceled)"/>
    <s v="A short science-fiction film about an underground network of human-animal hybrids &amp; their struggle with oppression &amp; marginalization."/>
    <x v="19"/>
    <n v="1785"/>
    <x v="1"/>
    <x v="5"/>
    <s v="CAD"/>
    <x v="156"/>
    <x v="156"/>
    <x v="0"/>
    <x v="41"/>
    <x v="1"/>
    <x v="2"/>
    <x v="131"/>
    <n v="119"/>
    <x v="0"/>
    <x v="2"/>
    <x v="156"/>
    <x v="156"/>
  </r>
  <r>
    <n v="157"/>
    <s v="Forever Man (short film) (Canceled)"/>
    <s v="Man's cryogenic chamber and his soulmate's time travel from the distant future allows them to meet in the middle."/>
    <x v="68"/>
    <n v="8"/>
    <x v="1"/>
    <x v="0"/>
    <s v="USD"/>
    <x v="157"/>
    <x v="157"/>
    <x v="0"/>
    <x v="84"/>
    <x v="1"/>
    <x v="2"/>
    <x v="132"/>
    <n v="4"/>
    <x v="0"/>
    <x v="2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x v="0"/>
    <s v="USD"/>
    <x v="158"/>
    <x v="158"/>
    <x v="0"/>
    <x v="78"/>
    <x v="1"/>
    <x v="2"/>
    <x v="109"/>
    <e v="#DIV/0!"/>
    <x v="0"/>
    <x v="2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x v="0"/>
    <s v="USD"/>
    <x v="159"/>
    <x v="159"/>
    <x v="0"/>
    <x v="29"/>
    <x v="1"/>
    <x v="2"/>
    <x v="133"/>
    <n v="10"/>
    <x v="0"/>
    <x v="2"/>
    <x v="159"/>
    <x v="159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x v="0"/>
    <s v="USD"/>
    <x v="160"/>
    <x v="160"/>
    <x v="0"/>
    <x v="78"/>
    <x v="1"/>
    <x v="3"/>
    <x v="109"/>
    <e v="#DIV/0!"/>
    <x v="0"/>
    <x v="3"/>
    <x v="160"/>
    <x v="160"/>
  </r>
  <r>
    <n v="161"/>
    <s v="Midway: The Turning Point"/>
    <s v="Step 1 (script editing) to produce a dramatic film about the air/sea battle of WWII that turned the tide of victory for the US."/>
    <x v="63"/>
    <n v="5"/>
    <x v="2"/>
    <x v="0"/>
    <s v="USD"/>
    <x v="161"/>
    <x v="161"/>
    <x v="0"/>
    <x v="29"/>
    <x v="1"/>
    <x v="3"/>
    <x v="134"/>
    <n v="5"/>
    <x v="0"/>
    <x v="3"/>
    <x v="161"/>
    <x v="161"/>
  </r>
  <r>
    <n v="162"/>
    <s v="See It My Way"/>
    <s v="This film follows a young man who has had only a troubled family life. He turns to all the wrong things and life falls apart."/>
    <x v="70"/>
    <n v="435"/>
    <x v="2"/>
    <x v="0"/>
    <s v="USD"/>
    <x v="162"/>
    <x v="162"/>
    <x v="0"/>
    <x v="73"/>
    <x v="1"/>
    <x v="3"/>
    <x v="135"/>
    <n v="43.5"/>
    <x v="0"/>
    <x v="3"/>
    <x v="162"/>
    <x v="162"/>
  </r>
  <r>
    <n v="163"/>
    <s v="UNDIVIDED (Working Title)"/>
    <s v="Over 2.5 million Black men registered for the draft in World War II. _x000a_This will be the most comprehensive portrayal EVER of US. THEN."/>
    <x v="71"/>
    <n v="0"/>
    <x v="2"/>
    <x v="0"/>
    <s v="USD"/>
    <x v="163"/>
    <x v="163"/>
    <x v="0"/>
    <x v="78"/>
    <x v="1"/>
    <x v="3"/>
    <x v="109"/>
    <e v="#DIV/0!"/>
    <x v="0"/>
    <x v="3"/>
    <x v="163"/>
    <x v="163"/>
  </r>
  <r>
    <n v="164"/>
    <s v="Angelix"/>
    <s v="Two cousins are caught up in the private war between warrior class angels and demons. You may be caught up too and not realize it yet."/>
    <x v="72"/>
    <n v="640"/>
    <x v="2"/>
    <x v="0"/>
    <s v="USD"/>
    <x v="164"/>
    <x v="164"/>
    <x v="0"/>
    <x v="63"/>
    <x v="1"/>
    <x v="3"/>
    <x v="136"/>
    <n v="91.428571428571431"/>
    <x v="0"/>
    <x v="3"/>
    <x v="164"/>
    <x v="164"/>
  </r>
  <r>
    <n v="165"/>
    <s v="NET"/>
    <s v="A teacher. A boy. The beach and a heatwave that drove them all insane."/>
    <x v="73"/>
    <n v="0"/>
    <x v="2"/>
    <x v="1"/>
    <s v="GBP"/>
    <x v="165"/>
    <x v="165"/>
    <x v="0"/>
    <x v="78"/>
    <x v="1"/>
    <x v="3"/>
    <x v="109"/>
    <e v="#DIV/0!"/>
    <x v="0"/>
    <x v="3"/>
    <x v="165"/>
    <x v="165"/>
  </r>
  <r>
    <n v="166"/>
    <s v="Pressure"/>
    <s v="A young teen makes a bad decision after joining gang and the film expresses his choices that led him to that point."/>
    <x v="10"/>
    <n v="3000"/>
    <x v="2"/>
    <x v="0"/>
    <s v="USD"/>
    <x v="166"/>
    <x v="166"/>
    <x v="0"/>
    <x v="29"/>
    <x v="1"/>
    <x v="3"/>
    <x v="137"/>
    <n v="3000"/>
    <x v="0"/>
    <x v="3"/>
    <x v="166"/>
    <x v="166"/>
  </r>
  <r>
    <n v="167"/>
    <s v="Past"/>
    <s v="A young man experiences a tragedy and has the opportunity to go back and learn from his mistakes and find out his true self."/>
    <x v="74"/>
    <n v="11"/>
    <x v="2"/>
    <x v="0"/>
    <s v="USD"/>
    <x v="167"/>
    <x v="167"/>
    <x v="0"/>
    <x v="84"/>
    <x v="1"/>
    <x v="3"/>
    <x v="134"/>
    <n v="5.5"/>
    <x v="0"/>
    <x v="3"/>
    <x v="167"/>
    <x v="167"/>
  </r>
  <r>
    <n v="168"/>
    <s v="Moving On"/>
    <s v="A homeless Gulf War 2 vet, and Congressional Medal of Honor recipient fights for his sanity on the mean streets of Albuquerque."/>
    <x v="6"/>
    <n v="325"/>
    <x v="2"/>
    <x v="0"/>
    <s v="USD"/>
    <x v="168"/>
    <x v="168"/>
    <x v="0"/>
    <x v="83"/>
    <x v="1"/>
    <x v="3"/>
    <x v="138"/>
    <n v="108.33333333333333"/>
    <x v="0"/>
    <x v="3"/>
    <x v="168"/>
    <x v="168"/>
  </r>
  <r>
    <n v="169"/>
    <s v="Family"/>
    <s v="Family is a short film about a father and son and two brothers who were separated by the Korean war and finally reunite after 60 years."/>
    <x v="30"/>
    <n v="560"/>
    <x v="2"/>
    <x v="1"/>
    <s v="GBP"/>
    <x v="169"/>
    <x v="169"/>
    <x v="0"/>
    <x v="73"/>
    <x v="1"/>
    <x v="3"/>
    <x v="139"/>
    <n v="56"/>
    <x v="0"/>
    <x v="3"/>
    <x v="169"/>
    <x v="169"/>
  </r>
  <r>
    <n v="170"/>
    <s v="Letters to Daniel"/>
    <s v="Amy &amp; Missy survive Amy's bipolar disorder and go on to become award winning &amp; bestselling authors, screenwriters &amp; filmmakers"/>
    <x v="3"/>
    <n v="325"/>
    <x v="2"/>
    <x v="0"/>
    <s v="USD"/>
    <x v="170"/>
    <x v="170"/>
    <x v="0"/>
    <x v="73"/>
    <x v="1"/>
    <x v="3"/>
    <x v="140"/>
    <n v="32.5"/>
    <x v="0"/>
    <x v="3"/>
    <x v="170"/>
    <x v="170"/>
  </r>
  <r>
    <n v="171"/>
    <s v="IRL: Gamers Unite"/>
    <s v="Team Mayhem, a local small town gang of gamers who are enlisted   to save the world from the new great evil known as Prowler."/>
    <x v="63"/>
    <n v="1"/>
    <x v="2"/>
    <x v="0"/>
    <s v="USD"/>
    <x v="171"/>
    <x v="171"/>
    <x v="0"/>
    <x v="29"/>
    <x v="1"/>
    <x v="3"/>
    <x v="133"/>
    <n v="1"/>
    <x v="0"/>
    <x v="3"/>
    <x v="171"/>
    <x v="171"/>
  </r>
  <r>
    <n v="172"/>
    <s v="The Blind Dolphin Story"/>
    <s v="A short film on the rarest mammal and the second most endangered freshwater river dolphin, in Pakistan."/>
    <x v="75"/>
    <n v="0"/>
    <x v="2"/>
    <x v="0"/>
    <s v="USD"/>
    <x v="172"/>
    <x v="172"/>
    <x v="0"/>
    <x v="78"/>
    <x v="1"/>
    <x v="3"/>
    <x v="109"/>
    <e v="#DIV/0!"/>
    <x v="0"/>
    <x v="3"/>
    <x v="172"/>
    <x v="172"/>
  </r>
  <r>
    <n v="173"/>
    <s v="7 Sins"/>
    <s v="This is a film inspired by Quentin Tarantino, I want to make a film thats entertaining yet gritty. 7 Sins is in pre-production."/>
    <x v="76"/>
    <n v="0"/>
    <x v="2"/>
    <x v="1"/>
    <s v="GBP"/>
    <x v="173"/>
    <x v="173"/>
    <x v="0"/>
    <x v="78"/>
    <x v="1"/>
    <x v="3"/>
    <x v="109"/>
    <e v="#DIV/0!"/>
    <x v="0"/>
    <x v="3"/>
    <x v="173"/>
    <x v="173"/>
  </r>
  <r>
    <n v="174"/>
    <s v="I Am Forgotten"/>
    <s v="An international short film project. It is about loneliness, wich is caused by the current compulsion to check your Facebook every day."/>
    <x v="12"/>
    <n v="0"/>
    <x v="2"/>
    <x v="9"/>
    <s v="EUR"/>
    <x v="174"/>
    <x v="174"/>
    <x v="0"/>
    <x v="78"/>
    <x v="1"/>
    <x v="3"/>
    <x v="109"/>
    <e v="#DIV/0!"/>
    <x v="0"/>
    <x v="3"/>
    <x v="174"/>
    <x v="174"/>
  </r>
  <r>
    <n v="175"/>
    <s v="Gooseberry Fool - Feature Film"/>
    <s v="To heal her scars Olivia must take a journey back to her roots, where an unresolved conflict stands between her and musical success."/>
    <x v="22"/>
    <n v="1297"/>
    <x v="2"/>
    <x v="1"/>
    <s v="GBP"/>
    <x v="175"/>
    <x v="175"/>
    <x v="0"/>
    <x v="55"/>
    <x v="1"/>
    <x v="3"/>
    <x v="141"/>
    <n v="49.884615384615387"/>
    <x v="0"/>
    <x v="3"/>
    <x v="175"/>
    <x v="175"/>
  </r>
  <r>
    <n v="176"/>
    <s v="Silent Monster"/>
    <s v="I'm seeking funding to finish my short film, Silent Monster, to bring awareness to teenage bullying as well as teenage violence."/>
    <x v="15"/>
    <n v="0"/>
    <x v="2"/>
    <x v="0"/>
    <s v="USD"/>
    <x v="176"/>
    <x v="176"/>
    <x v="0"/>
    <x v="78"/>
    <x v="1"/>
    <x v="3"/>
    <x v="109"/>
    <e v="#DIV/0!"/>
    <x v="0"/>
    <x v="3"/>
    <x v="176"/>
    <x v="176"/>
  </r>
  <r>
    <n v="177"/>
    <s v="The Good Samaritan"/>
    <s v="I'm making a modern day version of the bible story &quot; The Good Samaritan&quot;"/>
    <x v="52"/>
    <n v="180"/>
    <x v="2"/>
    <x v="0"/>
    <s v="USD"/>
    <x v="177"/>
    <x v="177"/>
    <x v="0"/>
    <x v="63"/>
    <x v="1"/>
    <x v="3"/>
    <x v="142"/>
    <n v="25.714285714285715"/>
    <x v="0"/>
    <x v="3"/>
    <x v="177"/>
    <x v="177"/>
  </r>
  <r>
    <n v="178"/>
    <s v="El viaje de LucÃ­a"/>
    <s v="El viaje de LucÃ­a es un largometraje de ficciÃ³n con temÃ¡tica sobre el cÃ¡ncer infantil."/>
    <x v="69"/>
    <n v="0"/>
    <x v="2"/>
    <x v="3"/>
    <s v="EUR"/>
    <x v="178"/>
    <x v="178"/>
    <x v="0"/>
    <x v="78"/>
    <x v="1"/>
    <x v="3"/>
    <x v="109"/>
    <e v="#DIV/0!"/>
    <x v="0"/>
    <x v="3"/>
    <x v="178"/>
    <x v="178"/>
  </r>
  <r>
    <n v="179"/>
    <s v="Sustain: A Film About Survival"/>
    <s v="A feature-length film about how three people survive in a diseased world."/>
    <x v="28"/>
    <n v="200"/>
    <x v="2"/>
    <x v="0"/>
    <s v="USD"/>
    <x v="179"/>
    <x v="179"/>
    <x v="0"/>
    <x v="84"/>
    <x v="1"/>
    <x v="3"/>
    <x v="143"/>
    <n v="100"/>
    <x v="0"/>
    <x v="3"/>
    <x v="179"/>
    <x v="179"/>
  </r>
  <r>
    <n v="180"/>
    <s v="The Rest of Us Mini-Series"/>
    <s v="The Rest of Us follows a survivor of an outbreak that nearly destroyed the earth as he travels to find some form of humanity."/>
    <x v="38"/>
    <n v="401"/>
    <x v="2"/>
    <x v="1"/>
    <s v="GBP"/>
    <x v="180"/>
    <x v="180"/>
    <x v="0"/>
    <x v="62"/>
    <x v="1"/>
    <x v="3"/>
    <x v="144"/>
    <n v="30.846153846153847"/>
    <x v="0"/>
    <x v="3"/>
    <x v="180"/>
    <x v="180"/>
  </r>
  <r>
    <n v="181"/>
    <s v="Immemorial"/>
    <s v="Christina has been suffering with flash backs and some very disturbing nightmares and realises that it is more than just nightmares."/>
    <x v="77"/>
    <n v="722"/>
    <x v="2"/>
    <x v="1"/>
    <s v="GBP"/>
    <x v="181"/>
    <x v="181"/>
    <x v="0"/>
    <x v="80"/>
    <x v="1"/>
    <x v="3"/>
    <x v="145"/>
    <n v="180.5"/>
    <x v="0"/>
    <x v="3"/>
    <x v="181"/>
    <x v="181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x v="0"/>
    <s v="USD"/>
    <x v="182"/>
    <x v="182"/>
    <x v="0"/>
    <x v="78"/>
    <x v="1"/>
    <x v="3"/>
    <x v="109"/>
    <e v="#DIV/0!"/>
    <x v="0"/>
    <x v="3"/>
    <x v="182"/>
    <x v="182"/>
  </r>
  <r>
    <n v="183"/>
    <s v="Three Little Words"/>
    <s v="Don't kill me until I meet my Dad"/>
    <x v="78"/>
    <n v="4482"/>
    <x v="2"/>
    <x v="1"/>
    <s v="GBP"/>
    <x v="183"/>
    <x v="183"/>
    <x v="0"/>
    <x v="8"/>
    <x v="1"/>
    <x v="3"/>
    <x v="146"/>
    <n v="373.5"/>
    <x v="0"/>
    <x v="3"/>
    <x v="183"/>
    <x v="183"/>
  </r>
  <r>
    <n v="184"/>
    <s v="Lana - Short film"/>
    <s v="&quot;Lana&quot; is an horror/dramatic short film, written by myself, about a young woman fighting the darkness in her, but it might be too late."/>
    <x v="15"/>
    <n v="51"/>
    <x v="2"/>
    <x v="5"/>
    <s v="CAD"/>
    <x v="184"/>
    <x v="184"/>
    <x v="0"/>
    <x v="84"/>
    <x v="1"/>
    <x v="3"/>
    <x v="147"/>
    <n v="25.5"/>
    <x v="0"/>
    <x v="3"/>
    <x v="184"/>
    <x v="184"/>
  </r>
  <r>
    <n v="185"/>
    <s v="BLANK Short Movie"/>
    <s v="Love has no boundaries!"/>
    <x v="79"/>
    <n v="2200"/>
    <x v="2"/>
    <x v="10"/>
    <s v="NOK"/>
    <x v="185"/>
    <x v="185"/>
    <x v="0"/>
    <x v="73"/>
    <x v="1"/>
    <x v="3"/>
    <x v="148"/>
    <n v="220"/>
    <x v="0"/>
    <x v="3"/>
    <x v="185"/>
    <x v="185"/>
  </r>
  <r>
    <n v="186"/>
    <s v="Feature Film: The Wolfes"/>
    <s v="My film is about a boy who discovers the truth about his fathers dissapearance through the dark secrets of his mothers past."/>
    <x v="10"/>
    <n v="0"/>
    <x v="2"/>
    <x v="0"/>
    <s v="USD"/>
    <x v="186"/>
    <x v="186"/>
    <x v="0"/>
    <x v="78"/>
    <x v="1"/>
    <x v="3"/>
    <x v="109"/>
    <e v="#DIV/0!"/>
    <x v="0"/>
    <x v="3"/>
    <x v="186"/>
    <x v="186"/>
  </r>
  <r>
    <n v="187"/>
    <s v="The Imbalanced Heart of a Symmetric Mind (film)"/>
    <s v="A young man suffering from a severe case of OCD embarks on a road trip to find peace of mind."/>
    <x v="10"/>
    <n v="800"/>
    <x v="2"/>
    <x v="0"/>
    <s v="USD"/>
    <x v="187"/>
    <x v="187"/>
    <x v="0"/>
    <x v="81"/>
    <x v="1"/>
    <x v="3"/>
    <x v="149"/>
    <n v="160"/>
    <x v="0"/>
    <x v="3"/>
    <x v="187"/>
    <x v="187"/>
  </r>
  <r>
    <n v="188"/>
    <s v="Mariano (A Screenplay)"/>
    <s v="Mariano Messini, an aspiring musician, indebted to the mafia must put his life on the line to escape their grasp and pursue his dream."/>
    <x v="15"/>
    <n v="0"/>
    <x v="2"/>
    <x v="0"/>
    <s v="USD"/>
    <x v="188"/>
    <x v="188"/>
    <x v="0"/>
    <x v="78"/>
    <x v="1"/>
    <x v="3"/>
    <x v="109"/>
    <e v="#DIV/0!"/>
    <x v="0"/>
    <x v="3"/>
    <x v="188"/>
    <x v="188"/>
  </r>
  <r>
    <n v="189"/>
    <s v="A GOOD MAN'S DECISION"/>
    <s v="Jack Barlow's wife and daughter shot in cold blood at a gun confiscation station in Texas, he sets out to save his family &amp; neighbors."/>
    <x v="69"/>
    <n v="345"/>
    <x v="2"/>
    <x v="0"/>
    <s v="USD"/>
    <x v="189"/>
    <x v="189"/>
    <x v="0"/>
    <x v="81"/>
    <x v="1"/>
    <x v="3"/>
    <x v="150"/>
    <n v="69"/>
    <x v="0"/>
    <x v="3"/>
    <x v="189"/>
    <x v="189"/>
  </r>
  <r>
    <n v="190"/>
    <s v="REGIONRAT, the movie"/>
    <s v="Because hope can be a 4 letter word"/>
    <x v="14"/>
    <n v="50"/>
    <x v="2"/>
    <x v="0"/>
    <s v="USD"/>
    <x v="190"/>
    <x v="190"/>
    <x v="0"/>
    <x v="29"/>
    <x v="1"/>
    <x v="3"/>
    <x v="151"/>
    <n v="50"/>
    <x v="0"/>
    <x v="3"/>
    <x v="190"/>
    <x v="190"/>
  </r>
  <r>
    <n v="191"/>
    <s v="Trillion: Feature Film"/>
    <s v="A young boy passionate about Astronomy and Chemistry tracks down an astroid that scientists said would never hit earth."/>
    <x v="10"/>
    <n v="250"/>
    <x v="2"/>
    <x v="2"/>
    <s v="AUD"/>
    <x v="191"/>
    <x v="191"/>
    <x v="0"/>
    <x v="83"/>
    <x v="1"/>
    <x v="3"/>
    <x v="152"/>
    <n v="83.333333333333329"/>
    <x v="0"/>
    <x v="3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x v="0"/>
    <s v="USD"/>
    <x v="192"/>
    <x v="192"/>
    <x v="0"/>
    <x v="83"/>
    <x v="1"/>
    <x v="3"/>
    <x v="153"/>
    <n v="5.666666666666667"/>
    <x v="0"/>
    <x v="3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x v="1"/>
    <s v="GBP"/>
    <x v="193"/>
    <x v="193"/>
    <x v="0"/>
    <x v="78"/>
    <x v="1"/>
    <x v="3"/>
    <x v="109"/>
    <e v="#DIV/0!"/>
    <x v="0"/>
    <x v="3"/>
    <x v="193"/>
    <x v="193"/>
  </r>
  <r>
    <n v="194"/>
    <s v="Desperation Short Film"/>
    <s v="Northern Irish Original Short Film based on the desperation of love and survival and taking a risk that may change everything."/>
    <x v="30"/>
    <n v="3"/>
    <x v="2"/>
    <x v="1"/>
    <s v="GBP"/>
    <x v="194"/>
    <x v="194"/>
    <x v="0"/>
    <x v="83"/>
    <x v="1"/>
    <x v="3"/>
    <x v="154"/>
    <n v="1"/>
    <x v="0"/>
    <x v="3"/>
    <x v="194"/>
    <x v="194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x v="0"/>
    <s v="USD"/>
    <x v="195"/>
    <x v="195"/>
    <x v="0"/>
    <x v="78"/>
    <x v="1"/>
    <x v="3"/>
    <x v="109"/>
    <e v="#DIV/0!"/>
    <x v="0"/>
    <x v="3"/>
    <x v="195"/>
    <x v="195"/>
  </r>
  <r>
    <n v="196"/>
    <s v="Thunder Under Control"/>
    <s v="A moving short film about a retired female boxer who develops a relationship with a young journalist who idolises her"/>
    <x v="8"/>
    <n v="1465"/>
    <x v="2"/>
    <x v="1"/>
    <s v="GBP"/>
    <x v="196"/>
    <x v="196"/>
    <x v="0"/>
    <x v="10"/>
    <x v="1"/>
    <x v="3"/>
    <x v="155"/>
    <n v="77.10526315789474"/>
    <x v="0"/>
    <x v="3"/>
    <x v="196"/>
    <x v="196"/>
  </r>
  <r>
    <n v="197"/>
    <s v="Cole - A Short Film."/>
    <s v="â€œAfter a terrifying ordeal, a young woman is left in a depressive state and abandoned to cope with a distressing account of revengeâ€"/>
    <x v="30"/>
    <n v="262"/>
    <x v="2"/>
    <x v="1"/>
    <s v="GBP"/>
    <x v="197"/>
    <x v="197"/>
    <x v="0"/>
    <x v="22"/>
    <x v="1"/>
    <x v="3"/>
    <x v="156"/>
    <n v="32.75"/>
    <x v="0"/>
    <x v="3"/>
    <x v="197"/>
    <x v="197"/>
  </r>
  <r>
    <n v="198"/>
    <s v="Nine Lives"/>
    <s v="Nine Lives is a story of one woman's survival of EIGHT near deaths and her love for one man as an influence to fight for the NINTH."/>
    <x v="31"/>
    <n v="279"/>
    <x v="2"/>
    <x v="0"/>
    <s v="USD"/>
    <x v="198"/>
    <x v="198"/>
    <x v="0"/>
    <x v="79"/>
    <x v="1"/>
    <x v="3"/>
    <x v="157"/>
    <n v="46.5"/>
    <x v="0"/>
    <x v="3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x v="0"/>
    <s v="USD"/>
    <x v="199"/>
    <x v="199"/>
    <x v="0"/>
    <x v="78"/>
    <x v="1"/>
    <x v="3"/>
    <x v="109"/>
    <e v="#DIV/0!"/>
    <x v="0"/>
    <x v="3"/>
    <x v="199"/>
    <x v="199"/>
  </r>
  <r>
    <n v="200"/>
    <s v="The Crossing Shore"/>
    <s v="A film dedicated to an AAF Pilot's struggle to survive behind enemy lines during WWII."/>
    <x v="12"/>
    <n v="1571.55"/>
    <x v="2"/>
    <x v="0"/>
    <s v="USD"/>
    <x v="200"/>
    <x v="200"/>
    <x v="0"/>
    <x v="59"/>
    <x v="1"/>
    <x v="3"/>
    <x v="158"/>
    <n v="87.308333333333337"/>
    <x v="0"/>
    <x v="3"/>
    <x v="200"/>
    <x v="200"/>
  </r>
  <r>
    <n v="201"/>
    <s v="Life of Change"/>
    <s v="Everyone has a choice. Can two college students get past their differences to save the life of a man whom they've never met before?"/>
    <x v="81"/>
    <n v="380"/>
    <x v="2"/>
    <x v="0"/>
    <s v="USD"/>
    <x v="201"/>
    <x v="201"/>
    <x v="0"/>
    <x v="63"/>
    <x v="1"/>
    <x v="3"/>
    <x v="159"/>
    <n v="54.285714285714285"/>
    <x v="0"/>
    <x v="3"/>
    <x v="201"/>
    <x v="201"/>
  </r>
  <r>
    <n v="202"/>
    <s v="Modern Gangsters"/>
    <s v="new web series created by jonney terry"/>
    <x v="12"/>
    <n v="0"/>
    <x v="2"/>
    <x v="0"/>
    <s v="USD"/>
    <x v="202"/>
    <x v="202"/>
    <x v="0"/>
    <x v="78"/>
    <x v="1"/>
    <x v="3"/>
    <x v="109"/>
    <e v="#DIV/0!"/>
    <x v="0"/>
    <x v="3"/>
    <x v="202"/>
    <x v="202"/>
  </r>
  <r>
    <n v="203"/>
    <s v="TheM"/>
    <s v="We are aiming to make a Web Series based on Youth Culture and the misrepresentation of socially stereotyped people."/>
    <x v="30"/>
    <n v="746"/>
    <x v="2"/>
    <x v="1"/>
    <s v="GBP"/>
    <x v="203"/>
    <x v="203"/>
    <x v="0"/>
    <x v="22"/>
    <x v="1"/>
    <x v="3"/>
    <x v="160"/>
    <n v="93.25"/>
    <x v="0"/>
    <x v="3"/>
    <x v="203"/>
    <x v="203"/>
  </r>
  <r>
    <n v="204"/>
    <s v="WHERE IS DANIEL? The feature film"/>
    <s v="A feature film based on the true story of Bruce and Denise Morcombe and their battle for justice for their missing son Daniel."/>
    <x v="82"/>
    <n v="152165"/>
    <x v="2"/>
    <x v="2"/>
    <s v="AUD"/>
    <x v="204"/>
    <x v="204"/>
    <x v="0"/>
    <x v="86"/>
    <x v="1"/>
    <x v="3"/>
    <x v="161"/>
    <n v="117.68368136117556"/>
    <x v="0"/>
    <x v="3"/>
    <x v="204"/>
    <x v="204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x v="0"/>
    <s v="USD"/>
    <x v="205"/>
    <x v="205"/>
    <x v="0"/>
    <x v="57"/>
    <x v="1"/>
    <x v="3"/>
    <x v="162"/>
    <n v="76.470588235294116"/>
    <x v="0"/>
    <x v="3"/>
    <x v="205"/>
    <x v="205"/>
  </r>
  <r>
    <n v="206"/>
    <s v="Blood Bond Movie Development"/>
    <s v="A love story featuring adoption,struggle,dysfunction,grace, healing, and restoration."/>
    <x v="83"/>
    <n v="0"/>
    <x v="2"/>
    <x v="0"/>
    <s v="USD"/>
    <x v="206"/>
    <x v="206"/>
    <x v="0"/>
    <x v="78"/>
    <x v="1"/>
    <x v="3"/>
    <x v="109"/>
    <e v="#DIV/0!"/>
    <x v="0"/>
    <x v="3"/>
    <x v="206"/>
    <x v="206"/>
  </r>
  <r>
    <n v="207"/>
    <s v="M39 - Action film / Drama"/>
    <s v="To avoid bankruptcy, Vincent, a passionate young entrepreneur embarks  on an illicit affair in order to save his dream business."/>
    <x v="32"/>
    <n v="2130"/>
    <x v="2"/>
    <x v="5"/>
    <s v="CAD"/>
    <x v="207"/>
    <x v="207"/>
    <x v="0"/>
    <x v="62"/>
    <x v="1"/>
    <x v="3"/>
    <x v="163"/>
    <n v="163.84615384615384"/>
    <x v="0"/>
    <x v="3"/>
    <x v="207"/>
    <x v="207"/>
  </r>
  <r>
    <n v="208"/>
    <s v="OLIVIA"/>
    <s v="A young woman's journey from Africa to Australia where she finds heaven on earth, love and tragedy. Within her tragedy she saves lives."/>
    <x v="63"/>
    <n v="0"/>
    <x v="2"/>
    <x v="2"/>
    <s v="AUD"/>
    <x v="208"/>
    <x v="208"/>
    <x v="0"/>
    <x v="78"/>
    <x v="1"/>
    <x v="3"/>
    <x v="109"/>
    <e v="#DIV/0!"/>
    <x v="0"/>
    <x v="3"/>
    <x v="208"/>
    <x v="208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x v="0"/>
    <s v="USD"/>
    <x v="209"/>
    <x v="209"/>
    <x v="0"/>
    <x v="78"/>
    <x v="1"/>
    <x v="3"/>
    <x v="109"/>
    <e v="#DIV/0!"/>
    <x v="0"/>
    <x v="3"/>
    <x v="209"/>
    <x v="209"/>
  </r>
  <r>
    <n v="210"/>
    <s v="Like Son, Like Father"/>
    <s v="A tender short film about a young man who needs advice from  someone he had no intention of ever meeting, his biological father."/>
    <x v="14"/>
    <n v="3030"/>
    <x v="2"/>
    <x v="0"/>
    <s v="USD"/>
    <x v="210"/>
    <x v="210"/>
    <x v="0"/>
    <x v="51"/>
    <x v="1"/>
    <x v="3"/>
    <x v="164"/>
    <n v="91.818181818181813"/>
    <x v="0"/>
    <x v="3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x v="0"/>
    <s v="USD"/>
    <x v="211"/>
    <x v="211"/>
    <x v="0"/>
    <x v="8"/>
    <x v="1"/>
    <x v="3"/>
    <x v="165"/>
    <n v="185.83333333333334"/>
    <x v="0"/>
    <x v="3"/>
    <x v="211"/>
    <x v="211"/>
  </r>
  <r>
    <n v="212"/>
    <s v="The Ecstasy of Vengeance - Feature Length Film"/>
    <s v="This film is a fictional crime drama following the events of a heist that ended in bloodshed."/>
    <x v="84"/>
    <n v="1"/>
    <x v="2"/>
    <x v="0"/>
    <s v="USD"/>
    <x v="212"/>
    <x v="212"/>
    <x v="0"/>
    <x v="29"/>
    <x v="1"/>
    <x v="3"/>
    <x v="166"/>
    <n v="1"/>
    <x v="0"/>
    <x v="3"/>
    <x v="212"/>
    <x v="212"/>
  </r>
  <r>
    <n v="213"/>
    <s v="Hart Blvd. A feature film by Andrew Greve"/>
    <s v="A family dramedy about a grandfather  and grandson who are both on their path to redemption."/>
    <x v="63"/>
    <n v="20"/>
    <x v="2"/>
    <x v="0"/>
    <s v="USD"/>
    <x v="213"/>
    <x v="213"/>
    <x v="0"/>
    <x v="29"/>
    <x v="1"/>
    <x v="3"/>
    <x v="167"/>
    <n v="20"/>
    <x v="0"/>
    <x v="3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x v="0"/>
    <s v="USD"/>
    <x v="214"/>
    <x v="214"/>
    <x v="0"/>
    <x v="29"/>
    <x v="1"/>
    <x v="3"/>
    <x v="168"/>
    <n v="1"/>
    <x v="0"/>
    <x v="3"/>
    <x v="214"/>
    <x v="214"/>
  </r>
  <r>
    <n v="215"/>
    <s v="Invisible Scars"/>
    <s v="A short drama based on a true events. Story of a British Soldier who comes back home suffering from Post Traumatic Stress Disorder."/>
    <x v="85"/>
    <n v="10"/>
    <x v="2"/>
    <x v="1"/>
    <s v="GBP"/>
    <x v="215"/>
    <x v="215"/>
    <x v="0"/>
    <x v="29"/>
    <x v="1"/>
    <x v="3"/>
    <x v="169"/>
    <n v="10"/>
    <x v="0"/>
    <x v="3"/>
    <x v="215"/>
    <x v="215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x v="0"/>
    <s v="USD"/>
    <x v="216"/>
    <x v="216"/>
    <x v="0"/>
    <x v="87"/>
    <x v="1"/>
    <x v="3"/>
    <x v="170"/>
    <n v="331.53833333333336"/>
    <x v="0"/>
    <x v="3"/>
    <x v="216"/>
    <x v="216"/>
  </r>
  <r>
    <n v="217"/>
    <s v="Bitch"/>
    <s v="A roadmovie by paw"/>
    <x v="57"/>
    <n v="11943"/>
    <x v="2"/>
    <x v="11"/>
    <s v="SEK"/>
    <x v="217"/>
    <x v="217"/>
    <x v="0"/>
    <x v="44"/>
    <x v="1"/>
    <x v="3"/>
    <x v="171"/>
    <n v="314.28947368421052"/>
    <x v="0"/>
    <x v="3"/>
    <x v="217"/>
    <x v="217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x v="0"/>
    <s v="USD"/>
    <x v="218"/>
    <x v="218"/>
    <x v="0"/>
    <x v="29"/>
    <x v="1"/>
    <x v="3"/>
    <x v="172"/>
    <n v="100"/>
    <x v="0"/>
    <x v="3"/>
    <x v="218"/>
    <x v="218"/>
  </r>
  <r>
    <n v="219"/>
    <s v="True Colors"/>
    <s v="An hour-long pilot about a group of suburban LGBT teens coming of age in the early 90's."/>
    <x v="63"/>
    <n v="8815"/>
    <x v="2"/>
    <x v="0"/>
    <s v="USD"/>
    <x v="219"/>
    <x v="219"/>
    <x v="0"/>
    <x v="88"/>
    <x v="1"/>
    <x v="3"/>
    <x v="173"/>
    <n v="115.98684210526316"/>
    <x v="0"/>
    <x v="3"/>
    <x v="219"/>
    <x v="219"/>
  </r>
  <r>
    <n v="220"/>
    <s v="LA VIE"/>
    <s v="A Freelancer abandons everything to chase after his dream of being &quot;great&quot; escape to Bangkok and return to his home-world."/>
    <x v="63"/>
    <n v="360"/>
    <x v="2"/>
    <x v="0"/>
    <s v="USD"/>
    <x v="220"/>
    <x v="220"/>
    <x v="0"/>
    <x v="83"/>
    <x v="1"/>
    <x v="3"/>
    <x v="174"/>
    <n v="120"/>
    <x v="0"/>
    <x v="3"/>
    <x v="220"/>
    <x v="220"/>
  </r>
  <r>
    <n v="221"/>
    <s v="Archetypes"/>
    <s v="Film about Schizophrenia with Surreal Twists!"/>
    <x v="63"/>
    <n v="0"/>
    <x v="2"/>
    <x v="0"/>
    <s v="USD"/>
    <x v="221"/>
    <x v="221"/>
    <x v="0"/>
    <x v="78"/>
    <x v="1"/>
    <x v="3"/>
    <x v="109"/>
    <e v="#DIV/0!"/>
    <x v="0"/>
    <x v="3"/>
    <x v="221"/>
    <x v="221"/>
  </r>
  <r>
    <n v="222"/>
    <s v="SICKNESS 2014 Build Killian's Bike"/>
    <s v="Killian leader of an outlaw bike gang doesnâ€™t have a bike yet and here is your chance to help design and build his machine."/>
    <x v="28"/>
    <n v="130"/>
    <x v="2"/>
    <x v="0"/>
    <s v="USD"/>
    <x v="222"/>
    <x v="222"/>
    <x v="0"/>
    <x v="84"/>
    <x v="1"/>
    <x v="3"/>
    <x v="175"/>
    <n v="65"/>
    <x v="0"/>
    <x v="3"/>
    <x v="222"/>
    <x v="222"/>
  </r>
  <r>
    <n v="223"/>
    <s v="The Pass"/>
    <s v="An old man, a U.S Marine Corps veteran remembers his combat experience in the battle of Toktong Pass 1950, during the Korean War."/>
    <x v="86"/>
    <n v="0"/>
    <x v="2"/>
    <x v="0"/>
    <s v="USD"/>
    <x v="223"/>
    <x v="223"/>
    <x v="0"/>
    <x v="78"/>
    <x v="1"/>
    <x v="3"/>
    <x v="109"/>
    <e v="#DIV/0!"/>
    <x v="0"/>
    <x v="3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x v="2"/>
    <s v="AUD"/>
    <x v="224"/>
    <x v="224"/>
    <x v="0"/>
    <x v="78"/>
    <x v="1"/>
    <x v="3"/>
    <x v="109"/>
    <e v="#DIV/0!"/>
    <x v="0"/>
    <x v="3"/>
    <x v="224"/>
    <x v="224"/>
  </r>
  <r>
    <n v="225"/>
    <s v="Backpage Shawty"/>
    <s v="I'm creating a &quot;Lifetime&quot; type drama film about a girl who uses backpage for money, but trying to turn her life around."/>
    <x v="48"/>
    <n v="0"/>
    <x v="2"/>
    <x v="0"/>
    <s v="USD"/>
    <x v="225"/>
    <x v="225"/>
    <x v="0"/>
    <x v="78"/>
    <x v="1"/>
    <x v="3"/>
    <x v="109"/>
    <e v="#DIV/0!"/>
    <x v="0"/>
    <x v="3"/>
    <x v="225"/>
    <x v="225"/>
  </r>
  <r>
    <n v="226"/>
    <s v="MAGGIE Film"/>
    <s v="A TRUE STORY OF DOMESTIC VILOLENCE THAT SEEKS TO OFFER THE VIEWER OUTLEST OF SUPPORT."/>
    <x v="88"/>
    <n v="250"/>
    <x v="2"/>
    <x v="1"/>
    <s v="GBP"/>
    <x v="226"/>
    <x v="226"/>
    <x v="0"/>
    <x v="84"/>
    <x v="1"/>
    <x v="3"/>
    <x v="176"/>
    <n v="125"/>
    <x v="0"/>
    <x v="3"/>
    <x v="226"/>
    <x v="226"/>
  </r>
  <r>
    <n v="227"/>
    <s v="The Chance of Freedom Short Film"/>
    <s v="Imagine your life is full is nothing but pain and darkness. One day, you had the chance to be free from it all. Would you take it?"/>
    <x v="89"/>
    <n v="0"/>
    <x v="2"/>
    <x v="0"/>
    <s v="USD"/>
    <x v="227"/>
    <x v="227"/>
    <x v="0"/>
    <x v="78"/>
    <x v="1"/>
    <x v="3"/>
    <x v="109"/>
    <e v="#DIV/0!"/>
    <x v="0"/>
    <x v="3"/>
    <x v="227"/>
    <x v="227"/>
  </r>
  <r>
    <n v="228"/>
    <s v="Facets of a Geek life"/>
    <s v="I am making a film from one one of my books called facets of a Geek life."/>
    <x v="6"/>
    <n v="0"/>
    <x v="2"/>
    <x v="1"/>
    <s v="GBP"/>
    <x v="228"/>
    <x v="228"/>
    <x v="0"/>
    <x v="78"/>
    <x v="1"/>
    <x v="3"/>
    <x v="109"/>
    <e v="#DIV/0!"/>
    <x v="0"/>
    <x v="3"/>
    <x v="228"/>
    <x v="228"/>
  </r>
  <r>
    <n v="229"/>
    <s v="The Perfect Plan"/>
    <s v="I teenage girl that wants to go around the system. She does all she can to cheat and finds herself in a bad position when she messesup"/>
    <x v="9"/>
    <n v="0"/>
    <x v="2"/>
    <x v="12"/>
    <s v="EUR"/>
    <x v="229"/>
    <x v="229"/>
    <x v="0"/>
    <x v="78"/>
    <x v="1"/>
    <x v="3"/>
    <x v="109"/>
    <e v="#DIV/0!"/>
    <x v="0"/>
    <x v="3"/>
    <x v="229"/>
    <x v="229"/>
  </r>
  <r>
    <n v="230"/>
    <s v="In Love There's War"/>
    <s v="In Love There's War is a spicy web series that will have viewers at the edge of their seats as deception and hidden secrecies unravel."/>
    <x v="36"/>
    <n v="60"/>
    <x v="2"/>
    <x v="0"/>
    <s v="USD"/>
    <x v="230"/>
    <x v="230"/>
    <x v="0"/>
    <x v="84"/>
    <x v="1"/>
    <x v="3"/>
    <x v="177"/>
    <n v="30"/>
    <x v="0"/>
    <x v="3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x v="0"/>
    <s v="USD"/>
    <x v="231"/>
    <x v="231"/>
    <x v="0"/>
    <x v="78"/>
    <x v="1"/>
    <x v="3"/>
    <x v="109"/>
    <e v="#DIV/0!"/>
    <x v="0"/>
    <x v="3"/>
    <x v="231"/>
    <x v="231"/>
  </r>
  <r>
    <n v="232"/>
    <s v="#noblurredlines"/>
    <s v="A high-impact, high-quality resource to address, for young people and youth-related professionals, the issue of sexual consent."/>
    <x v="23"/>
    <n v="110"/>
    <x v="2"/>
    <x v="1"/>
    <s v="GBP"/>
    <x v="232"/>
    <x v="232"/>
    <x v="0"/>
    <x v="63"/>
    <x v="1"/>
    <x v="3"/>
    <x v="178"/>
    <n v="15.714285714285714"/>
    <x v="0"/>
    <x v="3"/>
    <x v="232"/>
    <x v="232"/>
  </r>
  <r>
    <n v="233"/>
    <s v="Area 4 - The Film"/>
    <s v="â€œArea 4â€ revolves around Frank Hammond, a counselor at a high school, who discovers the scandals that took place."/>
    <x v="90"/>
    <n v="0"/>
    <x v="2"/>
    <x v="0"/>
    <s v="USD"/>
    <x v="233"/>
    <x v="233"/>
    <x v="0"/>
    <x v="78"/>
    <x v="1"/>
    <x v="3"/>
    <x v="109"/>
    <e v="#DIV/0!"/>
    <x v="0"/>
    <x v="3"/>
    <x v="233"/>
    <x v="233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x v="0"/>
    <s v="USD"/>
    <x v="234"/>
    <x v="234"/>
    <x v="0"/>
    <x v="81"/>
    <x v="1"/>
    <x v="3"/>
    <x v="179"/>
    <n v="80.2"/>
    <x v="0"/>
    <x v="3"/>
    <x v="234"/>
    <x v="234"/>
  </r>
  <r>
    <n v="235"/>
    <s v="Film about help homeless child to live a better life."/>
    <s v="Taking people on a deep emotional trip with a story about sometimes those who have less, give more."/>
    <x v="3"/>
    <n v="0"/>
    <x v="2"/>
    <x v="0"/>
    <s v="USD"/>
    <x v="235"/>
    <x v="235"/>
    <x v="0"/>
    <x v="78"/>
    <x v="1"/>
    <x v="3"/>
    <x v="109"/>
    <e v="#DIV/0!"/>
    <x v="0"/>
    <x v="3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x v="0"/>
    <s v="USD"/>
    <x v="236"/>
    <x v="236"/>
    <x v="0"/>
    <x v="78"/>
    <x v="1"/>
    <x v="3"/>
    <x v="109"/>
    <e v="#DIV/0!"/>
    <x v="0"/>
    <x v="3"/>
    <x v="236"/>
    <x v="236"/>
  </r>
  <r>
    <n v="237"/>
    <s v="Making The Choice"/>
    <s v="Making The Choice is a christian short film series."/>
    <x v="36"/>
    <n v="50"/>
    <x v="2"/>
    <x v="0"/>
    <s v="USD"/>
    <x v="237"/>
    <x v="237"/>
    <x v="0"/>
    <x v="29"/>
    <x v="1"/>
    <x v="3"/>
    <x v="119"/>
    <n v="50"/>
    <x v="0"/>
    <x v="3"/>
    <x v="237"/>
    <x v="237"/>
  </r>
  <r>
    <n v="238"/>
    <s v="Within The Threshold"/>
    <s v="A film to stop society from judging others and get along. Life is not about discrimination! Donate for this Thrilling Drama Series!!!!"/>
    <x v="91"/>
    <n v="0"/>
    <x v="2"/>
    <x v="0"/>
    <s v="USD"/>
    <x v="238"/>
    <x v="238"/>
    <x v="0"/>
    <x v="78"/>
    <x v="1"/>
    <x v="3"/>
    <x v="109"/>
    <e v="#DIV/0!"/>
    <x v="0"/>
    <x v="3"/>
    <x v="238"/>
    <x v="238"/>
  </r>
  <r>
    <n v="239"/>
    <s v="Filthy - Short Film"/>
    <s v="Lovers Clint and Eli convey their conflicting perspectives of guilt and remorse while in the desolate Australian bush."/>
    <x v="28"/>
    <n v="250"/>
    <x v="2"/>
    <x v="2"/>
    <s v="AUD"/>
    <x v="239"/>
    <x v="239"/>
    <x v="0"/>
    <x v="81"/>
    <x v="1"/>
    <x v="3"/>
    <x v="180"/>
    <n v="50"/>
    <x v="0"/>
    <x v="3"/>
    <x v="239"/>
    <x v="239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x v="0"/>
    <s v="USD"/>
    <x v="240"/>
    <x v="240"/>
    <x v="1"/>
    <x v="89"/>
    <x v="0"/>
    <x v="4"/>
    <x v="181"/>
    <n v="117.84759124087591"/>
    <x v="0"/>
    <x v="4"/>
    <x v="240"/>
    <x v="240"/>
  </r>
  <r>
    <n v="241"/>
    <s v="&quot;LESLIE&quot;"/>
    <s v="&quot;LESLIE&quot; explores the unapologetic life of Leslie Cochran, the thong-clad homeless man turned cultural icon in the heart of Texas."/>
    <x v="92"/>
    <n v="41000"/>
    <x v="0"/>
    <x v="0"/>
    <s v="USD"/>
    <x v="241"/>
    <x v="241"/>
    <x v="1"/>
    <x v="90"/>
    <x v="0"/>
    <x v="4"/>
    <x v="182"/>
    <n v="109.04255319148936"/>
    <x v="0"/>
    <x v="4"/>
    <x v="241"/>
    <x v="241"/>
  </r>
  <r>
    <n v="242"/>
    <s v="Hardwater"/>
    <s v="An unprecedented feature-length documentary film about Maine's tribal, oft-misunderstood ice fishing sub-culture."/>
    <x v="93"/>
    <n v="14750"/>
    <x v="0"/>
    <x v="0"/>
    <s v="USD"/>
    <x v="242"/>
    <x v="242"/>
    <x v="1"/>
    <x v="91"/>
    <x v="0"/>
    <x v="4"/>
    <x v="183"/>
    <n v="73.019801980198025"/>
    <x v="0"/>
    <x v="4"/>
    <x v="242"/>
    <x v="242"/>
  </r>
  <r>
    <n v="243"/>
    <s v="Following Boruch"/>
    <s v="A Hasidic man reaches a turning point in his recovery from mental illness and addiction, and is determined to start a new life."/>
    <x v="31"/>
    <n v="25648"/>
    <x v="0"/>
    <x v="0"/>
    <s v="USD"/>
    <x v="243"/>
    <x v="243"/>
    <x v="1"/>
    <x v="92"/>
    <x v="0"/>
    <x v="4"/>
    <x v="184"/>
    <n v="78.195121951219505"/>
    <x v="0"/>
    <x v="4"/>
    <x v="243"/>
    <x v="243"/>
  </r>
  <r>
    <n v="244"/>
    <d v="2008-11-04T00:00:00"/>
    <s v="A transmedia-project to amass a library of footage shot the day Obama was elected, for (1) a feature documentary, (2) an interactive web history"/>
    <x v="8"/>
    <n v="3981.5"/>
    <x v="0"/>
    <x v="0"/>
    <s v="USD"/>
    <x v="244"/>
    <x v="244"/>
    <x v="1"/>
    <x v="87"/>
    <x v="0"/>
    <x v="4"/>
    <x v="185"/>
    <n v="47.398809523809526"/>
    <x v="0"/>
    <x v="4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x v="0"/>
    <s v="USD"/>
    <x v="245"/>
    <x v="245"/>
    <x v="1"/>
    <x v="93"/>
    <x v="0"/>
    <x v="4"/>
    <x v="186"/>
    <n v="54.020833333333336"/>
    <x v="0"/>
    <x v="4"/>
    <x v="245"/>
    <x v="245"/>
  </r>
  <r>
    <n v="246"/>
    <s v="LEAVING ATLANTA THE FILM"/>
    <s v="From 1979 to 1981 twenty-nine Black children in Atlanta were murdered and the others terrified. This is our story..."/>
    <x v="10"/>
    <n v="15273"/>
    <x v="0"/>
    <x v="0"/>
    <s v="USD"/>
    <x v="246"/>
    <x v="246"/>
    <x v="1"/>
    <x v="94"/>
    <x v="0"/>
    <x v="4"/>
    <x v="187"/>
    <n v="68.488789237668158"/>
    <x v="0"/>
    <x v="4"/>
    <x v="246"/>
    <x v="246"/>
  </r>
  <r>
    <n v="247"/>
    <s v="Deja-Vu: Dissecting Memory on Camera"/>
    <s v="A young neuroscientist attempts to reconnect with his ailing father by obsessively studying old family footage._x000a_"/>
    <x v="10"/>
    <n v="6705"/>
    <x v="0"/>
    <x v="0"/>
    <s v="USD"/>
    <x v="247"/>
    <x v="247"/>
    <x v="1"/>
    <x v="95"/>
    <x v="0"/>
    <x v="4"/>
    <x v="188"/>
    <n v="108.14516129032258"/>
    <x v="0"/>
    <x v="4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x v="0"/>
    <s v="USD"/>
    <x v="248"/>
    <x v="248"/>
    <x v="1"/>
    <x v="96"/>
    <x v="0"/>
    <x v="4"/>
    <x v="189"/>
    <n v="589.95205479452056"/>
    <x v="0"/>
    <x v="4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x v="0"/>
    <s v="USD"/>
    <x v="249"/>
    <x v="249"/>
    <x v="1"/>
    <x v="97"/>
    <x v="0"/>
    <x v="4"/>
    <x v="190"/>
    <n v="48.051063829787232"/>
    <x v="0"/>
    <x v="4"/>
    <x v="249"/>
    <x v="249"/>
  </r>
  <r>
    <n v="250"/>
    <s v="BOONE- THE DOCUMENTARY"/>
    <s v="Three young farmers risk land and friendship to stand up to the USDA. An experiential film about living a life of self reliance."/>
    <x v="11"/>
    <n v="31675"/>
    <x v="0"/>
    <x v="0"/>
    <s v="USD"/>
    <x v="250"/>
    <x v="250"/>
    <x v="1"/>
    <x v="98"/>
    <x v="0"/>
    <x v="4"/>
    <x v="191"/>
    <n v="72.482837528604122"/>
    <x v="0"/>
    <x v="4"/>
    <x v="250"/>
    <x v="250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x v="0"/>
    <s v="USD"/>
    <x v="251"/>
    <x v="251"/>
    <x v="1"/>
    <x v="99"/>
    <x v="0"/>
    <x v="4"/>
    <x v="192"/>
    <n v="57.077922077922075"/>
    <x v="0"/>
    <x v="4"/>
    <x v="251"/>
    <x v="251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x v="0"/>
    <s v="USD"/>
    <x v="252"/>
    <x v="252"/>
    <x v="1"/>
    <x v="52"/>
    <x v="0"/>
    <x v="4"/>
    <x v="193"/>
    <n v="85.444444444444443"/>
    <x v="0"/>
    <x v="4"/>
    <x v="252"/>
    <x v="252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x v="0"/>
    <s v="USD"/>
    <x v="253"/>
    <x v="253"/>
    <x v="1"/>
    <x v="63"/>
    <x v="0"/>
    <x v="4"/>
    <x v="194"/>
    <n v="215.85714285714286"/>
    <x v="0"/>
    <x v="4"/>
    <x v="253"/>
    <x v="253"/>
  </r>
  <r>
    <n v="254"/>
    <s v="&quot;I Clown You&quot; Documentary"/>
    <s v="&quot;I Clown You&quot; is a documentary about Israeli medical clowns and clowning as an art of challenging the norm."/>
    <x v="95"/>
    <n v="28067.34"/>
    <x v="0"/>
    <x v="0"/>
    <s v="USD"/>
    <x v="254"/>
    <x v="254"/>
    <x v="1"/>
    <x v="100"/>
    <x v="0"/>
    <x v="4"/>
    <x v="195"/>
    <n v="89.38643312101911"/>
    <x v="0"/>
    <x v="4"/>
    <x v="254"/>
    <x v="254"/>
  </r>
  <r>
    <n v="255"/>
    <s v="xoxosms: a documentary about love in the 21st century"/>
    <s v="xoxosms is a documentary about first love, long distance and Skype."/>
    <x v="6"/>
    <n v="8538.66"/>
    <x v="0"/>
    <x v="0"/>
    <s v="USD"/>
    <x v="255"/>
    <x v="255"/>
    <x v="1"/>
    <x v="101"/>
    <x v="0"/>
    <x v="4"/>
    <x v="196"/>
    <n v="45.418404255319146"/>
    <x v="0"/>
    <x v="4"/>
    <x v="255"/>
    <x v="255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x v="0"/>
    <s v="USD"/>
    <x v="256"/>
    <x v="256"/>
    <x v="1"/>
    <x v="102"/>
    <x v="0"/>
    <x v="4"/>
    <x v="197"/>
    <n v="65.756363636363631"/>
    <x v="0"/>
    <x v="4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x v="0"/>
    <s v="USD"/>
    <x v="257"/>
    <x v="257"/>
    <x v="1"/>
    <x v="103"/>
    <x v="0"/>
    <x v="4"/>
    <x v="198"/>
    <n v="66.70405357142856"/>
    <x v="0"/>
    <x v="4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x v="0"/>
    <s v="USD"/>
    <x v="258"/>
    <x v="258"/>
    <x v="1"/>
    <x v="104"/>
    <x v="0"/>
    <x v="4"/>
    <x v="199"/>
    <n v="83.345930232558146"/>
    <x v="0"/>
    <x v="4"/>
    <x v="258"/>
    <x v="258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x v="0"/>
    <s v="USD"/>
    <x v="259"/>
    <x v="259"/>
    <x v="1"/>
    <x v="105"/>
    <x v="0"/>
    <x v="4"/>
    <x v="200"/>
    <n v="105.04609341825902"/>
    <x v="0"/>
    <x v="4"/>
    <x v="259"/>
    <x v="259"/>
  </r>
  <r>
    <n v="260"/>
    <s v="Escaramuza: Riding from the Heart (a feature documentary)"/>
    <s v="In the traditional world of Mexican Rodeo, a team of first-generation California girls does it their way."/>
    <x v="3"/>
    <n v="10640"/>
    <x v="0"/>
    <x v="0"/>
    <s v="USD"/>
    <x v="260"/>
    <x v="260"/>
    <x v="1"/>
    <x v="106"/>
    <x v="0"/>
    <x v="4"/>
    <x v="201"/>
    <n v="120.90909090909091"/>
    <x v="0"/>
    <x v="4"/>
    <x v="260"/>
    <x v="260"/>
  </r>
  <r>
    <n v="261"/>
    <s v="Empires: The Film"/>
    <s v="Empires explores the impact of networks on histories and philosophies of political thought."/>
    <x v="22"/>
    <n v="21480"/>
    <x v="0"/>
    <x v="0"/>
    <s v="USD"/>
    <x v="261"/>
    <x v="261"/>
    <x v="1"/>
    <x v="107"/>
    <x v="0"/>
    <x v="4"/>
    <x v="202"/>
    <n v="97.63636363636364"/>
    <x v="0"/>
    <x v="4"/>
    <x v="261"/>
    <x v="261"/>
  </r>
  <r>
    <n v="262"/>
    <s v="The Last Cosmonaut"/>
    <s v="He can never die. He will live forever. He is the last cosmonaut, and this is his story."/>
    <x v="30"/>
    <n v="6000"/>
    <x v="0"/>
    <x v="0"/>
    <s v="USD"/>
    <x v="262"/>
    <x v="262"/>
    <x v="1"/>
    <x v="108"/>
    <x v="0"/>
    <x v="4"/>
    <x v="203"/>
    <n v="41.379310344827587"/>
    <x v="0"/>
    <x v="4"/>
    <x v="262"/>
    <x v="262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x v="0"/>
    <s v="USD"/>
    <x v="263"/>
    <x v="263"/>
    <x v="1"/>
    <x v="109"/>
    <x v="0"/>
    <x v="4"/>
    <x v="204"/>
    <n v="30.654485981308412"/>
    <x v="0"/>
    <x v="4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x v="0"/>
    <s v="USD"/>
    <x v="264"/>
    <x v="264"/>
    <x v="1"/>
    <x v="110"/>
    <x v="0"/>
    <x v="4"/>
    <x v="205"/>
    <n v="64.945054945054949"/>
    <x v="0"/>
    <x v="4"/>
    <x v="264"/>
    <x v="264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x v="0"/>
    <s v="USD"/>
    <x v="265"/>
    <x v="265"/>
    <x v="1"/>
    <x v="6"/>
    <x v="0"/>
    <x v="4"/>
    <x v="206"/>
    <n v="95.775862068965523"/>
    <x v="0"/>
    <x v="4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x v="0"/>
    <s v="USD"/>
    <x v="266"/>
    <x v="266"/>
    <x v="1"/>
    <x v="17"/>
    <x v="0"/>
    <x v="4"/>
    <x v="207"/>
    <n v="40.416666666666664"/>
    <x v="0"/>
    <x v="4"/>
    <x v="266"/>
    <x v="266"/>
  </r>
  <r>
    <n v="267"/>
    <s v="Uncharted Amazon"/>
    <s v="A visually stunning, feature length film chronicling life's challenges in the remote depths of the Amazon rainforest."/>
    <x v="97"/>
    <n v="12965.44"/>
    <x v="0"/>
    <x v="1"/>
    <s v="GBP"/>
    <x v="267"/>
    <x v="267"/>
    <x v="1"/>
    <x v="111"/>
    <x v="0"/>
    <x v="4"/>
    <x v="208"/>
    <n v="78.578424242424248"/>
    <x v="0"/>
    <x v="4"/>
    <x v="267"/>
    <x v="267"/>
  </r>
  <r>
    <n v="268"/>
    <s v="La Tierra de los Adioses"/>
    <s v="Help us finish a documentary about four teens coming-of-age in a small, rural Mexican town that has suffered 50% migration to the U.S."/>
    <x v="10"/>
    <n v="5570"/>
    <x v="0"/>
    <x v="0"/>
    <s v="USD"/>
    <x v="268"/>
    <x v="268"/>
    <x v="1"/>
    <x v="112"/>
    <x v="0"/>
    <x v="4"/>
    <x v="209"/>
    <n v="50.18018018018018"/>
    <x v="0"/>
    <x v="4"/>
    <x v="268"/>
    <x v="268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x v="2"/>
    <s v="AUD"/>
    <x v="269"/>
    <x v="269"/>
    <x v="1"/>
    <x v="113"/>
    <x v="0"/>
    <x v="4"/>
    <x v="210"/>
    <n v="92.251735588972423"/>
    <x v="0"/>
    <x v="4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x v="0"/>
    <s v="USD"/>
    <x v="270"/>
    <x v="270"/>
    <x v="1"/>
    <x v="42"/>
    <x v="0"/>
    <x v="4"/>
    <x v="211"/>
    <n v="57.540983606557376"/>
    <x v="0"/>
    <x v="4"/>
    <x v="270"/>
    <x v="270"/>
  </r>
  <r>
    <n v="271"/>
    <s v="The Mathare Project"/>
    <s v="A documentary shot over 12 years about the hopes and dreams of five orphans struggling to reach adulthood in Kenya's Mathare slum."/>
    <x v="11"/>
    <n v="31404"/>
    <x v="0"/>
    <x v="0"/>
    <s v="USD"/>
    <x v="271"/>
    <x v="271"/>
    <x v="1"/>
    <x v="114"/>
    <x v="0"/>
    <x v="4"/>
    <x v="212"/>
    <n v="109.42160278745645"/>
    <x v="0"/>
    <x v="4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x v="0"/>
    <s v="USD"/>
    <x v="272"/>
    <x v="272"/>
    <x v="1"/>
    <x v="71"/>
    <x v="0"/>
    <x v="4"/>
    <x v="213"/>
    <n v="81.892461538461546"/>
    <x v="0"/>
    <x v="4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x v="0"/>
    <s v="USD"/>
    <x v="273"/>
    <x v="273"/>
    <x v="1"/>
    <x v="115"/>
    <x v="0"/>
    <x v="4"/>
    <x v="214"/>
    <n v="45.667711864406776"/>
    <x v="0"/>
    <x v="4"/>
    <x v="273"/>
    <x v="273"/>
  </r>
  <r>
    <n v="274"/>
    <s v="In Search of Nabad (Documentary Film)"/>
    <s v="An intimate documentary sharing the powerful voices of Seattle's Somali refugees and their search for peace in their new home."/>
    <x v="23"/>
    <n v="6240"/>
    <x v="0"/>
    <x v="0"/>
    <s v="USD"/>
    <x v="274"/>
    <x v="274"/>
    <x v="1"/>
    <x v="116"/>
    <x v="0"/>
    <x v="4"/>
    <x v="215"/>
    <n v="55.221238938053098"/>
    <x v="0"/>
    <x v="4"/>
    <x v="274"/>
    <x v="274"/>
  </r>
  <r>
    <n v="275"/>
    <s v="Finding the Funk"/>
    <s v="A journey through the origins and influence of funk music from James Brown to D'Angelo we are FINDING THE FUNK!"/>
    <x v="22"/>
    <n v="21679"/>
    <x v="0"/>
    <x v="0"/>
    <s v="USD"/>
    <x v="275"/>
    <x v="275"/>
    <x v="1"/>
    <x v="117"/>
    <x v="0"/>
    <x v="4"/>
    <x v="216"/>
    <n v="65.298192771084331"/>
    <x v="0"/>
    <x v="4"/>
    <x v="275"/>
    <x v="275"/>
  </r>
  <r>
    <n v="276"/>
    <s v="Abalimi"/>
    <s v="A film about Xhosa women in townships of South Africa micro-farming to fight extreme poverty, gain health, and create food security."/>
    <x v="23"/>
    <n v="5904"/>
    <x v="0"/>
    <x v="0"/>
    <s v="USD"/>
    <x v="276"/>
    <x v="276"/>
    <x v="1"/>
    <x v="95"/>
    <x v="0"/>
    <x v="4"/>
    <x v="217"/>
    <n v="95.225806451612897"/>
    <x v="0"/>
    <x v="4"/>
    <x v="276"/>
    <x v="276"/>
  </r>
  <r>
    <n v="277"/>
    <s v="Pressing On: The Letterpress Film"/>
    <s v="A documentary about the survival of letterpress and the remarkable printers who preserve the history and knowledge of the craft."/>
    <x v="99"/>
    <n v="71748"/>
    <x v="0"/>
    <x v="0"/>
    <s v="USD"/>
    <x v="277"/>
    <x v="277"/>
    <x v="1"/>
    <x v="118"/>
    <x v="0"/>
    <x v="4"/>
    <x v="218"/>
    <n v="75.444794952681391"/>
    <x v="0"/>
    <x v="4"/>
    <x v="277"/>
    <x v="277"/>
  </r>
  <r>
    <n v="278"/>
    <s v="The Babushkas of Chernobyl"/>
    <s v="An unlikely story of spirit, defiance and beauty from the most contaminated place on Earth"/>
    <x v="100"/>
    <n v="40594"/>
    <x v="0"/>
    <x v="0"/>
    <s v="USD"/>
    <x v="278"/>
    <x v="278"/>
    <x v="1"/>
    <x v="119"/>
    <x v="0"/>
    <x v="4"/>
    <x v="219"/>
    <n v="97.816867469879512"/>
    <x v="0"/>
    <x v="4"/>
    <x v="278"/>
    <x v="278"/>
  </r>
  <r>
    <n v="279"/>
    <s v="Instructions on Parting"/>
    <s v="This documentary film is an intimate portrait of love and loss that observes family and nature undergoing the cycle of birth to death."/>
    <x v="73"/>
    <n v="26744.11"/>
    <x v="0"/>
    <x v="0"/>
    <s v="USD"/>
    <x v="279"/>
    <x v="279"/>
    <x v="1"/>
    <x v="120"/>
    <x v="0"/>
    <x v="4"/>
    <x v="220"/>
    <n v="87.685606557377056"/>
    <x v="0"/>
    <x v="4"/>
    <x v="279"/>
    <x v="279"/>
  </r>
  <r>
    <n v="280"/>
    <s v="Korengal Theatrical Release"/>
    <s v="My latest film Korengal, takes us back to the same valley with the same troops as in my Academy AwardÂ® nominated film Restrepo."/>
    <x v="96"/>
    <n v="117108"/>
    <x v="0"/>
    <x v="0"/>
    <s v="USD"/>
    <x v="280"/>
    <x v="280"/>
    <x v="1"/>
    <x v="121"/>
    <x v="0"/>
    <x v="4"/>
    <x v="221"/>
    <n v="54.748948106591868"/>
    <x v="0"/>
    <x v="4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x v="0"/>
    <s v="USD"/>
    <x v="281"/>
    <x v="281"/>
    <x v="1"/>
    <x v="1"/>
    <x v="0"/>
    <x v="4"/>
    <x v="222"/>
    <n v="83.953417721518989"/>
    <x v="0"/>
    <x v="4"/>
    <x v="281"/>
    <x v="281"/>
  </r>
  <r>
    <n v="282"/>
    <s v="Greenlight the PATROL BASE JAKER Movie"/>
    <s v="See US Marines make counter-insurgency work in Helmand Province--the Taliban's stronghold in Afghanistan."/>
    <x v="101"/>
    <n v="45535"/>
    <x v="0"/>
    <x v="0"/>
    <s v="USD"/>
    <x v="282"/>
    <x v="282"/>
    <x v="1"/>
    <x v="122"/>
    <x v="0"/>
    <x v="4"/>
    <x v="223"/>
    <n v="254.38547486033519"/>
    <x v="0"/>
    <x v="4"/>
    <x v="282"/>
    <x v="282"/>
  </r>
  <r>
    <n v="283"/>
    <s v="SOLE SURVIVOR"/>
    <s v="What is the impact of survivorship on the human condition?"/>
    <x v="102"/>
    <n v="20569.05"/>
    <x v="0"/>
    <x v="0"/>
    <s v="USD"/>
    <x v="283"/>
    <x v="283"/>
    <x v="1"/>
    <x v="91"/>
    <x v="0"/>
    <x v="4"/>
    <x v="224"/>
    <n v="101.8269801980198"/>
    <x v="0"/>
    <x v="4"/>
    <x v="283"/>
    <x v="283"/>
  </r>
  <r>
    <n v="284"/>
    <s v="Wisconsin Rising"/>
    <s v="A film documenting WI Gov.Scott Walker's attack on working families and how it is reanimating the American labor movement."/>
    <x v="79"/>
    <n v="41850.46"/>
    <x v="0"/>
    <x v="0"/>
    <s v="USD"/>
    <x v="284"/>
    <x v="284"/>
    <x v="1"/>
    <x v="123"/>
    <x v="0"/>
    <x v="4"/>
    <x v="225"/>
    <n v="55.066394736842106"/>
    <x v="0"/>
    <x v="4"/>
    <x v="284"/>
    <x v="284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x v="0"/>
    <s v="USD"/>
    <x v="285"/>
    <x v="285"/>
    <x v="1"/>
    <x v="124"/>
    <x v="0"/>
    <x v="4"/>
    <x v="226"/>
    <n v="56.901438721136763"/>
    <x v="0"/>
    <x v="4"/>
    <x v="285"/>
    <x v="285"/>
  </r>
  <r>
    <n v="286"/>
    <s v="George Tice: Seeing Beyond the Moment"/>
    <s v="A documentary film on the life of legendary photographer George Tice by Peter Bosco, Bruce Wodder and Douglas Underdahl."/>
    <x v="36"/>
    <n v="16373"/>
    <x v="0"/>
    <x v="0"/>
    <s v="USD"/>
    <x v="286"/>
    <x v="286"/>
    <x v="1"/>
    <x v="125"/>
    <x v="0"/>
    <x v="4"/>
    <x v="227"/>
    <n v="121.28148148148148"/>
    <x v="0"/>
    <x v="4"/>
    <x v="286"/>
    <x v="286"/>
  </r>
  <r>
    <n v="287"/>
    <s v="In Country: A Documentary Film (POSTPRODUCTION)"/>
    <s v="War is hell. Why would anyone want to spend their weekends there?"/>
    <x v="36"/>
    <n v="26445"/>
    <x v="0"/>
    <x v="0"/>
    <s v="USD"/>
    <x v="287"/>
    <x v="287"/>
    <x v="1"/>
    <x v="126"/>
    <x v="0"/>
    <x v="4"/>
    <x v="228"/>
    <n v="91.189655172413794"/>
    <x v="0"/>
    <x v="4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x v="0"/>
    <s v="USD"/>
    <x v="288"/>
    <x v="288"/>
    <x v="1"/>
    <x v="127"/>
    <x v="0"/>
    <x v="4"/>
    <x v="229"/>
    <n v="115.44812080536913"/>
    <x v="0"/>
    <x v="4"/>
    <x v="288"/>
    <x v="288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x v="1"/>
    <s v="GBP"/>
    <x v="289"/>
    <x v="289"/>
    <x v="1"/>
    <x v="128"/>
    <x v="0"/>
    <x v="4"/>
    <x v="230"/>
    <n v="67.771551724137936"/>
    <x v="0"/>
    <x v="4"/>
    <x v="289"/>
    <x v="289"/>
  </r>
  <r>
    <n v="290"/>
    <s v="INTOTHEWOODS.TV â€“ Music Media from the Pacific Northwest"/>
    <s v="Help INTOTHEWOODS.TV purchase audio and video gear, lighting and BACK UP HARD DRIVES"/>
    <x v="37"/>
    <n v="4800.8"/>
    <x v="0"/>
    <x v="0"/>
    <s v="USD"/>
    <x v="290"/>
    <x v="290"/>
    <x v="1"/>
    <x v="129"/>
    <x v="0"/>
    <x v="4"/>
    <x v="231"/>
    <n v="28.576190476190476"/>
    <x v="0"/>
    <x v="4"/>
    <x v="290"/>
    <x v="290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x v="0"/>
    <s v="USD"/>
    <x v="291"/>
    <x v="291"/>
    <x v="1"/>
    <x v="130"/>
    <x v="0"/>
    <x v="4"/>
    <x v="232"/>
    <n v="46.8828125"/>
    <x v="0"/>
    <x v="4"/>
    <x v="291"/>
    <x v="291"/>
  </r>
  <r>
    <n v="292"/>
    <s v="The Undocumented"/>
    <s v="THE UNDOCUMENTED is a 90 cinema verite documentary that exposes a little known consequence of current U. S. immigration policy."/>
    <x v="96"/>
    <n v="76130.2"/>
    <x v="0"/>
    <x v="0"/>
    <s v="USD"/>
    <x v="292"/>
    <x v="292"/>
    <x v="1"/>
    <x v="131"/>
    <x v="0"/>
    <x v="4"/>
    <x v="233"/>
    <n v="154.42231237322514"/>
    <x v="0"/>
    <x v="4"/>
    <x v="292"/>
    <x v="292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x v="0"/>
    <s v="USD"/>
    <x v="293"/>
    <x v="293"/>
    <x v="1"/>
    <x v="132"/>
    <x v="0"/>
    <x v="4"/>
    <x v="234"/>
    <n v="201.22137404580153"/>
    <x v="0"/>
    <x v="4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x v="0"/>
    <s v="USD"/>
    <x v="294"/>
    <x v="294"/>
    <x v="1"/>
    <x v="133"/>
    <x v="0"/>
    <x v="4"/>
    <x v="31"/>
    <n v="100"/>
    <x v="0"/>
    <x v="4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x v="0"/>
    <s v="USD"/>
    <x v="295"/>
    <x v="295"/>
    <x v="1"/>
    <x v="134"/>
    <x v="0"/>
    <x v="4"/>
    <x v="235"/>
    <n v="100.08204511278196"/>
    <x v="0"/>
    <x v="4"/>
    <x v="295"/>
    <x v="295"/>
  </r>
  <r>
    <n v="296"/>
    <s v="Bel Borba Is Here!"/>
    <s v="Bel Borba is Here is a feature film about the most inspiring Brazilian artist you've never heard of... until now."/>
    <x v="31"/>
    <n v="29681.55"/>
    <x v="0"/>
    <x v="0"/>
    <s v="USD"/>
    <x v="296"/>
    <x v="296"/>
    <x v="1"/>
    <x v="135"/>
    <x v="0"/>
    <x v="4"/>
    <x v="236"/>
    <n v="230.08953488372092"/>
    <x v="0"/>
    <x v="4"/>
    <x v="296"/>
    <x v="296"/>
  </r>
  <r>
    <n v="297"/>
    <s v="Who Owns Yoga?"/>
    <s v="Who Owns Yoga? is a feature length documentary film that explores the changing nature of yoga in the modern world."/>
    <x v="22"/>
    <n v="20128"/>
    <x v="0"/>
    <x v="0"/>
    <s v="USD"/>
    <x v="297"/>
    <x v="297"/>
    <x v="1"/>
    <x v="136"/>
    <x v="0"/>
    <x v="4"/>
    <x v="237"/>
    <n v="141.74647887323943"/>
    <x v="0"/>
    <x v="4"/>
    <x v="297"/>
    <x v="297"/>
  </r>
  <r>
    <n v="298"/>
    <s v="DisHonesty - A Documentary Feature Film"/>
    <s v="The truth is, we all lie - and by &quot;we,&quot; we mean everyone!"/>
    <x v="103"/>
    <n v="137254.84"/>
    <x v="0"/>
    <x v="0"/>
    <s v="USD"/>
    <x v="298"/>
    <x v="298"/>
    <x v="1"/>
    <x v="137"/>
    <x v="0"/>
    <x v="4"/>
    <x v="238"/>
    <n v="56.344351395730705"/>
    <x v="0"/>
    <x v="4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x v="0"/>
    <s v="USD"/>
    <x v="299"/>
    <x v="299"/>
    <x v="1"/>
    <x v="138"/>
    <x v="0"/>
    <x v="4"/>
    <x v="239"/>
    <n v="73.341188524590166"/>
    <x v="0"/>
    <x v="4"/>
    <x v="299"/>
    <x v="299"/>
  </r>
  <r>
    <n v="300"/>
    <s v="The Bus "/>
    <s v="THE BUS is a feature-length documentary film celebrating one of the most iconic and beloved vehicles ever produced, the Volkswagen Bus."/>
    <x v="31"/>
    <n v="25430.66"/>
    <x v="0"/>
    <x v="0"/>
    <s v="USD"/>
    <x v="300"/>
    <x v="300"/>
    <x v="1"/>
    <x v="139"/>
    <x v="0"/>
    <x v="4"/>
    <x v="240"/>
    <n v="85.337785234899329"/>
    <x v="0"/>
    <x v="4"/>
    <x v="300"/>
    <x v="300"/>
  </r>
  <r>
    <n v="301"/>
    <s v="WORLD FAIR"/>
    <s v="A film about personal memory, amateur cinematography, and visions of the future at the 1939 New York World's Fair."/>
    <x v="93"/>
    <n v="15435.55"/>
    <x v="0"/>
    <x v="0"/>
    <s v="USD"/>
    <x v="301"/>
    <x v="301"/>
    <x v="1"/>
    <x v="140"/>
    <x v="0"/>
    <x v="4"/>
    <x v="241"/>
    <n v="61.496215139442228"/>
    <x v="0"/>
    <x v="4"/>
    <x v="301"/>
    <x v="301"/>
  </r>
  <r>
    <n v="302"/>
    <s v="(UN)CUT"/>
    <s v="(UN)CUT explores circumcisionâ€™s medical, sexual &amp; religious complexities against the backdrop of San Franciscoâ€™s latest ban controversy"/>
    <x v="3"/>
    <n v="10046"/>
    <x v="0"/>
    <x v="0"/>
    <s v="USD"/>
    <x v="302"/>
    <x v="302"/>
    <x v="1"/>
    <x v="52"/>
    <x v="0"/>
    <x v="4"/>
    <x v="242"/>
    <n v="93.018518518518519"/>
    <x v="0"/>
    <x v="4"/>
    <x v="302"/>
    <x v="302"/>
  </r>
  <r>
    <n v="303"/>
    <s v="The Forest for the Trees"/>
    <s v="The story of Jadab Payeng, an Indian man who single handedly planted nearly 1400 acres of forest to save his island, Majuli."/>
    <x v="9"/>
    <n v="4124"/>
    <x v="0"/>
    <x v="0"/>
    <s v="USD"/>
    <x v="303"/>
    <x v="303"/>
    <x v="1"/>
    <x v="141"/>
    <x v="0"/>
    <x v="4"/>
    <x v="243"/>
    <n v="50.292682926829265"/>
    <x v="0"/>
    <x v="4"/>
    <x v="303"/>
    <x v="303"/>
  </r>
  <r>
    <n v="304"/>
    <s v="Beyond Iconic: Distribution for film on Dennis Stock"/>
    <s v="A portrait of a life fully realized and a look at what it takes to make great photography."/>
    <x v="104"/>
    <n v="7876"/>
    <x v="0"/>
    <x v="0"/>
    <s v="USD"/>
    <x v="304"/>
    <x v="304"/>
    <x v="1"/>
    <x v="142"/>
    <x v="0"/>
    <x v="4"/>
    <x v="244"/>
    <n v="106.43243243243244"/>
    <x v="0"/>
    <x v="4"/>
    <x v="304"/>
    <x v="304"/>
  </r>
  <r>
    <n v="305"/>
    <s v="My Friend Mott-ly"/>
    <s v="A documentary that I am making about the difficult, but inspiring, life of a late friend of mine."/>
    <x v="51"/>
    <n v="9775"/>
    <x v="0"/>
    <x v="0"/>
    <s v="USD"/>
    <x v="305"/>
    <x v="305"/>
    <x v="1"/>
    <x v="143"/>
    <x v="0"/>
    <x v="4"/>
    <x v="245"/>
    <n v="51.719576719576722"/>
    <x v="0"/>
    <x v="4"/>
    <x v="305"/>
    <x v="305"/>
  </r>
  <r>
    <n v="306"/>
    <s v="Escape/Artist: The Jason Escape Documentary"/>
    <s v="A feature-length documentary on the life of Boston escape artist Jason Escape."/>
    <x v="28"/>
    <n v="2929"/>
    <x v="0"/>
    <x v="0"/>
    <s v="USD"/>
    <x v="306"/>
    <x v="306"/>
    <x v="1"/>
    <x v="144"/>
    <x v="0"/>
    <x v="4"/>
    <x v="246"/>
    <n v="36.612499999999997"/>
    <x v="0"/>
    <x v="4"/>
    <x v="306"/>
    <x v="306"/>
  </r>
  <r>
    <n v="307"/>
    <s v="Grammar Revolution"/>
    <s v="Why is grammar important?"/>
    <x v="29"/>
    <n v="24490"/>
    <x v="0"/>
    <x v="0"/>
    <s v="USD"/>
    <x v="307"/>
    <x v="307"/>
    <x v="1"/>
    <x v="145"/>
    <x v="0"/>
    <x v="4"/>
    <x v="247"/>
    <n v="42.517361111111114"/>
    <x v="0"/>
    <x v="4"/>
    <x v="307"/>
    <x v="307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x v="0"/>
    <s v="USD"/>
    <x v="308"/>
    <x v="308"/>
    <x v="1"/>
    <x v="91"/>
    <x v="0"/>
    <x v="4"/>
    <x v="248"/>
    <n v="62.712871287128714"/>
    <x v="0"/>
    <x v="4"/>
    <x v="308"/>
    <x v="308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x v="0"/>
    <s v="USD"/>
    <x v="309"/>
    <x v="309"/>
    <x v="1"/>
    <x v="146"/>
    <x v="0"/>
    <x v="4"/>
    <x v="249"/>
    <n v="89.957983193277315"/>
    <x v="0"/>
    <x v="4"/>
    <x v="309"/>
    <x v="309"/>
  </r>
  <r>
    <n v="310"/>
    <s v="Feels Like Coming Home Tour"/>
    <s v="30 day tour to release a compilation CD with 16 original songs about hometowns.  Webisodes and documentary to follow."/>
    <x v="28"/>
    <n v="1041.29"/>
    <x v="0"/>
    <x v="0"/>
    <s v="USD"/>
    <x v="310"/>
    <x v="310"/>
    <x v="1"/>
    <x v="17"/>
    <x v="0"/>
    <x v="4"/>
    <x v="250"/>
    <n v="28.924722222222222"/>
    <x v="0"/>
    <x v="4"/>
    <x v="310"/>
    <x v="310"/>
  </r>
  <r>
    <n v="311"/>
    <s v="The Sticking Place Interactive Documentary"/>
    <s v="An imaginative interactive documentary about Leah Callahan, a freestyle wrestler and Olympic hopeful."/>
    <x v="22"/>
    <n v="20820.330000000002"/>
    <x v="0"/>
    <x v="0"/>
    <s v="USD"/>
    <x v="311"/>
    <x v="311"/>
    <x v="1"/>
    <x v="3"/>
    <x v="0"/>
    <x v="4"/>
    <x v="251"/>
    <n v="138.8022"/>
    <x v="0"/>
    <x v="4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x v="0"/>
    <s v="USD"/>
    <x v="312"/>
    <x v="312"/>
    <x v="1"/>
    <x v="96"/>
    <x v="0"/>
    <x v="4"/>
    <x v="252"/>
    <n v="61.301369863013697"/>
    <x v="0"/>
    <x v="4"/>
    <x v="312"/>
    <x v="312"/>
  </r>
  <r>
    <n v="313"/>
    <s v="DEVIL MAY CARE"/>
    <s v="Most people have heard Bob Dorough's music over the past 50 years without knowing it. Until now. A story for every artist who refuses to give up."/>
    <x v="73"/>
    <n v="17805"/>
    <x v="0"/>
    <x v="0"/>
    <s v="USD"/>
    <x v="313"/>
    <x v="313"/>
    <x v="1"/>
    <x v="147"/>
    <x v="0"/>
    <x v="4"/>
    <x v="253"/>
    <n v="80.202702702702709"/>
    <x v="0"/>
    <x v="4"/>
    <x v="313"/>
    <x v="313"/>
  </r>
  <r>
    <n v="314"/>
    <s v="Making Mail: A Documentary"/>
    <s v="A documentary about artists who embrace the antiquated postal service and use it to send beautiful pieces of mail art across the globe."/>
    <x v="28"/>
    <n v="3851.5"/>
    <x v="0"/>
    <x v="0"/>
    <s v="USD"/>
    <x v="314"/>
    <x v="314"/>
    <x v="1"/>
    <x v="148"/>
    <x v="0"/>
    <x v="4"/>
    <x v="254"/>
    <n v="32.095833333333331"/>
    <x v="0"/>
    <x v="4"/>
    <x v="314"/>
    <x v="314"/>
  </r>
  <r>
    <n v="315"/>
    <s v="Arias With A Twist: The Docufantasy"/>
    <s v="A documentary that explores  the magical collaboration between performance artist Joey Arias and puppeteer Basil Twist."/>
    <x v="31"/>
    <n v="25312"/>
    <x v="0"/>
    <x v="0"/>
    <s v="USD"/>
    <x v="315"/>
    <x v="315"/>
    <x v="1"/>
    <x v="149"/>
    <x v="0"/>
    <x v="4"/>
    <x v="255"/>
    <n v="200.88888888888889"/>
    <x v="0"/>
    <x v="4"/>
    <x v="315"/>
    <x v="315"/>
  </r>
  <r>
    <n v="316"/>
    <s v="THE SECRET TRIAL 5 - GRASSROOTS CROSS-CANADA TOUR"/>
    <s v="Award winning documentary The Secret Trial 5 needs your help for a Cross-Canada Tour!"/>
    <x v="36"/>
    <n v="17066"/>
    <x v="0"/>
    <x v="5"/>
    <s v="CAD"/>
    <x v="316"/>
    <x v="316"/>
    <x v="1"/>
    <x v="150"/>
    <x v="0"/>
    <x v="4"/>
    <x v="256"/>
    <n v="108.01265822784811"/>
    <x v="0"/>
    <x v="4"/>
    <x v="316"/>
    <x v="316"/>
  </r>
  <r>
    <n v="317"/>
    <s v="Good Men, Bad Men, and a Few Rowdy Ladies"/>
    <s v="The story of a cowboy town with a prison problem, and the colorful characters who call it home."/>
    <x v="11"/>
    <n v="30241"/>
    <x v="0"/>
    <x v="0"/>
    <s v="USD"/>
    <x v="317"/>
    <x v="317"/>
    <x v="1"/>
    <x v="151"/>
    <x v="0"/>
    <x v="4"/>
    <x v="257"/>
    <n v="95.699367088607602"/>
    <x v="0"/>
    <x v="4"/>
    <x v="317"/>
    <x v="317"/>
  </r>
  <r>
    <n v="318"/>
    <s v="Friend Request: Accepted"/>
    <s v="Photographer, Ty Morin, pays a visit to every single one of his Facebook friends to take their portrait...all 788 of them."/>
    <x v="10"/>
    <n v="14166"/>
    <x v="0"/>
    <x v="0"/>
    <s v="USD"/>
    <x v="318"/>
    <x v="318"/>
    <x v="1"/>
    <x v="4"/>
    <x v="0"/>
    <x v="4"/>
    <x v="258"/>
    <n v="49.880281690140848"/>
    <x v="0"/>
    <x v="4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x v="0"/>
    <s v="USD"/>
    <x v="319"/>
    <x v="319"/>
    <x v="1"/>
    <x v="13"/>
    <x v="0"/>
    <x v="4"/>
    <x v="259"/>
    <n v="110.47058823529412"/>
    <x v="0"/>
    <x v="4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x v="1"/>
    <s v="GBP"/>
    <x v="320"/>
    <x v="320"/>
    <x v="1"/>
    <x v="150"/>
    <x v="0"/>
    <x v="4"/>
    <x v="260"/>
    <n v="134.91139240506328"/>
    <x v="0"/>
    <x v="4"/>
    <x v="320"/>
    <x v="320"/>
  </r>
  <r>
    <n v="321"/>
    <s v="An Impossible Project"/>
    <s v="The more digital the world, the more analog our dreams._x000a_A feature documentary shot on 35mm film."/>
    <x v="19"/>
    <n v="35932"/>
    <x v="0"/>
    <x v="12"/>
    <s v="EUR"/>
    <x v="321"/>
    <x v="321"/>
    <x v="1"/>
    <x v="152"/>
    <x v="0"/>
    <x v="4"/>
    <x v="261"/>
    <n v="106.62314540059347"/>
    <x v="0"/>
    <x v="4"/>
    <x v="321"/>
    <x v="321"/>
  </r>
  <r>
    <n v="322"/>
    <s v="Last of the Big Tuskers"/>
    <s v="A documentary film about the largest elephants on earth and what is being done to ensure their survival."/>
    <x v="31"/>
    <n v="26978"/>
    <x v="0"/>
    <x v="0"/>
    <s v="USD"/>
    <x v="322"/>
    <x v="322"/>
    <x v="1"/>
    <x v="153"/>
    <x v="0"/>
    <x v="4"/>
    <x v="262"/>
    <n v="145.04301075268816"/>
    <x v="0"/>
    <x v="4"/>
    <x v="322"/>
    <x v="322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x v="0"/>
    <s v="USD"/>
    <x v="323"/>
    <x v="323"/>
    <x v="1"/>
    <x v="6"/>
    <x v="0"/>
    <x v="4"/>
    <x v="263"/>
    <n v="114.58620689655173"/>
    <x v="0"/>
    <x v="4"/>
    <x v="323"/>
    <x v="323"/>
  </r>
  <r>
    <n v="324"/>
    <s v="KEEP MOVING FORWARD - Documentary Film"/>
    <s v="A documentary about a Vietnam veteran who finds peace from his PTSD through Disney, rather than medication."/>
    <x v="0"/>
    <n v="8636"/>
    <x v="0"/>
    <x v="0"/>
    <s v="USD"/>
    <x v="324"/>
    <x v="324"/>
    <x v="1"/>
    <x v="141"/>
    <x v="0"/>
    <x v="4"/>
    <x v="264"/>
    <n v="105.3170731707317"/>
    <x v="0"/>
    <x v="4"/>
    <x v="324"/>
    <x v="324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x v="0"/>
    <s v="USD"/>
    <x v="325"/>
    <x v="325"/>
    <x v="1"/>
    <x v="154"/>
    <x v="0"/>
    <x v="4"/>
    <x v="265"/>
    <n v="70.921195652173907"/>
    <x v="0"/>
    <x v="4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x v="0"/>
    <s v="USD"/>
    <x v="326"/>
    <x v="326"/>
    <x v="1"/>
    <x v="155"/>
    <x v="0"/>
    <x v="4"/>
    <x v="266"/>
    <n v="147.17167680278018"/>
    <x v="0"/>
    <x v="4"/>
    <x v="326"/>
    <x v="326"/>
  </r>
  <r>
    <n v="327"/>
    <s v="Finding Beauty In the Rubble"/>
    <s v="A short film documenting the inspirational life of Mrs. Fukuoka, a tsunami survivor helping to bring hope back to her community."/>
    <x v="23"/>
    <n v="5456"/>
    <x v="0"/>
    <x v="0"/>
    <s v="USD"/>
    <x v="327"/>
    <x v="327"/>
    <x v="1"/>
    <x v="69"/>
    <x v="0"/>
    <x v="4"/>
    <x v="267"/>
    <n v="160.47058823529412"/>
    <x v="0"/>
    <x v="4"/>
    <x v="327"/>
    <x v="327"/>
  </r>
  <r>
    <n v="328"/>
    <s v="Edgar Allan Poe: Buried Alive"/>
    <s v="A documentary that tells the real story of the misunderstood author, and explores the iconic status he still commands today."/>
    <x v="96"/>
    <n v="77710.8"/>
    <x v="0"/>
    <x v="0"/>
    <s v="USD"/>
    <x v="328"/>
    <x v="328"/>
    <x v="1"/>
    <x v="156"/>
    <x v="0"/>
    <x v="4"/>
    <x v="268"/>
    <n v="156.04578313253012"/>
    <x v="0"/>
    <x v="4"/>
    <x v="328"/>
    <x v="328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x v="0"/>
    <s v="USD"/>
    <x v="329"/>
    <x v="329"/>
    <x v="1"/>
    <x v="157"/>
    <x v="0"/>
    <x v="4"/>
    <x v="269"/>
    <n v="63.17365269461078"/>
    <x v="0"/>
    <x v="4"/>
    <x v="329"/>
    <x v="329"/>
  </r>
  <r>
    <n v="330"/>
    <s v="The Power of Place"/>
    <s v="A film project that will compel decision makers to conserve iconic NH landscapes at risk due to an electricity transmission project."/>
    <x v="19"/>
    <n v="35640"/>
    <x v="0"/>
    <x v="0"/>
    <s v="USD"/>
    <x v="330"/>
    <x v="330"/>
    <x v="1"/>
    <x v="158"/>
    <x v="0"/>
    <x v="4"/>
    <x v="270"/>
    <n v="104.82352941176471"/>
    <x v="0"/>
    <x v="4"/>
    <x v="330"/>
    <x v="330"/>
  </r>
  <r>
    <n v="331"/>
    <s v="Living On Soul: The Family Daptone"/>
    <s v="A hybrid music documentary/concert film featuring Sharon Jones, Charles Bradley and the rest of the Daptone Records family."/>
    <x v="79"/>
    <n v="42642"/>
    <x v="0"/>
    <x v="0"/>
    <s v="USD"/>
    <x v="331"/>
    <x v="331"/>
    <x v="1"/>
    <x v="159"/>
    <x v="0"/>
    <x v="4"/>
    <x v="271"/>
    <n v="97.356164383561648"/>
    <x v="0"/>
    <x v="4"/>
    <x v="331"/>
    <x v="331"/>
  </r>
  <r>
    <n v="332"/>
    <s v="Changing of the Gods"/>
    <s v="A groundbreaking new film by Kenny Ausubel &amp; Louie Schwartzberg, featuring John Cleese, based on the work of Richard Tarnas."/>
    <x v="57"/>
    <n v="113015"/>
    <x v="0"/>
    <x v="0"/>
    <s v="USD"/>
    <x v="332"/>
    <x v="332"/>
    <x v="1"/>
    <x v="160"/>
    <x v="0"/>
    <x v="4"/>
    <x v="272"/>
    <n v="203.63063063063063"/>
    <x v="0"/>
    <x v="4"/>
    <x v="332"/>
    <x v="332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x v="0"/>
    <s v="USD"/>
    <x v="333"/>
    <x v="333"/>
    <x v="1"/>
    <x v="161"/>
    <x v="0"/>
    <x v="4"/>
    <x v="273"/>
    <n v="188.31203007518798"/>
    <x v="0"/>
    <x v="4"/>
    <x v="333"/>
    <x v="333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x v="0"/>
    <s v="USD"/>
    <x v="334"/>
    <x v="334"/>
    <x v="1"/>
    <x v="50"/>
    <x v="0"/>
    <x v="4"/>
    <x v="274"/>
    <n v="146.65217391304347"/>
    <x v="0"/>
    <x v="4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x v="0"/>
    <s v="USD"/>
    <x v="335"/>
    <x v="335"/>
    <x v="1"/>
    <x v="144"/>
    <x v="0"/>
    <x v="4"/>
    <x v="275"/>
    <n v="109.1875"/>
    <x v="0"/>
    <x v="4"/>
    <x v="335"/>
    <x v="335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x v="0"/>
    <s v="USD"/>
    <x v="336"/>
    <x v="336"/>
    <x v="1"/>
    <x v="131"/>
    <x v="0"/>
    <x v="4"/>
    <x v="276"/>
    <n v="59.249046653144013"/>
    <x v="0"/>
    <x v="4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x v="0"/>
    <s v="USD"/>
    <x v="337"/>
    <x v="337"/>
    <x v="1"/>
    <x v="162"/>
    <x v="0"/>
    <x v="4"/>
    <x v="277"/>
    <n v="97.904838709677421"/>
    <x v="0"/>
    <x v="4"/>
    <x v="337"/>
    <x v="337"/>
  </r>
  <r>
    <n v="338"/>
    <s v="Queer Genius"/>
    <s v="&quot;Queer Genius&quot; explores the lives of four visionary queer artists: Eileen Myles, Barbara Hammer, Jibz Cameron and Shannon Funchess"/>
    <x v="36"/>
    <n v="16520.04"/>
    <x v="0"/>
    <x v="0"/>
    <s v="USD"/>
    <x v="338"/>
    <x v="338"/>
    <x v="1"/>
    <x v="163"/>
    <x v="0"/>
    <x v="4"/>
    <x v="278"/>
    <n v="70.000169491525426"/>
    <x v="0"/>
    <x v="4"/>
    <x v="338"/>
    <x v="338"/>
  </r>
  <r>
    <n v="339"/>
    <s v="A Man, A Plan, A Palindrome (Feature)"/>
    <s v="A documentary film following the world's greatest palindromists leading up to the 2017 World Palindrome Championship."/>
    <x v="12"/>
    <n v="6485"/>
    <x v="0"/>
    <x v="0"/>
    <s v="USD"/>
    <x v="339"/>
    <x v="339"/>
    <x v="1"/>
    <x v="30"/>
    <x v="0"/>
    <x v="4"/>
    <x v="279"/>
    <n v="72.865168539325836"/>
    <x v="0"/>
    <x v="4"/>
    <x v="339"/>
    <x v="339"/>
  </r>
  <r>
    <n v="340"/>
    <s v="Somaliland: The Abaarso Story"/>
    <s v="Feature-length documentary about five Somali Muslim students pursuing dreams of education in America"/>
    <x v="19"/>
    <n v="43758"/>
    <x v="0"/>
    <x v="0"/>
    <s v="USD"/>
    <x v="340"/>
    <x v="340"/>
    <x v="1"/>
    <x v="164"/>
    <x v="0"/>
    <x v="4"/>
    <x v="280"/>
    <n v="146.34782608695653"/>
    <x v="0"/>
    <x v="4"/>
    <x v="340"/>
    <x v="340"/>
  </r>
  <r>
    <n v="341"/>
    <s v="Video of Connections: A Mural"/>
    <s v="Documentary: Creation of large-scale outdoor mural by young artists. Time lapse. From blank concrete wall to colorful, visual story."/>
    <x v="8"/>
    <n v="3735"/>
    <x v="0"/>
    <x v="0"/>
    <s v="USD"/>
    <x v="341"/>
    <x v="341"/>
    <x v="1"/>
    <x v="165"/>
    <x v="0"/>
    <x v="4"/>
    <x v="281"/>
    <n v="67.909090909090907"/>
    <x v="0"/>
    <x v="4"/>
    <x v="341"/>
    <x v="341"/>
  </r>
  <r>
    <n v="342"/>
    <s v="BREAKING A MONSTER a film about the band Unlocking The Truth"/>
    <s v="BREAKING A MONSTER needs your help to play in THEATERS!"/>
    <x v="56"/>
    <n v="55201.52"/>
    <x v="0"/>
    <x v="0"/>
    <s v="USD"/>
    <x v="342"/>
    <x v="342"/>
    <x v="1"/>
    <x v="166"/>
    <x v="0"/>
    <x v="4"/>
    <x v="282"/>
    <n v="169.85083076923075"/>
    <x v="0"/>
    <x v="4"/>
    <x v="342"/>
    <x v="342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x v="0"/>
    <s v="USD"/>
    <x v="343"/>
    <x v="343"/>
    <x v="1"/>
    <x v="167"/>
    <x v="0"/>
    <x v="4"/>
    <x v="283"/>
    <n v="58.413339694656486"/>
    <x v="0"/>
    <x v="4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x v="0"/>
    <s v="USD"/>
    <x v="344"/>
    <x v="344"/>
    <x v="1"/>
    <x v="168"/>
    <x v="0"/>
    <x v="4"/>
    <x v="284"/>
    <n v="119.99298245614035"/>
    <x v="0"/>
    <x v="4"/>
    <x v="344"/>
    <x v="344"/>
  </r>
  <r>
    <n v="345"/>
    <s v="Red Wolf Revival: An Uncertain Tomorrow"/>
    <s v="With the fate of the red wolves at stake, we explore if they can still survive in their last wild home in North Carolina."/>
    <x v="107"/>
    <n v="17875"/>
    <x v="0"/>
    <x v="0"/>
    <s v="USD"/>
    <x v="345"/>
    <x v="345"/>
    <x v="1"/>
    <x v="122"/>
    <x v="0"/>
    <x v="4"/>
    <x v="285"/>
    <n v="99.860335195530723"/>
    <x v="0"/>
    <x v="4"/>
    <x v="345"/>
    <x v="345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x v="0"/>
    <s v="USD"/>
    <x v="346"/>
    <x v="346"/>
    <x v="1"/>
    <x v="101"/>
    <x v="0"/>
    <x v="4"/>
    <x v="286"/>
    <n v="90.579148936170213"/>
    <x v="0"/>
    <x v="4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x v="0"/>
    <s v="USD"/>
    <x v="347"/>
    <x v="347"/>
    <x v="1"/>
    <x v="169"/>
    <x v="0"/>
    <x v="4"/>
    <x v="287"/>
    <n v="117.77361477572559"/>
    <x v="0"/>
    <x v="4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x v="0"/>
    <s v="USD"/>
    <x v="348"/>
    <x v="348"/>
    <x v="1"/>
    <x v="46"/>
    <x v="0"/>
    <x v="4"/>
    <x v="288"/>
    <n v="86.554621848739501"/>
    <x v="0"/>
    <x v="4"/>
    <x v="348"/>
    <x v="348"/>
  </r>
  <r>
    <n v="349"/>
    <s v="Strangers To Peace: A Documentary"/>
    <s v="After 52 years of war, FARC guerrilla soldiers rejoin Colombian society to forge new lives of peace."/>
    <x v="108"/>
    <n v="12007.18"/>
    <x v="0"/>
    <x v="0"/>
    <s v="USD"/>
    <x v="349"/>
    <x v="349"/>
    <x v="1"/>
    <x v="157"/>
    <x v="0"/>
    <x v="4"/>
    <x v="289"/>
    <n v="71.899281437125751"/>
    <x v="0"/>
    <x v="4"/>
    <x v="349"/>
    <x v="349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x v="0"/>
    <s v="USD"/>
    <x v="350"/>
    <x v="350"/>
    <x v="1"/>
    <x v="170"/>
    <x v="0"/>
    <x v="4"/>
    <x v="290"/>
    <n v="129.81900452488688"/>
    <x v="0"/>
    <x v="4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x v="3"/>
    <s v="EUR"/>
    <x v="351"/>
    <x v="351"/>
    <x v="1"/>
    <x v="171"/>
    <x v="0"/>
    <x v="4"/>
    <x v="291"/>
    <n v="44.912863070539416"/>
    <x v="0"/>
    <x v="4"/>
    <x v="351"/>
    <x v="351"/>
  </r>
  <r>
    <n v="352"/>
    <s v="Art Therapy: The Movie - The Final Push"/>
    <s v="An epic journey around the world, exploring the power of the human spirit and how art can be used to inspire a lifetime."/>
    <x v="3"/>
    <n v="11656"/>
    <x v="0"/>
    <x v="0"/>
    <s v="USD"/>
    <x v="352"/>
    <x v="352"/>
    <x v="1"/>
    <x v="172"/>
    <x v="0"/>
    <x v="4"/>
    <x v="292"/>
    <n v="40.755244755244753"/>
    <x v="0"/>
    <x v="4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x v="0"/>
    <s v="USD"/>
    <x v="353"/>
    <x v="353"/>
    <x v="1"/>
    <x v="173"/>
    <x v="0"/>
    <x v="4"/>
    <x v="293"/>
    <n v="103.52394779771615"/>
    <x v="0"/>
    <x v="4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x v="0"/>
    <s v="USD"/>
    <x v="354"/>
    <x v="354"/>
    <x v="1"/>
    <x v="60"/>
    <x v="0"/>
    <x v="4"/>
    <x v="294"/>
    <n v="125.44827586206897"/>
    <x v="0"/>
    <x v="4"/>
    <x v="354"/>
    <x v="354"/>
  </r>
  <r>
    <n v="355"/>
    <s v="REZA ABDOH -Theatre Visionary"/>
    <s v="A documentary film about the late REZA ABDOH and his performance company DAR A LUZ."/>
    <x v="19"/>
    <n v="40690"/>
    <x v="0"/>
    <x v="0"/>
    <s v="USD"/>
    <x v="355"/>
    <x v="355"/>
    <x v="1"/>
    <x v="111"/>
    <x v="0"/>
    <x v="4"/>
    <x v="295"/>
    <n v="246.60606060606059"/>
    <x v="0"/>
    <x v="4"/>
    <x v="355"/>
    <x v="355"/>
  </r>
  <r>
    <n v="356"/>
    <s v="43 and 80"/>
    <s v="A documentary about halibut conservation and how it impacts communities of Southeast Alaska."/>
    <x v="51"/>
    <n v="7701.93"/>
    <x v="0"/>
    <x v="0"/>
    <s v="USD"/>
    <x v="356"/>
    <x v="356"/>
    <x v="1"/>
    <x v="174"/>
    <x v="0"/>
    <x v="4"/>
    <x v="296"/>
    <n v="79.401340206185566"/>
    <x v="0"/>
    <x v="4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x v="0"/>
    <s v="USD"/>
    <x v="357"/>
    <x v="357"/>
    <x v="1"/>
    <x v="175"/>
    <x v="0"/>
    <x v="4"/>
    <x v="297"/>
    <n v="86.138613861386133"/>
    <x v="0"/>
    <x v="4"/>
    <x v="357"/>
    <x v="357"/>
  </r>
  <r>
    <n v="358"/>
    <s v="Nobody Knows Anything (except William Goldman)"/>
    <s v="Screenwriter. Novelist. Playwright. The inside story of famed writer William Goldman. As only he can tell it."/>
    <x v="63"/>
    <n v="51544"/>
    <x v="0"/>
    <x v="0"/>
    <s v="USD"/>
    <x v="358"/>
    <x v="358"/>
    <x v="1"/>
    <x v="176"/>
    <x v="0"/>
    <x v="4"/>
    <x v="298"/>
    <n v="193.04868913857678"/>
    <x v="0"/>
    <x v="4"/>
    <x v="358"/>
    <x v="358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x v="0"/>
    <s v="USD"/>
    <x v="359"/>
    <x v="359"/>
    <x v="1"/>
    <x v="177"/>
    <x v="0"/>
    <x v="4"/>
    <x v="299"/>
    <n v="84.023178807947019"/>
    <x v="0"/>
    <x v="4"/>
    <x v="359"/>
    <x v="359"/>
  </r>
  <r>
    <n v="360"/>
    <s v="Faith: A Documentary"/>
    <s v="A brave woman takes her wife and son from New York to visit her hometown in Kenya, where she was persecuted for being a lesbian."/>
    <x v="14"/>
    <n v="12165"/>
    <x v="0"/>
    <x v="0"/>
    <s v="USD"/>
    <x v="360"/>
    <x v="360"/>
    <x v="0"/>
    <x v="45"/>
    <x v="0"/>
    <x v="4"/>
    <x v="300"/>
    <n v="139.82758620689654"/>
    <x v="0"/>
    <x v="4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x v="0"/>
    <s v="USD"/>
    <x v="361"/>
    <x v="361"/>
    <x v="0"/>
    <x v="178"/>
    <x v="0"/>
    <x v="4"/>
    <x v="301"/>
    <n v="109.82189265536722"/>
    <x v="0"/>
    <x v="4"/>
    <x v="361"/>
    <x v="361"/>
  </r>
  <r>
    <n v="362"/>
    <s v="THE RIDGE: TEN FOR THIRTY"/>
    <s v="A SHORT FILM celebrating ONE RACE: the Bridger Ridge Run. TEN RUNNERS: the movie-stars. THIRTY YEARS: running wild in the mountains."/>
    <x v="112"/>
    <n v="12000"/>
    <x v="0"/>
    <x v="0"/>
    <s v="USD"/>
    <x v="362"/>
    <x v="362"/>
    <x v="0"/>
    <x v="48"/>
    <x v="0"/>
    <x v="4"/>
    <x v="302"/>
    <n v="139.53488372093022"/>
    <x v="0"/>
    <x v="4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x v="0"/>
    <s v="USD"/>
    <x v="363"/>
    <x v="363"/>
    <x v="0"/>
    <x v="55"/>
    <x v="0"/>
    <x v="4"/>
    <x v="303"/>
    <n v="347.84615384615387"/>
    <x v="0"/>
    <x v="4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x v="0"/>
    <s v="USD"/>
    <x v="364"/>
    <x v="364"/>
    <x v="0"/>
    <x v="116"/>
    <x v="0"/>
    <x v="4"/>
    <x v="304"/>
    <n v="68.24159292035398"/>
    <x v="0"/>
    <x v="4"/>
    <x v="364"/>
    <x v="364"/>
  </r>
  <r>
    <n v="365"/>
    <s v="A QUEER COUNTRY"/>
    <s v="Please help us finish this documentary about how Tel Aviv in Israel became a gay friendly liberal hub in a religious state"/>
    <x v="36"/>
    <n v="15596"/>
    <x v="0"/>
    <x v="1"/>
    <s v="GBP"/>
    <x v="365"/>
    <x v="365"/>
    <x v="0"/>
    <x v="71"/>
    <x v="0"/>
    <x v="4"/>
    <x v="305"/>
    <n v="239.93846153846152"/>
    <x v="0"/>
    <x v="4"/>
    <x v="365"/>
    <x v="365"/>
  </r>
  <r>
    <n v="366"/>
    <s v="A BUSHMAN ODYSSEY"/>
    <s v="One Bushman familyâ€™s struggle to survive genocide, dispossession and post-apartheid freedom in South Africa."/>
    <x v="114"/>
    <n v="38500"/>
    <x v="0"/>
    <x v="0"/>
    <s v="USD"/>
    <x v="366"/>
    <x v="366"/>
    <x v="0"/>
    <x v="179"/>
    <x v="0"/>
    <x v="4"/>
    <x v="306"/>
    <n v="287.31343283582089"/>
    <x v="0"/>
    <x v="4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x v="0"/>
    <s v="USD"/>
    <x v="367"/>
    <x v="367"/>
    <x v="0"/>
    <x v="46"/>
    <x v="0"/>
    <x v="4"/>
    <x v="307"/>
    <n v="86.84882352941176"/>
    <x v="0"/>
    <x v="4"/>
    <x v="367"/>
    <x v="367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x v="0"/>
    <s v="USD"/>
    <x v="368"/>
    <x v="368"/>
    <x v="0"/>
    <x v="180"/>
    <x v="0"/>
    <x v="4"/>
    <x v="308"/>
    <n v="81.84905660377359"/>
    <x v="0"/>
    <x v="4"/>
    <x v="368"/>
    <x v="368"/>
  </r>
  <r>
    <n v="369"/>
    <s v="Alpine Zone"/>
    <s v="A documentary of one woman's attempt at solo hiking 2,000 miles, in an effort to understand herself and societal expectations."/>
    <x v="115"/>
    <n v="7160.12"/>
    <x v="0"/>
    <x v="0"/>
    <s v="USD"/>
    <x v="369"/>
    <x v="369"/>
    <x v="0"/>
    <x v="157"/>
    <x v="0"/>
    <x v="4"/>
    <x v="309"/>
    <n v="42.874970059880241"/>
    <x v="0"/>
    <x v="4"/>
    <x v="369"/>
    <x v="369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x v="0"/>
    <s v="USD"/>
    <x v="370"/>
    <x v="370"/>
    <x v="0"/>
    <x v="68"/>
    <x v="0"/>
    <x v="4"/>
    <x v="310"/>
    <n v="709.41860465116281"/>
    <x v="0"/>
    <x v="4"/>
    <x v="370"/>
    <x v="370"/>
  </r>
  <r>
    <n v="371"/>
    <s v="Unbranded"/>
    <s v="3,000 Miles. 18 Wild Horses. 6 Months. 5 States. 4 men. A documentary about Conservation, Exploration, and Wild Mustangs."/>
    <x v="60"/>
    <n v="171253"/>
    <x v="0"/>
    <x v="0"/>
    <s v="USD"/>
    <x v="371"/>
    <x v="371"/>
    <x v="0"/>
    <x v="181"/>
    <x v="0"/>
    <x v="4"/>
    <x v="311"/>
    <n v="161.25517890772127"/>
    <x v="0"/>
    <x v="4"/>
    <x v="371"/>
    <x v="371"/>
  </r>
  <r>
    <n v="372"/>
    <s v="Wild Equus"/>
    <s v="A short documentary exploring the uses of 'Natural Horsemanship' across Europe"/>
    <x v="43"/>
    <n v="376"/>
    <x v="0"/>
    <x v="1"/>
    <s v="GBP"/>
    <x v="372"/>
    <x v="372"/>
    <x v="0"/>
    <x v="82"/>
    <x v="0"/>
    <x v="4"/>
    <x v="312"/>
    <n v="41.777777777777779"/>
    <x v="0"/>
    <x v="4"/>
    <x v="372"/>
    <x v="372"/>
  </r>
  <r>
    <n v="373"/>
    <s v="The Boing Heard 'Round the World"/>
    <s v="A feature documentary about UPA Pictures, the little studio that changed the course of animation around the world"/>
    <x v="51"/>
    <n v="8000"/>
    <x v="0"/>
    <x v="0"/>
    <s v="USD"/>
    <x v="373"/>
    <x v="373"/>
    <x v="0"/>
    <x v="30"/>
    <x v="0"/>
    <x v="4"/>
    <x v="313"/>
    <n v="89.887640449438209"/>
    <x v="0"/>
    <x v="4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x v="0"/>
    <s v="USD"/>
    <x v="374"/>
    <x v="374"/>
    <x v="0"/>
    <x v="49"/>
    <x v="0"/>
    <x v="4"/>
    <x v="314"/>
    <n v="45.051724137931032"/>
    <x v="0"/>
    <x v="4"/>
    <x v="374"/>
    <x v="374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x v="0"/>
    <s v="USD"/>
    <x v="375"/>
    <x v="375"/>
    <x v="0"/>
    <x v="25"/>
    <x v="0"/>
    <x v="4"/>
    <x v="43"/>
    <n v="42.857142857142854"/>
    <x v="0"/>
    <x v="4"/>
    <x v="375"/>
    <x v="375"/>
  </r>
  <r>
    <n v="376"/>
    <s v="Quintessential: The Journey"/>
    <s v="A film about the cosmetics industry. Everything you need to know about the ingredients being used and what alternatives are out there."/>
    <x v="116"/>
    <n v="2596"/>
    <x v="0"/>
    <x v="1"/>
    <s v="GBP"/>
    <x v="376"/>
    <x v="376"/>
    <x v="0"/>
    <x v="53"/>
    <x v="0"/>
    <x v="4"/>
    <x v="315"/>
    <n v="54.083333333333336"/>
    <x v="0"/>
    <x v="4"/>
    <x v="376"/>
    <x v="376"/>
  </r>
  <r>
    <n v="377"/>
    <s v="PIN UP! THE MOVIE The documentary with vintage style"/>
    <s v="Dangerous. Sexy. All-American Girl. You know the look. Now meet the women who are making retro style modern."/>
    <x v="14"/>
    <n v="13728"/>
    <x v="0"/>
    <x v="0"/>
    <s v="USD"/>
    <x v="377"/>
    <x v="377"/>
    <x v="0"/>
    <x v="182"/>
    <x v="0"/>
    <x v="4"/>
    <x v="316"/>
    <n v="103.21804511278195"/>
    <x v="0"/>
    <x v="4"/>
    <x v="377"/>
    <x v="377"/>
  </r>
  <r>
    <n v="378"/>
    <s v="Where is Home?"/>
    <s v="Ugandan Filmmaker and Activist Kamoga Hassan's new documentary follows Ugandan LGBT asylum seekers asking the question &quot;Where is home?&quot;"/>
    <x v="9"/>
    <n v="3353"/>
    <x v="0"/>
    <x v="5"/>
    <s v="CAD"/>
    <x v="378"/>
    <x v="378"/>
    <x v="0"/>
    <x v="183"/>
    <x v="0"/>
    <x v="4"/>
    <x v="317"/>
    <n v="40.397590361445786"/>
    <x v="0"/>
    <x v="4"/>
    <x v="378"/>
    <x v="378"/>
  </r>
  <r>
    <n v="379"/>
    <s v="The Unknowns"/>
    <s v="The U.S. Army has granted us permission to film a documentary at America's most sacred shrine: The Tomb of the Unknown Soldier."/>
    <x v="36"/>
    <n v="17412"/>
    <x v="0"/>
    <x v="0"/>
    <s v="USD"/>
    <x v="379"/>
    <x v="379"/>
    <x v="0"/>
    <x v="184"/>
    <x v="0"/>
    <x v="4"/>
    <x v="318"/>
    <n v="116.85906040268456"/>
    <x v="0"/>
    <x v="4"/>
    <x v="379"/>
    <x v="379"/>
  </r>
  <r>
    <n v="380"/>
    <s v="Steamboat Springs Van Clan"/>
    <s v="The Steamboat Van Clan is a group of three young ski competitors following their dreams and documenting their adventures along the way."/>
    <x v="23"/>
    <n v="5660"/>
    <x v="0"/>
    <x v="0"/>
    <s v="USD"/>
    <x v="380"/>
    <x v="380"/>
    <x v="0"/>
    <x v="72"/>
    <x v="0"/>
    <x v="4"/>
    <x v="319"/>
    <n v="115.51020408163265"/>
    <x v="0"/>
    <x v="4"/>
    <x v="380"/>
    <x v="380"/>
  </r>
  <r>
    <n v="381"/>
    <s v="Clearwater"/>
    <s v="Set in the ancient waters of the Puget Sound, Clearwater is a universal story about the need to adapt to change."/>
    <x v="31"/>
    <n v="26182.5"/>
    <x v="0"/>
    <x v="0"/>
    <s v="USD"/>
    <x v="381"/>
    <x v="381"/>
    <x v="0"/>
    <x v="140"/>
    <x v="0"/>
    <x v="4"/>
    <x v="320"/>
    <n v="104.31274900398407"/>
    <x v="0"/>
    <x v="4"/>
    <x v="381"/>
    <x v="381"/>
  </r>
  <r>
    <n v="382"/>
    <s v="99% Declaration Mini-Doc"/>
    <s v="I went to Philadelphia to find out if The 99% Declaration could take the ideas of OccupyWallSt. and make change from within the system."/>
    <x v="20"/>
    <n v="1535"/>
    <x v="0"/>
    <x v="0"/>
    <s v="USD"/>
    <x v="382"/>
    <x v="382"/>
    <x v="0"/>
    <x v="19"/>
    <x v="0"/>
    <x v="4"/>
    <x v="321"/>
    <n v="69.772727272727266"/>
    <x v="0"/>
    <x v="4"/>
    <x v="382"/>
    <x v="382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x v="0"/>
    <s v="USD"/>
    <x v="383"/>
    <x v="383"/>
    <x v="0"/>
    <x v="53"/>
    <x v="0"/>
    <x v="4"/>
    <x v="322"/>
    <n v="43.020833333333336"/>
    <x v="0"/>
    <x v="4"/>
    <x v="383"/>
    <x v="383"/>
  </r>
  <r>
    <n v="384"/>
    <s v="Nurse Mare Foals: Born to Die"/>
    <s v="This documentary is about Last Chance Corral in Athens, Ohio and their heroic work saving nurse mare foals from imminent death."/>
    <x v="22"/>
    <n v="22421"/>
    <x v="0"/>
    <x v="0"/>
    <s v="USD"/>
    <x v="384"/>
    <x v="384"/>
    <x v="0"/>
    <x v="185"/>
    <x v="0"/>
    <x v="4"/>
    <x v="323"/>
    <n v="58.540469973890339"/>
    <x v="0"/>
    <x v="4"/>
    <x v="384"/>
    <x v="384"/>
  </r>
  <r>
    <n v="385"/>
    <s v="Luke and Jedi"/>
    <s v="A documentary following the incredible story of a brave little boy and his service dog, fighting Type 1 Diabetes one day at a time."/>
    <x v="31"/>
    <n v="26495.5"/>
    <x v="0"/>
    <x v="0"/>
    <s v="USD"/>
    <x v="385"/>
    <x v="385"/>
    <x v="0"/>
    <x v="186"/>
    <x v="0"/>
    <x v="4"/>
    <x v="324"/>
    <n v="111.79535864978902"/>
    <x v="0"/>
    <x v="4"/>
    <x v="385"/>
    <x v="385"/>
  </r>
  <r>
    <n v="386"/>
    <s v="Submarine: Diving Away From Adulthood"/>
    <s v="Eight friends reunite to achieve their childhood dream of designing, constructing, and launching a homemade submarine."/>
    <x v="20"/>
    <n v="601"/>
    <x v="0"/>
    <x v="0"/>
    <s v="USD"/>
    <x v="386"/>
    <x v="386"/>
    <x v="0"/>
    <x v="62"/>
    <x v="0"/>
    <x v="4"/>
    <x v="325"/>
    <n v="46.230769230769234"/>
    <x v="0"/>
    <x v="4"/>
    <x v="386"/>
    <x v="386"/>
  </r>
  <r>
    <n v="387"/>
    <s v="On the Back of a Tiger"/>
    <s v="The workings of life revised: Pioneering scientists &amp; health-seekers challenge our understanding of disease, aging and consciousness."/>
    <x v="114"/>
    <n v="81316"/>
    <x v="0"/>
    <x v="0"/>
    <s v="USD"/>
    <x v="387"/>
    <x v="387"/>
    <x v="0"/>
    <x v="187"/>
    <x v="0"/>
    <x v="4"/>
    <x v="326"/>
    <n v="144.69039145907473"/>
    <x v="0"/>
    <x v="4"/>
    <x v="387"/>
    <x v="387"/>
  </r>
  <r>
    <n v="388"/>
    <s v="Another Man's Treasure documentary"/>
    <s v="A documentary film featuring the World's Largest Rummage Sale and rumination on the Power and Pleasures of Possessions."/>
    <x v="10"/>
    <n v="6308"/>
    <x v="0"/>
    <x v="0"/>
    <s v="USD"/>
    <x v="388"/>
    <x v="388"/>
    <x v="0"/>
    <x v="26"/>
    <x v="0"/>
    <x v="4"/>
    <x v="327"/>
    <n v="88.845070422535215"/>
    <x v="0"/>
    <x v="4"/>
    <x v="388"/>
    <x v="388"/>
  </r>
  <r>
    <n v="389"/>
    <s v="The Food Cure"/>
    <s v="What difference can food really make? A documentary film about six people who make the radical choice to face cancer with their plates."/>
    <x v="118"/>
    <n v="123444.12"/>
    <x v="0"/>
    <x v="0"/>
    <s v="USD"/>
    <x v="389"/>
    <x v="389"/>
    <x v="0"/>
    <x v="188"/>
    <x v="0"/>
    <x v="4"/>
    <x v="328"/>
    <n v="81.75107284768211"/>
    <x v="0"/>
    <x v="4"/>
    <x v="389"/>
    <x v="389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x v="0"/>
    <s v="USD"/>
    <x v="390"/>
    <x v="390"/>
    <x v="0"/>
    <x v="25"/>
    <x v="0"/>
    <x v="4"/>
    <x v="31"/>
    <n v="71.428571428571431"/>
    <x v="0"/>
    <x v="4"/>
    <x v="390"/>
    <x v="390"/>
  </r>
  <r>
    <n v="391"/>
    <s v="Science, Sex and the Ladies"/>
    <s v="Too many women feel confused about their orgasm and shame about their desire. This movie aims to change that."/>
    <x v="22"/>
    <n v="20122"/>
    <x v="0"/>
    <x v="0"/>
    <s v="USD"/>
    <x v="391"/>
    <x v="391"/>
    <x v="0"/>
    <x v="189"/>
    <x v="0"/>
    <x v="4"/>
    <x v="329"/>
    <n v="104.25906735751295"/>
    <x v="0"/>
    <x v="4"/>
    <x v="391"/>
    <x v="391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x v="0"/>
    <s v="USD"/>
    <x v="392"/>
    <x v="392"/>
    <x v="0"/>
    <x v="190"/>
    <x v="0"/>
    <x v="4"/>
    <x v="330"/>
    <n v="90.616504854368927"/>
    <x v="0"/>
    <x v="4"/>
    <x v="392"/>
    <x v="392"/>
  </r>
  <r>
    <n v="393"/>
    <s v="THE PENGUIN COUNTERS Documentary Film"/>
    <s v="This is a story thatâ€™s never been told, about tackling climate change one penguin at a timeâ€¦"/>
    <x v="63"/>
    <n v="55223"/>
    <x v="0"/>
    <x v="0"/>
    <s v="USD"/>
    <x v="393"/>
    <x v="393"/>
    <x v="0"/>
    <x v="191"/>
    <x v="0"/>
    <x v="4"/>
    <x v="331"/>
    <n v="157.33048433048432"/>
    <x v="0"/>
    <x v="4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x v="3"/>
    <s v="EUR"/>
    <x v="394"/>
    <x v="394"/>
    <x v="0"/>
    <x v="133"/>
    <x v="0"/>
    <x v="4"/>
    <x v="332"/>
    <n v="105.18"/>
    <x v="0"/>
    <x v="4"/>
    <x v="394"/>
    <x v="394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x v="0"/>
    <s v="USD"/>
    <x v="395"/>
    <x v="395"/>
    <x v="0"/>
    <x v="192"/>
    <x v="0"/>
    <x v="4"/>
    <x v="333"/>
    <n v="58.719836956521746"/>
    <x v="0"/>
    <x v="4"/>
    <x v="395"/>
    <x v="395"/>
  </r>
  <r>
    <n v="396"/>
    <s v="No Act of Ours Film"/>
    <s v="Loyalty and morality are questioned as we follow the struggles of Penn State students in wake of the child sexual abuse scandal."/>
    <x v="36"/>
    <n v="16000"/>
    <x v="0"/>
    <x v="0"/>
    <s v="USD"/>
    <x v="396"/>
    <x v="396"/>
    <x v="0"/>
    <x v="193"/>
    <x v="0"/>
    <x v="4"/>
    <x v="313"/>
    <n v="81.632653061224488"/>
    <x v="0"/>
    <x v="4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x v="0"/>
    <s v="USD"/>
    <x v="397"/>
    <x v="397"/>
    <x v="0"/>
    <x v="194"/>
    <x v="0"/>
    <x v="4"/>
    <x v="334"/>
    <n v="56.460043668122275"/>
    <x v="0"/>
    <x v="4"/>
    <x v="397"/>
    <x v="397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x v="0"/>
    <s v="USD"/>
    <x v="398"/>
    <x v="398"/>
    <x v="0"/>
    <x v="85"/>
    <x v="0"/>
    <x v="4"/>
    <x v="335"/>
    <n v="140.1044776119403"/>
    <x v="0"/>
    <x v="4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x v="1"/>
    <s v="GBP"/>
    <x v="399"/>
    <x v="399"/>
    <x v="0"/>
    <x v="195"/>
    <x v="0"/>
    <x v="4"/>
    <x v="336"/>
    <n v="224.85263157894738"/>
    <x v="0"/>
    <x v="4"/>
    <x v="399"/>
    <x v="399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x v="0"/>
    <s v="USD"/>
    <x v="400"/>
    <x v="400"/>
    <x v="0"/>
    <x v="95"/>
    <x v="0"/>
    <x v="4"/>
    <x v="337"/>
    <n v="181.13306451612902"/>
    <x v="0"/>
    <x v="4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x v="0"/>
    <s v="USD"/>
    <x v="401"/>
    <x v="401"/>
    <x v="0"/>
    <x v="196"/>
    <x v="0"/>
    <x v="4"/>
    <x v="338"/>
    <n v="711.04109589041093"/>
    <x v="0"/>
    <x v="4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x v="0"/>
    <s v="USD"/>
    <x v="402"/>
    <x v="402"/>
    <x v="0"/>
    <x v="68"/>
    <x v="0"/>
    <x v="4"/>
    <x v="339"/>
    <n v="65.883720930232556"/>
    <x v="0"/>
    <x v="4"/>
    <x v="402"/>
    <x v="402"/>
  </r>
  <r>
    <n v="403"/>
    <s v="MONDO BANANA"/>
    <s v="A documentary adventure about bananas - and people. Your round-trip ticket into the heart of banana-cultures!!"/>
    <x v="10"/>
    <n v="5263"/>
    <x v="0"/>
    <x v="0"/>
    <s v="USD"/>
    <x v="403"/>
    <x v="403"/>
    <x v="0"/>
    <x v="16"/>
    <x v="0"/>
    <x v="4"/>
    <x v="340"/>
    <n v="75.185714285714283"/>
    <x v="0"/>
    <x v="4"/>
    <x v="403"/>
    <x v="403"/>
  </r>
  <r>
    <n v="404"/>
    <s v="The Last One: Unfolding the AIDS MEMORIAL QUILT"/>
    <s v="A feature length documentary, exploring the many lives memorialized by the iconic AIDS Memorial Quilt."/>
    <x v="19"/>
    <n v="36082"/>
    <x v="0"/>
    <x v="0"/>
    <s v="USD"/>
    <x v="404"/>
    <x v="404"/>
    <x v="0"/>
    <x v="197"/>
    <x v="0"/>
    <x v="4"/>
    <x v="341"/>
    <n v="133.14391143911439"/>
    <x v="0"/>
    <x v="4"/>
    <x v="404"/>
    <x v="404"/>
  </r>
  <r>
    <n v="405"/>
    <s v="The Healing Effect Movie"/>
    <s v="Come, join our movie movement.  A new documentary about the healing power of food."/>
    <x v="121"/>
    <n v="3036"/>
    <x v="0"/>
    <x v="0"/>
    <s v="USD"/>
    <x v="405"/>
    <x v="405"/>
    <x v="0"/>
    <x v="165"/>
    <x v="0"/>
    <x v="4"/>
    <x v="342"/>
    <n v="55.2"/>
    <x v="0"/>
    <x v="4"/>
    <x v="405"/>
    <x v="405"/>
  </r>
  <r>
    <n v="406"/>
    <s v="The Desert River Bends"/>
    <s v="The Desert River Bends is a short documentary following the alternative lifestyles of three middle-age river guides in Moab UT."/>
    <x v="70"/>
    <n v="3015.73"/>
    <x v="0"/>
    <x v="0"/>
    <s v="USD"/>
    <x v="406"/>
    <x v="406"/>
    <x v="0"/>
    <x v="2"/>
    <x v="0"/>
    <x v="4"/>
    <x v="343"/>
    <n v="86.163714285714292"/>
    <x v="0"/>
    <x v="4"/>
    <x v="406"/>
    <x v="406"/>
  </r>
  <r>
    <n v="407"/>
    <s v="Haymarket Documentary"/>
    <s v="The story of the 1886 Haymarket Riot explored through the history of the Haymarket Police Memorial Statue."/>
    <x v="13"/>
    <n v="2031"/>
    <x v="0"/>
    <x v="0"/>
    <s v="USD"/>
    <x v="407"/>
    <x v="407"/>
    <x v="0"/>
    <x v="19"/>
    <x v="0"/>
    <x v="4"/>
    <x v="344"/>
    <n v="92.318181818181813"/>
    <x v="0"/>
    <x v="4"/>
    <x v="407"/>
    <x v="407"/>
  </r>
  <r>
    <n v="408"/>
    <s v="Reverence: A Documentary Short on Branded Yarmulkes"/>
    <s v="A documentary exploring the phenomenon of custom and branded yarmulkes in Jewish-American communities."/>
    <x v="12"/>
    <n v="6086.26"/>
    <x v="0"/>
    <x v="0"/>
    <s v="USD"/>
    <x v="408"/>
    <x v="408"/>
    <x v="0"/>
    <x v="44"/>
    <x v="0"/>
    <x v="4"/>
    <x v="345"/>
    <n v="160.16473684210527"/>
    <x v="0"/>
    <x v="4"/>
    <x v="408"/>
    <x v="408"/>
  </r>
  <r>
    <n v="409"/>
    <s v="The Lost Generation"/>
    <s v="I am working on a project that explores the relationship between education to work for youth within the European Union."/>
    <x v="2"/>
    <n v="684"/>
    <x v="0"/>
    <x v="1"/>
    <s v="GBP"/>
    <x v="409"/>
    <x v="409"/>
    <x v="0"/>
    <x v="41"/>
    <x v="0"/>
    <x v="4"/>
    <x v="346"/>
    <n v="45.6"/>
    <x v="0"/>
    <x v="4"/>
    <x v="409"/>
    <x v="409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x v="5"/>
    <s v="CAD"/>
    <x v="410"/>
    <x v="410"/>
    <x v="0"/>
    <x v="63"/>
    <x v="0"/>
    <x v="4"/>
    <x v="347"/>
    <n v="183.28571428571428"/>
    <x v="0"/>
    <x v="4"/>
    <x v="410"/>
    <x v="410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x v="0"/>
    <s v="USD"/>
    <x v="411"/>
    <x v="411"/>
    <x v="0"/>
    <x v="198"/>
    <x v="0"/>
    <x v="4"/>
    <x v="348"/>
    <n v="125.78838174273859"/>
    <x v="0"/>
    <x v="4"/>
    <x v="411"/>
    <x v="411"/>
  </r>
  <r>
    <n v="412"/>
    <s v="Southern Oregon VS. LNG"/>
    <s v="A short film about property rights, salmon, and ratepayers in the controversy over exporting natural gas through southern Oregon"/>
    <x v="30"/>
    <n v="3171"/>
    <x v="0"/>
    <x v="0"/>
    <s v="USD"/>
    <x v="412"/>
    <x v="412"/>
    <x v="0"/>
    <x v="165"/>
    <x v="0"/>
    <x v="4"/>
    <x v="349"/>
    <n v="57.654545454545456"/>
    <x v="0"/>
    <x v="4"/>
    <x v="412"/>
    <x v="412"/>
  </r>
  <r>
    <n v="413"/>
    <s v="Through the Fire: Rebuilding Somalia"/>
    <s v="A journey to discover how Somalis are rebuilding their shattered nation, with a focus on the role that women are playing."/>
    <x v="122"/>
    <n v="13451"/>
    <x v="0"/>
    <x v="0"/>
    <s v="USD"/>
    <x v="413"/>
    <x v="413"/>
    <x v="0"/>
    <x v="199"/>
    <x v="0"/>
    <x v="4"/>
    <x v="350"/>
    <n v="78.660818713450297"/>
    <x v="0"/>
    <x v="4"/>
    <x v="413"/>
    <x v="413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x v="0"/>
    <s v="USD"/>
    <x v="414"/>
    <x v="414"/>
    <x v="0"/>
    <x v="200"/>
    <x v="0"/>
    <x v="4"/>
    <x v="351"/>
    <n v="91.480769230769226"/>
    <x v="0"/>
    <x v="4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x v="5"/>
    <s v="CAD"/>
    <x v="415"/>
    <x v="415"/>
    <x v="0"/>
    <x v="64"/>
    <x v="0"/>
    <x v="4"/>
    <x v="352"/>
    <n v="68.09809523809524"/>
    <x v="0"/>
    <x v="4"/>
    <x v="415"/>
    <x v="415"/>
  </r>
  <r>
    <n v="416"/>
    <s v="Fire in the Heart of the City"/>
    <s v="35,000 pounds of food to a city. Highlighting the &quot;Convoy New Britain&quot; event from birth to beyond."/>
    <x v="28"/>
    <n v="1202.17"/>
    <x v="0"/>
    <x v="0"/>
    <s v="USD"/>
    <x v="416"/>
    <x v="416"/>
    <x v="0"/>
    <x v="20"/>
    <x v="0"/>
    <x v="4"/>
    <x v="353"/>
    <n v="48.086800000000004"/>
    <x v="0"/>
    <x v="4"/>
    <x v="416"/>
    <x v="416"/>
  </r>
  <r>
    <n v="417"/>
    <s v="Cycle of Life"/>
    <s v="An unexpected kidney donor acts on faith in order to rescue a fellow cyclist from his failing body. The true story of Pete and Kelly."/>
    <x v="124"/>
    <n v="10526"/>
    <x v="0"/>
    <x v="0"/>
    <s v="USD"/>
    <x v="417"/>
    <x v="417"/>
    <x v="0"/>
    <x v="47"/>
    <x v="0"/>
    <x v="4"/>
    <x v="354"/>
    <n v="202.42307692307693"/>
    <x v="0"/>
    <x v="4"/>
    <x v="417"/>
    <x v="417"/>
  </r>
  <r>
    <n v="418"/>
    <s v="Swim for the Reef"/>
    <s v="A Texas grandfather's extraordinary quest to protect the coral reefs and his challenge to humanity to take care of the things we love."/>
    <x v="125"/>
    <n v="22542"/>
    <x v="0"/>
    <x v="0"/>
    <s v="USD"/>
    <x v="418"/>
    <x v="418"/>
    <x v="0"/>
    <x v="201"/>
    <x v="0"/>
    <x v="4"/>
    <x v="355"/>
    <n v="216.75"/>
    <x v="0"/>
    <x v="4"/>
    <x v="418"/>
    <x v="418"/>
  </r>
  <r>
    <n v="419"/>
    <s v="BEYOND LOCAL"/>
    <s v="Beyond Local is a personal journey through an art-centric and musically talented community that fosters creativity."/>
    <x v="6"/>
    <n v="8035"/>
    <x v="0"/>
    <x v="0"/>
    <s v="USD"/>
    <x v="419"/>
    <x v="419"/>
    <x v="0"/>
    <x v="196"/>
    <x v="0"/>
    <x v="4"/>
    <x v="356"/>
    <n v="110.06849315068493"/>
    <x v="0"/>
    <x v="4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x v="0"/>
    <s v="USD"/>
    <x v="420"/>
    <x v="420"/>
    <x v="0"/>
    <x v="83"/>
    <x v="1"/>
    <x v="5"/>
    <x v="357"/>
    <n v="4.833333333333333"/>
    <x v="0"/>
    <x v="5"/>
    <x v="420"/>
    <x v="420"/>
  </r>
  <r>
    <n v="421"/>
    <s v="The monster Inside"/>
    <s v="An artistic project that will act as my final animation project and first feature film written, directed, animated, and produced by me"/>
    <x v="36"/>
    <n v="301"/>
    <x v="2"/>
    <x v="0"/>
    <s v="USD"/>
    <x v="421"/>
    <x v="421"/>
    <x v="0"/>
    <x v="79"/>
    <x v="1"/>
    <x v="5"/>
    <x v="358"/>
    <n v="50.166666666666664"/>
    <x v="0"/>
    <x v="5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x v="0"/>
    <s v="USD"/>
    <x v="422"/>
    <x v="422"/>
    <x v="0"/>
    <x v="8"/>
    <x v="1"/>
    <x v="5"/>
    <x v="359"/>
    <n v="35.833333333333336"/>
    <x v="0"/>
    <x v="5"/>
    <x v="422"/>
    <x v="422"/>
  </r>
  <r>
    <n v="423"/>
    <s v="The Dark Brotherhood  (from the makers of COPS: Skyrim)"/>
    <s v="from the makers of COPS: Skyrim comes the Dark Brotherhood. a dramatic series created with Skyrim machinima."/>
    <x v="22"/>
    <n v="153"/>
    <x v="2"/>
    <x v="0"/>
    <s v="USD"/>
    <x v="423"/>
    <x v="423"/>
    <x v="0"/>
    <x v="62"/>
    <x v="1"/>
    <x v="5"/>
    <x v="360"/>
    <n v="11.76923076923077"/>
    <x v="0"/>
    <x v="5"/>
    <x v="423"/>
    <x v="423"/>
  </r>
  <r>
    <n v="424"/>
    <s v="Drowning -Short animated Film"/>
    <s v="A short film about a gay teenage boy who is bullied to the point where he is willing to commit suicide. Only he can save himself."/>
    <x v="9"/>
    <n v="203.9"/>
    <x v="2"/>
    <x v="0"/>
    <s v="USD"/>
    <x v="424"/>
    <x v="424"/>
    <x v="0"/>
    <x v="81"/>
    <x v="1"/>
    <x v="5"/>
    <x v="361"/>
    <n v="40.78"/>
    <x v="0"/>
    <x v="5"/>
    <x v="424"/>
    <x v="424"/>
  </r>
  <r>
    <n v="425"/>
    <s v="Patch Bo - Organic toons"/>
    <s v="Support new organic, gluten free cartoon! You'll enjoy this funny story about fruits &amp; vegies and will be able to see new episodes!"/>
    <x v="63"/>
    <n v="6"/>
    <x v="2"/>
    <x v="0"/>
    <s v="USD"/>
    <x v="425"/>
    <x v="425"/>
    <x v="0"/>
    <x v="84"/>
    <x v="1"/>
    <x v="5"/>
    <x v="362"/>
    <n v="3"/>
    <x v="0"/>
    <x v="5"/>
    <x v="425"/>
    <x v="425"/>
  </r>
  <r>
    <n v="426"/>
    <s v="Dewey Does 110 Animation"/>
    <s v="The first ever, Dewey Does 110 animation, teaches kids good values, how to succeed in life and maintaining a 110% state-of-mind."/>
    <x v="3"/>
    <n v="133"/>
    <x v="2"/>
    <x v="0"/>
    <s v="USD"/>
    <x v="426"/>
    <x v="426"/>
    <x v="0"/>
    <x v="22"/>
    <x v="1"/>
    <x v="5"/>
    <x v="363"/>
    <n v="16.625"/>
    <x v="0"/>
    <x v="5"/>
    <x v="426"/>
    <x v="426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x v="0"/>
    <s v="USD"/>
    <x v="427"/>
    <x v="427"/>
    <x v="0"/>
    <x v="78"/>
    <x v="1"/>
    <x v="5"/>
    <x v="109"/>
    <e v="#DIV/0!"/>
    <x v="0"/>
    <x v="5"/>
    <x v="427"/>
    <x v="427"/>
  </r>
  <r>
    <n v="428"/>
    <s v="Little Clay Bible - Zacchaeus"/>
    <s v="Fresh, fun, entertaining Bible stories on YouTube, stop-motion style."/>
    <x v="14"/>
    <n v="676"/>
    <x v="2"/>
    <x v="0"/>
    <s v="USD"/>
    <x v="428"/>
    <x v="428"/>
    <x v="0"/>
    <x v="62"/>
    <x v="1"/>
    <x v="5"/>
    <x v="364"/>
    <n v="52"/>
    <x v="0"/>
    <x v="5"/>
    <x v="428"/>
    <x v="428"/>
  </r>
  <r>
    <n v="429"/>
    <s v="THE FUTURE"/>
    <s v="THE FUTURE is a short animated film created entirely by autistic and developmentally disabled artists from the L.A.N.D. program in Brooklyn, New York."/>
    <x v="10"/>
    <n v="0"/>
    <x v="2"/>
    <x v="0"/>
    <s v="USD"/>
    <x v="429"/>
    <x v="429"/>
    <x v="0"/>
    <x v="78"/>
    <x v="1"/>
    <x v="5"/>
    <x v="109"/>
    <e v="#DIV/0!"/>
    <x v="0"/>
    <x v="5"/>
    <x v="429"/>
    <x v="429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x v="0"/>
    <s v="USD"/>
    <x v="430"/>
    <x v="430"/>
    <x v="0"/>
    <x v="81"/>
    <x v="1"/>
    <x v="5"/>
    <x v="365"/>
    <n v="4.8"/>
    <x v="0"/>
    <x v="5"/>
    <x v="430"/>
    <x v="430"/>
  </r>
  <r>
    <n v="431"/>
    <s v="Bump in the road short stop motion animation"/>
    <s v="A short stop motion animated film of a man on his way home when strange goings on start to happen on his journey."/>
    <x v="9"/>
    <n v="415"/>
    <x v="2"/>
    <x v="1"/>
    <s v="GBP"/>
    <x v="431"/>
    <x v="431"/>
    <x v="0"/>
    <x v="22"/>
    <x v="1"/>
    <x v="5"/>
    <x v="366"/>
    <n v="51.875"/>
    <x v="0"/>
    <x v="5"/>
    <x v="431"/>
    <x v="431"/>
  </r>
  <r>
    <n v="432"/>
    <s v="The Zombie Next Door"/>
    <s v="A teenage zombie named Jeff and his mad scientist mother adapt to life in the town of Serendipity, where the supernatural occurs daily."/>
    <x v="12"/>
    <n v="570"/>
    <x v="2"/>
    <x v="0"/>
    <s v="USD"/>
    <x v="432"/>
    <x v="432"/>
    <x v="0"/>
    <x v="22"/>
    <x v="1"/>
    <x v="5"/>
    <x v="367"/>
    <n v="71.25"/>
    <x v="0"/>
    <x v="5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x v="0"/>
    <s v="USD"/>
    <x v="433"/>
    <x v="433"/>
    <x v="0"/>
    <x v="78"/>
    <x v="1"/>
    <x v="5"/>
    <x v="109"/>
    <e v="#DIV/0!"/>
    <x v="0"/>
    <x v="5"/>
    <x v="433"/>
    <x v="433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x v="0"/>
    <s v="USD"/>
    <x v="434"/>
    <x v="434"/>
    <x v="0"/>
    <x v="84"/>
    <x v="1"/>
    <x v="5"/>
    <x v="152"/>
    <n v="62.5"/>
    <x v="0"/>
    <x v="5"/>
    <x v="434"/>
    <x v="434"/>
  </r>
  <r>
    <n v="435"/>
    <s v="Planet Earth Superheroes"/>
    <s v="Be a part of the Planet Earth Superheroes legacy by supporting the project. Mike and friends gain powers to save endangered animals."/>
    <x v="74"/>
    <n v="3"/>
    <x v="2"/>
    <x v="0"/>
    <s v="USD"/>
    <x v="435"/>
    <x v="435"/>
    <x v="0"/>
    <x v="83"/>
    <x v="1"/>
    <x v="5"/>
    <x v="368"/>
    <n v="1"/>
    <x v="0"/>
    <x v="5"/>
    <x v="435"/>
    <x v="435"/>
  </r>
  <r>
    <n v="436"/>
    <s v="Blinky"/>
    <s v="Blinky is the story of a naÃ¯ve simpleton who suddenly finds himself struggling to adapt to changes within his environment."/>
    <x v="28"/>
    <n v="0"/>
    <x v="2"/>
    <x v="0"/>
    <s v="USD"/>
    <x v="436"/>
    <x v="436"/>
    <x v="0"/>
    <x v="78"/>
    <x v="1"/>
    <x v="5"/>
    <x v="109"/>
    <e v="#DIV/0!"/>
    <x v="0"/>
    <x v="5"/>
    <x v="436"/>
    <x v="436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x v="5"/>
    <s v="CAD"/>
    <x v="437"/>
    <x v="437"/>
    <x v="0"/>
    <x v="78"/>
    <x v="1"/>
    <x v="5"/>
    <x v="109"/>
    <e v="#DIV/0!"/>
    <x v="0"/>
    <x v="5"/>
    <x v="437"/>
    <x v="437"/>
  </r>
  <r>
    <n v="438"/>
    <s v="In Game: The Animated Series"/>
    <s v="As Smyton pushes himself to become respected, he unlocks secrets about himself and the world around him."/>
    <x v="22"/>
    <n v="1876"/>
    <x v="2"/>
    <x v="0"/>
    <s v="USD"/>
    <x v="438"/>
    <x v="438"/>
    <x v="0"/>
    <x v="202"/>
    <x v="1"/>
    <x v="5"/>
    <x v="369"/>
    <n v="170.54545454545453"/>
    <x v="0"/>
    <x v="5"/>
    <x v="438"/>
    <x v="438"/>
  </r>
  <r>
    <n v="439"/>
    <s v="Starting a cartoon series"/>
    <s v="Hi everyone, I'm trying to begin a cartoon series. It's a show about space bounty hunters and their adventures as they travel around."/>
    <x v="52"/>
    <n v="0"/>
    <x v="2"/>
    <x v="0"/>
    <s v="USD"/>
    <x v="439"/>
    <x v="439"/>
    <x v="0"/>
    <x v="78"/>
    <x v="1"/>
    <x v="5"/>
    <x v="109"/>
    <e v="#DIV/0!"/>
    <x v="0"/>
    <x v="5"/>
    <x v="439"/>
    <x v="439"/>
  </r>
  <r>
    <n v="440"/>
    <s v="Consumed"/>
    <s v="A stop-motion animation made by a one girl team, with a camera, creativity, and a lot of determination."/>
    <x v="10"/>
    <n v="5"/>
    <x v="2"/>
    <x v="0"/>
    <s v="USD"/>
    <x v="440"/>
    <x v="440"/>
    <x v="0"/>
    <x v="29"/>
    <x v="1"/>
    <x v="5"/>
    <x v="370"/>
    <n v="5"/>
    <x v="0"/>
    <x v="5"/>
    <x v="440"/>
    <x v="440"/>
  </r>
  <r>
    <n v="441"/>
    <s v="Wolf Squad Lego Stop Motion"/>
    <s v="A group of specialist clones called Wolf Squad are the only clones left after order 66 and are searching the galaxy for survivors!"/>
    <x v="44"/>
    <n v="0"/>
    <x v="2"/>
    <x v="1"/>
    <s v="GBP"/>
    <x v="441"/>
    <x v="441"/>
    <x v="0"/>
    <x v="78"/>
    <x v="1"/>
    <x v="5"/>
    <x v="109"/>
    <e v="#DIV/0!"/>
    <x v="0"/>
    <x v="5"/>
    <x v="441"/>
    <x v="441"/>
  </r>
  <r>
    <n v="442"/>
    <s v="The Paranormal Idiot"/>
    <s v="Doomsday is here"/>
    <x v="73"/>
    <n v="6691"/>
    <x v="2"/>
    <x v="0"/>
    <s v="USD"/>
    <x v="442"/>
    <x v="442"/>
    <x v="0"/>
    <x v="57"/>
    <x v="1"/>
    <x v="5"/>
    <x v="371"/>
    <n v="393.58823529411762"/>
    <x v="0"/>
    <x v="5"/>
    <x v="442"/>
    <x v="442"/>
  </r>
  <r>
    <n v="443"/>
    <s v="Bad Teddy Studios"/>
    <s v="We love cartoons!! We want to make more but it costs money to so. Be apart of your daily dose of WTF!?! Pledge now!!"/>
    <x v="3"/>
    <n v="10"/>
    <x v="2"/>
    <x v="5"/>
    <s v="CAD"/>
    <x v="443"/>
    <x v="443"/>
    <x v="0"/>
    <x v="84"/>
    <x v="1"/>
    <x v="5"/>
    <x v="370"/>
    <n v="5"/>
    <x v="0"/>
    <x v="5"/>
    <x v="443"/>
    <x v="443"/>
  </r>
  <r>
    <n v="444"/>
    <s v="Discovering the Other Woman"/>
    <s v="An upcoming animated web sitcom series centered around dealing with life, love, and relationships."/>
    <x v="28"/>
    <n v="50"/>
    <x v="2"/>
    <x v="0"/>
    <s v="USD"/>
    <x v="444"/>
    <x v="444"/>
    <x v="0"/>
    <x v="29"/>
    <x v="1"/>
    <x v="5"/>
    <x v="152"/>
    <n v="50"/>
    <x v="0"/>
    <x v="5"/>
    <x v="444"/>
    <x v="444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x v="0"/>
    <s v="USD"/>
    <x v="445"/>
    <x v="445"/>
    <x v="0"/>
    <x v="84"/>
    <x v="1"/>
    <x v="5"/>
    <x v="372"/>
    <n v="1"/>
    <x v="0"/>
    <x v="5"/>
    <x v="445"/>
    <x v="445"/>
  </r>
  <r>
    <n v="446"/>
    <s v="DisChord"/>
    <s v="A faith based animated short. (The same guy who said a picture is worth a thousand words also said a cartoon is worth two thousand.)"/>
    <x v="124"/>
    <n v="766"/>
    <x v="2"/>
    <x v="0"/>
    <s v="USD"/>
    <x v="446"/>
    <x v="446"/>
    <x v="0"/>
    <x v="38"/>
    <x v="1"/>
    <x v="5"/>
    <x v="373"/>
    <n v="47.875"/>
    <x v="0"/>
    <x v="5"/>
    <x v="446"/>
    <x v="446"/>
  </r>
  <r>
    <n v="447"/>
    <s v="Fat Rich Bastards Animated videos"/>
    <s v="10 tracks have been professionally recorded by CGI supergroup, The Fat Rich Bastards. Funding required for 10 animated music videos."/>
    <x v="11"/>
    <n v="5"/>
    <x v="2"/>
    <x v="1"/>
    <s v="GBP"/>
    <x v="447"/>
    <x v="447"/>
    <x v="0"/>
    <x v="29"/>
    <x v="1"/>
    <x v="5"/>
    <x v="374"/>
    <n v="5"/>
    <x v="0"/>
    <x v="5"/>
    <x v="447"/>
    <x v="447"/>
  </r>
  <r>
    <n v="448"/>
    <s v="The Last Mice"/>
    <s v="Max is a pessimistic mouse, always fantasizing about the end of the world. In The Last Mice, Max's fantasy becomes a real nightmare."/>
    <x v="30"/>
    <n v="82.01"/>
    <x v="2"/>
    <x v="0"/>
    <s v="USD"/>
    <x v="448"/>
    <x v="448"/>
    <x v="0"/>
    <x v="80"/>
    <x v="1"/>
    <x v="5"/>
    <x v="375"/>
    <n v="20.502500000000001"/>
    <x v="0"/>
    <x v="5"/>
    <x v="448"/>
    <x v="448"/>
  </r>
  <r>
    <n v="449"/>
    <s v="Shell &amp; Paddy"/>
    <s v="Shell &amp; Paddy is a 2D animation cartoon with 4 minutes of slapstick surreal humour staring two animal characters in weird, wacky world."/>
    <x v="13"/>
    <n v="45"/>
    <x v="2"/>
    <x v="1"/>
    <s v="GBP"/>
    <x v="449"/>
    <x v="449"/>
    <x v="0"/>
    <x v="81"/>
    <x v="1"/>
    <x v="5"/>
    <x v="376"/>
    <n v="9"/>
    <x v="0"/>
    <x v="5"/>
    <x v="449"/>
    <x v="449"/>
  </r>
  <r>
    <n v="450"/>
    <s v="DreamAfrica"/>
    <s v="Why do the moon and stars receive their light from the sun? Africa has a story to tell. Ananse and Kweku appear in this great folktale."/>
    <x v="63"/>
    <n v="396"/>
    <x v="2"/>
    <x v="0"/>
    <s v="USD"/>
    <x v="450"/>
    <x v="450"/>
    <x v="0"/>
    <x v="63"/>
    <x v="1"/>
    <x v="5"/>
    <x v="377"/>
    <n v="56.571428571428569"/>
    <x v="0"/>
    <x v="5"/>
    <x v="450"/>
    <x v="450"/>
  </r>
  <r>
    <n v="451"/>
    <s v="The Gangbangers"/>
    <s v="This comedy follows two devils who discover a magical boombox to become musicians after an 80s rapture enchants earth with fairy-tales."/>
    <x v="22"/>
    <n v="0"/>
    <x v="2"/>
    <x v="0"/>
    <s v="USD"/>
    <x v="451"/>
    <x v="451"/>
    <x v="0"/>
    <x v="78"/>
    <x v="1"/>
    <x v="5"/>
    <x v="109"/>
    <e v="#DIV/0!"/>
    <x v="0"/>
    <x v="5"/>
    <x v="451"/>
    <x v="451"/>
  </r>
  <r>
    <n v="452"/>
    <s v="Lost in the Shadows"/>
    <s v="A man must find his way out of the depths of the shadows by using the aid of a little girl."/>
    <x v="47"/>
    <n v="480"/>
    <x v="2"/>
    <x v="0"/>
    <s v="USD"/>
    <x v="452"/>
    <x v="452"/>
    <x v="0"/>
    <x v="8"/>
    <x v="1"/>
    <x v="5"/>
    <x v="378"/>
    <n v="40"/>
    <x v="0"/>
    <x v="5"/>
    <x v="452"/>
    <x v="452"/>
  </r>
  <r>
    <n v="453"/>
    <s v="Jamboni Brothers Pizza Pilot"/>
    <s v="A 7 minute broadcast-quality web pilot (in 3D animation) of Jamboni Brothers Pizza {the ultimate goal being a cartoon TV series}."/>
    <x v="128"/>
    <n v="26"/>
    <x v="2"/>
    <x v="0"/>
    <s v="USD"/>
    <x v="453"/>
    <x v="453"/>
    <x v="0"/>
    <x v="84"/>
    <x v="1"/>
    <x v="5"/>
    <x v="379"/>
    <n v="13"/>
    <x v="0"/>
    <x v="5"/>
    <x v="453"/>
    <x v="453"/>
  </r>
  <r>
    <n v="454"/>
    <s v="Super Hi-Speed Road Strikers"/>
    <s v="Itâ€™s an Action/Adventure Anime for The Yuusha Brave series, G1 Transformer, and the Fast and the Furious Fans!"/>
    <x v="3"/>
    <n v="82"/>
    <x v="2"/>
    <x v="0"/>
    <s v="USD"/>
    <x v="454"/>
    <x v="454"/>
    <x v="0"/>
    <x v="81"/>
    <x v="1"/>
    <x v="5"/>
    <x v="380"/>
    <n v="16.399999999999999"/>
    <x v="0"/>
    <x v="5"/>
    <x v="454"/>
    <x v="454"/>
  </r>
  <r>
    <n v="455"/>
    <s v="The FunBunch Cartoon!!!"/>
    <s v="Goal The FunBunch characters animated on TV: Fun entertainment for kids just like other authors before us (ex.Arthur,Clifford,Dr Seuss)"/>
    <x v="99"/>
    <n v="45"/>
    <x v="2"/>
    <x v="0"/>
    <s v="USD"/>
    <x v="455"/>
    <x v="455"/>
    <x v="0"/>
    <x v="84"/>
    <x v="1"/>
    <x v="5"/>
    <x v="381"/>
    <n v="22.5"/>
    <x v="0"/>
    <x v="5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x v="0"/>
    <s v="USD"/>
    <x v="456"/>
    <x v="456"/>
    <x v="0"/>
    <x v="83"/>
    <x v="1"/>
    <x v="5"/>
    <x v="382"/>
    <n v="20.333333333333332"/>
    <x v="0"/>
    <x v="5"/>
    <x v="456"/>
    <x v="456"/>
  </r>
  <r>
    <n v="457"/>
    <s v="phenix heart 3D animation"/>
    <s v="from my photo work, pyro techniques, aqua technitque and more , i will take the pricipale personnage to the lost land of phenix where ."/>
    <x v="22"/>
    <n v="0"/>
    <x v="2"/>
    <x v="5"/>
    <s v="CAD"/>
    <x v="457"/>
    <x v="457"/>
    <x v="0"/>
    <x v="78"/>
    <x v="1"/>
    <x v="5"/>
    <x v="109"/>
    <e v="#DIV/0!"/>
    <x v="0"/>
    <x v="5"/>
    <x v="457"/>
    <x v="457"/>
  </r>
  <r>
    <n v="458"/>
    <s v="DE_dust2: Hacker's Wrath"/>
    <s v="An animated parody of the game, Counter-Strike. The sequel to the very popular Counter-Strike: DE_dust2. Hacker is back!"/>
    <x v="3"/>
    <n v="821"/>
    <x v="2"/>
    <x v="1"/>
    <s v="GBP"/>
    <x v="458"/>
    <x v="458"/>
    <x v="0"/>
    <x v="72"/>
    <x v="1"/>
    <x v="5"/>
    <x v="383"/>
    <n v="16.755102040816325"/>
    <x v="0"/>
    <x v="5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x v="0"/>
    <s v="USD"/>
    <x v="459"/>
    <x v="459"/>
    <x v="0"/>
    <x v="29"/>
    <x v="1"/>
    <x v="5"/>
    <x v="384"/>
    <n v="25"/>
    <x v="0"/>
    <x v="5"/>
    <x v="459"/>
    <x v="459"/>
  </r>
  <r>
    <n v="460"/>
    <s v="Darwin's Kiss"/>
    <s v="An animated web series about biological evolution gone haywire."/>
    <x v="0"/>
    <n v="25"/>
    <x v="2"/>
    <x v="0"/>
    <s v="USD"/>
    <x v="460"/>
    <x v="460"/>
    <x v="0"/>
    <x v="84"/>
    <x v="1"/>
    <x v="5"/>
    <x v="385"/>
    <n v="12.5"/>
    <x v="0"/>
    <x v="5"/>
    <x v="460"/>
    <x v="460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x v="1"/>
    <s v="GBP"/>
    <x v="461"/>
    <x v="461"/>
    <x v="0"/>
    <x v="78"/>
    <x v="1"/>
    <x v="5"/>
    <x v="109"/>
    <e v="#DIV/0!"/>
    <x v="0"/>
    <x v="5"/>
    <x v="461"/>
    <x v="461"/>
  </r>
  <r>
    <n v="462"/>
    <s v="THE FORGOTTEN LAND"/>
    <s v="A prince who becomes a slave, suffers of amnesia far away from his land. Slowly he recovers memory and returns where all started."/>
    <x v="57"/>
    <n v="0"/>
    <x v="2"/>
    <x v="0"/>
    <s v="USD"/>
    <x v="462"/>
    <x v="462"/>
    <x v="0"/>
    <x v="78"/>
    <x v="1"/>
    <x v="5"/>
    <x v="109"/>
    <e v="#DIV/0!"/>
    <x v="0"/>
    <x v="5"/>
    <x v="462"/>
    <x v="462"/>
  </r>
  <r>
    <n v="463"/>
    <s v="Tuskegee Redtails"/>
    <s v="Depicts the contribution the Tuskegee airmen made in certain historical events that helped turn the tide in World War II."/>
    <x v="56"/>
    <n v="1250"/>
    <x v="2"/>
    <x v="0"/>
    <s v="USD"/>
    <x v="463"/>
    <x v="463"/>
    <x v="0"/>
    <x v="202"/>
    <x v="1"/>
    <x v="5"/>
    <x v="386"/>
    <n v="113.63636363636364"/>
    <x v="0"/>
    <x v="5"/>
    <x v="463"/>
    <x v="463"/>
  </r>
  <r>
    <n v="464"/>
    <s v="PokÃ©Movie - A PokÃ©monâ„¢ school project"/>
    <s v="We are three students that want to make a short PokÃ©mon movie as a school project!"/>
    <x v="132"/>
    <n v="1"/>
    <x v="2"/>
    <x v="12"/>
    <s v="EUR"/>
    <x v="464"/>
    <x v="464"/>
    <x v="0"/>
    <x v="29"/>
    <x v="1"/>
    <x v="5"/>
    <x v="387"/>
    <n v="1"/>
    <x v="0"/>
    <x v="5"/>
    <x v="464"/>
    <x v="464"/>
  </r>
  <r>
    <n v="465"/>
    <s v="&quot;Amp&quot; A Story About a Robot"/>
    <s v="&quot;Amp&quot; is a short film about a robot with needs."/>
    <x v="133"/>
    <n v="138"/>
    <x v="2"/>
    <x v="0"/>
    <s v="USD"/>
    <x v="465"/>
    <x v="465"/>
    <x v="0"/>
    <x v="22"/>
    <x v="1"/>
    <x v="5"/>
    <x v="388"/>
    <n v="17.25"/>
    <x v="0"/>
    <x v="5"/>
    <x v="465"/>
    <x v="465"/>
  </r>
  <r>
    <n v="466"/>
    <s v="The Legend Of The Crimson Knight"/>
    <s v="(Working storyboard for animated project) A multi-generational Knight that wages war on criminals and corrupt governments"/>
    <x v="3"/>
    <n v="76"/>
    <x v="2"/>
    <x v="0"/>
    <s v="USD"/>
    <x v="466"/>
    <x v="466"/>
    <x v="0"/>
    <x v="81"/>
    <x v="1"/>
    <x v="5"/>
    <x v="389"/>
    <n v="15.2"/>
    <x v="0"/>
    <x v="5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x v="0"/>
    <s v="USD"/>
    <x v="467"/>
    <x v="467"/>
    <x v="0"/>
    <x v="70"/>
    <x v="1"/>
    <x v="5"/>
    <x v="390"/>
    <n v="110.64102564102564"/>
    <x v="0"/>
    <x v="5"/>
    <x v="467"/>
    <x v="467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x v="0"/>
    <s v="USD"/>
    <x v="468"/>
    <x v="468"/>
    <x v="0"/>
    <x v="78"/>
    <x v="1"/>
    <x v="5"/>
    <x v="109"/>
    <e v="#DIV/0!"/>
    <x v="0"/>
    <x v="5"/>
    <x v="468"/>
    <x v="468"/>
  </r>
  <r>
    <n v="469"/>
    <s v="Dreamland PERSONALISED Animated Shorts Film"/>
    <s v="Create a personalised animation film using your child's name and photo."/>
    <x v="12"/>
    <n v="0"/>
    <x v="2"/>
    <x v="1"/>
    <s v="GBP"/>
    <x v="469"/>
    <x v="469"/>
    <x v="0"/>
    <x v="78"/>
    <x v="1"/>
    <x v="5"/>
    <x v="109"/>
    <e v="#DIV/0!"/>
    <x v="0"/>
    <x v="5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x v="0"/>
    <s v="USD"/>
    <x v="470"/>
    <x v="470"/>
    <x v="0"/>
    <x v="84"/>
    <x v="1"/>
    <x v="5"/>
    <x v="391"/>
    <n v="25.5"/>
    <x v="0"/>
    <x v="5"/>
    <x v="470"/>
    <x v="470"/>
  </r>
  <r>
    <n v="471"/>
    <s v="Red Origins"/>
    <s v="Three kids try to stop Mazi Mbe's plan to restore Africa to its original state where Tricksters &amp; Spirits ruled_x000a_and Juju was law."/>
    <x v="56"/>
    <n v="6541"/>
    <x v="2"/>
    <x v="0"/>
    <s v="USD"/>
    <x v="471"/>
    <x v="471"/>
    <x v="0"/>
    <x v="203"/>
    <x v="1"/>
    <x v="5"/>
    <x v="392"/>
    <n v="38.476470588235294"/>
    <x v="0"/>
    <x v="5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x v="0"/>
    <s v="USD"/>
    <x v="472"/>
    <x v="472"/>
    <x v="0"/>
    <x v="81"/>
    <x v="1"/>
    <x v="5"/>
    <x v="393"/>
    <n v="28.2"/>
    <x v="0"/>
    <x v="5"/>
    <x v="472"/>
    <x v="472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x v="0"/>
    <s v="USD"/>
    <x v="473"/>
    <x v="473"/>
    <x v="0"/>
    <x v="25"/>
    <x v="1"/>
    <x v="5"/>
    <x v="394"/>
    <n v="61.5"/>
    <x v="0"/>
    <x v="5"/>
    <x v="473"/>
    <x v="473"/>
  </r>
  <r>
    <n v="474"/>
    <s v="TAO Mr. Fantastic!!"/>
    <s v="Time travel the light Mr. Fantastic!  Spin the dimensions toward other continuums and worlds.  Hold onto your panties."/>
    <x v="126"/>
    <n v="1"/>
    <x v="2"/>
    <x v="0"/>
    <s v="USD"/>
    <x v="474"/>
    <x v="474"/>
    <x v="0"/>
    <x v="29"/>
    <x v="1"/>
    <x v="5"/>
    <x v="395"/>
    <n v="1"/>
    <x v="0"/>
    <x v="5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x v="0"/>
    <s v="USD"/>
    <x v="475"/>
    <x v="475"/>
    <x v="0"/>
    <x v="78"/>
    <x v="1"/>
    <x v="5"/>
    <x v="109"/>
    <e v="#DIV/0!"/>
    <x v="0"/>
    <x v="5"/>
    <x v="475"/>
    <x v="475"/>
  </r>
  <r>
    <n v="476"/>
    <s v="Sight Word Music Videos"/>
    <s v="Animated Music Videos that teach kids how to read."/>
    <x v="135"/>
    <n v="4906.59"/>
    <x v="2"/>
    <x v="0"/>
    <s v="USD"/>
    <x v="476"/>
    <x v="476"/>
    <x v="0"/>
    <x v="204"/>
    <x v="1"/>
    <x v="5"/>
    <x v="396"/>
    <n v="39.569274193548388"/>
    <x v="0"/>
    <x v="5"/>
    <x v="476"/>
    <x v="476"/>
  </r>
  <r>
    <n v="477"/>
    <s v="Hymn of Unity"/>
    <s v="A Comedy-drama animation revolving around a man who finds a problematic pair of headphones that literally take over his whole life."/>
    <x v="15"/>
    <n v="0"/>
    <x v="2"/>
    <x v="0"/>
    <s v="USD"/>
    <x v="477"/>
    <x v="477"/>
    <x v="0"/>
    <x v="78"/>
    <x v="1"/>
    <x v="5"/>
    <x v="109"/>
    <e v="#DIV/0!"/>
    <x v="0"/>
    <x v="5"/>
    <x v="477"/>
    <x v="477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x v="0"/>
    <s v="USD"/>
    <x v="478"/>
    <x v="478"/>
    <x v="0"/>
    <x v="78"/>
    <x v="1"/>
    <x v="5"/>
    <x v="109"/>
    <e v="#DIV/0!"/>
    <x v="0"/>
    <x v="5"/>
    <x v="478"/>
    <x v="478"/>
  </r>
  <r>
    <n v="479"/>
    <s v="Harvard Math 55A and Stanford Math 51H Animated!"/>
    <s v="ANIMATING the most INFAMOUS Math Courses in America and TRANSLATING them for the mathematical underdog!"/>
    <x v="36"/>
    <n v="4884"/>
    <x v="2"/>
    <x v="0"/>
    <s v="USD"/>
    <x v="479"/>
    <x v="479"/>
    <x v="0"/>
    <x v="165"/>
    <x v="1"/>
    <x v="5"/>
    <x v="397"/>
    <n v="88.8"/>
    <x v="0"/>
    <x v="5"/>
    <x v="479"/>
    <x v="479"/>
  </r>
  <r>
    <n v="480"/>
    <s v="The CafÃ©"/>
    <s v="To court his muse, an artist must first outsmart her dog.  A short animated film collaboration by Dana and Terrence Masson."/>
    <x v="79"/>
    <n v="7764"/>
    <x v="2"/>
    <x v="0"/>
    <s v="USD"/>
    <x v="480"/>
    <x v="480"/>
    <x v="0"/>
    <x v="205"/>
    <x v="1"/>
    <x v="5"/>
    <x v="398"/>
    <n v="55.457142857142856"/>
    <x v="0"/>
    <x v="5"/>
    <x v="480"/>
    <x v="480"/>
  </r>
  <r>
    <n v="481"/>
    <s v="ERA"/>
    <s v="The year is 2043. Test subject David Beck has been augmented with psychokinetic abilities. He uses his newfound gifts to thwart evil."/>
    <x v="11"/>
    <n v="1830"/>
    <x v="2"/>
    <x v="0"/>
    <s v="USD"/>
    <x v="481"/>
    <x v="481"/>
    <x v="0"/>
    <x v="64"/>
    <x v="1"/>
    <x v="5"/>
    <x v="399"/>
    <n v="87.142857142857139"/>
    <x v="0"/>
    <x v="5"/>
    <x v="481"/>
    <x v="481"/>
  </r>
  <r>
    <n v="482"/>
    <s v="Animated Stand-up Routines Shenanigans"/>
    <s v="Help me quit my day job and also create animated Stand-up routines from local up and coming comedians."/>
    <x v="3"/>
    <n v="10"/>
    <x v="2"/>
    <x v="0"/>
    <s v="USD"/>
    <x v="482"/>
    <x v="482"/>
    <x v="0"/>
    <x v="29"/>
    <x v="1"/>
    <x v="5"/>
    <x v="370"/>
    <n v="10"/>
    <x v="0"/>
    <x v="5"/>
    <x v="482"/>
    <x v="482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x v="1"/>
    <s v="GBP"/>
    <x v="483"/>
    <x v="483"/>
    <x v="0"/>
    <x v="206"/>
    <x v="1"/>
    <x v="5"/>
    <x v="400"/>
    <n v="51.224489795918366"/>
    <x v="0"/>
    <x v="5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x v="1"/>
    <s v="GBP"/>
    <x v="484"/>
    <x v="484"/>
    <x v="0"/>
    <x v="202"/>
    <x v="1"/>
    <x v="5"/>
    <x v="401"/>
    <n v="13.545454545454545"/>
    <x v="0"/>
    <x v="5"/>
    <x v="484"/>
    <x v="484"/>
  </r>
  <r>
    <n v="485"/>
    <s v="The Lighthouse and the Lock cartoon - funny stuff for kids."/>
    <s v="Last few days to make this toon a reality! 5 funny toons for YOU! See the pilot episode here!"/>
    <x v="136"/>
    <n v="8315.01"/>
    <x v="2"/>
    <x v="1"/>
    <s v="GBP"/>
    <x v="485"/>
    <x v="485"/>
    <x v="0"/>
    <x v="207"/>
    <x v="1"/>
    <x v="5"/>
    <x v="402"/>
    <n v="66.520080000000007"/>
    <x v="0"/>
    <x v="5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x v="2"/>
    <s v="AUD"/>
    <x v="486"/>
    <x v="486"/>
    <x v="0"/>
    <x v="29"/>
    <x v="1"/>
    <x v="5"/>
    <x v="403"/>
    <n v="50"/>
    <x v="0"/>
    <x v="5"/>
    <x v="486"/>
    <x v="486"/>
  </r>
  <r>
    <n v="487"/>
    <s v="The Adventures of Daryl and Straight Man"/>
    <s v="Hey everyone we are producing a new show called The Adventures of Daryl and Straight Man. It is an animated comedy web series."/>
    <x v="63"/>
    <n v="0"/>
    <x v="2"/>
    <x v="5"/>
    <s v="CAD"/>
    <x v="487"/>
    <x v="487"/>
    <x v="0"/>
    <x v="78"/>
    <x v="1"/>
    <x v="5"/>
    <x v="109"/>
    <e v="#DIV/0!"/>
    <x v="0"/>
    <x v="5"/>
    <x v="487"/>
    <x v="487"/>
  </r>
  <r>
    <n v="488"/>
    <s v="City Animals independent cartoon series"/>
    <s v="When humans left the earth, the animals took over the city. What could go wrong? Well...everything!"/>
    <x v="14"/>
    <n v="0"/>
    <x v="2"/>
    <x v="0"/>
    <s v="USD"/>
    <x v="488"/>
    <x v="488"/>
    <x v="0"/>
    <x v="78"/>
    <x v="1"/>
    <x v="5"/>
    <x v="109"/>
    <e v="#DIV/0!"/>
    <x v="0"/>
    <x v="5"/>
    <x v="488"/>
    <x v="488"/>
  </r>
  <r>
    <n v="489"/>
    <s v="THE GUINEAS SHOW"/>
    <s v="Help America's favorite dysfunctional immigrant family THE GUINEAS launch the first season of their animated web series."/>
    <x v="138"/>
    <n v="215"/>
    <x v="2"/>
    <x v="0"/>
    <s v="USD"/>
    <x v="489"/>
    <x v="489"/>
    <x v="0"/>
    <x v="83"/>
    <x v="1"/>
    <x v="5"/>
    <x v="404"/>
    <n v="71.666666666666671"/>
    <x v="0"/>
    <x v="5"/>
    <x v="489"/>
    <x v="489"/>
  </r>
  <r>
    <n v="490"/>
    <s v="PROJECT IS CANCELLED"/>
    <s v="Cancelled"/>
    <x v="28"/>
    <n v="0"/>
    <x v="2"/>
    <x v="0"/>
    <s v="USD"/>
    <x v="490"/>
    <x v="490"/>
    <x v="0"/>
    <x v="78"/>
    <x v="1"/>
    <x v="5"/>
    <x v="109"/>
    <e v="#DIV/0!"/>
    <x v="0"/>
    <x v="5"/>
    <x v="490"/>
    <x v="490"/>
  </r>
  <r>
    <n v="491"/>
    <s v="Guess What? Gus"/>
    <s v="&quot;Guess What? Gus&quot; is a magical animated comedy that follow a new kid who playful antics for attention make the news."/>
    <x v="3"/>
    <n v="0"/>
    <x v="2"/>
    <x v="0"/>
    <s v="USD"/>
    <x v="491"/>
    <x v="491"/>
    <x v="0"/>
    <x v="78"/>
    <x v="1"/>
    <x v="5"/>
    <x v="109"/>
    <e v="#DIV/0!"/>
    <x v="0"/>
    <x v="5"/>
    <x v="491"/>
    <x v="491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x v="11"/>
    <s v="SEK"/>
    <x v="492"/>
    <x v="492"/>
    <x v="0"/>
    <x v="78"/>
    <x v="1"/>
    <x v="5"/>
    <x v="109"/>
    <e v="#DIV/0!"/>
    <x v="0"/>
    <x v="5"/>
    <x v="492"/>
    <x v="492"/>
  </r>
  <r>
    <n v="493"/>
    <s v="Joc Barrera The Chupacabra Hunter"/>
    <s v="The Chupacabra is not a myth and one man is on a mission to prove its existence no matter what, his name is Joc Barrera."/>
    <x v="11"/>
    <n v="0"/>
    <x v="2"/>
    <x v="1"/>
    <s v="GBP"/>
    <x v="493"/>
    <x v="493"/>
    <x v="0"/>
    <x v="78"/>
    <x v="1"/>
    <x v="5"/>
    <x v="109"/>
    <e v="#DIV/0!"/>
    <x v="0"/>
    <x v="5"/>
    <x v="493"/>
    <x v="493"/>
  </r>
  <r>
    <n v="494"/>
    <s v="The Grigori"/>
    <s v="Angels come to Earth in human disguise to deceive mankind, rule the Earth as gods, create a hybrid army &amp; destroy all who oppose them."/>
    <x v="22"/>
    <n v="31"/>
    <x v="2"/>
    <x v="0"/>
    <s v="USD"/>
    <x v="494"/>
    <x v="494"/>
    <x v="0"/>
    <x v="83"/>
    <x v="1"/>
    <x v="5"/>
    <x v="405"/>
    <n v="10.333333333333334"/>
    <x v="0"/>
    <x v="5"/>
    <x v="494"/>
    <x v="494"/>
  </r>
  <r>
    <n v="495"/>
    <s v="Average Heroes pilot"/>
    <s v="two friends set out to conquer and reach the level cap of the quest watch, how will they do it when they're 2 teenage idiots"/>
    <x v="39"/>
    <n v="0"/>
    <x v="2"/>
    <x v="0"/>
    <s v="USD"/>
    <x v="495"/>
    <x v="495"/>
    <x v="0"/>
    <x v="78"/>
    <x v="1"/>
    <x v="5"/>
    <x v="109"/>
    <e v="#DIV/0!"/>
    <x v="0"/>
    <x v="5"/>
    <x v="495"/>
    <x v="495"/>
  </r>
  <r>
    <n v="496"/>
    <s v="Airships and Anatasia: The Movie"/>
    <s v="The movie is about the adventures of Ethan, Danna, The mysterious inventor and more."/>
    <x v="127"/>
    <n v="1"/>
    <x v="2"/>
    <x v="0"/>
    <s v="USD"/>
    <x v="496"/>
    <x v="496"/>
    <x v="0"/>
    <x v="29"/>
    <x v="1"/>
    <x v="5"/>
    <x v="406"/>
    <n v="1"/>
    <x v="0"/>
    <x v="5"/>
    <x v="496"/>
    <x v="496"/>
  </r>
  <r>
    <n v="497"/>
    <s v="Galaxy Probe Kids"/>
    <s v="live-action/animated series pilot."/>
    <x v="140"/>
    <n v="30"/>
    <x v="2"/>
    <x v="0"/>
    <s v="USD"/>
    <x v="497"/>
    <x v="497"/>
    <x v="0"/>
    <x v="83"/>
    <x v="1"/>
    <x v="5"/>
    <x v="407"/>
    <n v="10"/>
    <x v="0"/>
    <x v="5"/>
    <x v="497"/>
    <x v="497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x v="0"/>
    <s v="USD"/>
    <x v="498"/>
    <x v="498"/>
    <x v="0"/>
    <x v="19"/>
    <x v="1"/>
    <x v="5"/>
    <x v="408"/>
    <n v="136.09090909090909"/>
    <x v="0"/>
    <x v="5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x v="0"/>
    <s v="USD"/>
    <x v="499"/>
    <x v="499"/>
    <x v="0"/>
    <x v="55"/>
    <x v="1"/>
    <x v="5"/>
    <x v="409"/>
    <n v="73.461538461538467"/>
    <x v="0"/>
    <x v="5"/>
    <x v="499"/>
    <x v="499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x v="0"/>
    <s v="USD"/>
    <x v="500"/>
    <x v="500"/>
    <x v="0"/>
    <x v="80"/>
    <x v="1"/>
    <x v="5"/>
    <x v="410"/>
    <n v="53.75"/>
    <x v="0"/>
    <x v="5"/>
    <x v="500"/>
    <x v="500"/>
  </r>
  <r>
    <n v="501"/>
    <s v="World War 4"/>
    <s v="Based on the invention portfolio of a patented inventor World War Four is a look into the future of warfare and humanity as a whole"/>
    <x v="3"/>
    <n v="0"/>
    <x v="2"/>
    <x v="0"/>
    <s v="USD"/>
    <x v="501"/>
    <x v="501"/>
    <x v="0"/>
    <x v="78"/>
    <x v="1"/>
    <x v="5"/>
    <x v="109"/>
    <e v="#DIV/0!"/>
    <x v="0"/>
    <x v="5"/>
    <x v="501"/>
    <x v="501"/>
  </r>
  <r>
    <n v="502"/>
    <s v="Strawberry Bowl"/>
    <s v="This Strawberry Bowl concept is the 1st of many episodes.  These episodes will be released in accordance with the harvest of the month."/>
    <x v="22"/>
    <n v="230"/>
    <x v="2"/>
    <x v="0"/>
    <s v="USD"/>
    <x v="502"/>
    <x v="502"/>
    <x v="0"/>
    <x v="80"/>
    <x v="1"/>
    <x v="5"/>
    <x v="411"/>
    <n v="57.5"/>
    <x v="0"/>
    <x v="5"/>
    <x v="502"/>
    <x v="502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x v="1"/>
    <s v="GBP"/>
    <x v="503"/>
    <x v="503"/>
    <x v="0"/>
    <x v="82"/>
    <x v="1"/>
    <x v="5"/>
    <x v="412"/>
    <n v="12.666666666666666"/>
    <x v="0"/>
    <x v="5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x v="0"/>
    <s v="USD"/>
    <x v="504"/>
    <x v="504"/>
    <x v="0"/>
    <x v="81"/>
    <x v="1"/>
    <x v="5"/>
    <x v="413"/>
    <n v="67"/>
    <x v="0"/>
    <x v="5"/>
    <x v="504"/>
    <x v="504"/>
  </r>
  <r>
    <n v="505"/>
    <s v="MY4FACES THE ANIMATED MOVIE"/>
    <s v="This wonderful movie will tells the story of two adorable aliens who crash land into a familyâ€™s backyard, and travel the Earth."/>
    <x v="14"/>
    <n v="52"/>
    <x v="2"/>
    <x v="0"/>
    <s v="USD"/>
    <x v="505"/>
    <x v="505"/>
    <x v="0"/>
    <x v="25"/>
    <x v="1"/>
    <x v="5"/>
    <x v="414"/>
    <n v="3.7142857142857144"/>
    <x v="0"/>
    <x v="5"/>
    <x v="505"/>
    <x v="505"/>
  </r>
  <r>
    <n v="506"/>
    <s v="Age of Spirit: The Battle in Heaven"/>
    <s v="A feature-length 3D animation that depicts what happened when the Son of the Morning rebelled against God."/>
    <x v="61"/>
    <n v="250"/>
    <x v="2"/>
    <x v="0"/>
    <s v="USD"/>
    <x v="506"/>
    <x v="506"/>
    <x v="0"/>
    <x v="29"/>
    <x v="1"/>
    <x v="5"/>
    <x v="415"/>
    <n v="250"/>
    <x v="0"/>
    <x v="5"/>
    <x v="506"/>
    <x v="506"/>
  </r>
  <r>
    <n v="507"/>
    <s v="Code Monkeys"/>
    <s v="&quot;Code Monkey(s)&quot; is a short animated-series about life from the perspective of an engineer who feels like an actual &quot;Code Monkey&quot;."/>
    <x v="22"/>
    <n v="640"/>
    <x v="2"/>
    <x v="0"/>
    <s v="USD"/>
    <x v="507"/>
    <x v="507"/>
    <x v="0"/>
    <x v="73"/>
    <x v="1"/>
    <x v="5"/>
    <x v="416"/>
    <n v="64"/>
    <x v="0"/>
    <x v="5"/>
    <x v="507"/>
    <x v="507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x v="0"/>
    <s v="USD"/>
    <x v="508"/>
    <x v="508"/>
    <x v="0"/>
    <x v="83"/>
    <x v="1"/>
    <x v="5"/>
    <x v="417"/>
    <n v="133.33333333333334"/>
    <x v="0"/>
    <x v="5"/>
    <x v="508"/>
    <x v="508"/>
  </r>
  <r>
    <n v="509"/>
    <s v="Indian in Chelsea - Web Animated series"/>
    <s v="A hilarious comedy podcast being turned into an animated series  about an indian servant and his boss."/>
    <x v="10"/>
    <n v="10"/>
    <x v="2"/>
    <x v="1"/>
    <s v="GBP"/>
    <x v="509"/>
    <x v="509"/>
    <x v="0"/>
    <x v="29"/>
    <x v="1"/>
    <x v="5"/>
    <x v="418"/>
    <n v="10"/>
    <x v="0"/>
    <x v="5"/>
    <x v="509"/>
    <x v="509"/>
  </r>
  <r>
    <n v="510"/>
    <s v="TPI Episode 2: Doomsday Dean"/>
    <s v="A mile below the Franco-Swiss border Dean manages to break the Large Hadron Collider and triggers the end of the world."/>
    <x v="32"/>
    <n v="0"/>
    <x v="2"/>
    <x v="0"/>
    <s v="USD"/>
    <x v="510"/>
    <x v="510"/>
    <x v="0"/>
    <x v="78"/>
    <x v="1"/>
    <x v="5"/>
    <x v="109"/>
    <e v="#DIV/0!"/>
    <x v="0"/>
    <x v="5"/>
    <x v="510"/>
    <x v="510"/>
  </r>
  <r>
    <n v="511"/>
    <s v="Stuck On An Eyeland"/>
    <s v="A project that incorporates animation and comic art into a relevant story. 4 boys, 1 eyeland, and a whole lot of drama!!!"/>
    <x v="10"/>
    <n v="150"/>
    <x v="2"/>
    <x v="0"/>
    <s v="USD"/>
    <x v="511"/>
    <x v="511"/>
    <x v="0"/>
    <x v="81"/>
    <x v="1"/>
    <x v="5"/>
    <x v="419"/>
    <n v="30"/>
    <x v="0"/>
    <x v="5"/>
    <x v="511"/>
    <x v="511"/>
  </r>
  <r>
    <n v="512"/>
    <s v="Otherkin The Animated Series"/>
    <s v="We have a fully developed 2D animated series that requires more professional animation. Our first 2 home-animated eps are up online."/>
    <x v="6"/>
    <n v="11"/>
    <x v="2"/>
    <x v="0"/>
    <s v="USD"/>
    <x v="512"/>
    <x v="512"/>
    <x v="0"/>
    <x v="84"/>
    <x v="1"/>
    <x v="5"/>
    <x v="420"/>
    <n v="5.5"/>
    <x v="0"/>
    <x v="5"/>
    <x v="512"/>
    <x v="512"/>
  </r>
  <r>
    <n v="513"/>
    <s v="Paradigm Spiral - The Animated Series"/>
    <s v="A sci-fi fantasy 2.5D anime styled series about some guys trying to save the world, probably..."/>
    <x v="63"/>
    <n v="6962"/>
    <x v="2"/>
    <x v="0"/>
    <s v="USD"/>
    <x v="513"/>
    <x v="513"/>
    <x v="0"/>
    <x v="32"/>
    <x v="1"/>
    <x v="5"/>
    <x v="421"/>
    <n v="102.38235294117646"/>
    <x v="0"/>
    <x v="5"/>
    <x v="513"/>
    <x v="513"/>
  </r>
  <r>
    <n v="514"/>
    <s v="I'm Sticking With You."/>
    <s v="A film created entirely out of paper, visual effects and found objects depicts how one man created a new life for himself."/>
    <x v="15"/>
    <n v="50"/>
    <x v="2"/>
    <x v="5"/>
    <s v="CAD"/>
    <x v="514"/>
    <x v="514"/>
    <x v="0"/>
    <x v="83"/>
    <x v="1"/>
    <x v="5"/>
    <x v="422"/>
    <n v="16.666666666666668"/>
    <x v="0"/>
    <x v="5"/>
    <x v="514"/>
    <x v="514"/>
  </r>
  <r>
    <n v="515"/>
    <s v="A Tale of Faith - An Animated Short Film"/>
    <s v="A Tale of Faith is an animated short film based on the heartwarming tale by Rebbe Nachman of Breslov."/>
    <x v="143"/>
    <n v="24651"/>
    <x v="2"/>
    <x v="0"/>
    <s v="USD"/>
    <x v="515"/>
    <x v="515"/>
    <x v="0"/>
    <x v="69"/>
    <x v="1"/>
    <x v="5"/>
    <x v="423"/>
    <n v="725.02941176470586"/>
    <x v="0"/>
    <x v="5"/>
    <x v="515"/>
    <x v="515"/>
  </r>
  <r>
    <n v="516"/>
    <s v="Shipmates"/>
    <s v="A big brother style comedy animation series starring famous seafarers"/>
    <x v="10"/>
    <n v="0"/>
    <x v="2"/>
    <x v="1"/>
    <s v="GBP"/>
    <x v="516"/>
    <x v="516"/>
    <x v="0"/>
    <x v="78"/>
    <x v="1"/>
    <x v="5"/>
    <x v="109"/>
    <e v="#DIV/0!"/>
    <x v="0"/>
    <x v="5"/>
    <x v="516"/>
    <x v="516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x v="0"/>
    <s v="USD"/>
    <x v="517"/>
    <x v="517"/>
    <x v="0"/>
    <x v="83"/>
    <x v="1"/>
    <x v="5"/>
    <x v="424"/>
    <n v="68.333333333333329"/>
    <x v="0"/>
    <x v="5"/>
    <x v="517"/>
    <x v="517"/>
  </r>
  <r>
    <n v="518"/>
    <s v="Somorrah"/>
    <s v="The community of Somorrah is peaceful and unblemished until &quot;The Boss&quot; power and money starts to diminish &amp; plans to gain it all back!"/>
    <x v="144"/>
    <n v="0"/>
    <x v="2"/>
    <x v="0"/>
    <s v="USD"/>
    <x v="518"/>
    <x v="518"/>
    <x v="0"/>
    <x v="78"/>
    <x v="1"/>
    <x v="5"/>
    <x v="109"/>
    <e v="#DIV/0!"/>
    <x v="0"/>
    <x v="5"/>
    <x v="518"/>
    <x v="518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x v="0"/>
    <s v="USD"/>
    <x v="519"/>
    <x v="519"/>
    <x v="0"/>
    <x v="16"/>
    <x v="1"/>
    <x v="5"/>
    <x v="425"/>
    <n v="39.228571428571428"/>
    <x v="0"/>
    <x v="5"/>
    <x v="519"/>
    <x v="519"/>
  </r>
  <r>
    <n v="520"/>
    <s v="Darktales The Play"/>
    <s v="Tim Arthur's 21st anniversary sell-out production of his 'chilling' and 'sinister' ghostly thriller returns to the Edinburgh Fringe!"/>
    <x v="10"/>
    <n v="5105"/>
    <x v="0"/>
    <x v="1"/>
    <s v="GBP"/>
    <x v="520"/>
    <x v="520"/>
    <x v="0"/>
    <x v="69"/>
    <x v="0"/>
    <x v="6"/>
    <x v="426"/>
    <n v="150.14705882352942"/>
    <x v="1"/>
    <x v="6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x v="0"/>
    <s v="USD"/>
    <x v="521"/>
    <x v="521"/>
    <x v="0"/>
    <x v="66"/>
    <x v="0"/>
    <x v="6"/>
    <x v="427"/>
    <n v="93.428571428571431"/>
    <x v="1"/>
    <x v="6"/>
    <x v="521"/>
    <x v="521"/>
  </r>
  <r>
    <n v="522"/>
    <s v="COMPASS PLAYERS"/>
    <s v="*** TO MAKE DONATIONS IN THE FUTURE                                   GO TO OUR WEBSITE: www.compassplayers.com ***"/>
    <x v="9"/>
    <n v="3440"/>
    <x v="0"/>
    <x v="0"/>
    <s v="USD"/>
    <x v="522"/>
    <x v="522"/>
    <x v="0"/>
    <x v="162"/>
    <x v="0"/>
    <x v="6"/>
    <x v="89"/>
    <n v="110.96774193548387"/>
    <x v="1"/>
    <x v="6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x v="0"/>
    <s v="USD"/>
    <x v="523"/>
    <x v="523"/>
    <x v="0"/>
    <x v="87"/>
    <x v="0"/>
    <x v="6"/>
    <x v="428"/>
    <n v="71.785714285714292"/>
    <x v="1"/>
    <x v="6"/>
    <x v="523"/>
    <x v="523"/>
  </r>
  <r>
    <n v="524"/>
    <s v="Zero Down"/>
    <s v="Angel on the Corner need YOUR help to raise Â£3,500 to take Zero Down by Sarah Hehir to the Edinburgh Fringe Festival this August!"/>
    <x v="8"/>
    <n v="3803.55"/>
    <x v="0"/>
    <x v="1"/>
    <s v="GBP"/>
    <x v="524"/>
    <x v="524"/>
    <x v="0"/>
    <x v="208"/>
    <x v="0"/>
    <x v="6"/>
    <x v="429"/>
    <n v="29.258076923076924"/>
    <x v="1"/>
    <x v="6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x v="0"/>
    <s v="USD"/>
    <x v="525"/>
    <x v="525"/>
    <x v="0"/>
    <x v="8"/>
    <x v="0"/>
    <x v="6"/>
    <x v="31"/>
    <n v="1000"/>
    <x v="1"/>
    <x v="6"/>
    <x v="525"/>
    <x v="525"/>
  </r>
  <r>
    <n v="526"/>
    <s v="Victory by Madicken Malm"/>
    <s v="We have a brand new play. We urgently need your help to fund our production, which opens at Theatre503 on August 18th."/>
    <x v="15"/>
    <n v="1710"/>
    <x v="0"/>
    <x v="1"/>
    <s v="GBP"/>
    <x v="526"/>
    <x v="526"/>
    <x v="0"/>
    <x v="23"/>
    <x v="0"/>
    <x v="6"/>
    <x v="430"/>
    <n v="74.347826086956516"/>
    <x v="1"/>
    <x v="6"/>
    <x v="526"/>
    <x v="526"/>
  </r>
  <r>
    <n v="527"/>
    <s v="Omega Kids - a new play"/>
    <s v="OMEGA KIDS, a new play by Noah Mease, directed by Jay Stull &amp; produced by New Light Theater Project in association with Access Theater."/>
    <x v="3"/>
    <n v="10085"/>
    <x v="0"/>
    <x v="0"/>
    <s v="USD"/>
    <x v="527"/>
    <x v="527"/>
    <x v="0"/>
    <x v="150"/>
    <x v="0"/>
    <x v="6"/>
    <x v="431"/>
    <n v="63.829113924050631"/>
    <x v="1"/>
    <x v="6"/>
    <x v="527"/>
    <x v="527"/>
  </r>
  <r>
    <n v="528"/>
    <s v="Devastated No Matter What"/>
    <s v="A Festival Backed Production of a Full-Length Play."/>
    <x v="146"/>
    <n v="1330"/>
    <x v="0"/>
    <x v="0"/>
    <s v="USD"/>
    <x v="528"/>
    <x v="528"/>
    <x v="0"/>
    <x v="209"/>
    <x v="0"/>
    <x v="6"/>
    <x v="432"/>
    <n v="44.333333333333336"/>
    <x v="1"/>
    <x v="6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x v="5"/>
    <s v="CAD"/>
    <x v="529"/>
    <x v="529"/>
    <x v="0"/>
    <x v="59"/>
    <x v="0"/>
    <x v="6"/>
    <x v="433"/>
    <n v="86.944444444444443"/>
    <x v="1"/>
    <x v="6"/>
    <x v="529"/>
    <x v="529"/>
  </r>
  <r>
    <n v="530"/>
    <s v="Corners Grove"/>
    <s v="Corners Grove is a coming-of-age play about leaving home, gender identity and the death of Whitney Houston; will benefit Win NYC."/>
    <x v="147"/>
    <n v="3670"/>
    <x v="0"/>
    <x v="0"/>
    <s v="USD"/>
    <x v="530"/>
    <x v="530"/>
    <x v="0"/>
    <x v="60"/>
    <x v="0"/>
    <x v="6"/>
    <x v="434"/>
    <n v="126.55172413793103"/>
    <x v="1"/>
    <x v="6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x v="0"/>
    <s v="USD"/>
    <x v="531"/>
    <x v="531"/>
    <x v="0"/>
    <x v="162"/>
    <x v="0"/>
    <x v="6"/>
    <x v="31"/>
    <n v="129.03225806451613"/>
    <x v="1"/>
    <x v="6"/>
    <x v="531"/>
    <x v="531"/>
  </r>
  <r>
    <n v="532"/>
    <s v="Walken On Sunshine"/>
    <s v="A fast paced, comedic play about an anxiety-ridden filmmaker who lies to investors about having Christopher Walken in his film."/>
    <x v="3"/>
    <n v="12325"/>
    <x v="0"/>
    <x v="0"/>
    <s v="USD"/>
    <x v="532"/>
    <x v="532"/>
    <x v="0"/>
    <x v="210"/>
    <x v="0"/>
    <x v="6"/>
    <x v="435"/>
    <n v="71.242774566473983"/>
    <x v="1"/>
    <x v="6"/>
    <x v="532"/>
    <x v="532"/>
  </r>
  <r>
    <n v="533"/>
    <s v="Foresight"/>
    <s v="New writing â€¢ Twisty-turny magical realist retro sci-fi â€¢ Human lives â€¢ Storytelling â€¢ The slope our society slips down..."/>
    <x v="13"/>
    <n v="2004"/>
    <x v="0"/>
    <x v="1"/>
    <s v="GBP"/>
    <x v="533"/>
    <x v="533"/>
    <x v="0"/>
    <x v="57"/>
    <x v="0"/>
    <x v="6"/>
    <x v="20"/>
    <n v="117.88235294117646"/>
    <x v="1"/>
    <x v="6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x v="10"/>
    <s v="NOK"/>
    <x v="534"/>
    <x v="534"/>
    <x v="0"/>
    <x v="53"/>
    <x v="0"/>
    <x v="6"/>
    <x v="436"/>
    <n v="327.08333333333331"/>
    <x v="1"/>
    <x v="6"/>
    <x v="534"/>
    <x v="534"/>
  </r>
  <r>
    <n v="535"/>
    <s v="Astronauts of Hartlepool: a Brexit sci-fi for VAULT 2017"/>
    <s v="Weâ€™re producing a Northern Brexit sci-fi play for VAULT festival 2017 and we need your help!"/>
    <x v="13"/>
    <n v="2050"/>
    <x v="0"/>
    <x v="1"/>
    <s v="GBP"/>
    <x v="535"/>
    <x v="535"/>
    <x v="0"/>
    <x v="211"/>
    <x v="0"/>
    <x v="6"/>
    <x v="78"/>
    <n v="34.745762711864408"/>
    <x v="1"/>
    <x v="6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x v="1"/>
    <s v="GBP"/>
    <x v="536"/>
    <x v="536"/>
    <x v="0"/>
    <x v="70"/>
    <x v="0"/>
    <x v="6"/>
    <x v="437"/>
    <n v="100.06410256410257"/>
    <x v="1"/>
    <x v="6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x v="0"/>
    <s v="USD"/>
    <x v="537"/>
    <x v="537"/>
    <x v="0"/>
    <x v="211"/>
    <x v="0"/>
    <x v="6"/>
    <x v="11"/>
    <n v="40.847457627118644"/>
    <x v="1"/>
    <x v="6"/>
    <x v="537"/>
    <x v="537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x v="0"/>
    <s v="USD"/>
    <x v="538"/>
    <x v="538"/>
    <x v="0"/>
    <x v="65"/>
    <x v="0"/>
    <x v="6"/>
    <x v="438"/>
    <n v="252.01666666666668"/>
    <x v="1"/>
    <x v="6"/>
    <x v="538"/>
    <x v="538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x v="1"/>
    <s v="GBP"/>
    <x v="539"/>
    <x v="539"/>
    <x v="0"/>
    <x v="9"/>
    <x v="0"/>
    <x v="6"/>
    <x v="439"/>
    <n v="25.161000000000001"/>
    <x v="1"/>
    <x v="6"/>
    <x v="539"/>
    <x v="539"/>
  </r>
  <r>
    <n v="540"/>
    <s v="hap's- Whats the program?"/>
    <s v="There are so many dilemmas in life- what to do, where to go? _x000a_Let us solve it - search our preference based entertainment calendar"/>
    <x v="36"/>
    <n v="1"/>
    <x v="2"/>
    <x v="0"/>
    <s v="USD"/>
    <x v="540"/>
    <x v="540"/>
    <x v="0"/>
    <x v="29"/>
    <x v="1"/>
    <x v="7"/>
    <x v="440"/>
    <n v="1"/>
    <x v="2"/>
    <x v="7"/>
    <x v="540"/>
    <x v="540"/>
  </r>
  <r>
    <n v="541"/>
    <s v="Deviations"/>
    <s v="A website dedicated to local Kink Communities; to find others with matching interests and bring them together."/>
    <x v="37"/>
    <n v="25"/>
    <x v="2"/>
    <x v="0"/>
    <s v="USD"/>
    <x v="541"/>
    <x v="541"/>
    <x v="0"/>
    <x v="29"/>
    <x v="1"/>
    <x v="7"/>
    <x v="441"/>
    <n v="25"/>
    <x v="2"/>
    <x v="7"/>
    <x v="541"/>
    <x v="541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x v="0"/>
    <s v="USD"/>
    <x v="542"/>
    <x v="542"/>
    <x v="0"/>
    <x v="29"/>
    <x v="1"/>
    <x v="7"/>
    <x v="442"/>
    <n v="1"/>
    <x v="2"/>
    <x v="7"/>
    <x v="542"/>
    <x v="542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x v="2"/>
    <s v="AUD"/>
    <x v="543"/>
    <x v="543"/>
    <x v="0"/>
    <x v="84"/>
    <x v="1"/>
    <x v="7"/>
    <x v="443"/>
    <n v="35"/>
    <x v="2"/>
    <x v="7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x v="0"/>
    <s v="USD"/>
    <x v="544"/>
    <x v="544"/>
    <x v="0"/>
    <x v="84"/>
    <x v="1"/>
    <x v="7"/>
    <x v="444"/>
    <n v="3"/>
    <x v="2"/>
    <x v="7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x v="6"/>
    <s v="EUR"/>
    <x v="545"/>
    <x v="545"/>
    <x v="0"/>
    <x v="69"/>
    <x v="1"/>
    <x v="7"/>
    <x v="445"/>
    <n v="402.70588235294116"/>
    <x v="2"/>
    <x v="7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x v="0"/>
    <s v="USD"/>
    <x v="546"/>
    <x v="546"/>
    <x v="0"/>
    <x v="84"/>
    <x v="1"/>
    <x v="7"/>
    <x v="446"/>
    <n v="26"/>
    <x v="2"/>
    <x v="7"/>
    <x v="546"/>
    <x v="546"/>
  </r>
  <r>
    <n v="547"/>
    <s v="Secure Email and Document sharing"/>
    <s v="We are looking to build a secure email / document sharing system for companies needing to send sensitive information to clients."/>
    <x v="51"/>
    <n v="0"/>
    <x v="2"/>
    <x v="1"/>
    <s v="GBP"/>
    <x v="547"/>
    <x v="547"/>
    <x v="0"/>
    <x v="78"/>
    <x v="1"/>
    <x v="7"/>
    <x v="109"/>
    <e v="#DIV/0!"/>
    <x v="2"/>
    <x v="7"/>
    <x v="547"/>
    <x v="547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x v="1"/>
    <s v="GBP"/>
    <x v="548"/>
    <x v="548"/>
    <x v="0"/>
    <x v="29"/>
    <x v="1"/>
    <x v="7"/>
    <x v="447"/>
    <n v="9"/>
    <x v="2"/>
    <x v="7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x v="1"/>
    <s v="GBP"/>
    <x v="549"/>
    <x v="549"/>
    <x v="0"/>
    <x v="22"/>
    <x v="1"/>
    <x v="7"/>
    <x v="448"/>
    <n v="8.5"/>
    <x v="2"/>
    <x v="7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x v="5"/>
    <s v="CAD"/>
    <x v="550"/>
    <x v="550"/>
    <x v="0"/>
    <x v="80"/>
    <x v="1"/>
    <x v="7"/>
    <x v="449"/>
    <n v="8.75"/>
    <x v="2"/>
    <x v="7"/>
    <x v="550"/>
    <x v="550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x v="0"/>
    <s v="USD"/>
    <x v="551"/>
    <x v="551"/>
    <x v="0"/>
    <x v="33"/>
    <x v="1"/>
    <x v="7"/>
    <x v="450"/>
    <n v="135.03571428571428"/>
    <x v="2"/>
    <x v="7"/>
    <x v="551"/>
    <x v="551"/>
  </r>
  <r>
    <n v="552"/>
    <s v="Spinnable Social Media"/>
    <s v="Axoral is a 3d interactive social media interface, with the potential to be so much more, but we need your help!"/>
    <x v="101"/>
    <n v="0"/>
    <x v="2"/>
    <x v="5"/>
    <s v="CAD"/>
    <x v="552"/>
    <x v="552"/>
    <x v="0"/>
    <x v="78"/>
    <x v="1"/>
    <x v="7"/>
    <x v="109"/>
    <e v="#DIV/0!"/>
    <x v="2"/>
    <x v="7"/>
    <x v="552"/>
    <x v="552"/>
  </r>
  <r>
    <n v="553"/>
    <s v="sellorshopusa.com"/>
    <s v="Groundbreaking New Classifieds Website Grows Into Largest Nationwide Coverage By Turning Users Into Entrepreneurs"/>
    <x v="31"/>
    <n v="123"/>
    <x v="2"/>
    <x v="0"/>
    <s v="USD"/>
    <x v="553"/>
    <x v="553"/>
    <x v="0"/>
    <x v="79"/>
    <x v="1"/>
    <x v="7"/>
    <x v="451"/>
    <n v="20.5"/>
    <x v="2"/>
    <x v="7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x v="0"/>
    <s v="USD"/>
    <x v="554"/>
    <x v="554"/>
    <x v="0"/>
    <x v="19"/>
    <x v="1"/>
    <x v="7"/>
    <x v="452"/>
    <n v="64.36363636363636"/>
    <x v="2"/>
    <x v="7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x v="1"/>
    <s v="GBP"/>
    <x v="555"/>
    <x v="555"/>
    <x v="0"/>
    <x v="78"/>
    <x v="1"/>
    <x v="7"/>
    <x v="109"/>
    <e v="#DIV/0!"/>
    <x v="2"/>
    <x v="7"/>
    <x v="555"/>
    <x v="555"/>
  </r>
  <r>
    <n v="556"/>
    <s v="Braille Academy"/>
    <s v="An educational platform for learning Unified English Braille Code"/>
    <x v="6"/>
    <n v="200"/>
    <x v="2"/>
    <x v="0"/>
    <s v="USD"/>
    <x v="556"/>
    <x v="556"/>
    <x v="0"/>
    <x v="29"/>
    <x v="1"/>
    <x v="7"/>
    <x v="453"/>
    <n v="200"/>
    <x v="2"/>
    <x v="7"/>
    <x v="556"/>
    <x v="556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x v="12"/>
    <s v="EUR"/>
    <x v="557"/>
    <x v="557"/>
    <x v="0"/>
    <x v="9"/>
    <x v="1"/>
    <x v="7"/>
    <x v="454"/>
    <n v="68.3"/>
    <x v="2"/>
    <x v="7"/>
    <x v="557"/>
    <x v="557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x v="0"/>
    <s v="USD"/>
    <x v="558"/>
    <x v="558"/>
    <x v="0"/>
    <x v="78"/>
    <x v="1"/>
    <x v="7"/>
    <x v="109"/>
    <e v="#DIV/0!"/>
    <x v="2"/>
    <x v="7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x v="0"/>
    <s v="USD"/>
    <x v="559"/>
    <x v="559"/>
    <x v="0"/>
    <x v="29"/>
    <x v="1"/>
    <x v="7"/>
    <x v="455"/>
    <n v="50"/>
    <x v="2"/>
    <x v="7"/>
    <x v="559"/>
    <x v="559"/>
  </r>
  <r>
    <n v="560"/>
    <s v="DOWNLOAD THE INTERNET,...."/>
    <s v="In the future the possibility exists that the internet it's self could be felled, we have world seed banks, it's time for a net bank,.."/>
    <x v="57"/>
    <n v="12"/>
    <x v="2"/>
    <x v="5"/>
    <s v="CAD"/>
    <x v="560"/>
    <x v="560"/>
    <x v="0"/>
    <x v="83"/>
    <x v="1"/>
    <x v="7"/>
    <x v="362"/>
    <n v="4"/>
    <x v="2"/>
    <x v="7"/>
    <x v="560"/>
    <x v="560"/>
  </r>
  <r>
    <n v="561"/>
    <s v="CheckMate Careers"/>
    <s v="A marketplace for talent and employers to match. Using intuitive technology we match &amp; place talent with the best career position."/>
    <x v="36"/>
    <n v="55"/>
    <x v="2"/>
    <x v="0"/>
    <s v="USD"/>
    <x v="561"/>
    <x v="561"/>
    <x v="0"/>
    <x v="84"/>
    <x v="1"/>
    <x v="7"/>
    <x v="456"/>
    <n v="27.5"/>
    <x v="2"/>
    <x v="7"/>
    <x v="561"/>
    <x v="561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x v="9"/>
    <s v="EUR"/>
    <x v="562"/>
    <x v="562"/>
    <x v="0"/>
    <x v="78"/>
    <x v="1"/>
    <x v="7"/>
    <x v="109"/>
    <e v="#DIV/0!"/>
    <x v="2"/>
    <x v="7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x v="2"/>
    <s v="AUD"/>
    <x v="563"/>
    <x v="563"/>
    <x v="0"/>
    <x v="84"/>
    <x v="1"/>
    <x v="7"/>
    <x v="457"/>
    <n v="34"/>
    <x v="2"/>
    <x v="7"/>
    <x v="563"/>
    <x v="563"/>
  </r>
  <r>
    <n v="564"/>
    <s v="TOC TOC TROC"/>
    <s v="Plateforme de troc gratuit et d'Ã©changes en tous genres par nature. Mieux s'entraider, Ã©changer, de donner, louer ou vendre Ã  distance."/>
    <x v="102"/>
    <n v="1"/>
    <x v="2"/>
    <x v="6"/>
    <s v="EUR"/>
    <x v="564"/>
    <x v="564"/>
    <x v="0"/>
    <x v="29"/>
    <x v="1"/>
    <x v="7"/>
    <x v="458"/>
    <n v="1"/>
    <x v="2"/>
    <x v="7"/>
    <x v="564"/>
    <x v="564"/>
  </r>
  <r>
    <n v="565"/>
    <s v="EasyLearnings"/>
    <s v="Our objective is to provide a platform which helps teachers to provide courses to leaners in wide range of locations including Africa."/>
    <x v="31"/>
    <n v="0"/>
    <x v="2"/>
    <x v="1"/>
    <s v="GBP"/>
    <x v="565"/>
    <x v="565"/>
    <x v="0"/>
    <x v="78"/>
    <x v="1"/>
    <x v="7"/>
    <x v="109"/>
    <e v="#DIV/0!"/>
    <x v="2"/>
    <x v="7"/>
    <x v="565"/>
    <x v="565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x v="0"/>
    <s v="USD"/>
    <x v="566"/>
    <x v="566"/>
    <x v="0"/>
    <x v="29"/>
    <x v="1"/>
    <x v="7"/>
    <x v="459"/>
    <n v="1"/>
    <x v="2"/>
    <x v="7"/>
    <x v="566"/>
    <x v="566"/>
  </r>
  <r>
    <n v="567"/>
    <s v="UnimeTV - Revolutionizing Anime"/>
    <s v="UnimeTV's goal to revolutionize the way anime lovers interact with one another. Connect with others around the globe like never before!"/>
    <x v="3"/>
    <n v="0"/>
    <x v="2"/>
    <x v="0"/>
    <s v="USD"/>
    <x v="567"/>
    <x v="567"/>
    <x v="0"/>
    <x v="78"/>
    <x v="1"/>
    <x v="7"/>
    <x v="109"/>
    <e v="#DIV/0!"/>
    <x v="2"/>
    <x v="7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x v="4"/>
    <s v="NZD"/>
    <x v="568"/>
    <x v="568"/>
    <x v="0"/>
    <x v="81"/>
    <x v="1"/>
    <x v="7"/>
    <x v="460"/>
    <n v="49"/>
    <x v="2"/>
    <x v="7"/>
    <x v="568"/>
    <x v="568"/>
  </r>
  <r>
    <n v="569"/>
    <s v="Mioti"/>
    <s v="Mioti is an indie game marketplace that doubles as a community for developers to join networks and discuss projects."/>
    <x v="30"/>
    <n v="20"/>
    <x v="2"/>
    <x v="5"/>
    <s v="CAD"/>
    <x v="569"/>
    <x v="569"/>
    <x v="0"/>
    <x v="29"/>
    <x v="1"/>
    <x v="7"/>
    <x v="417"/>
    <n v="20"/>
    <x v="2"/>
    <x v="7"/>
    <x v="569"/>
    <x v="569"/>
  </r>
  <r>
    <n v="570"/>
    <s v="Relaunching in May"/>
    <s v="Humans have AM/FM/Satellite radio, kids have radio Disney, pets have DogCatRadio."/>
    <x v="94"/>
    <n v="142"/>
    <x v="2"/>
    <x v="0"/>
    <s v="USD"/>
    <x v="570"/>
    <x v="570"/>
    <x v="0"/>
    <x v="29"/>
    <x v="1"/>
    <x v="7"/>
    <x v="461"/>
    <n v="142"/>
    <x v="2"/>
    <x v="7"/>
    <x v="570"/>
    <x v="570"/>
  </r>
  <r>
    <n v="571"/>
    <s v="Snag-A-Slip"/>
    <s v="Snag-A-Slip is an online platform that connects boaters with awesome marinas and available boat slips so that they can book with ease."/>
    <x v="31"/>
    <n v="106"/>
    <x v="2"/>
    <x v="0"/>
    <s v="USD"/>
    <x v="571"/>
    <x v="571"/>
    <x v="0"/>
    <x v="84"/>
    <x v="1"/>
    <x v="7"/>
    <x v="462"/>
    <n v="53"/>
    <x v="2"/>
    <x v="7"/>
    <x v="571"/>
    <x v="571"/>
  </r>
  <r>
    <n v="572"/>
    <s v="FairwayJockey.com Custom Golf Equipment"/>
    <s v="FairwayJockey.com is a web platform to make high quality custom tour golf equipment available at a lower cost to the consumer."/>
    <x v="30"/>
    <n v="0"/>
    <x v="2"/>
    <x v="0"/>
    <s v="USD"/>
    <x v="572"/>
    <x v="572"/>
    <x v="0"/>
    <x v="78"/>
    <x v="1"/>
    <x v="7"/>
    <x v="109"/>
    <e v="#DIV/0!"/>
    <x v="2"/>
    <x v="7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x v="0"/>
    <s v="USD"/>
    <x v="573"/>
    <x v="573"/>
    <x v="0"/>
    <x v="82"/>
    <x v="1"/>
    <x v="7"/>
    <x v="463"/>
    <n v="38.444444444444443"/>
    <x v="2"/>
    <x v="7"/>
    <x v="573"/>
    <x v="573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x v="1"/>
    <s v="GBP"/>
    <x v="574"/>
    <x v="574"/>
    <x v="0"/>
    <x v="80"/>
    <x v="1"/>
    <x v="7"/>
    <x v="464"/>
    <n v="20"/>
    <x v="2"/>
    <x v="7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x v="12"/>
    <s v="EUR"/>
    <x v="575"/>
    <x v="575"/>
    <x v="0"/>
    <x v="80"/>
    <x v="1"/>
    <x v="7"/>
    <x v="465"/>
    <n v="64.75"/>
    <x v="2"/>
    <x v="7"/>
    <x v="575"/>
    <x v="575"/>
  </r>
  <r>
    <n v="576"/>
    <s v="Uthtopia"/>
    <s v="UthTopia Is a social media organization that believes in positive online usage, youth mentorship, and youth empowerment."/>
    <x v="58"/>
    <n v="1"/>
    <x v="2"/>
    <x v="0"/>
    <s v="USD"/>
    <x v="576"/>
    <x v="576"/>
    <x v="0"/>
    <x v="29"/>
    <x v="1"/>
    <x v="7"/>
    <x v="466"/>
    <n v="1"/>
    <x v="2"/>
    <x v="7"/>
    <x v="576"/>
    <x v="576"/>
  </r>
  <r>
    <n v="577"/>
    <s v="everydayrelay"/>
    <s v="Emails are one of pervasively used mode of communication today. However, emails can be personal and sometimes discretion is needed."/>
    <x v="10"/>
    <n v="10"/>
    <x v="2"/>
    <x v="0"/>
    <s v="USD"/>
    <x v="577"/>
    <x v="577"/>
    <x v="0"/>
    <x v="29"/>
    <x v="1"/>
    <x v="7"/>
    <x v="418"/>
    <n v="10"/>
    <x v="2"/>
    <x v="7"/>
    <x v="577"/>
    <x v="577"/>
  </r>
  <r>
    <n v="578"/>
    <s v="weBuy Crowdsourced Shopping"/>
    <s v="weBuy trade built on technology and Crowd Sourced Power"/>
    <x v="152"/>
    <n v="14"/>
    <x v="2"/>
    <x v="1"/>
    <s v="GBP"/>
    <x v="578"/>
    <x v="578"/>
    <x v="0"/>
    <x v="63"/>
    <x v="1"/>
    <x v="7"/>
    <x v="467"/>
    <n v="2"/>
    <x v="2"/>
    <x v="7"/>
    <x v="578"/>
    <x v="578"/>
  </r>
  <r>
    <n v="579"/>
    <s v="Course: Learn Cryptography"/>
    <s v="Learn classic and public key cryptography with a full proof-of-concept system in JavaScript."/>
    <x v="14"/>
    <n v="175"/>
    <x v="2"/>
    <x v="0"/>
    <s v="USD"/>
    <x v="579"/>
    <x v="579"/>
    <x v="0"/>
    <x v="81"/>
    <x v="1"/>
    <x v="7"/>
    <x v="468"/>
    <n v="35"/>
    <x v="2"/>
    <x v="7"/>
    <x v="579"/>
    <x v="579"/>
  </r>
  <r>
    <n v="580"/>
    <s v="Talented Minds â­ï¸"/>
    <s v="I Want To Create A Website That Helps Young Inventors Of Today Broadcast Their Talents &amp; Help Get The Reconigition They Deserve"/>
    <x v="9"/>
    <n v="1"/>
    <x v="2"/>
    <x v="0"/>
    <s v="USD"/>
    <x v="580"/>
    <x v="580"/>
    <x v="0"/>
    <x v="29"/>
    <x v="1"/>
    <x v="7"/>
    <x v="108"/>
    <n v="1"/>
    <x v="2"/>
    <x v="7"/>
    <x v="580"/>
    <x v="580"/>
  </r>
  <r>
    <n v="581"/>
    <s v="A Poets Domain"/>
    <s v="Help me raise funds so that I can be able to give passionate young poets a chance to earn money weekly for their writing &amp; spoken word."/>
    <x v="44"/>
    <n v="0"/>
    <x v="2"/>
    <x v="0"/>
    <s v="USD"/>
    <x v="581"/>
    <x v="581"/>
    <x v="0"/>
    <x v="78"/>
    <x v="1"/>
    <x v="7"/>
    <x v="109"/>
    <e v="#DIV/0!"/>
    <x v="2"/>
    <x v="7"/>
    <x v="581"/>
    <x v="581"/>
  </r>
  <r>
    <n v="582"/>
    <s v="&quot;We the People...&quot;"/>
    <s v="A community-driven online system which promotes self-governance.  Level up by adding content; civic agendas and private associations."/>
    <x v="57"/>
    <n v="0"/>
    <x v="2"/>
    <x v="0"/>
    <s v="USD"/>
    <x v="582"/>
    <x v="582"/>
    <x v="0"/>
    <x v="78"/>
    <x v="1"/>
    <x v="7"/>
    <x v="109"/>
    <e v="#DIV/0!"/>
    <x v="2"/>
    <x v="7"/>
    <x v="582"/>
    <x v="582"/>
  </r>
  <r>
    <n v="583"/>
    <s v="HackersArchive.com"/>
    <s v="HackersArchive.com will help rid the web of viruses and scams found everywhere else you look!"/>
    <x v="7"/>
    <n v="1"/>
    <x v="2"/>
    <x v="0"/>
    <s v="USD"/>
    <x v="583"/>
    <x v="583"/>
    <x v="0"/>
    <x v="29"/>
    <x v="1"/>
    <x v="7"/>
    <x v="469"/>
    <n v="1"/>
    <x v="2"/>
    <x v="7"/>
    <x v="583"/>
    <x v="583"/>
  </r>
  <r>
    <n v="584"/>
    <s v="scriptCall - The Personal Presentation Platform"/>
    <s v="Script Call takes your presentation from the wall to your audience; from your device to theirs."/>
    <x v="28"/>
    <n v="10"/>
    <x v="2"/>
    <x v="0"/>
    <s v="USD"/>
    <x v="584"/>
    <x v="584"/>
    <x v="0"/>
    <x v="84"/>
    <x v="1"/>
    <x v="7"/>
    <x v="460"/>
    <n v="5"/>
    <x v="2"/>
    <x v="7"/>
    <x v="584"/>
    <x v="584"/>
  </r>
  <r>
    <n v="585"/>
    <s v="Link Card"/>
    <s v="SAVE UP TO 40% WHEN YOU SPEND!_x000a__x000a_PRE-ORDER YOUR LINK CARD TODAY"/>
    <x v="7"/>
    <n v="0"/>
    <x v="2"/>
    <x v="1"/>
    <s v="GBP"/>
    <x v="585"/>
    <x v="585"/>
    <x v="0"/>
    <x v="78"/>
    <x v="1"/>
    <x v="7"/>
    <x v="109"/>
    <e v="#DIV/0!"/>
    <x v="2"/>
    <x v="7"/>
    <x v="585"/>
    <x v="585"/>
  </r>
  <r>
    <n v="586"/>
    <s v="Employ College 2K"/>
    <s v="Employ College is a movement for companies to hire college graduates from their respected institutions."/>
    <x v="3"/>
    <n v="56"/>
    <x v="2"/>
    <x v="0"/>
    <s v="USD"/>
    <x v="586"/>
    <x v="586"/>
    <x v="0"/>
    <x v="80"/>
    <x v="1"/>
    <x v="7"/>
    <x v="470"/>
    <n v="14"/>
    <x v="2"/>
    <x v="7"/>
    <x v="586"/>
    <x v="586"/>
  </r>
  <r>
    <n v="587"/>
    <s v="Waitresses.com"/>
    <s v="Waitresses.com is an online community devoted to servers around the world. Learn. Connect. Work. Travel. Share._x000a__x000a_Make a pledge today!"/>
    <x v="11"/>
    <n v="2725"/>
    <x v="2"/>
    <x v="5"/>
    <s v="CAD"/>
    <x v="587"/>
    <x v="587"/>
    <x v="0"/>
    <x v="63"/>
    <x v="1"/>
    <x v="7"/>
    <x v="471"/>
    <n v="389.28571428571428"/>
    <x v="2"/>
    <x v="7"/>
    <x v="587"/>
    <x v="587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x v="13"/>
    <s v="EUR"/>
    <x v="588"/>
    <x v="588"/>
    <x v="0"/>
    <x v="84"/>
    <x v="1"/>
    <x v="7"/>
    <x v="472"/>
    <n v="150.5"/>
    <x v="2"/>
    <x v="7"/>
    <x v="588"/>
    <x v="588"/>
  </r>
  <r>
    <n v="589"/>
    <s v="Get Neighborly"/>
    <s v="Services closer than you think..."/>
    <x v="51"/>
    <n v="1"/>
    <x v="2"/>
    <x v="0"/>
    <s v="USD"/>
    <x v="589"/>
    <x v="589"/>
    <x v="0"/>
    <x v="29"/>
    <x v="1"/>
    <x v="7"/>
    <x v="473"/>
    <n v="1"/>
    <x v="2"/>
    <x v="7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x v="1"/>
    <s v="GBP"/>
    <x v="590"/>
    <x v="590"/>
    <x v="0"/>
    <x v="82"/>
    <x v="1"/>
    <x v="7"/>
    <x v="474"/>
    <n v="24.777777777777779"/>
    <x v="2"/>
    <x v="7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x v="0"/>
    <s v="USD"/>
    <x v="591"/>
    <x v="591"/>
    <x v="0"/>
    <x v="84"/>
    <x v="1"/>
    <x v="7"/>
    <x v="475"/>
    <n v="30.5"/>
    <x v="2"/>
    <x v="7"/>
    <x v="591"/>
    <x v="591"/>
  </r>
  <r>
    <n v="592"/>
    <s v="Go Start A Biz"/>
    <s v="Together, we can build a FREE, business start-up system that will help aspiring entrepreneurs change their economic circumstances."/>
    <x v="51"/>
    <n v="250"/>
    <x v="2"/>
    <x v="0"/>
    <s v="USD"/>
    <x v="592"/>
    <x v="592"/>
    <x v="0"/>
    <x v="29"/>
    <x v="1"/>
    <x v="7"/>
    <x v="422"/>
    <n v="250"/>
    <x v="2"/>
    <x v="7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x v="1"/>
    <s v="GBP"/>
    <x v="593"/>
    <x v="593"/>
    <x v="0"/>
    <x v="63"/>
    <x v="1"/>
    <x v="7"/>
    <x v="476"/>
    <n v="16.428571428571427"/>
    <x v="2"/>
    <x v="7"/>
    <x v="593"/>
    <x v="593"/>
  </r>
  <r>
    <n v="594"/>
    <s v="Unleashed Fitness"/>
    <s v="Creating a fitness site that will change the fitness game forever!"/>
    <x v="31"/>
    <n v="26"/>
    <x v="2"/>
    <x v="0"/>
    <s v="USD"/>
    <x v="594"/>
    <x v="594"/>
    <x v="0"/>
    <x v="84"/>
    <x v="1"/>
    <x v="7"/>
    <x v="477"/>
    <n v="13"/>
    <x v="2"/>
    <x v="7"/>
    <x v="594"/>
    <x v="594"/>
  </r>
  <r>
    <n v="595"/>
    <s v="MyBestInterest.org"/>
    <s v="MyBestInterest.org elminates election research by quickly identifying the candidates that will best represent your interests."/>
    <x v="57"/>
    <n v="426"/>
    <x v="2"/>
    <x v="0"/>
    <s v="USD"/>
    <x v="595"/>
    <x v="595"/>
    <x v="0"/>
    <x v="22"/>
    <x v="1"/>
    <x v="7"/>
    <x v="478"/>
    <n v="53.25"/>
    <x v="2"/>
    <x v="7"/>
    <x v="595"/>
    <x v="595"/>
  </r>
  <r>
    <n v="596"/>
    <s v="DigitaliBook free library"/>
    <s v="We present digitaibook,com site which can become a free electronic library with your help,"/>
    <x v="22"/>
    <n v="6"/>
    <x v="2"/>
    <x v="0"/>
    <s v="USD"/>
    <x v="596"/>
    <x v="596"/>
    <x v="0"/>
    <x v="84"/>
    <x v="1"/>
    <x v="7"/>
    <x v="479"/>
    <n v="3"/>
    <x v="2"/>
    <x v="7"/>
    <x v="596"/>
    <x v="596"/>
  </r>
  <r>
    <n v="597"/>
    <s v="Rolodex: One Contact List to Rule Them All"/>
    <s v="Rolodex is a web application that strives to nurture business to business relationships by connecting users via email."/>
    <x v="51"/>
    <n v="20"/>
    <x v="2"/>
    <x v="0"/>
    <s v="USD"/>
    <x v="597"/>
    <x v="597"/>
    <x v="0"/>
    <x v="84"/>
    <x v="1"/>
    <x v="7"/>
    <x v="480"/>
    <n v="10"/>
    <x v="2"/>
    <x v="7"/>
    <x v="597"/>
    <x v="597"/>
  </r>
  <r>
    <n v="598"/>
    <s v="Goals not creeds"/>
    <s v="This is a project to create a crowd-funding site for Urantia Book readers worldwide."/>
    <x v="30"/>
    <n v="850"/>
    <x v="2"/>
    <x v="0"/>
    <s v="USD"/>
    <x v="598"/>
    <x v="598"/>
    <x v="0"/>
    <x v="63"/>
    <x v="1"/>
    <x v="7"/>
    <x v="481"/>
    <n v="121.42857142857143"/>
    <x v="2"/>
    <x v="7"/>
    <x v="598"/>
    <x v="598"/>
  </r>
  <r>
    <n v="599"/>
    <s v="Mail 4 Jail"/>
    <s v="We send care packages to incarcerated individuals throughout the country that include specific items hand picked by the sender."/>
    <x v="63"/>
    <n v="31"/>
    <x v="2"/>
    <x v="0"/>
    <s v="USD"/>
    <x v="599"/>
    <x v="599"/>
    <x v="0"/>
    <x v="84"/>
    <x v="1"/>
    <x v="7"/>
    <x v="482"/>
    <n v="15.5"/>
    <x v="2"/>
    <x v="7"/>
    <x v="599"/>
    <x v="599"/>
  </r>
  <r>
    <n v="600"/>
    <s v="Anaheim California here we come but we need your help."/>
    <s v="Science Technology Engineering and Math + youth = a brighter tomorrow."/>
    <x v="10"/>
    <n v="100"/>
    <x v="1"/>
    <x v="0"/>
    <s v="USD"/>
    <x v="600"/>
    <x v="600"/>
    <x v="0"/>
    <x v="29"/>
    <x v="1"/>
    <x v="7"/>
    <x v="172"/>
    <n v="100"/>
    <x v="2"/>
    <x v="7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x v="5"/>
    <s v="CAD"/>
    <x v="601"/>
    <x v="601"/>
    <x v="0"/>
    <x v="79"/>
    <x v="1"/>
    <x v="7"/>
    <x v="483"/>
    <n v="23.333333333333332"/>
    <x v="2"/>
    <x v="7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x v="0"/>
    <s v="USD"/>
    <x v="602"/>
    <x v="602"/>
    <x v="0"/>
    <x v="78"/>
    <x v="1"/>
    <x v="7"/>
    <x v="109"/>
    <e v="#DIV/0!"/>
    <x v="2"/>
    <x v="7"/>
    <x v="602"/>
    <x v="602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x v="0"/>
    <s v="USD"/>
    <x v="603"/>
    <x v="603"/>
    <x v="0"/>
    <x v="62"/>
    <x v="1"/>
    <x v="7"/>
    <x v="484"/>
    <n v="45.386153846153846"/>
    <x v="2"/>
    <x v="7"/>
    <x v="603"/>
    <x v="603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x v="0"/>
    <s v="USD"/>
    <x v="604"/>
    <x v="604"/>
    <x v="0"/>
    <x v="78"/>
    <x v="1"/>
    <x v="7"/>
    <x v="109"/>
    <e v="#DIV/0!"/>
    <x v="2"/>
    <x v="7"/>
    <x v="604"/>
    <x v="604"/>
  </r>
  <r>
    <n v="605"/>
    <s v="Teach Your Parents iPad (Canceled)"/>
    <s v="An iPad support care package for your parents / seniors."/>
    <x v="10"/>
    <n v="131"/>
    <x v="1"/>
    <x v="0"/>
    <s v="USD"/>
    <x v="605"/>
    <x v="605"/>
    <x v="0"/>
    <x v="22"/>
    <x v="1"/>
    <x v="7"/>
    <x v="485"/>
    <n v="16.375"/>
    <x v="2"/>
    <x v="7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x v="9"/>
    <s v="EUR"/>
    <x v="606"/>
    <x v="606"/>
    <x v="0"/>
    <x v="29"/>
    <x v="1"/>
    <x v="7"/>
    <x v="418"/>
    <n v="10"/>
    <x v="2"/>
    <x v="7"/>
    <x v="606"/>
    <x v="606"/>
  </r>
  <r>
    <n v="607"/>
    <s v="An Online Music Venue Awaits (Canceled)"/>
    <s v="Gritty, upfront reality going the distance hard with a proven track record of insatiable artist. Broadcasted live on the Web."/>
    <x v="49"/>
    <n v="0"/>
    <x v="1"/>
    <x v="0"/>
    <s v="USD"/>
    <x v="607"/>
    <x v="607"/>
    <x v="0"/>
    <x v="78"/>
    <x v="1"/>
    <x v="7"/>
    <x v="109"/>
    <e v="#DIV/0!"/>
    <x v="2"/>
    <x v="7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x v="0"/>
    <s v="USD"/>
    <x v="608"/>
    <x v="608"/>
    <x v="0"/>
    <x v="81"/>
    <x v="1"/>
    <x v="7"/>
    <x v="486"/>
    <n v="292.2"/>
    <x v="2"/>
    <x v="7"/>
    <x v="608"/>
    <x v="608"/>
  </r>
  <r>
    <n v="609"/>
    <s v="Swap Anything (Canceled)"/>
    <s v="Can we swap, please? - everybody's said it. I want to create a website that enables anybody to trade their items, without money hassle."/>
    <x v="153"/>
    <n v="5"/>
    <x v="1"/>
    <x v="1"/>
    <s v="GBP"/>
    <x v="609"/>
    <x v="609"/>
    <x v="0"/>
    <x v="29"/>
    <x v="1"/>
    <x v="7"/>
    <x v="487"/>
    <n v="5"/>
    <x v="2"/>
    <x v="7"/>
    <x v="609"/>
    <x v="609"/>
  </r>
  <r>
    <n v="610"/>
    <s v="UniteChrist (Canceled)"/>
    <s v="We are creating a Christian social network to empower, educate, and connect Christians all over the world."/>
    <x v="154"/>
    <n v="0"/>
    <x v="1"/>
    <x v="0"/>
    <s v="USD"/>
    <x v="610"/>
    <x v="610"/>
    <x v="0"/>
    <x v="78"/>
    <x v="1"/>
    <x v="7"/>
    <x v="109"/>
    <e v="#DIV/0!"/>
    <x v="2"/>
    <x v="7"/>
    <x v="610"/>
    <x v="610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x v="6"/>
    <s v="EUR"/>
    <x v="611"/>
    <x v="611"/>
    <x v="0"/>
    <x v="78"/>
    <x v="1"/>
    <x v="7"/>
    <x v="109"/>
    <e v="#DIV/0!"/>
    <x v="2"/>
    <x v="7"/>
    <x v="611"/>
    <x v="611"/>
  </r>
  <r>
    <n v="612"/>
    <s v="Web Streaming 2.0 (Canceled)"/>
    <s v="A Fast and Reliable new Web platform to stream videos from Internet"/>
    <x v="3"/>
    <n v="0"/>
    <x v="1"/>
    <x v="13"/>
    <s v="EUR"/>
    <x v="612"/>
    <x v="612"/>
    <x v="0"/>
    <x v="78"/>
    <x v="1"/>
    <x v="7"/>
    <x v="109"/>
    <e v="#DIV/0!"/>
    <x v="2"/>
    <x v="7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x v="0"/>
    <s v="USD"/>
    <x v="613"/>
    <x v="613"/>
    <x v="0"/>
    <x v="212"/>
    <x v="1"/>
    <x v="7"/>
    <x v="488"/>
    <n v="105.93388429752066"/>
    <x v="2"/>
    <x v="7"/>
    <x v="613"/>
    <x v="613"/>
  </r>
  <r>
    <n v="614"/>
    <s v="Lets Reinvent Our Election Process (Canceled)"/>
    <s v="Something is wrong when your choices are between a &quot;giant douche and a turd sandwich.&quot;  So, lets make it better."/>
    <x v="3"/>
    <n v="0"/>
    <x v="1"/>
    <x v="0"/>
    <s v="USD"/>
    <x v="614"/>
    <x v="614"/>
    <x v="0"/>
    <x v="78"/>
    <x v="1"/>
    <x v="7"/>
    <x v="109"/>
    <e v="#DIV/0!"/>
    <x v="2"/>
    <x v="7"/>
    <x v="614"/>
    <x v="614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x v="4"/>
    <s v="NZD"/>
    <x v="615"/>
    <x v="615"/>
    <x v="0"/>
    <x v="78"/>
    <x v="1"/>
    <x v="7"/>
    <x v="109"/>
    <e v="#DIV/0!"/>
    <x v="2"/>
    <x v="7"/>
    <x v="615"/>
    <x v="615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x v="6"/>
    <s v="EUR"/>
    <x v="616"/>
    <x v="616"/>
    <x v="0"/>
    <x v="78"/>
    <x v="1"/>
    <x v="7"/>
    <x v="109"/>
    <e v="#DIV/0!"/>
    <x v="2"/>
    <x v="7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x v="1"/>
    <s v="GBP"/>
    <x v="617"/>
    <x v="617"/>
    <x v="0"/>
    <x v="83"/>
    <x v="1"/>
    <x v="7"/>
    <x v="419"/>
    <n v="20"/>
    <x v="2"/>
    <x v="7"/>
    <x v="617"/>
    <x v="617"/>
  </r>
  <r>
    <n v="618"/>
    <s v="Y2Y Tutors (Canceled)"/>
    <s v="With the cost of education seemingly always on the rise, Y2Y aims to ensure that no student will be left behind through peer tutoring."/>
    <x v="44"/>
    <n v="0"/>
    <x v="1"/>
    <x v="0"/>
    <s v="USD"/>
    <x v="618"/>
    <x v="618"/>
    <x v="0"/>
    <x v="78"/>
    <x v="1"/>
    <x v="7"/>
    <x v="109"/>
    <e v="#DIV/0!"/>
    <x v="2"/>
    <x v="7"/>
    <x v="618"/>
    <x v="618"/>
  </r>
  <r>
    <n v="619"/>
    <s v="Big Data (Canceled)"/>
    <s v="Big Data Sets for researchers interested in improving the quality of life."/>
    <x v="156"/>
    <n v="1"/>
    <x v="1"/>
    <x v="0"/>
    <s v="USD"/>
    <x v="619"/>
    <x v="619"/>
    <x v="0"/>
    <x v="29"/>
    <x v="1"/>
    <x v="7"/>
    <x v="489"/>
    <n v="1"/>
    <x v="2"/>
    <x v="7"/>
    <x v="619"/>
    <x v="619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x v="5"/>
    <s v="CAD"/>
    <x v="620"/>
    <x v="620"/>
    <x v="0"/>
    <x v="29"/>
    <x v="1"/>
    <x v="7"/>
    <x v="460"/>
    <n v="300"/>
    <x v="2"/>
    <x v="7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x v="0"/>
    <s v="USD"/>
    <x v="621"/>
    <x v="621"/>
    <x v="0"/>
    <x v="83"/>
    <x v="1"/>
    <x v="7"/>
    <x v="490"/>
    <n v="87"/>
    <x v="2"/>
    <x v="7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x v="0"/>
    <s v="USD"/>
    <x v="622"/>
    <x v="622"/>
    <x v="0"/>
    <x v="82"/>
    <x v="1"/>
    <x v="7"/>
    <x v="491"/>
    <n v="37.888888888888886"/>
    <x v="2"/>
    <x v="7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x v="2"/>
    <s v="AUD"/>
    <x v="623"/>
    <x v="623"/>
    <x v="0"/>
    <x v="78"/>
    <x v="1"/>
    <x v="7"/>
    <x v="109"/>
    <e v="#DIV/0!"/>
    <x v="2"/>
    <x v="7"/>
    <x v="623"/>
    <x v="623"/>
  </r>
  <r>
    <n v="624"/>
    <s v="NeedSomeLoven.com (Canceled)"/>
    <s v="I am designing a fun, high tech dating website, with over 25 cool features. It is innovate as well as user friendly."/>
    <x v="10"/>
    <n v="0"/>
    <x v="1"/>
    <x v="0"/>
    <s v="USD"/>
    <x v="624"/>
    <x v="624"/>
    <x v="0"/>
    <x v="78"/>
    <x v="1"/>
    <x v="7"/>
    <x v="109"/>
    <e v="#DIV/0!"/>
    <x v="2"/>
    <x v="7"/>
    <x v="624"/>
    <x v="624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x v="5"/>
    <s v="CAD"/>
    <x v="625"/>
    <x v="625"/>
    <x v="0"/>
    <x v="78"/>
    <x v="1"/>
    <x v="7"/>
    <x v="109"/>
    <e v="#DIV/0!"/>
    <x v="2"/>
    <x v="7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x v="0"/>
    <s v="USD"/>
    <x v="626"/>
    <x v="626"/>
    <x v="0"/>
    <x v="70"/>
    <x v="1"/>
    <x v="7"/>
    <x v="492"/>
    <n v="111.41025641025641"/>
    <x v="2"/>
    <x v="7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x v="11"/>
    <s v="SEK"/>
    <x v="627"/>
    <x v="627"/>
    <x v="0"/>
    <x v="29"/>
    <x v="1"/>
    <x v="7"/>
    <x v="459"/>
    <n v="90"/>
    <x v="2"/>
    <x v="7"/>
    <x v="627"/>
    <x v="627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x v="0"/>
    <s v="USD"/>
    <x v="628"/>
    <x v="628"/>
    <x v="0"/>
    <x v="78"/>
    <x v="1"/>
    <x v="7"/>
    <x v="109"/>
    <e v="#DIV/0!"/>
    <x v="2"/>
    <x v="7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x v="2"/>
    <s v="AUD"/>
    <x v="629"/>
    <x v="629"/>
    <x v="0"/>
    <x v="83"/>
    <x v="1"/>
    <x v="7"/>
    <x v="493"/>
    <n v="116.66666666666667"/>
    <x v="2"/>
    <x v="7"/>
    <x v="629"/>
    <x v="629"/>
  </r>
  <r>
    <n v="630"/>
    <s v="Ecosteader (Canceled)"/>
    <s v="Land development network for an eco-conscious collective. Community portal features ideas on lean design, green building, urban ecology"/>
    <x v="158"/>
    <n v="10"/>
    <x v="1"/>
    <x v="0"/>
    <s v="USD"/>
    <x v="630"/>
    <x v="630"/>
    <x v="0"/>
    <x v="29"/>
    <x v="1"/>
    <x v="7"/>
    <x v="494"/>
    <n v="10"/>
    <x v="2"/>
    <x v="7"/>
    <x v="630"/>
    <x v="630"/>
  </r>
  <r>
    <n v="631"/>
    <s v="Brevity: A Powerful Online Publishing Software! (Canceled)"/>
    <s v="A Powerful Multimedia-Rich Software that aims at making online publishing very simple."/>
    <x v="63"/>
    <n v="690"/>
    <x v="1"/>
    <x v="5"/>
    <s v="CAD"/>
    <x v="631"/>
    <x v="631"/>
    <x v="0"/>
    <x v="82"/>
    <x v="1"/>
    <x v="7"/>
    <x v="495"/>
    <n v="76.666666666666671"/>
    <x v="2"/>
    <x v="7"/>
    <x v="631"/>
    <x v="631"/>
  </r>
  <r>
    <n v="632"/>
    <s v="UniWherse.com - Bring students future (Canceled)"/>
    <s v="Our goal is to create a system, students can find universities that best match their interests."/>
    <x v="22"/>
    <n v="0"/>
    <x v="1"/>
    <x v="9"/>
    <s v="EUR"/>
    <x v="632"/>
    <x v="632"/>
    <x v="0"/>
    <x v="78"/>
    <x v="1"/>
    <x v="7"/>
    <x v="109"/>
    <e v="#DIV/0!"/>
    <x v="2"/>
    <x v="7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x v="0"/>
    <s v="USD"/>
    <x v="633"/>
    <x v="633"/>
    <x v="0"/>
    <x v="20"/>
    <x v="1"/>
    <x v="7"/>
    <x v="496"/>
    <n v="49.8"/>
    <x v="2"/>
    <x v="7"/>
    <x v="633"/>
    <x v="633"/>
  </r>
  <r>
    <n v="634"/>
    <s v="pitchtograndma (Canceled)"/>
    <s v="We help companies to explain what they do in simple, grandma-would-understand terms."/>
    <x v="10"/>
    <n v="1"/>
    <x v="1"/>
    <x v="0"/>
    <s v="USD"/>
    <x v="634"/>
    <x v="634"/>
    <x v="0"/>
    <x v="29"/>
    <x v="1"/>
    <x v="7"/>
    <x v="459"/>
    <n v="1"/>
    <x v="2"/>
    <x v="7"/>
    <x v="634"/>
    <x v="634"/>
  </r>
  <r>
    <n v="635"/>
    <s v="Pleero, A Technology Team Building Website (Canceled)"/>
    <s v="Network used for building technology development teams."/>
    <x v="31"/>
    <n v="2"/>
    <x v="1"/>
    <x v="0"/>
    <s v="USD"/>
    <x v="635"/>
    <x v="635"/>
    <x v="0"/>
    <x v="29"/>
    <x v="1"/>
    <x v="7"/>
    <x v="168"/>
    <n v="2"/>
    <x v="2"/>
    <x v="7"/>
    <x v="635"/>
    <x v="635"/>
  </r>
  <r>
    <n v="636"/>
    <s v="Keto Advice (Canceled)"/>
    <s v="With no central location for keto knowledge, keto advice will be a community run knowledge base."/>
    <x v="13"/>
    <n v="4"/>
    <x v="1"/>
    <x v="1"/>
    <s v="GBP"/>
    <x v="636"/>
    <x v="636"/>
    <x v="0"/>
    <x v="29"/>
    <x v="1"/>
    <x v="7"/>
    <x v="418"/>
    <n v="4"/>
    <x v="2"/>
    <x v="7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x v="1"/>
    <s v="GBP"/>
    <x v="637"/>
    <x v="637"/>
    <x v="0"/>
    <x v="78"/>
    <x v="1"/>
    <x v="7"/>
    <x v="109"/>
    <e v="#DIV/0!"/>
    <x v="2"/>
    <x v="7"/>
    <x v="637"/>
    <x v="637"/>
  </r>
  <r>
    <n v="638"/>
    <s v="W (Canceled)"/>
    <s v="O0"/>
    <x v="61"/>
    <n v="18"/>
    <x v="1"/>
    <x v="12"/>
    <s v="EUR"/>
    <x v="638"/>
    <x v="638"/>
    <x v="0"/>
    <x v="79"/>
    <x v="1"/>
    <x v="7"/>
    <x v="497"/>
    <n v="3"/>
    <x v="2"/>
    <x v="7"/>
    <x v="638"/>
    <x v="638"/>
  </r>
  <r>
    <n v="639"/>
    <s v="Kids Educational Social Media Site (Canceled)"/>
    <s v="Development of a Safe and Educational Social Media site for kids."/>
    <x v="80"/>
    <n v="1"/>
    <x v="1"/>
    <x v="0"/>
    <s v="USD"/>
    <x v="639"/>
    <x v="639"/>
    <x v="0"/>
    <x v="29"/>
    <x v="1"/>
    <x v="7"/>
    <x v="498"/>
    <n v="1"/>
    <x v="2"/>
    <x v="7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x v="6"/>
    <s v="EUR"/>
    <x v="640"/>
    <x v="640"/>
    <x v="0"/>
    <x v="84"/>
    <x v="0"/>
    <x v="8"/>
    <x v="499"/>
    <n v="50.5"/>
    <x v="2"/>
    <x v="8"/>
    <x v="640"/>
    <x v="640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x v="0"/>
    <s v="USD"/>
    <x v="641"/>
    <x v="641"/>
    <x v="0"/>
    <x v="213"/>
    <x v="0"/>
    <x v="8"/>
    <x v="500"/>
    <n v="151.31746031746033"/>
    <x v="2"/>
    <x v="8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x v="12"/>
    <s v="EUR"/>
    <x v="642"/>
    <x v="642"/>
    <x v="0"/>
    <x v="214"/>
    <x v="0"/>
    <x v="8"/>
    <x v="501"/>
    <n v="134.3592456301748"/>
    <x v="2"/>
    <x v="8"/>
    <x v="642"/>
    <x v="642"/>
  </r>
  <r>
    <n v="643"/>
    <s v="Phone Silks - The best way to carry your smart phone!"/>
    <s v="Stylish new phone carrier allows instant access to your smart phone while freeing up your hands."/>
    <x v="31"/>
    <n v="26452"/>
    <x v="0"/>
    <x v="0"/>
    <s v="USD"/>
    <x v="643"/>
    <x v="643"/>
    <x v="0"/>
    <x v="215"/>
    <x v="0"/>
    <x v="8"/>
    <x v="502"/>
    <n v="174.02631578947367"/>
    <x v="2"/>
    <x v="8"/>
    <x v="643"/>
    <x v="643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x v="0"/>
    <s v="USD"/>
    <x v="644"/>
    <x v="644"/>
    <x v="0"/>
    <x v="216"/>
    <x v="0"/>
    <x v="8"/>
    <x v="503"/>
    <n v="73.486268364348675"/>
    <x v="2"/>
    <x v="8"/>
    <x v="644"/>
    <x v="644"/>
  </r>
  <r>
    <n v="645"/>
    <s v="Carbon Fiber Collar Stays"/>
    <s v="Ever wanted to own something made out of carbon fiber? Now you can!"/>
    <x v="13"/>
    <n v="5574"/>
    <x v="0"/>
    <x v="0"/>
    <s v="USD"/>
    <x v="645"/>
    <x v="645"/>
    <x v="0"/>
    <x v="186"/>
    <x v="0"/>
    <x v="8"/>
    <x v="504"/>
    <n v="23.518987341772153"/>
    <x v="2"/>
    <x v="8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x v="0"/>
    <s v="USD"/>
    <x v="646"/>
    <x v="646"/>
    <x v="0"/>
    <x v="74"/>
    <x v="0"/>
    <x v="8"/>
    <x v="505"/>
    <n v="39.074444444444445"/>
    <x v="2"/>
    <x v="8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x v="5"/>
    <s v="CAD"/>
    <x v="647"/>
    <x v="647"/>
    <x v="0"/>
    <x v="57"/>
    <x v="0"/>
    <x v="8"/>
    <x v="506"/>
    <n v="125.94117647058823"/>
    <x v="2"/>
    <x v="8"/>
    <x v="647"/>
    <x v="647"/>
  </r>
  <r>
    <n v="648"/>
    <s v="Audio Jacket"/>
    <s v="Get ready for the next product that you canâ€™t live without"/>
    <x v="19"/>
    <n v="44388"/>
    <x v="0"/>
    <x v="0"/>
    <s v="USD"/>
    <x v="648"/>
    <x v="648"/>
    <x v="0"/>
    <x v="74"/>
    <x v="0"/>
    <x v="8"/>
    <x v="507"/>
    <n v="1644"/>
    <x v="2"/>
    <x v="8"/>
    <x v="648"/>
    <x v="648"/>
  </r>
  <r>
    <n v="649"/>
    <s v="VIVO Solar Bag"/>
    <s v="A backpack with a built in solar panel to charge any USB device. Includes removable battery pack, USB cable, and 7 different adapters!"/>
    <x v="30"/>
    <n v="3499"/>
    <x v="0"/>
    <x v="0"/>
    <s v="USD"/>
    <x v="649"/>
    <x v="649"/>
    <x v="0"/>
    <x v="141"/>
    <x v="0"/>
    <x v="8"/>
    <x v="508"/>
    <n v="42.670731707317074"/>
    <x v="2"/>
    <x v="8"/>
    <x v="649"/>
    <x v="649"/>
  </r>
  <r>
    <n v="650"/>
    <s v="Jake Lazarow's Eagle Project"/>
    <s v="This project is designed to obtain flash drive bracelets with a child's information on it for parents to wear in case of emergencies"/>
    <x v="15"/>
    <n v="1686"/>
    <x v="0"/>
    <x v="0"/>
    <s v="USD"/>
    <x v="650"/>
    <x v="650"/>
    <x v="0"/>
    <x v="53"/>
    <x v="0"/>
    <x v="8"/>
    <x v="509"/>
    <n v="35.125"/>
    <x v="2"/>
    <x v="8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x v="0"/>
    <s v="USD"/>
    <x v="651"/>
    <x v="651"/>
    <x v="0"/>
    <x v="217"/>
    <x v="0"/>
    <x v="8"/>
    <x v="510"/>
    <n v="239.35238095238094"/>
    <x v="2"/>
    <x v="8"/>
    <x v="651"/>
    <x v="651"/>
  </r>
  <r>
    <n v="652"/>
    <s v="The Zossom Phone Case"/>
    <s v="Zossom is a smart phone case with a strap. Forget the days of shattered screens and scratches. The Zossom case keeps your phone safe."/>
    <x v="9"/>
    <n v="3014"/>
    <x v="0"/>
    <x v="0"/>
    <s v="USD"/>
    <x v="652"/>
    <x v="652"/>
    <x v="0"/>
    <x v="33"/>
    <x v="0"/>
    <x v="8"/>
    <x v="511"/>
    <n v="107.64285714285714"/>
    <x v="2"/>
    <x v="8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x v="0"/>
    <s v="USD"/>
    <x v="653"/>
    <x v="653"/>
    <x v="0"/>
    <x v="218"/>
    <x v="0"/>
    <x v="8"/>
    <x v="512"/>
    <n v="95.830623306233065"/>
    <x v="2"/>
    <x v="8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x v="0"/>
    <s v="USD"/>
    <x v="654"/>
    <x v="654"/>
    <x v="0"/>
    <x v="219"/>
    <x v="0"/>
    <x v="8"/>
    <x v="513"/>
    <n v="31.663376110562684"/>
    <x v="2"/>
    <x v="8"/>
    <x v="654"/>
    <x v="654"/>
  </r>
  <r>
    <n v="655"/>
    <s v="Spark: The Watch That Keeps You Awake"/>
    <s v="Meet Spark: The friendly companion that helps you stay awake during the day. Re-released with new features!"/>
    <x v="6"/>
    <n v="11751"/>
    <x v="0"/>
    <x v="0"/>
    <s v="USD"/>
    <x v="655"/>
    <x v="655"/>
    <x v="0"/>
    <x v="220"/>
    <x v="0"/>
    <x v="8"/>
    <x v="514"/>
    <n v="42.886861313868614"/>
    <x v="2"/>
    <x v="8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x v="0"/>
    <s v="USD"/>
    <x v="656"/>
    <x v="656"/>
    <x v="0"/>
    <x v="45"/>
    <x v="0"/>
    <x v="8"/>
    <x v="515"/>
    <n v="122.73563218390805"/>
    <x v="2"/>
    <x v="8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x v="0"/>
    <s v="USD"/>
    <x v="657"/>
    <x v="657"/>
    <x v="0"/>
    <x v="221"/>
    <x v="0"/>
    <x v="8"/>
    <x v="516"/>
    <n v="190.45454545454547"/>
    <x v="2"/>
    <x v="8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x v="0"/>
    <s v="USD"/>
    <x v="658"/>
    <x v="658"/>
    <x v="0"/>
    <x v="222"/>
    <x v="0"/>
    <x v="8"/>
    <x v="517"/>
    <n v="109.33695652173913"/>
    <x v="2"/>
    <x v="8"/>
    <x v="658"/>
    <x v="658"/>
  </r>
  <r>
    <n v="659"/>
    <s v="Lulu Watch Designs - Apple Watch"/>
    <s v="Sync up your lifestyle"/>
    <x v="9"/>
    <n v="3017"/>
    <x v="0"/>
    <x v="0"/>
    <s v="USD"/>
    <x v="659"/>
    <x v="659"/>
    <x v="0"/>
    <x v="64"/>
    <x v="0"/>
    <x v="8"/>
    <x v="518"/>
    <n v="143.66666666666666"/>
    <x v="2"/>
    <x v="8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x v="0"/>
    <s v="USD"/>
    <x v="660"/>
    <x v="660"/>
    <x v="0"/>
    <x v="59"/>
    <x v="1"/>
    <x v="8"/>
    <x v="519"/>
    <n v="84.944444444444443"/>
    <x v="2"/>
    <x v="8"/>
    <x v="660"/>
    <x v="660"/>
  </r>
  <r>
    <n v="661"/>
    <s v="AirString"/>
    <s v="AirString keeps your AirPods from getting lost by keeping the pair together with a  durable and premium quality string."/>
    <x v="3"/>
    <n v="95"/>
    <x v="2"/>
    <x v="0"/>
    <s v="USD"/>
    <x v="661"/>
    <x v="661"/>
    <x v="0"/>
    <x v="82"/>
    <x v="1"/>
    <x v="8"/>
    <x v="520"/>
    <n v="10.555555555555555"/>
    <x v="2"/>
    <x v="8"/>
    <x v="661"/>
    <x v="661"/>
  </r>
  <r>
    <n v="662"/>
    <s v="LW - the cool luminescent band with a watch"/>
    <s v="A stylish, durable safety light band on your wrist or ankle holds a watch or another modular accessory."/>
    <x v="130"/>
    <n v="156"/>
    <x v="2"/>
    <x v="0"/>
    <s v="USD"/>
    <x v="662"/>
    <x v="662"/>
    <x v="0"/>
    <x v="80"/>
    <x v="1"/>
    <x v="8"/>
    <x v="177"/>
    <n v="39"/>
    <x v="2"/>
    <x v="8"/>
    <x v="662"/>
    <x v="662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x v="8"/>
    <s v="DKK"/>
    <x v="663"/>
    <x v="663"/>
    <x v="0"/>
    <x v="63"/>
    <x v="1"/>
    <x v="8"/>
    <x v="521"/>
    <n v="100"/>
    <x v="2"/>
    <x v="8"/>
    <x v="663"/>
    <x v="663"/>
  </r>
  <r>
    <n v="664"/>
    <s v="Oregon Babyâ„¢ Diapers"/>
    <s v="Save Oregon Babyâ„¢ Diapers, a handmade business, run by awesome moms in Southern Oregon, from permanently closing!"/>
    <x v="14"/>
    <n v="904"/>
    <x v="2"/>
    <x v="0"/>
    <s v="USD"/>
    <x v="664"/>
    <x v="664"/>
    <x v="0"/>
    <x v="60"/>
    <x v="1"/>
    <x v="8"/>
    <x v="522"/>
    <n v="31.172413793103448"/>
    <x v="2"/>
    <x v="8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x v="0"/>
    <s v="USD"/>
    <x v="665"/>
    <x v="665"/>
    <x v="0"/>
    <x v="8"/>
    <x v="1"/>
    <x v="8"/>
    <x v="523"/>
    <n v="155.33333333333334"/>
    <x v="2"/>
    <x v="8"/>
    <x v="665"/>
    <x v="665"/>
  </r>
  <r>
    <n v="666"/>
    <s v="Ducky Diapers"/>
    <s v="Have you ever dreamed of having a pet duckling, but concerned about all the pooping, here is a a solution to help solve that issue."/>
    <x v="61"/>
    <n v="8"/>
    <x v="2"/>
    <x v="0"/>
    <s v="USD"/>
    <x v="666"/>
    <x v="666"/>
    <x v="0"/>
    <x v="80"/>
    <x v="1"/>
    <x v="8"/>
    <x v="524"/>
    <n v="2"/>
    <x v="2"/>
    <x v="8"/>
    <x v="666"/>
    <x v="666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x v="13"/>
    <s v="EUR"/>
    <x v="667"/>
    <x v="667"/>
    <x v="0"/>
    <x v="33"/>
    <x v="1"/>
    <x v="8"/>
    <x v="525"/>
    <n v="178.92857142857142"/>
    <x v="2"/>
    <x v="8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x v="0"/>
    <s v="USD"/>
    <x v="668"/>
    <x v="668"/>
    <x v="0"/>
    <x v="20"/>
    <x v="1"/>
    <x v="8"/>
    <x v="526"/>
    <n v="27.36"/>
    <x v="2"/>
    <x v="8"/>
    <x v="668"/>
    <x v="668"/>
  </r>
  <r>
    <n v="669"/>
    <s v="Christian DiLusso Watches"/>
    <s v="Beautiful automatic watches, made for every moment._x000a_Sports, business, casual.....it fits every moment of your life."/>
    <x v="61"/>
    <n v="43015"/>
    <x v="2"/>
    <x v="11"/>
    <s v="SEK"/>
    <x v="669"/>
    <x v="669"/>
    <x v="0"/>
    <x v="33"/>
    <x v="1"/>
    <x v="8"/>
    <x v="527"/>
    <n v="1536.25"/>
    <x v="2"/>
    <x v="8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x v="13"/>
    <s v="EUR"/>
    <x v="670"/>
    <x v="670"/>
    <x v="0"/>
    <x v="223"/>
    <x v="1"/>
    <x v="8"/>
    <x v="528"/>
    <n v="84.99677419354839"/>
    <x v="2"/>
    <x v="8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x v="0"/>
    <s v="USD"/>
    <x v="671"/>
    <x v="671"/>
    <x v="0"/>
    <x v="41"/>
    <x v="1"/>
    <x v="8"/>
    <x v="529"/>
    <n v="788.5333333333333"/>
    <x v="2"/>
    <x v="8"/>
    <x v="671"/>
    <x v="671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x v="0"/>
    <s v="USD"/>
    <x v="672"/>
    <x v="672"/>
    <x v="0"/>
    <x v="224"/>
    <x v="1"/>
    <x v="8"/>
    <x v="530"/>
    <n v="50.29767441860465"/>
    <x v="2"/>
    <x v="8"/>
    <x v="672"/>
    <x v="672"/>
  </r>
  <r>
    <n v="673"/>
    <s v="HORIZON: LIFE ENHANCED GLASSWARE"/>
    <s v="Will assist the deaf to have better communication and safety through the use of LCD glassware with audio &amp; sensory components."/>
    <x v="57"/>
    <n v="205"/>
    <x v="2"/>
    <x v="0"/>
    <s v="USD"/>
    <x v="673"/>
    <x v="673"/>
    <x v="0"/>
    <x v="83"/>
    <x v="1"/>
    <x v="8"/>
    <x v="531"/>
    <n v="68.333333333333329"/>
    <x v="2"/>
    <x v="8"/>
    <x v="673"/>
    <x v="673"/>
  </r>
  <r>
    <n v="674"/>
    <s v="Something To Wear For Hearing Sounds By Feeling Vibrations"/>
    <s v="Listen to sounds by feeling an array of vibrational patterns against your body."/>
    <x v="63"/>
    <n v="15"/>
    <x v="2"/>
    <x v="0"/>
    <s v="USD"/>
    <x v="674"/>
    <x v="674"/>
    <x v="0"/>
    <x v="84"/>
    <x v="1"/>
    <x v="8"/>
    <x v="479"/>
    <n v="7.5"/>
    <x v="2"/>
    <x v="8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x v="0"/>
    <s v="USD"/>
    <x v="675"/>
    <x v="675"/>
    <x v="0"/>
    <x v="55"/>
    <x v="1"/>
    <x v="8"/>
    <x v="532"/>
    <n v="34.269230769230766"/>
    <x v="2"/>
    <x v="8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x v="5"/>
    <s v="CAD"/>
    <x v="676"/>
    <x v="676"/>
    <x v="0"/>
    <x v="54"/>
    <x v="1"/>
    <x v="8"/>
    <x v="533"/>
    <n v="61.291666666666664"/>
    <x v="2"/>
    <x v="8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x v="13"/>
    <s v="EUR"/>
    <x v="677"/>
    <x v="677"/>
    <x v="0"/>
    <x v="93"/>
    <x v="1"/>
    <x v="8"/>
    <x v="534"/>
    <n v="133.25"/>
    <x v="2"/>
    <x v="8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x v="0"/>
    <s v="USD"/>
    <x v="678"/>
    <x v="678"/>
    <x v="0"/>
    <x v="57"/>
    <x v="1"/>
    <x v="8"/>
    <x v="535"/>
    <n v="65.17647058823529"/>
    <x v="2"/>
    <x v="8"/>
    <x v="678"/>
    <x v="678"/>
  </r>
  <r>
    <n v="679"/>
    <s v="Monolith Posture Coach"/>
    <s v="World's first bio-feedback posture device for your entire back. Trains back, neck, thoracic &amp; ab segments by using only 30 min/day."/>
    <x v="162"/>
    <n v="8827"/>
    <x v="2"/>
    <x v="0"/>
    <s v="USD"/>
    <x v="679"/>
    <x v="679"/>
    <x v="0"/>
    <x v="225"/>
    <x v="1"/>
    <x v="8"/>
    <x v="536"/>
    <n v="93.90425531914893"/>
    <x v="2"/>
    <x v="8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x v="0"/>
    <s v="USD"/>
    <x v="680"/>
    <x v="680"/>
    <x v="0"/>
    <x v="135"/>
    <x v="1"/>
    <x v="8"/>
    <x v="537"/>
    <n v="150.65116279069767"/>
    <x v="2"/>
    <x v="8"/>
    <x v="680"/>
    <x v="680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x v="0"/>
    <s v="USD"/>
    <x v="681"/>
    <x v="681"/>
    <x v="0"/>
    <x v="29"/>
    <x v="1"/>
    <x v="8"/>
    <x v="167"/>
    <n v="1"/>
    <x v="2"/>
    <x v="8"/>
    <x v="681"/>
    <x v="681"/>
  </r>
  <r>
    <n v="682"/>
    <s v="Deception Belt"/>
    <s v="The Deception Belt is an innovative belt with app capability, designed to assist any user gain control over their appetite."/>
    <x v="63"/>
    <n v="53"/>
    <x v="2"/>
    <x v="0"/>
    <s v="USD"/>
    <x v="682"/>
    <x v="682"/>
    <x v="0"/>
    <x v="80"/>
    <x v="1"/>
    <x v="8"/>
    <x v="538"/>
    <n v="13.25"/>
    <x v="2"/>
    <x v="8"/>
    <x v="682"/>
    <x v="682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x v="0"/>
    <s v="USD"/>
    <x v="683"/>
    <x v="683"/>
    <x v="0"/>
    <x v="83"/>
    <x v="1"/>
    <x v="8"/>
    <x v="539"/>
    <n v="99.333333333333329"/>
    <x v="2"/>
    <x v="8"/>
    <x v="683"/>
    <x v="683"/>
  </r>
  <r>
    <n v="684"/>
    <s v="Arcus Motion Analyzer | The Versatile Smart Ring"/>
    <s v="Arcus gives your fingers super powers."/>
    <x v="163"/>
    <n v="23948"/>
    <x v="2"/>
    <x v="0"/>
    <s v="USD"/>
    <x v="684"/>
    <x v="684"/>
    <x v="0"/>
    <x v="125"/>
    <x v="1"/>
    <x v="8"/>
    <x v="540"/>
    <n v="177.39259259259259"/>
    <x v="2"/>
    <x v="8"/>
    <x v="684"/>
    <x v="684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x v="0"/>
    <s v="USD"/>
    <x v="685"/>
    <x v="685"/>
    <x v="0"/>
    <x v="73"/>
    <x v="1"/>
    <x v="8"/>
    <x v="541"/>
    <n v="55.3"/>
    <x v="2"/>
    <x v="8"/>
    <x v="685"/>
    <x v="685"/>
  </r>
  <r>
    <n v="686"/>
    <s v="Vivi di Cuore - Heart Rate Watch"/>
    <s v="La tua giornata sportiva monitorata nel tuo polso??!!!_x000a_Rendiamolo possibile... VIVI DI CUORE --- All MADE in ITALY"/>
    <x v="69"/>
    <n v="0"/>
    <x v="2"/>
    <x v="13"/>
    <s v="EUR"/>
    <x v="686"/>
    <x v="686"/>
    <x v="0"/>
    <x v="78"/>
    <x v="1"/>
    <x v="8"/>
    <x v="109"/>
    <e v="#DIV/0!"/>
    <x v="2"/>
    <x v="8"/>
    <x v="686"/>
    <x v="686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x v="14"/>
    <s v="MXN"/>
    <x v="687"/>
    <x v="687"/>
    <x v="0"/>
    <x v="79"/>
    <x v="1"/>
    <x v="8"/>
    <x v="542"/>
    <n v="591.66666666666663"/>
    <x v="2"/>
    <x v="8"/>
    <x v="687"/>
    <x v="687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x v="0"/>
    <s v="USD"/>
    <x v="688"/>
    <x v="688"/>
    <x v="0"/>
    <x v="17"/>
    <x v="1"/>
    <x v="8"/>
    <x v="543"/>
    <n v="405.5"/>
    <x v="2"/>
    <x v="8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x v="0"/>
    <s v="USD"/>
    <x v="689"/>
    <x v="689"/>
    <x v="0"/>
    <x v="226"/>
    <x v="1"/>
    <x v="8"/>
    <x v="544"/>
    <n v="343.14732142857144"/>
    <x v="2"/>
    <x v="8"/>
    <x v="689"/>
    <x v="689"/>
  </r>
  <r>
    <n v="690"/>
    <s v="BLOXSHIELD"/>
    <s v="A radiation shield for your fitness tracker, smartwatch or other wearable smart device"/>
    <x v="22"/>
    <n v="2468"/>
    <x v="2"/>
    <x v="0"/>
    <s v="USD"/>
    <x v="690"/>
    <x v="690"/>
    <x v="0"/>
    <x v="69"/>
    <x v="1"/>
    <x v="8"/>
    <x v="545"/>
    <n v="72.588235294117652"/>
    <x v="2"/>
    <x v="8"/>
    <x v="690"/>
    <x v="690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x v="0"/>
    <s v="USD"/>
    <x v="691"/>
    <x v="691"/>
    <x v="0"/>
    <x v="73"/>
    <x v="1"/>
    <x v="8"/>
    <x v="546"/>
    <n v="26"/>
    <x v="2"/>
    <x v="8"/>
    <x v="691"/>
    <x v="691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x v="1"/>
    <s v="GBP"/>
    <x v="692"/>
    <x v="692"/>
    <x v="0"/>
    <x v="227"/>
    <x v="1"/>
    <x v="8"/>
    <x v="547"/>
    <n v="6.4975124378109452"/>
    <x v="2"/>
    <x v="8"/>
    <x v="692"/>
    <x v="692"/>
  </r>
  <r>
    <n v="693"/>
    <s v="Prana: Wearable for Breathing and Posture"/>
    <s v="Prana is the first wearable combining breath and posture tracking to make your sitting time count."/>
    <x v="57"/>
    <n v="35338"/>
    <x v="2"/>
    <x v="0"/>
    <s v="USD"/>
    <x v="693"/>
    <x v="693"/>
    <x v="0"/>
    <x v="228"/>
    <x v="1"/>
    <x v="8"/>
    <x v="548"/>
    <n v="119.38513513513513"/>
    <x v="2"/>
    <x v="8"/>
    <x v="693"/>
    <x v="693"/>
  </r>
  <r>
    <n v="694"/>
    <s v="Airlock bike helmet"/>
    <s v="You can control how much air enters the helmet by opening or closing the vents. This is very useful in bad weather, or for competition."/>
    <x v="60"/>
    <n v="590"/>
    <x v="2"/>
    <x v="0"/>
    <s v="USD"/>
    <x v="694"/>
    <x v="694"/>
    <x v="0"/>
    <x v="63"/>
    <x v="1"/>
    <x v="8"/>
    <x v="549"/>
    <n v="84.285714285714292"/>
    <x v="2"/>
    <x v="8"/>
    <x v="694"/>
    <x v="694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x v="0"/>
    <s v="USD"/>
    <x v="695"/>
    <x v="695"/>
    <x v="0"/>
    <x v="63"/>
    <x v="1"/>
    <x v="8"/>
    <x v="550"/>
    <n v="90.857142857142861"/>
    <x v="2"/>
    <x v="8"/>
    <x v="695"/>
    <x v="695"/>
  </r>
  <r>
    <n v="696"/>
    <s v="trustee"/>
    <s v="Show your fidelity by wearing the Trustee rings! Show where you are (at)!"/>
    <x v="164"/>
    <n v="1"/>
    <x v="2"/>
    <x v="9"/>
    <s v="EUR"/>
    <x v="696"/>
    <x v="696"/>
    <x v="0"/>
    <x v="29"/>
    <x v="1"/>
    <x v="8"/>
    <x v="551"/>
    <n v="1"/>
    <x v="2"/>
    <x v="8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x v="12"/>
    <s v="EUR"/>
    <x v="697"/>
    <x v="697"/>
    <x v="0"/>
    <x v="229"/>
    <x v="1"/>
    <x v="8"/>
    <x v="552"/>
    <n v="20.342105263157894"/>
    <x v="2"/>
    <x v="8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x v="0"/>
    <s v="USD"/>
    <x v="698"/>
    <x v="698"/>
    <x v="0"/>
    <x v="60"/>
    <x v="1"/>
    <x v="8"/>
    <x v="553"/>
    <n v="530.68965517241384"/>
    <x v="2"/>
    <x v="8"/>
    <x v="698"/>
    <x v="698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x v="0"/>
    <s v="USD"/>
    <x v="699"/>
    <x v="699"/>
    <x v="0"/>
    <x v="230"/>
    <x v="1"/>
    <x v="8"/>
    <x v="554"/>
    <n v="120.39184269662923"/>
    <x v="2"/>
    <x v="8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x v="3"/>
    <s v="EUR"/>
    <x v="700"/>
    <x v="700"/>
    <x v="0"/>
    <x v="162"/>
    <x v="1"/>
    <x v="8"/>
    <x v="555"/>
    <n v="13"/>
    <x v="2"/>
    <x v="8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x v="1"/>
    <s v="GBP"/>
    <x v="701"/>
    <x v="701"/>
    <x v="0"/>
    <x v="64"/>
    <x v="1"/>
    <x v="8"/>
    <x v="556"/>
    <n v="291.33333333333331"/>
    <x v="2"/>
    <x v="8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x v="0"/>
    <s v="USD"/>
    <x v="702"/>
    <x v="702"/>
    <x v="0"/>
    <x v="77"/>
    <x v="1"/>
    <x v="8"/>
    <x v="557"/>
    <n v="124.9191891891892"/>
    <x v="2"/>
    <x v="8"/>
    <x v="702"/>
    <x v="702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x v="0"/>
    <s v="USD"/>
    <x v="703"/>
    <x v="703"/>
    <x v="0"/>
    <x v="63"/>
    <x v="1"/>
    <x v="8"/>
    <x v="558"/>
    <n v="119.57142857142857"/>
    <x v="2"/>
    <x v="8"/>
    <x v="703"/>
    <x v="703"/>
  </r>
  <r>
    <n v="704"/>
    <s v="ZNITCH- The Evolution in Helmet Safety"/>
    <s v="Turn you helmet into the safest helmet and don't worry about a thing,you will always have the right fit!!"/>
    <x v="56"/>
    <n v="481"/>
    <x v="2"/>
    <x v="5"/>
    <s v="CAD"/>
    <x v="704"/>
    <x v="704"/>
    <x v="0"/>
    <x v="80"/>
    <x v="1"/>
    <x v="8"/>
    <x v="559"/>
    <n v="120.25"/>
    <x v="2"/>
    <x v="8"/>
    <x v="704"/>
    <x v="704"/>
  </r>
  <r>
    <n v="705"/>
    <s v="SomnoScope"/>
    <s v="The closest thing ever to the Holy Grail of wearables technology"/>
    <x v="57"/>
    <n v="977"/>
    <x v="2"/>
    <x v="9"/>
    <s v="EUR"/>
    <x v="705"/>
    <x v="705"/>
    <x v="0"/>
    <x v="81"/>
    <x v="1"/>
    <x v="8"/>
    <x v="560"/>
    <n v="195.4"/>
    <x v="2"/>
    <x v="8"/>
    <x v="705"/>
    <x v="705"/>
  </r>
  <r>
    <n v="706"/>
    <s v="Driver Alert System"/>
    <s v="Driver Alert System es un sistema de seguridad para el conductor, que le avisa en caso de perder la posicion vertical mientras conduce."/>
    <x v="57"/>
    <n v="0"/>
    <x v="2"/>
    <x v="3"/>
    <s v="EUR"/>
    <x v="706"/>
    <x v="706"/>
    <x v="0"/>
    <x v="78"/>
    <x v="1"/>
    <x v="8"/>
    <x v="109"/>
    <e v="#DIV/0!"/>
    <x v="2"/>
    <x v="8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x v="1"/>
    <s v="GBP"/>
    <x v="707"/>
    <x v="707"/>
    <x v="0"/>
    <x v="231"/>
    <x v="1"/>
    <x v="8"/>
    <x v="561"/>
    <n v="117.69868421052631"/>
    <x v="2"/>
    <x v="8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x v="1"/>
    <s v="GBP"/>
    <x v="708"/>
    <x v="708"/>
    <x v="0"/>
    <x v="232"/>
    <x v="1"/>
    <x v="8"/>
    <x v="562"/>
    <n v="23.948509485094849"/>
    <x v="2"/>
    <x v="8"/>
    <x v="708"/>
    <x v="708"/>
  </r>
  <r>
    <n v="709"/>
    <s v="lumiglove"/>
    <s v="A &quot;handheld&quot; light, which eases the way you illuminate objects and/or paths."/>
    <x v="36"/>
    <n v="61"/>
    <x v="2"/>
    <x v="0"/>
    <s v="USD"/>
    <x v="709"/>
    <x v="709"/>
    <x v="0"/>
    <x v="84"/>
    <x v="1"/>
    <x v="8"/>
    <x v="563"/>
    <n v="30.5"/>
    <x v="2"/>
    <x v="8"/>
    <x v="709"/>
    <x v="709"/>
  </r>
  <r>
    <n v="710"/>
    <s v="Hate York Shirt 2.0"/>
    <s v="Shirts, so technologically advanced, they connect mentally to their audience upon sight."/>
    <x v="38"/>
    <n v="0"/>
    <x v="2"/>
    <x v="5"/>
    <s v="CAD"/>
    <x v="710"/>
    <x v="710"/>
    <x v="0"/>
    <x v="78"/>
    <x v="1"/>
    <x v="8"/>
    <x v="109"/>
    <e v="#DIV/0!"/>
    <x v="2"/>
    <x v="8"/>
    <x v="710"/>
    <x v="710"/>
  </r>
  <r>
    <n v="711"/>
    <s v="Anti Snore Wearable"/>
    <s v="Our wearable and app automates the poke you normally get from your bedpartner to make you stop snoring and making you turn to the side."/>
    <x v="57"/>
    <n v="33791"/>
    <x v="2"/>
    <x v="9"/>
    <s v="EUR"/>
    <x v="711"/>
    <x v="711"/>
    <x v="0"/>
    <x v="233"/>
    <x v="1"/>
    <x v="8"/>
    <x v="564"/>
    <n v="99.973372781065095"/>
    <x v="2"/>
    <x v="8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x v="0"/>
    <s v="USD"/>
    <x v="712"/>
    <x v="712"/>
    <x v="0"/>
    <x v="80"/>
    <x v="1"/>
    <x v="8"/>
    <x v="565"/>
    <n v="26.25"/>
    <x v="2"/>
    <x v="8"/>
    <x v="712"/>
    <x v="712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x v="13"/>
    <s v="EUR"/>
    <x v="713"/>
    <x v="713"/>
    <x v="0"/>
    <x v="29"/>
    <x v="1"/>
    <x v="8"/>
    <x v="566"/>
    <n v="199"/>
    <x v="2"/>
    <x v="8"/>
    <x v="713"/>
    <x v="713"/>
  </r>
  <r>
    <n v="714"/>
    <s v="Prep Packs Survival Belt"/>
    <s v="The Prep Packs Survival Belt allows you to carry all of the essentials for outdoor survival inside your belt buckle"/>
    <x v="36"/>
    <n v="2249"/>
    <x v="2"/>
    <x v="0"/>
    <s v="USD"/>
    <x v="714"/>
    <x v="714"/>
    <x v="0"/>
    <x v="33"/>
    <x v="1"/>
    <x v="8"/>
    <x v="567"/>
    <n v="80.321428571428569"/>
    <x v="2"/>
    <x v="8"/>
    <x v="714"/>
    <x v="714"/>
  </r>
  <r>
    <n v="715"/>
    <s v="Mouse^3"/>
    <s v="Mouse^3 is the next generation of input devices. With cursor control and customized gesture recognition, its applications are endless!"/>
    <x v="167"/>
    <n v="1389"/>
    <x v="2"/>
    <x v="0"/>
    <s v="USD"/>
    <x v="715"/>
    <x v="715"/>
    <x v="0"/>
    <x v="8"/>
    <x v="1"/>
    <x v="8"/>
    <x v="568"/>
    <n v="115.75"/>
    <x v="2"/>
    <x v="8"/>
    <x v="715"/>
    <x v="715"/>
  </r>
  <r>
    <n v="716"/>
    <s v="Pathfinder - Wearable Navigation for the Blind"/>
    <s v="Translate sight into touch with a wrist-mounted wearable. A revolution for visually impaired people everywhere."/>
    <x v="39"/>
    <n v="715"/>
    <x v="2"/>
    <x v="0"/>
    <s v="USD"/>
    <x v="716"/>
    <x v="716"/>
    <x v="0"/>
    <x v="38"/>
    <x v="1"/>
    <x v="8"/>
    <x v="569"/>
    <n v="44.6875"/>
    <x v="2"/>
    <x v="8"/>
    <x v="716"/>
    <x v="716"/>
  </r>
  <r>
    <n v="717"/>
    <s v="cool air belt"/>
    <s v="Cool air flowing under clothing keeps you cool."/>
    <x v="57"/>
    <n v="305"/>
    <x v="2"/>
    <x v="0"/>
    <s v="USD"/>
    <x v="717"/>
    <x v="717"/>
    <x v="0"/>
    <x v="80"/>
    <x v="1"/>
    <x v="8"/>
    <x v="570"/>
    <n v="76.25"/>
    <x v="2"/>
    <x v="8"/>
    <x v="717"/>
    <x v="717"/>
  </r>
  <r>
    <n v="718"/>
    <s v="BioToo - Emergency Temporary Tattoos"/>
    <s v="When every second matters, BioToo temporary tattoos get critical information to emergency personnel to help them help you."/>
    <x v="14"/>
    <n v="90"/>
    <x v="2"/>
    <x v="0"/>
    <s v="USD"/>
    <x v="718"/>
    <x v="718"/>
    <x v="0"/>
    <x v="80"/>
    <x v="1"/>
    <x v="8"/>
    <x v="571"/>
    <n v="22.5"/>
    <x v="2"/>
    <x v="8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x v="0"/>
    <s v="USD"/>
    <x v="719"/>
    <x v="719"/>
    <x v="0"/>
    <x v="73"/>
    <x v="1"/>
    <x v="8"/>
    <x v="572"/>
    <n v="19.399999999999999"/>
    <x v="2"/>
    <x v="8"/>
    <x v="719"/>
    <x v="719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x v="0"/>
    <s v="USD"/>
    <x v="720"/>
    <x v="720"/>
    <x v="0"/>
    <x v="14"/>
    <x v="0"/>
    <x v="9"/>
    <x v="573"/>
    <n v="66.707317073170728"/>
    <x v="3"/>
    <x v="9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x v="0"/>
    <s v="USD"/>
    <x v="721"/>
    <x v="721"/>
    <x v="0"/>
    <x v="46"/>
    <x v="0"/>
    <x v="9"/>
    <x v="574"/>
    <n v="84.142857142857139"/>
    <x v="3"/>
    <x v="9"/>
    <x v="721"/>
    <x v="721"/>
  </r>
  <r>
    <n v="722"/>
    <s v="The BANGGAI Rescue Project"/>
    <s v="BANGGAI RESCUE is a beautiful, must-read book and a project setting out to answer some critical questions about the species' future."/>
    <x v="31"/>
    <n v="33006"/>
    <x v="0"/>
    <x v="0"/>
    <s v="USD"/>
    <x v="722"/>
    <x v="722"/>
    <x v="0"/>
    <x v="234"/>
    <x v="0"/>
    <x v="9"/>
    <x v="575"/>
    <n v="215.72549019607843"/>
    <x v="3"/>
    <x v="9"/>
    <x v="722"/>
    <x v="722"/>
  </r>
  <r>
    <n v="723"/>
    <s v="The 2015 Pro Football Beast Book"/>
    <s v="The Definitive (and Slightly Ridiculous) Guide to Enjoying the 2015 Pro Football Season"/>
    <x v="10"/>
    <n v="5469"/>
    <x v="0"/>
    <x v="0"/>
    <s v="USD"/>
    <x v="723"/>
    <x v="723"/>
    <x v="0"/>
    <x v="61"/>
    <x v="0"/>
    <x v="9"/>
    <x v="576"/>
    <n v="54.69"/>
    <x v="3"/>
    <x v="9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x v="0"/>
    <s v="USD"/>
    <x v="724"/>
    <x v="724"/>
    <x v="0"/>
    <x v="235"/>
    <x v="0"/>
    <x v="9"/>
    <x v="577"/>
    <n v="51.62944055944056"/>
    <x v="3"/>
    <x v="9"/>
    <x v="724"/>
    <x v="724"/>
  </r>
  <r>
    <n v="725"/>
    <s v="The Year It All Made Sense"/>
    <s v="A true story about inspiration and survival - David Alfred George turns his powerful experience into a compelling vBook."/>
    <x v="22"/>
    <n v="20070"/>
    <x v="0"/>
    <x v="0"/>
    <s v="USD"/>
    <x v="725"/>
    <x v="725"/>
    <x v="0"/>
    <x v="205"/>
    <x v="0"/>
    <x v="9"/>
    <x v="28"/>
    <n v="143.35714285714286"/>
    <x v="3"/>
    <x v="9"/>
    <x v="725"/>
    <x v="725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x v="0"/>
    <s v="USD"/>
    <x v="726"/>
    <x v="726"/>
    <x v="0"/>
    <x v="2"/>
    <x v="0"/>
    <x v="9"/>
    <x v="578"/>
    <n v="72.428571428571431"/>
    <x v="3"/>
    <x v="9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x v="0"/>
    <s v="USD"/>
    <x v="727"/>
    <x v="727"/>
    <x v="0"/>
    <x v="184"/>
    <x v="0"/>
    <x v="9"/>
    <x v="579"/>
    <n v="36.530201342281877"/>
    <x v="3"/>
    <x v="9"/>
    <x v="727"/>
    <x v="727"/>
  </r>
  <r>
    <n v="728"/>
    <s v="The Age of the Platform: My Fourth Book"/>
    <s v="A big idea non-fiction book by an impatient three-time author and insomniac willing to bet on himself."/>
    <x v="51"/>
    <n v="7917.45"/>
    <x v="0"/>
    <x v="0"/>
    <s v="USD"/>
    <x v="728"/>
    <x v="728"/>
    <x v="0"/>
    <x v="208"/>
    <x v="0"/>
    <x v="9"/>
    <x v="580"/>
    <n v="60.903461538461535"/>
    <x v="3"/>
    <x v="9"/>
    <x v="728"/>
    <x v="728"/>
  </r>
  <r>
    <n v="729"/>
    <s v="The Malformation of Health Care"/>
    <s v="A true David vs.Goliath story about a young adult battling the U.S. health care system to survive and become an advocate for change."/>
    <x v="23"/>
    <n v="5226"/>
    <x v="0"/>
    <x v="0"/>
    <s v="USD"/>
    <x v="729"/>
    <x v="729"/>
    <x v="0"/>
    <x v="148"/>
    <x v="0"/>
    <x v="9"/>
    <x v="314"/>
    <n v="43.55"/>
    <x v="3"/>
    <x v="9"/>
    <x v="729"/>
    <x v="729"/>
  </r>
  <r>
    <n v="730"/>
    <s v="Encyclopedia of Surfing"/>
    <s v="A Massive but Cheerful Online Digital Archive of Surfing"/>
    <x v="22"/>
    <n v="26438"/>
    <x v="0"/>
    <x v="0"/>
    <s v="USD"/>
    <x v="730"/>
    <x v="730"/>
    <x v="0"/>
    <x v="236"/>
    <x v="0"/>
    <x v="9"/>
    <x v="581"/>
    <n v="99.766037735849054"/>
    <x v="3"/>
    <x v="9"/>
    <x v="730"/>
    <x v="730"/>
  </r>
  <r>
    <n v="731"/>
    <s v="Portland Boat Tours:  From Dream to Business"/>
    <s v="Be part of the excitement by supporting our first season offering unique perspectives of Portland from the water."/>
    <x v="10"/>
    <n v="6300"/>
    <x v="0"/>
    <x v="0"/>
    <s v="USD"/>
    <x v="731"/>
    <x v="731"/>
    <x v="0"/>
    <x v="26"/>
    <x v="0"/>
    <x v="9"/>
    <x v="582"/>
    <n v="88.732394366197184"/>
    <x v="3"/>
    <x v="9"/>
    <x v="731"/>
    <x v="731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x v="1"/>
    <s v="GBP"/>
    <x v="732"/>
    <x v="732"/>
    <x v="0"/>
    <x v="62"/>
    <x v="0"/>
    <x v="9"/>
    <x v="583"/>
    <n v="4.9230769230769234"/>
    <x v="3"/>
    <x v="9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x v="1"/>
    <s v="GBP"/>
    <x v="733"/>
    <x v="733"/>
    <x v="0"/>
    <x v="39"/>
    <x v="0"/>
    <x v="9"/>
    <x v="584"/>
    <n v="17.822485207100591"/>
    <x v="3"/>
    <x v="9"/>
    <x v="733"/>
    <x v="733"/>
  </r>
  <r>
    <n v="734"/>
    <s v="Sideswiped"/>
    <s v="Sideswiped is my story of growing in and trusting God through the mess and mysteries of life."/>
    <x v="0"/>
    <n v="10670"/>
    <x v="0"/>
    <x v="5"/>
    <s v="CAD"/>
    <x v="734"/>
    <x v="734"/>
    <x v="0"/>
    <x v="7"/>
    <x v="0"/>
    <x v="9"/>
    <x v="585"/>
    <n v="187.19298245614036"/>
    <x v="3"/>
    <x v="9"/>
    <x v="734"/>
    <x v="734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x v="0"/>
    <s v="USD"/>
    <x v="735"/>
    <x v="735"/>
    <x v="0"/>
    <x v="194"/>
    <x v="0"/>
    <x v="9"/>
    <x v="586"/>
    <n v="234.80786026200875"/>
    <x v="3"/>
    <x v="9"/>
    <x v="735"/>
    <x v="735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x v="0"/>
    <s v="USD"/>
    <x v="736"/>
    <x v="736"/>
    <x v="0"/>
    <x v="52"/>
    <x v="0"/>
    <x v="9"/>
    <x v="587"/>
    <n v="105.04629629629629"/>
    <x v="3"/>
    <x v="9"/>
    <x v="736"/>
    <x v="736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x v="0"/>
    <s v="USD"/>
    <x v="737"/>
    <x v="737"/>
    <x v="0"/>
    <x v="52"/>
    <x v="0"/>
    <x v="9"/>
    <x v="588"/>
    <n v="56.666666666666664"/>
    <x v="3"/>
    <x v="9"/>
    <x v="737"/>
    <x v="737"/>
  </r>
  <r>
    <n v="738"/>
    <s v="Under the Sour Sun: Hunger through the Eyes of a Child"/>
    <s v="The true story of a child's struggle with hunger, poverty, and war in El Salvador."/>
    <x v="15"/>
    <n v="1601"/>
    <x v="0"/>
    <x v="0"/>
    <s v="USD"/>
    <x v="738"/>
    <x v="738"/>
    <x v="0"/>
    <x v="14"/>
    <x v="0"/>
    <x v="9"/>
    <x v="589"/>
    <n v="39.048780487804876"/>
    <x v="3"/>
    <x v="9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x v="0"/>
    <s v="USD"/>
    <x v="739"/>
    <x v="739"/>
    <x v="0"/>
    <x v="237"/>
    <x v="0"/>
    <x v="9"/>
    <x v="590"/>
    <n v="68.345323741007192"/>
    <x v="3"/>
    <x v="9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x v="0"/>
    <s v="USD"/>
    <x v="740"/>
    <x v="740"/>
    <x v="0"/>
    <x v="10"/>
    <x v="0"/>
    <x v="9"/>
    <x v="202"/>
    <n v="169.57894736842104"/>
    <x v="3"/>
    <x v="9"/>
    <x v="740"/>
    <x v="740"/>
  </r>
  <r>
    <n v="741"/>
    <s v="reVILNA: the vilna ghetto project"/>
    <s v="A revolutionary digital mapping project of the Vilna Ghetto"/>
    <x v="93"/>
    <n v="13293.8"/>
    <x v="0"/>
    <x v="0"/>
    <s v="USD"/>
    <x v="741"/>
    <x v="741"/>
    <x v="0"/>
    <x v="225"/>
    <x v="0"/>
    <x v="9"/>
    <x v="591"/>
    <n v="141.42340425531913"/>
    <x v="3"/>
    <x v="9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x v="0"/>
    <s v="USD"/>
    <x v="742"/>
    <x v="742"/>
    <x v="0"/>
    <x v="23"/>
    <x v="0"/>
    <x v="9"/>
    <x v="592"/>
    <n v="67.391304347826093"/>
    <x v="3"/>
    <x v="9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x v="0"/>
    <s v="USD"/>
    <x v="743"/>
    <x v="743"/>
    <x v="0"/>
    <x v="41"/>
    <x v="0"/>
    <x v="9"/>
    <x v="593"/>
    <n v="54.266666666666666"/>
    <x v="3"/>
    <x v="9"/>
    <x v="743"/>
    <x v="743"/>
  </r>
  <r>
    <n v="744"/>
    <s v="A Revolutionary Leadership Resource Book"/>
    <s v="Join others to help create a world that is possible -- in your workplace, community and society!"/>
    <x v="10"/>
    <n v="5116"/>
    <x v="0"/>
    <x v="0"/>
    <s v="USD"/>
    <x v="744"/>
    <x v="744"/>
    <x v="0"/>
    <x v="95"/>
    <x v="0"/>
    <x v="9"/>
    <x v="594"/>
    <n v="82.516129032258064"/>
    <x v="3"/>
    <x v="9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x v="0"/>
    <s v="USD"/>
    <x v="745"/>
    <x v="745"/>
    <x v="0"/>
    <x v="142"/>
    <x v="0"/>
    <x v="9"/>
    <x v="595"/>
    <n v="53.729729729729726"/>
    <x v="3"/>
    <x v="9"/>
    <x v="745"/>
    <x v="745"/>
  </r>
  <r>
    <n v="746"/>
    <s v="Attention: People With Body Parts"/>
    <s v="This is a book of letters. Letters to our body parts."/>
    <x v="174"/>
    <n v="3318"/>
    <x v="0"/>
    <x v="0"/>
    <s v="USD"/>
    <x v="746"/>
    <x v="746"/>
    <x v="0"/>
    <x v="174"/>
    <x v="0"/>
    <x v="9"/>
    <x v="596"/>
    <n v="34.206185567010309"/>
    <x v="3"/>
    <x v="9"/>
    <x v="746"/>
    <x v="746"/>
  </r>
  <r>
    <n v="747"/>
    <s v="Trash is Treasure"/>
    <s v="My creations are born in different cultural environment around the globe with Â« what is already there Â» and act as a social impulse"/>
    <x v="39"/>
    <n v="7003"/>
    <x v="0"/>
    <x v="9"/>
    <s v="EUR"/>
    <x v="747"/>
    <x v="747"/>
    <x v="0"/>
    <x v="165"/>
    <x v="0"/>
    <x v="9"/>
    <x v="597"/>
    <n v="127.32727272727273"/>
    <x v="3"/>
    <x v="9"/>
    <x v="747"/>
    <x v="747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x v="0"/>
    <s v="USD"/>
    <x v="748"/>
    <x v="748"/>
    <x v="0"/>
    <x v="34"/>
    <x v="0"/>
    <x v="9"/>
    <x v="598"/>
    <n v="45.56818181818182"/>
    <x v="3"/>
    <x v="9"/>
    <x v="748"/>
    <x v="748"/>
  </r>
  <r>
    <n v="749"/>
    <s v="chartwellwest.com"/>
    <s v="A place for rational, fact and data based non-partisan political and societal commentary on things that matter to Americans."/>
    <x v="3"/>
    <n v="10556"/>
    <x v="0"/>
    <x v="0"/>
    <s v="USD"/>
    <x v="749"/>
    <x v="749"/>
    <x v="0"/>
    <x v="238"/>
    <x v="0"/>
    <x v="9"/>
    <x v="599"/>
    <n v="95.963636363636368"/>
    <x v="3"/>
    <x v="9"/>
    <x v="749"/>
    <x v="749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x v="0"/>
    <s v="USD"/>
    <x v="750"/>
    <x v="750"/>
    <x v="0"/>
    <x v="211"/>
    <x v="0"/>
    <x v="9"/>
    <x v="600"/>
    <n v="77.271186440677965"/>
    <x v="3"/>
    <x v="9"/>
    <x v="750"/>
    <x v="750"/>
  </r>
  <r>
    <n v="751"/>
    <s v="Surviving the Journey: Letters from the Railroad"/>
    <s v="A young cancer survivor embarks on a cross country railroad adventure while writing her memoir through letters."/>
    <x v="9"/>
    <n v="3555"/>
    <x v="0"/>
    <x v="0"/>
    <s v="USD"/>
    <x v="751"/>
    <x v="751"/>
    <x v="0"/>
    <x v="95"/>
    <x v="0"/>
    <x v="9"/>
    <x v="23"/>
    <n v="57.338709677419352"/>
    <x v="3"/>
    <x v="9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x v="2"/>
    <s v="AUD"/>
    <x v="752"/>
    <x v="752"/>
    <x v="0"/>
    <x v="217"/>
    <x v="0"/>
    <x v="9"/>
    <x v="601"/>
    <n v="53.19047619047619"/>
    <x v="3"/>
    <x v="9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x v="0"/>
    <s v="USD"/>
    <x v="753"/>
    <x v="753"/>
    <x v="0"/>
    <x v="55"/>
    <x v="0"/>
    <x v="9"/>
    <x v="602"/>
    <n v="492.30769230769232"/>
    <x v="3"/>
    <x v="9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x v="0"/>
    <s v="USD"/>
    <x v="754"/>
    <x v="754"/>
    <x v="0"/>
    <x v="72"/>
    <x v="0"/>
    <x v="9"/>
    <x v="603"/>
    <n v="42.346938775510203"/>
    <x v="3"/>
    <x v="9"/>
    <x v="754"/>
    <x v="754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x v="0"/>
    <s v="USD"/>
    <x v="755"/>
    <x v="755"/>
    <x v="0"/>
    <x v="32"/>
    <x v="0"/>
    <x v="9"/>
    <x v="604"/>
    <n v="37.466029411764708"/>
    <x v="3"/>
    <x v="9"/>
    <x v="755"/>
    <x v="755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x v="0"/>
    <s v="USD"/>
    <x v="756"/>
    <x v="756"/>
    <x v="0"/>
    <x v="19"/>
    <x v="0"/>
    <x v="9"/>
    <x v="605"/>
    <n v="37.454545454545453"/>
    <x v="3"/>
    <x v="9"/>
    <x v="756"/>
    <x v="756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x v="0"/>
    <s v="USD"/>
    <x v="757"/>
    <x v="757"/>
    <x v="0"/>
    <x v="59"/>
    <x v="0"/>
    <x v="9"/>
    <x v="606"/>
    <n v="33.055555555555557"/>
    <x v="3"/>
    <x v="9"/>
    <x v="757"/>
    <x v="757"/>
  </r>
  <r>
    <n v="758"/>
    <s v="Publish Waiting On Humanity"/>
    <s v="I am publishing my book, Waiting on Humanity and need some finishing funds to do so."/>
    <x v="30"/>
    <n v="2550"/>
    <x v="0"/>
    <x v="0"/>
    <s v="USD"/>
    <x v="758"/>
    <x v="758"/>
    <x v="0"/>
    <x v="10"/>
    <x v="0"/>
    <x v="9"/>
    <x v="607"/>
    <n v="134.21052631578948"/>
    <x v="3"/>
    <x v="9"/>
    <x v="758"/>
    <x v="758"/>
  </r>
  <r>
    <n v="759"/>
    <s v="Wild Ruins"/>
    <s v="Help me search for the lost ruins of the UK. A unique guide to  lesser known and somewhat known ruins of Britain."/>
    <x v="10"/>
    <n v="5096"/>
    <x v="0"/>
    <x v="1"/>
    <s v="GBP"/>
    <x v="759"/>
    <x v="759"/>
    <x v="0"/>
    <x v="221"/>
    <x v="0"/>
    <x v="9"/>
    <x v="608"/>
    <n v="51.474747474747474"/>
    <x v="3"/>
    <x v="9"/>
    <x v="759"/>
    <x v="759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x v="0"/>
    <s v="USD"/>
    <x v="760"/>
    <x v="760"/>
    <x v="0"/>
    <x v="78"/>
    <x v="1"/>
    <x v="10"/>
    <x v="109"/>
    <e v="#DIV/0!"/>
    <x v="3"/>
    <x v="10"/>
    <x v="760"/>
    <x v="760"/>
  </r>
  <r>
    <n v="761"/>
    <s v="DONE WITH DEATH"/>
    <s v="The day Chuck died was the day everything changed. Now he has to save the afterlife from extinction or die again trying."/>
    <x v="10"/>
    <n v="235"/>
    <x v="2"/>
    <x v="0"/>
    <s v="USD"/>
    <x v="761"/>
    <x v="761"/>
    <x v="0"/>
    <x v="79"/>
    <x v="1"/>
    <x v="10"/>
    <x v="609"/>
    <n v="39.166666666666664"/>
    <x v="3"/>
    <x v="10"/>
    <x v="761"/>
    <x v="761"/>
  </r>
  <r>
    <n v="762"/>
    <s v="Where we used to live - eBook (PROJECT 80%)"/>
    <s v="An original-well-done eBook. Mainly about fiction, action, adventure, and mystery. A story that you've never read!"/>
    <x v="8"/>
    <n v="0"/>
    <x v="2"/>
    <x v="14"/>
    <s v="MXN"/>
    <x v="762"/>
    <x v="762"/>
    <x v="0"/>
    <x v="78"/>
    <x v="1"/>
    <x v="10"/>
    <x v="109"/>
    <e v="#DIV/0!"/>
    <x v="3"/>
    <x v="10"/>
    <x v="762"/>
    <x v="762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x v="1"/>
    <s v="GBP"/>
    <x v="763"/>
    <x v="763"/>
    <x v="0"/>
    <x v="29"/>
    <x v="1"/>
    <x v="10"/>
    <x v="610"/>
    <n v="5"/>
    <x v="3"/>
    <x v="10"/>
    <x v="763"/>
    <x v="763"/>
  </r>
  <r>
    <n v="764"/>
    <s v="[JOE]KES"/>
    <s v="[JOE]KES is a book full of over 200 original, sometimes funny, pun-ish Joekes. If you hate the book, use it as a coster!"/>
    <x v="10"/>
    <n v="0"/>
    <x v="2"/>
    <x v="0"/>
    <s v="USD"/>
    <x v="764"/>
    <x v="764"/>
    <x v="0"/>
    <x v="78"/>
    <x v="1"/>
    <x v="10"/>
    <x v="109"/>
    <e v="#DIV/0!"/>
    <x v="3"/>
    <x v="10"/>
    <x v="764"/>
    <x v="764"/>
  </r>
  <r>
    <n v="765"/>
    <s v="Dirty Quiet Money"/>
    <s v="To survive, an American socialite must fight with a Mafia boss in the French Resistance, but will his underworld ruin her in the end?"/>
    <x v="39"/>
    <n v="2521"/>
    <x v="2"/>
    <x v="0"/>
    <s v="USD"/>
    <x v="765"/>
    <x v="765"/>
    <x v="0"/>
    <x v="34"/>
    <x v="1"/>
    <x v="10"/>
    <x v="611"/>
    <n v="57.295454545454547"/>
    <x v="3"/>
    <x v="10"/>
    <x v="765"/>
    <x v="765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x v="5"/>
    <s v="CAD"/>
    <x v="766"/>
    <x v="766"/>
    <x v="0"/>
    <x v="78"/>
    <x v="1"/>
    <x v="10"/>
    <x v="109"/>
    <e v="#DIV/0!"/>
    <x v="3"/>
    <x v="10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x v="0"/>
    <s v="USD"/>
    <x v="767"/>
    <x v="767"/>
    <x v="0"/>
    <x v="83"/>
    <x v="1"/>
    <x v="10"/>
    <x v="612"/>
    <n v="59"/>
    <x v="3"/>
    <x v="10"/>
    <x v="767"/>
    <x v="767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x v="0"/>
    <s v="USD"/>
    <x v="768"/>
    <x v="768"/>
    <x v="0"/>
    <x v="78"/>
    <x v="1"/>
    <x v="10"/>
    <x v="109"/>
    <e v="#DIV/0!"/>
    <x v="3"/>
    <x v="10"/>
    <x v="768"/>
    <x v="768"/>
  </r>
  <r>
    <n v="769"/>
    <s v="Sorry I Tripped in Your Yard"/>
    <s v="Over a year of dedication has produced amazing photos and stirring words. The last step is to help those words appear in a printed book"/>
    <x v="23"/>
    <n v="1656"/>
    <x v="2"/>
    <x v="0"/>
    <s v="USD"/>
    <x v="769"/>
    <x v="769"/>
    <x v="0"/>
    <x v="47"/>
    <x v="1"/>
    <x v="10"/>
    <x v="613"/>
    <n v="31.846153846153847"/>
    <x v="3"/>
    <x v="10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x v="0"/>
    <s v="USD"/>
    <x v="770"/>
    <x v="770"/>
    <x v="0"/>
    <x v="78"/>
    <x v="1"/>
    <x v="10"/>
    <x v="109"/>
    <e v="#DIV/0!"/>
    <x v="3"/>
    <x v="10"/>
    <x v="770"/>
    <x v="770"/>
  </r>
  <r>
    <n v="771"/>
    <s v="Donald Trump Presidential Stress Cube"/>
    <s v="A satire gift, the stress cube has original artwork, comes on a custom mahogany stand and has a funny exercise booklet."/>
    <x v="114"/>
    <n v="10"/>
    <x v="2"/>
    <x v="0"/>
    <s v="USD"/>
    <x v="771"/>
    <x v="771"/>
    <x v="0"/>
    <x v="29"/>
    <x v="1"/>
    <x v="10"/>
    <x v="614"/>
    <n v="10"/>
    <x v="3"/>
    <x v="10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x v="0"/>
    <s v="USD"/>
    <x v="772"/>
    <x v="772"/>
    <x v="0"/>
    <x v="29"/>
    <x v="1"/>
    <x v="10"/>
    <x v="422"/>
    <n v="50"/>
    <x v="3"/>
    <x v="10"/>
    <x v="772"/>
    <x v="772"/>
  </r>
  <r>
    <n v="773"/>
    <s v="Expansion of The Mortis Chronicles"/>
    <s v="The Mortis Chronicles is a hard hitting, thought provoking and action packed indie published series. You know you want to read!"/>
    <x v="179"/>
    <n v="32"/>
    <x v="2"/>
    <x v="1"/>
    <s v="GBP"/>
    <x v="773"/>
    <x v="773"/>
    <x v="0"/>
    <x v="84"/>
    <x v="1"/>
    <x v="10"/>
    <x v="615"/>
    <n v="16"/>
    <x v="3"/>
    <x v="10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x v="0"/>
    <s v="USD"/>
    <x v="774"/>
    <x v="774"/>
    <x v="0"/>
    <x v="82"/>
    <x v="1"/>
    <x v="10"/>
    <x v="616"/>
    <n v="39"/>
    <x v="3"/>
    <x v="10"/>
    <x v="774"/>
    <x v="774"/>
  </r>
  <r>
    <n v="775"/>
    <s v="Scorned: A LeKrista Scott, Vampire Hunted Novel"/>
    <s v="Scorned is the first in a series that I have been working on for two years and it's time to get it published."/>
    <x v="3"/>
    <n v="170"/>
    <x v="2"/>
    <x v="0"/>
    <s v="USD"/>
    <x v="775"/>
    <x v="775"/>
    <x v="0"/>
    <x v="81"/>
    <x v="1"/>
    <x v="10"/>
    <x v="617"/>
    <n v="34"/>
    <x v="3"/>
    <x v="10"/>
    <x v="775"/>
    <x v="775"/>
  </r>
  <r>
    <n v="776"/>
    <s v="Run Ragged"/>
    <s v="Would anything change if women were in charge? Book Clubs, readers, and critics herald the latest by award-winning author, Aguila."/>
    <x v="39"/>
    <n v="3598"/>
    <x v="2"/>
    <x v="0"/>
    <s v="USD"/>
    <x v="776"/>
    <x v="776"/>
    <x v="0"/>
    <x v="7"/>
    <x v="1"/>
    <x v="10"/>
    <x v="618"/>
    <n v="63.122807017543863"/>
    <x v="3"/>
    <x v="10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x v="0"/>
    <s v="USD"/>
    <x v="777"/>
    <x v="777"/>
    <x v="0"/>
    <x v="83"/>
    <x v="1"/>
    <x v="10"/>
    <x v="449"/>
    <n v="7"/>
    <x v="3"/>
    <x v="10"/>
    <x v="777"/>
    <x v="777"/>
  </r>
  <r>
    <n v="778"/>
    <s v="Summers' Love, A Cute and Funny Cinderella Love Story"/>
    <s v="Laughter, tears and good times in the warm glow of Summer s Love. The perfect recipe for the winter blahs."/>
    <x v="2"/>
    <n v="2"/>
    <x v="2"/>
    <x v="0"/>
    <s v="USD"/>
    <x v="778"/>
    <x v="778"/>
    <x v="0"/>
    <x v="29"/>
    <x v="1"/>
    <x v="10"/>
    <x v="177"/>
    <n v="2"/>
    <x v="3"/>
    <x v="10"/>
    <x v="778"/>
    <x v="778"/>
  </r>
  <r>
    <n v="779"/>
    <s v="Silenus March: A Novel"/>
    <s v="A novel. Beautiful. Sparse. The truth behind the American Dream seen from the eyes of a young wanderer in the midst of the economic collapse. "/>
    <x v="36"/>
    <n v="400"/>
    <x v="2"/>
    <x v="0"/>
    <s v="USD"/>
    <x v="779"/>
    <x v="779"/>
    <x v="0"/>
    <x v="79"/>
    <x v="1"/>
    <x v="10"/>
    <x v="129"/>
    <n v="66.666666666666671"/>
    <x v="3"/>
    <x v="10"/>
    <x v="779"/>
    <x v="779"/>
  </r>
  <r>
    <n v="780"/>
    <s v="Wess Meets West - Press Our New Album on CD!"/>
    <s v="We are finishing up recording our new record and we would like help with its physical CD release."/>
    <x v="28"/>
    <n v="1040"/>
    <x v="0"/>
    <x v="0"/>
    <s v="USD"/>
    <x v="780"/>
    <x v="780"/>
    <x v="0"/>
    <x v="74"/>
    <x v="0"/>
    <x v="11"/>
    <x v="87"/>
    <n v="38.518518518518519"/>
    <x v="4"/>
    <x v="11"/>
    <x v="780"/>
    <x v="780"/>
  </r>
  <r>
    <n v="781"/>
    <s v="Touring the United States This July"/>
    <s v="&quot;WE ARE ON A MISSION TO TOUR THE UNITED STATES NON-STOP. TO DO SO WE NEED TO PURCHASE A NEW VAN.&quot;"/>
    <x v="134"/>
    <n v="1065.23"/>
    <x v="0"/>
    <x v="0"/>
    <s v="USD"/>
    <x v="781"/>
    <x v="781"/>
    <x v="0"/>
    <x v="20"/>
    <x v="0"/>
    <x v="11"/>
    <x v="619"/>
    <n v="42.609200000000001"/>
    <x v="4"/>
    <x v="11"/>
    <x v="781"/>
    <x v="781"/>
  </r>
  <r>
    <n v="782"/>
    <s v="Richie Ray finally records a new record!"/>
    <s v="After almost three years of being out of music, I've decided to finally make the solo record I've wanted to do for years."/>
    <x v="176"/>
    <n v="700"/>
    <x v="0"/>
    <x v="0"/>
    <s v="USD"/>
    <x v="782"/>
    <x v="782"/>
    <x v="0"/>
    <x v="25"/>
    <x v="0"/>
    <x v="11"/>
    <x v="31"/>
    <n v="50"/>
    <x v="4"/>
    <x v="11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x v="0"/>
    <s v="USD"/>
    <x v="783"/>
    <x v="783"/>
    <x v="0"/>
    <x v="2"/>
    <x v="0"/>
    <x v="11"/>
    <x v="620"/>
    <n v="63.485714285714288"/>
    <x v="4"/>
    <x v="11"/>
    <x v="783"/>
    <x v="783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x v="0"/>
    <s v="USD"/>
    <x v="784"/>
    <x v="784"/>
    <x v="0"/>
    <x v="73"/>
    <x v="0"/>
    <x v="11"/>
    <x v="78"/>
    <n v="102.5"/>
    <x v="4"/>
    <x v="11"/>
    <x v="784"/>
    <x v="784"/>
  </r>
  <r>
    <n v="785"/>
    <s v="Treedom's NEW album fund!"/>
    <s v="Treedom wants to record a second album! We have a lot of new material, and we wanted to capture our new sound in a record for our fans."/>
    <x v="2"/>
    <n v="903.14"/>
    <x v="0"/>
    <x v="0"/>
    <s v="USD"/>
    <x v="785"/>
    <x v="785"/>
    <x v="0"/>
    <x v="60"/>
    <x v="0"/>
    <x v="11"/>
    <x v="621"/>
    <n v="31.142758620689655"/>
    <x v="4"/>
    <x v="11"/>
    <x v="785"/>
    <x v="785"/>
  </r>
  <r>
    <n v="786"/>
    <s v="New Album: BRICK AND MORTAR. New Book: HITLESS WONDER."/>
    <s v="In June, Columbus rock veterans, Watershed, will release and tour behind a new album, BRICK AND MORTAR."/>
    <x v="10"/>
    <n v="7140"/>
    <x v="0"/>
    <x v="0"/>
    <s v="USD"/>
    <x v="786"/>
    <x v="786"/>
    <x v="0"/>
    <x v="34"/>
    <x v="0"/>
    <x v="11"/>
    <x v="622"/>
    <n v="162.27272727272728"/>
    <x v="4"/>
    <x v="11"/>
    <x v="786"/>
    <x v="786"/>
  </r>
  <r>
    <n v="787"/>
    <s v="Mahayla CD Pressing"/>
    <s v="We've made our goal with your help. Thanks so much! This is a great time to pre-purchase the album and get some extra perks."/>
    <x v="38"/>
    <n v="1370"/>
    <x v="0"/>
    <x v="0"/>
    <s v="USD"/>
    <x v="787"/>
    <x v="787"/>
    <x v="0"/>
    <x v="57"/>
    <x v="0"/>
    <x v="11"/>
    <x v="623"/>
    <n v="80.588235294117652"/>
    <x v="4"/>
    <x v="11"/>
    <x v="787"/>
    <x v="787"/>
  </r>
  <r>
    <n v="788"/>
    <s v="HELP UNRB GO ON TOUR!"/>
    <s v="With all of our money going towards our new full-length album and merch, we need your help so we don't end up stranded on tour."/>
    <x v="28"/>
    <n v="2035.05"/>
    <x v="0"/>
    <x v="0"/>
    <s v="USD"/>
    <x v="788"/>
    <x v="788"/>
    <x v="0"/>
    <x v="69"/>
    <x v="0"/>
    <x v="11"/>
    <x v="624"/>
    <n v="59.85441176470588"/>
    <x v="4"/>
    <x v="11"/>
    <x v="788"/>
    <x v="788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x v="0"/>
    <s v="USD"/>
    <x v="789"/>
    <x v="789"/>
    <x v="0"/>
    <x v="25"/>
    <x v="0"/>
    <x v="11"/>
    <x v="625"/>
    <n v="132.85714285714286"/>
    <x v="4"/>
    <x v="11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x v="0"/>
    <s v="USD"/>
    <x v="790"/>
    <x v="790"/>
    <x v="0"/>
    <x v="239"/>
    <x v="0"/>
    <x v="11"/>
    <x v="626"/>
    <n v="92.547820512820508"/>
    <x v="4"/>
    <x v="11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x v="0"/>
    <s v="USD"/>
    <x v="791"/>
    <x v="791"/>
    <x v="0"/>
    <x v="130"/>
    <x v="0"/>
    <x v="11"/>
    <x v="627"/>
    <n v="60.859375"/>
    <x v="4"/>
    <x v="11"/>
    <x v="791"/>
    <x v="791"/>
  </r>
  <r>
    <n v="792"/>
    <s v="&quot;Believable Lies&quot; - The Album"/>
    <s v="Rock n' Roll about the intersection of lies and belief: the Believable Lie."/>
    <x v="30"/>
    <n v="2511.11"/>
    <x v="0"/>
    <x v="0"/>
    <s v="USD"/>
    <x v="792"/>
    <x v="792"/>
    <x v="0"/>
    <x v="65"/>
    <x v="0"/>
    <x v="11"/>
    <x v="628"/>
    <n v="41.851833333333339"/>
    <x v="4"/>
    <x v="11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x v="0"/>
    <s v="USD"/>
    <x v="793"/>
    <x v="793"/>
    <x v="0"/>
    <x v="58"/>
    <x v="0"/>
    <x v="11"/>
    <x v="629"/>
    <n v="88.325937499999995"/>
    <x v="4"/>
    <x v="11"/>
    <x v="793"/>
    <x v="793"/>
  </r>
  <r>
    <n v="794"/>
    <s v="Begins Again"/>
    <s v="The Brian Davis Band is a group of friends that want to share their lives and experiences through music that connects with people."/>
    <x v="6"/>
    <n v="8425"/>
    <x v="0"/>
    <x v="0"/>
    <s v="USD"/>
    <x v="794"/>
    <x v="794"/>
    <x v="0"/>
    <x v="28"/>
    <x v="0"/>
    <x v="11"/>
    <x v="630"/>
    <n v="158.96226415094338"/>
    <x v="4"/>
    <x v="11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x v="0"/>
    <s v="USD"/>
    <x v="795"/>
    <x v="795"/>
    <x v="0"/>
    <x v="192"/>
    <x v="0"/>
    <x v="11"/>
    <x v="631"/>
    <n v="85.054347826086953"/>
    <x v="4"/>
    <x v="11"/>
    <x v="795"/>
    <x v="795"/>
  </r>
  <r>
    <n v="796"/>
    <s v="Madrone: New Album for 2013"/>
    <s v="Madrone is an independent band creating melodic, emotional, _x000a_alternative-rock needing your help to finish their new album."/>
    <x v="3"/>
    <n v="10135"/>
    <x v="0"/>
    <x v="0"/>
    <s v="USD"/>
    <x v="796"/>
    <x v="796"/>
    <x v="0"/>
    <x v="240"/>
    <x v="0"/>
    <x v="11"/>
    <x v="40"/>
    <n v="112.61111111111111"/>
    <x v="4"/>
    <x v="11"/>
    <x v="796"/>
    <x v="796"/>
  </r>
  <r>
    <n v="797"/>
    <s v="Lust Control NEW CD!!!"/>
    <s v="Help Lust Control Kickstart their first cd in 20 years!!  To be mixed by Rocky Gray (Living Sacrifice, Soul Embraced, Evanescence)!!"/>
    <x v="9"/>
    <n v="3226"/>
    <x v="0"/>
    <x v="0"/>
    <s v="USD"/>
    <x v="797"/>
    <x v="797"/>
    <x v="0"/>
    <x v="26"/>
    <x v="0"/>
    <x v="11"/>
    <x v="632"/>
    <n v="45.436619718309856"/>
    <x v="4"/>
    <x v="11"/>
    <x v="797"/>
    <x v="797"/>
  </r>
  <r>
    <n v="798"/>
    <s v="Eric Stuart Band 4 Song EP &quot;Character&quot;"/>
    <s v="We have some great new songs and want to record a special edition 4 song EP as our next Eric Stuart Band release"/>
    <x v="8"/>
    <n v="4021"/>
    <x v="0"/>
    <x v="0"/>
    <s v="USD"/>
    <x v="798"/>
    <x v="798"/>
    <x v="0"/>
    <x v="45"/>
    <x v="0"/>
    <x v="11"/>
    <x v="633"/>
    <n v="46.218390804597703"/>
    <x v="4"/>
    <x v="11"/>
    <x v="798"/>
    <x v="798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x v="0"/>
    <s v="USD"/>
    <x v="799"/>
    <x v="799"/>
    <x v="0"/>
    <x v="33"/>
    <x v="0"/>
    <x v="11"/>
    <x v="634"/>
    <n v="178.60714285714286"/>
    <x v="4"/>
    <x v="11"/>
    <x v="799"/>
    <x v="799"/>
  </r>
  <r>
    <n v="800"/>
    <s v="LF4 WildFire"/>
    <s v="Scotland's premier classic rock and metal festival, 3 days, 3-4 stages, family friendly,  for people of all ages"/>
    <x v="15"/>
    <n v="2282"/>
    <x v="0"/>
    <x v="1"/>
    <s v="GBP"/>
    <x v="800"/>
    <x v="800"/>
    <x v="0"/>
    <x v="66"/>
    <x v="0"/>
    <x v="11"/>
    <x v="635"/>
    <n v="40.75"/>
    <x v="4"/>
    <x v="11"/>
    <x v="800"/>
    <x v="800"/>
  </r>
  <r>
    <n v="801"/>
    <s v="SLUTEVER DO AMERICA TOUR"/>
    <s v="ALL WE WANT TO DO IS DRIVE AROUND AMERICA AND PLAY A BUNCH OF SHOWS, BUT WE DON'T HAVE ANY MONEY..."/>
    <x v="13"/>
    <n v="2230.4299999999998"/>
    <x v="0"/>
    <x v="0"/>
    <s v="USD"/>
    <x v="801"/>
    <x v="801"/>
    <x v="0"/>
    <x v="13"/>
    <x v="0"/>
    <x v="11"/>
    <x v="636"/>
    <n v="43.733921568627444"/>
    <x v="4"/>
    <x v="11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x v="0"/>
    <s v="USD"/>
    <x v="802"/>
    <x v="802"/>
    <x v="0"/>
    <x v="11"/>
    <x v="0"/>
    <x v="11"/>
    <x v="303"/>
    <n v="81.066666666666663"/>
    <x v="4"/>
    <x v="11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x v="0"/>
    <s v="USD"/>
    <x v="803"/>
    <x v="803"/>
    <x v="0"/>
    <x v="44"/>
    <x v="0"/>
    <x v="11"/>
    <x v="637"/>
    <n v="74.60526315789474"/>
    <x v="4"/>
    <x v="11"/>
    <x v="803"/>
    <x v="803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x v="0"/>
    <s v="USD"/>
    <x v="804"/>
    <x v="804"/>
    <x v="0"/>
    <x v="59"/>
    <x v="0"/>
    <x v="11"/>
    <x v="31"/>
    <n v="305.55555555555554"/>
    <x v="4"/>
    <x v="11"/>
    <x v="804"/>
    <x v="804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x v="0"/>
    <s v="USD"/>
    <x v="805"/>
    <x v="805"/>
    <x v="0"/>
    <x v="241"/>
    <x v="0"/>
    <x v="11"/>
    <x v="2"/>
    <n v="58.333333333333336"/>
    <x v="4"/>
    <x v="11"/>
    <x v="805"/>
    <x v="805"/>
  </r>
  <r>
    <n v="806"/>
    <s v="Golden Animals NEW Album!"/>
    <s v="Help Golden Animals finish their NEW Album!"/>
    <x v="6"/>
    <n v="8355"/>
    <x v="0"/>
    <x v="0"/>
    <s v="USD"/>
    <x v="806"/>
    <x v="806"/>
    <x v="0"/>
    <x v="26"/>
    <x v="0"/>
    <x v="11"/>
    <x v="638"/>
    <n v="117.67605633802818"/>
    <x v="4"/>
    <x v="11"/>
    <x v="806"/>
    <x v="806"/>
  </r>
  <r>
    <n v="807"/>
    <s v="Sic Vita - New EP Release - 2017"/>
    <s v="Join the Sic Vita family and lend a hand as we create a new album!"/>
    <x v="23"/>
    <n v="4205"/>
    <x v="0"/>
    <x v="0"/>
    <s v="USD"/>
    <x v="807"/>
    <x v="807"/>
    <x v="0"/>
    <x v="7"/>
    <x v="0"/>
    <x v="11"/>
    <x v="639"/>
    <n v="73.771929824561397"/>
    <x v="4"/>
    <x v="11"/>
    <x v="807"/>
    <x v="807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x v="5"/>
    <s v="CAD"/>
    <x v="808"/>
    <x v="808"/>
    <x v="0"/>
    <x v="68"/>
    <x v="0"/>
    <x v="11"/>
    <x v="31"/>
    <n v="104.65116279069767"/>
    <x v="4"/>
    <x v="11"/>
    <x v="808"/>
    <x v="808"/>
  </r>
  <r>
    <n v="809"/>
    <s v="Peter's New Album!!"/>
    <s v="Acknowledged songwriter looking to record album of new songs to secure a Publishing Contract"/>
    <x v="23"/>
    <n v="4151"/>
    <x v="0"/>
    <x v="0"/>
    <s v="USD"/>
    <x v="809"/>
    <x v="809"/>
    <x v="0"/>
    <x v="47"/>
    <x v="0"/>
    <x v="11"/>
    <x v="640"/>
    <n v="79.82692307692308"/>
    <x v="4"/>
    <x v="11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x v="0"/>
    <s v="USD"/>
    <x v="810"/>
    <x v="810"/>
    <x v="0"/>
    <x v="74"/>
    <x v="0"/>
    <x v="11"/>
    <x v="2"/>
    <n v="58.333333333333336"/>
    <x v="4"/>
    <x v="11"/>
    <x v="810"/>
    <x v="810"/>
  </r>
  <r>
    <n v="811"/>
    <s v="Love Water Tour"/>
    <s v="We need your financial support to cover the tour costs!  (Sound, lights, travel, stage design)"/>
    <x v="28"/>
    <n v="1040"/>
    <x v="0"/>
    <x v="0"/>
    <s v="USD"/>
    <x v="811"/>
    <x v="811"/>
    <x v="0"/>
    <x v="8"/>
    <x v="0"/>
    <x v="11"/>
    <x v="87"/>
    <n v="86.666666666666671"/>
    <x v="4"/>
    <x v="11"/>
    <x v="811"/>
    <x v="811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x v="0"/>
    <s v="USD"/>
    <x v="812"/>
    <x v="812"/>
    <x v="0"/>
    <x v="51"/>
    <x v="0"/>
    <x v="11"/>
    <x v="641"/>
    <n v="27.606060606060606"/>
    <x v="4"/>
    <x v="11"/>
    <x v="812"/>
    <x v="812"/>
  </r>
  <r>
    <n v="813"/>
    <s v="Rules of Civility and Decent Behavior"/>
    <s v="A pre order campaign to fund the pressing of our second full length vinyl LP"/>
    <x v="15"/>
    <n v="2399.94"/>
    <x v="0"/>
    <x v="0"/>
    <s v="USD"/>
    <x v="813"/>
    <x v="813"/>
    <x v="0"/>
    <x v="93"/>
    <x v="0"/>
    <x v="11"/>
    <x v="642"/>
    <n v="24.999375000000001"/>
    <x v="4"/>
    <x v="11"/>
    <x v="813"/>
    <x v="813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x v="0"/>
    <s v="USD"/>
    <x v="814"/>
    <x v="814"/>
    <x v="0"/>
    <x v="33"/>
    <x v="0"/>
    <x v="11"/>
    <x v="643"/>
    <n v="45.464285714285715"/>
    <x v="4"/>
    <x v="11"/>
    <x v="814"/>
    <x v="814"/>
  </r>
  <r>
    <n v="815"/>
    <s v="Some Late Help for The Early Reset"/>
    <s v="Be a part of helping The Early Reset finish their new 7 song EP."/>
    <x v="23"/>
    <n v="4280"/>
    <x v="0"/>
    <x v="0"/>
    <s v="USD"/>
    <x v="815"/>
    <x v="815"/>
    <x v="0"/>
    <x v="68"/>
    <x v="0"/>
    <x v="11"/>
    <x v="644"/>
    <n v="99.534883720930239"/>
    <x v="4"/>
    <x v="11"/>
    <x v="815"/>
    <x v="815"/>
  </r>
  <r>
    <n v="816"/>
    <s v="Help Friends and Family Release Their Debut Album"/>
    <s v="Friends and Family have an album for you. They need your help to release it to the world."/>
    <x v="39"/>
    <n v="8058.55"/>
    <x v="0"/>
    <x v="0"/>
    <s v="USD"/>
    <x v="816"/>
    <x v="816"/>
    <x v="0"/>
    <x v="242"/>
    <x v="0"/>
    <x v="11"/>
    <x v="645"/>
    <n v="39.31"/>
    <x v="4"/>
    <x v="11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x v="0"/>
    <s v="USD"/>
    <x v="817"/>
    <x v="817"/>
    <x v="0"/>
    <x v="23"/>
    <x v="0"/>
    <x v="11"/>
    <x v="646"/>
    <n v="89.419999999999987"/>
    <x v="4"/>
    <x v="11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x v="0"/>
    <s v="USD"/>
    <x v="818"/>
    <x v="818"/>
    <x v="0"/>
    <x v="10"/>
    <x v="0"/>
    <x v="11"/>
    <x v="647"/>
    <n v="28.684210526315791"/>
    <x v="4"/>
    <x v="11"/>
    <x v="818"/>
    <x v="818"/>
  </r>
  <r>
    <n v="819"/>
    <s v="Winter Tour"/>
    <s v="We are touring the Southeast in support of our new EP"/>
    <x v="44"/>
    <n v="435"/>
    <x v="0"/>
    <x v="0"/>
    <s v="USD"/>
    <x v="819"/>
    <x v="819"/>
    <x v="0"/>
    <x v="25"/>
    <x v="0"/>
    <x v="11"/>
    <x v="648"/>
    <n v="31.071428571428573"/>
    <x v="4"/>
    <x v="11"/>
    <x v="819"/>
    <x v="819"/>
  </r>
  <r>
    <n v="820"/>
    <s v="Wyatt Lowe &amp; the Ottomatics Summer 2014 Tour!"/>
    <s v="Wyatt Lowe &amp; the Ottomatics will be hitting the road this June on a North and Southwest Summer 2014 tour!"/>
    <x v="13"/>
    <n v="2681"/>
    <x v="0"/>
    <x v="0"/>
    <s v="USD"/>
    <x v="820"/>
    <x v="820"/>
    <x v="0"/>
    <x v="44"/>
    <x v="0"/>
    <x v="11"/>
    <x v="649"/>
    <n v="70.55263157894737"/>
    <x v="4"/>
    <x v="11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x v="0"/>
    <s v="USD"/>
    <x v="821"/>
    <x v="821"/>
    <x v="0"/>
    <x v="76"/>
    <x v="0"/>
    <x v="11"/>
    <x v="31"/>
    <n v="224.12820512820514"/>
    <x v="4"/>
    <x v="11"/>
    <x v="821"/>
    <x v="821"/>
  </r>
  <r>
    <n v="822"/>
    <s v="Soul Easy - Making music for our friends."/>
    <s v="Soul Easy recording our first full length CD.  Inspired by lots of friends and lots of good times."/>
    <x v="9"/>
    <n v="3575"/>
    <x v="0"/>
    <x v="0"/>
    <s v="USD"/>
    <x v="822"/>
    <x v="822"/>
    <x v="0"/>
    <x v="50"/>
    <x v="0"/>
    <x v="11"/>
    <x v="650"/>
    <n v="51.811594202898547"/>
    <x v="4"/>
    <x v="11"/>
    <x v="822"/>
    <x v="822"/>
  </r>
  <r>
    <n v="823"/>
    <s v="Debut Album"/>
    <s v="Eyes For Fire is finally ready to release their Debut Album but we need YOU to help us put the final touches on it."/>
    <x v="134"/>
    <n v="1436"/>
    <x v="0"/>
    <x v="0"/>
    <s v="USD"/>
    <x v="823"/>
    <x v="823"/>
    <x v="0"/>
    <x v="51"/>
    <x v="0"/>
    <x v="11"/>
    <x v="651"/>
    <n v="43.515151515151516"/>
    <x v="4"/>
    <x v="11"/>
    <x v="823"/>
    <x v="823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x v="0"/>
    <s v="USD"/>
    <x v="824"/>
    <x v="824"/>
    <x v="0"/>
    <x v="241"/>
    <x v="0"/>
    <x v="11"/>
    <x v="652"/>
    <n v="39.816666666666663"/>
    <x v="4"/>
    <x v="11"/>
    <x v="824"/>
    <x v="824"/>
  </r>
  <r>
    <n v="825"/>
    <s v="KILL FREEMAN"/>
    <s v="Kickstarting Kill Freeman independently. Help fund the New Record, Video and Live Shows."/>
    <x v="78"/>
    <n v="12554"/>
    <x v="0"/>
    <x v="0"/>
    <s v="USD"/>
    <x v="825"/>
    <x v="825"/>
    <x v="0"/>
    <x v="221"/>
    <x v="0"/>
    <x v="11"/>
    <x v="653"/>
    <n v="126.8080808080808"/>
    <x v="4"/>
    <x v="11"/>
    <x v="825"/>
    <x v="825"/>
  </r>
  <r>
    <n v="826"/>
    <s v="Protect The Dream Debut Album"/>
    <s v="Protect The Dream is preparing to record their debut album 8 years in the making. Lets make it happen Kickstarter!"/>
    <x v="62"/>
    <n v="5580"/>
    <x v="0"/>
    <x v="0"/>
    <s v="USD"/>
    <x v="826"/>
    <x v="826"/>
    <x v="0"/>
    <x v="72"/>
    <x v="0"/>
    <x v="11"/>
    <x v="654"/>
    <n v="113.87755102040816"/>
    <x v="4"/>
    <x v="11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x v="0"/>
    <s v="USD"/>
    <x v="827"/>
    <x v="827"/>
    <x v="0"/>
    <x v="202"/>
    <x v="0"/>
    <x v="11"/>
    <x v="101"/>
    <n v="28.181818181818183"/>
    <x v="4"/>
    <x v="11"/>
    <x v="827"/>
    <x v="827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x v="0"/>
    <s v="USD"/>
    <x v="828"/>
    <x v="828"/>
    <x v="0"/>
    <x v="44"/>
    <x v="0"/>
    <x v="11"/>
    <x v="644"/>
    <n v="36.60526315789474"/>
    <x v="4"/>
    <x v="11"/>
    <x v="828"/>
    <x v="828"/>
  </r>
  <r>
    <n v="829"/>
    <s v="Monk"/>
    <s v="We are a band from South East London- each member is19 years OA. We have been together for two years. Taking pride in making good music"/>
    <x v="2"/>
    <n v="520"/>
    <x v="0"/>
    <x v="1"/>
    <s v="GBP"/>
    <x v="829"/>
    <x v="829"/>
    <x v="0"/>
    <x v="38"/>
    <x v="0"/>
    <x v="11"/>
    <x v="87"/>
    <n v="32.5"/>
    <x v="4"/>
    <x v="11"/>
    <x v="829"/>
    <x v="829"/>
  </r>
  <r>
    <n v="830"/>
    <s v="Dark Disco Club's new album"/>
    <s v="We're making a high energy, fist pumpin', pelvis-thrusting new Rock n Roll album and we'd love for you to be a part of it."/>
    <x v="40"/>
    <n v="1941"/>
    <x v="0"/>
    <x v="0"/>
    <s v="USD"/>
    <x v="830"/>
    <x v="830"/>
    <x v="0"/>
    <x v="58"/>
    <x v="0"/>
    <x v="11"/>
    <x v="655"/>
    <n v="60.65625"/>
    <x v="4"/>
    <x v="11"/>
    <x v="830"/>
    <x v="830"/>
  </r>
  <r>
    <n v="831"/>
    <s v="Let The 7Horse Run!"/>
    <s v="7Horse is a new band with a self-funded album and a show they want to rock in your town!"/>
    <x v="15"/>
    <n v="3500"/>
    <x v="0"/>
    <x v="0"/>
    <s v="USD"/>
    <x v="831"/>
    <x v="831"/>
    <x v="0"/>
    <x v="9"/>
    <x v="0"/>
    <x v="11"/>
    <x v="656"/>
    <n v="175"/>
    <x v="4"/>
    <x v="11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x v="0"/>
    <s v="USD"/>
    <x v="832"/>
    <x v="832"/>
    <x v="0"/>
    <x v="243"/>
    <x v="0"/>
    <x v="11"/>
    <x v="657"/>
    <n v="97.993896103896105"/>
    <x v="4"/>
    <x v="11"/>
    <x v="832"/>
    <x v="832"/>
  </r>
  <r>
    <n v="833"/>
    <s v="Ragman Rolls"/>
    <s v="This is an American rock album."/>
    <x v="12"/>
    <n v="6100"/>
    <x v="0"/>
    <x v="0"/>
    <s v="USD"/>
    <x v="833"/>
    <x v="833"/>
    <x v="0"/>
    <x v="14"/>
    <x v="0"/>
    <x v="11"/>
    <x v="658"/>
    <n v="148.78048780487805"/>
    <x v="4"/>
    <x v="11"/>
    <x v="833"/>
    <x v="833"/>
  </r>
  <r>
    <n v="834"/>
    <s v="VANS Warped Tour or BUST!"/>
    <s v="We were selected out of 4,000 bands to play on VANS Warped Tour! Amazing opportunity, but touring costs $$$!  We REALLY need your help!"/>
    <x v="62"/>
    <n v="7206"/>
    <x v="0"/>
    <x v="0"/>
    <s v="USD"/>
    <x v="834"/>
    <x v="834"/>
    <x v="0"/>
    <x v="11"/>
    <x v="0"/>
    <x v="11"/>
    <x v="659"/>
    <n v="96.08"/>
    <x v="4"/>
    <x v="11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x v="0"/>
    <s v="USD"/>
    <x v="835"/>
    <x v="835"/>
    <x v="0"/>
    <x v="244"/>
    <x v="0"/>
    <x v="11"/>
    <x v="660"/>
    <n v="58.625"/>
    <x v="4"/>
    <x v="11"/>
    <x v="835"/>
    <x v="835"/>
  </r>
  <r>
    <n v="836"/>
    <s v="DESMADRE Full Album + Press Kit"/>
    <s v="An album you can bring home to mom."/>
    <x v="10"/>
    <n v="5046.5200000000004"/>
    <x v="0"/>
    <x v="0"/>
    <s v="USD"/>
    <x v="836"/>
    <x v="836"/>
    <x v="0"/>
    <x v="67"/>
    <x v="0"/>
    <x v="11"/>
    <x v="661"/>
    <n v="109.70695652173914"/>
    <x v="4"/>
    <x v="11"/>
    <x v="836"/>
    <x v="836"/>
  </r>
  <r>
    <n v="837"/>
    <s v="Take 147 - Nothin' to Lose CD Project"/>
    <s v="Take 147 is currently in the process of recording the debut album called, &quot;Nothin' to Lose&quot;."/>
    <x v="30"/>
    <n v="3045"/>
    <x v="0"/>
    <x v="0"/>
    <s v="USD"/>
    <x v="837"/>
    <x v="837"/>
    <x v="0"/>
    <x v="95"/>
    <x v="0"/>
    <x v="11"/>
    <x v="662"/>
    <n v="49.112903225806448"/>
    <x v="4"/>
    <x v="11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x v="0"/>
    <s v="USD"/>
    <x v="838"/>
    <x v="838"/>
    <x v="0"/>
    <x v="42"/>
    <x v="0"/>
    <x v="11"/>
    <x v="663"/>
    <n v="47.672131147540981"/>
    <x v="4"/>
    <x v="11"/>
    <x v="838"/>
    <x v="838"/>
  </r>
  <r>
    <n v="839"/>
    <s v="The Waffle Stompers - We'll Never Die"/>
    <s v="The Waffle Stompers need your support to keep doing what we love--go on tour, make music and music videos."/>
    <x v="10"/>
    <n v="5830.83"/>
    <x v="0"/>
    <x v="0"/>
    <s v="USD"/>
    <x v="839"/>
    <x v="839"/>
    <x v="0"/>
    <x v="93"/>
    <x v="0"/>
    <x v="11"/>
    <x v="664"/>
    <n v="60.737812499999997"/>
    <x v="4"/>
    <x v="11"/>
    <x v="839"/>
    <x v="839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x v="0"/>
    <s v="USD"/>
    <x v="840"/>
    <x v="840"/>
    <x v="0"/>
    <x v="245"/>
    <x v="0"/>
    <x v="12"/>
    <x v="665"/>
    <n v="63.37715789473684"/>
    <x v="4"/>
    <x v="12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x v="0"/>
    <s v="USD"/>
    <x v="841"/>
    <x v="841"/>
    <x v="1"/>
    <x v="225"/>
    <x v="0"/>
    <x v="12"/>
    <x v="666"/>
    <n v="53.893617021276597"/>
    <x v="4"/>
    <x v="12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x v="5"/>
    <s v="CAD"/>
    <x v="842"/>
    <x v="842"/>
    <x v="1"/>
    <x v="70"/>
    <x v="0"/>
    <x v="12"/>
    <x v="667"/>
    <n v="66.871794871794876"/>
    <x v="4"/>
    <x v="12"/>
    <x v="842"/>
    <x v="842"/>
  </r>
  <r>
    <n v="843"/>
    <s v="The New Album: Dig Deeper"/>
    <s v="Five metal heads dedicated to our passion for music. We believe music is Freedom, Unity &amp; Escape. Join us on our mission to Dig Deeper."/>
    <x v="9"/>
    <n v="8014"/>
    <x v="0"/>
    <x v="0"/>
    <s v="USD"/>
    <x v="843"/>
    <x v="843"/>
    <x v="0"/>
    <x v="246"/>
    <x v="0"/>
    <x v="12"/>
    <x v="668"/>
    <n v="63.102362204724407"/>
    <x v="4"/>
    <x v="12"/>
    <x v="843"/>
    <x v="843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x v="0"/>
    <s v="USD"/>
    <x v="844"/>
    <x v="844"/>
    <x v="1"/>
    <x v="180"/>
    <x v="0"/>
    <x v="12"/>
    <x v="669"/>
    <n v="36.628930817610062"/>
    <x v="4"/>
    <x v="12"/>
    <x v="844"/>
    <x v="844"/>
  </r>
  <r>
    <n v="845"/>
    <s v="Shadow and Steel: The new album from Master Sword"/>
    <s v="Help Legend of Zelda tribute band Master Sword complete their latest heavy metal album: Shadow and Steel!"/>
    <x v="10"/>
    <n v="6019.01"/>
    <x v="0"/>
    <x v="0"/>
    <s v="USD"/>
    <x v="845"/>
    <x v="845"/>
    <x v="0"/>
    <x v="247"/>
    <x v="0"/>
    <x v="12"/>
    <x v="670"/>
    <n v="34.005706214689269"/>
    <x v="4"/>
    <x v="12"/>
    <x v="845"/>
    <x v="845"/>
  </r>
  <r>
    <n v="846"/>
    <s v="CURVE: The debut album from Miroist needs awesome merch"/>
    <s v="Pre-order and help me fund new merchandise so we can make the album release something amazing."/>
    <x v="184"/>
    <n v="1342.01"/>
    <x v="0"/>
    <x v="1"/>
    <s v="GBP"/>
    <x v="846"/>
    <x v="846"/>
    <x v="0"/>
    <x v="5"/>
    <x v="0"/>
    <x v="12"/>
    <x v="671"/>
    <n v="28.553404255319148"/>
    <x v="4"/>
    <x v="12"/>
    <x v="846"/>
    <x v="846"/>
  </r>
  <r>
    <n v="847"/>
    <s v="CENTROPYMUSIC"/>
    <s v="MUSIC WITH MEANING!  MUSIC THAT MATTERS!!!"/>
    <x v="185"/>
    <n v="10"/>
    <x v="0"/>
    <x v="0"/>
    <s v="USD"/>
    <x v="847"/>
    <x v="847"/>
    <x v="0"/>
    <x v="29"/>
    <x v="0"/>
    <x v="12"/>
    <x v="31"/>
    <n v="10"/>
    <x v="4"/>
    <x v="12"/>
    <x v="847"/>
    <x v="847"/>
  </r>
  <r>
    <n v="848"/>
    <s v="God Am"/>
    <s v="God Am, a Grunge/Doom metal band, who have been trying to fund the production of our EP to bring you a unique aural assault."/>
    <x v="43"/>
    <n v="300"/>
    <x v="0"/>
    <x v="0"/>
    <s v="USD"/>
    <x v="848"/>
    <x v="848"/>
    <x v="0"/>
    <x v="38"/>
    <x v="0"/>
    <x v="12"/>
    <x v="31"/>
    <n v="18.75"/>
    <x v="4"/>
    <x v="12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x v="0"/>
    <s v="USD"/>
    <x v="849"/>
    <x v="849"/>
    <x v="0"/>
    <x v="248"/>
    <x v="0"/>
    <x v="12"/>
    <x v="672"/>
    <n v="41.704347826086959"/>
    <x v="4"/>
    <x v="12"/>
    <x v="849"/>
    <x v="849"/>
  </r>
  <r>
    <n v="850"/>
    <s v="Yet Further: Sioum's Second Full-Length Album"/>
    <s v="Help Chicago-based instrumental group Sioum complete the production of their 2nd full-length album."/>
    <x v="23"/>
    <n v="6207"/>
    <x v="0"/>
    <x v="0"/>
    <s v="USD"/>
    <x v="850"/>
    <x v="850"/>
    <x v="0"/>
    <x v="182"/>
    <x v="0"/>
    <x v="12"/>
    <x v="673"/>
    <n v="46.669172932330824"/>
    <x v="4"/>
    <x v="12"/>
    <x v="850"/>
    <x v="850"/>
  </r>
  <r>
    <n v="851"/>
    <s v="M.F.Crew, 1er Album &quot;First Ride&quot;"/>
    <s v="Salut, nous c'est M.F.Crew, on a besoin de vous pour produire notre premier album &quot;First Ride&quot; ! :)"/>
    <x v="13"/>
    <n v="2609"/>
    <x v="0"/>
    <x v="6"/>
    <s v="EUR"/>
    <x v="851"/>
    <x v="851"/>
    <x v="0"/>
    <x v="16"/>
    <x v="0"/>
    <x v="12"/>
    <x v="674"/>
    <n v="37.271428571428572"/>
    <x v="4"/>
    <x v="12"/>
    <x v="851"/>
    <x v="851"/>
  </r>
  <r>
    <n v="852"/>
    <s v="Covers Album - Limited Vinyl Pressing"/>
    <s v="Limited edition 2x12&quot; vinyl pressing of our latest album &quot;Who Do You Think We Are?&quot;"/>
    <x v="8"/>
    <n v="3674"/>
    <x v="0"/>
    <x v="0"/>
    <s v="USD"/>
    <x v="852"/>
    <x v="852"/>
    <x v="0"/>
    <x v="95"/>
    <x v="0"/>
    <x v="12"/>
    <x v="675"/>
    <n v="59.258064516129032"/>
    <x v="4"/>
    <x v="12"/>
    <x v="852"/>
    <x v="852"/>
  </r>
  <r>
    <n v="853"/>
    <s v="sloggoth"/>
    <s v="Help release a CD of sloggoth's first album &quot;sloggoth&quot;.  All contributors of $5 or more get a CD when the goal is met!"/>
    <x v="43"/>
    <n v="300"/>
    <x v="0"/>
    <x v="0"/>
    <s v="USD"/>
    <x v="853"/>
    <x v="853"/>
    <x v="0"/>
    <x v="73"/>
    <x v="0"/>
    <x v="12"/>
    <x v="31"/>
    <n v="30"/>
    <x v="4"/>
    <x v="12"/>
    <x v="853"/>
    <x v="853"/>
  </r>
  <r>
    <n v="854"/>
    <s v="Westfield Massacre - Sophomore Album &amp; Tour"/>
    <s v="Writing and Recording Sophomore record, and funding Tour to support Spring 2017 album release."/>
    <x v="186"/>
    <n v="32865.300000000003"/>
    <x v="0"/>
    <x v="0"/>
    <s v="USD"/>
    <x v="854"/>
    <x v="854"/>
    <x v="0"/>
    <x v="249"/>
    <x v="0"/>
    <x v="12"/>
    <x v="676"/>
    <n v="65.8623246492986"/>
    <x v="4"/>
    <x v="12"/>
    <x v="854"/>
    <x v="854"/>
  </r>
  <r>
    <n v="855"/>
    <s v="AtteroTerra's Sophomore Album - Pray for Apocalypse"/>
    <s v="AtteroTerra's &quot;Pray for Apocalypse&quot; is fully completed, and only being held up by funding."/>
    <x v="187"/>
    <n v="1500"/>
    <x v="0"/>
    <x v="0"/>
    <s v="USD"/>
    <x v="855"/>
    <x v="855"/>
    <x v="0"/>
    <x v="5"/>
    <x v="0"/>
    <x v="12"/>
    <x v="677"/>
    <n v="31.914893617021278"/>
    <x v="4"/>
    <x v="12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x v="12"/>
    <s v="EUR"/>
    <x v="856"/>
    <x v="856"/>
    <x v="0"/>
    <x v="33"/>
    <x v="0"/>
    <x v="12"/>
    <x v="678"/>
    <n v="19.464285714285715"/>
    <x v="4"/>
    <x v="12"/>
    <x v="856"/>
    <x v="856"/>
  </r>
  <r>
    <n v="857"/>
    <s v="A Reason To Breathe - DEBUT ALBUM"/>
    <s v="Modern Post-Hardcore/Electro music (Hardstyle, EDM, Trap, Dubstep, Dembow, House)."/>
    <x v="38"/>
    <n v="1200"/>
    <x v="0"/>
    <x v="3"/>
    <s v="EUR"/>
    <x v="857"/>
    <x v="857"/>
    <x v="0"/>
    <x v="54"/>
    <x v="0"/>
    <x v="12"/>
    <x v="31"/>
    <n v="50"/>
    <x v="4"/>
    <x v="12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x v="1"/>
    <s v="GBP"/>
    <x v="858"/>
    <x v="858"/>
    <x v="0"/>
    <x v="88"/>
    <x v="0"/>
    <x v="12"/>
    <x v="679"/>
    <n v="22.737763157894737"/>
    <x v="4"/>
    <x v="12"/>
    <x v="858"/>
    <x v="858"/>
  </r>
  <r>
    <n v="859"/>
    <s v="Rise With Us Campaign"/>
    <s v="We are heading to the studio to create our second album and we want you to be right there with us!"/>
    <x v="23"/>
    <n v="4187"/>
    <x v="0"/>
    <x v="0"/>
    <s v="USD"/>
    <x v="859"/>
    <x v="859"/>
    <x v="0"/>
    <x v="15"/>
    <x v="0"/>
    <x v="12"/>
    <x v="680"/>
    <n v="42.724489795918366"/>
    <x v="4"/>
    <x v="12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x v="0"/>
    <s v="USD"/>
    <x v="860"/>
    <x v="860"/>
    <x v="0"/>
    <x v="53"/>
    <x v="1"/>
    <x v="13"/>
    <x v="681"/>
    <n v="52.916666666666664"/>
    <x v="4"/>
    <x v="13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x v="0"/>
    <s v="USD"/>
    <x v="861"/>
    <x v="861"/>
    <x v="0"/>
    <x v="84"/>
    <x v="1"/>
    <x v="13"/>
    <x v="682"/>
    <n v="50.5"/>
    <x v="4"/>
    <x v="13"/>
    <x v="861"/>
    <x v="861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x v="1"/>
    <s v="GBP"/>
    <x v="862"/>
    <x v="862"/>
    <x v="0"/>
    <x v="80"/>
    <x v="1"/>
    <x v="13"/>
    <x v="683"/>
    <n v="42.5"/>
    <x v="4"/>
    <x v="13"/>
    <x v="862"/>
    <x v="862"/>
  </r>
  <r>
    <n v="863"/>
    <s v="Help Fund Jason's Debut Jazz CD &quot;Exodus&quot;"/>
    <s v="I'm making the move from a side man in local groups to the leader with this debut jazz CD project."/>
    <x v="13"/>
    <n v="90"/>
    <x v="2"/>
    <x v="0"/>
    <s v="USD"/>
    <x v="863"/>
    <x v="863"/>
    <x v="0"/>
    <x v="81"/>
    <x v="1"/>
    <x v="13"/>
    <x v="684"/>
    <n v="18"/>
    <x v="4"/>
    <x v="13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x v="0"/>
    <s v="USD"/>
    <x v="864"/>
    <x v="864"/>
    <x v="0"/>
    <x v="1"/>
    <x v="1"/>
    <x v="13"/>
    <x v="685"/>
    <n v="34.177215189873415"/>
    <x v="4"/>
    <x v="13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x v="0"/>
    <s v="USD"/>
    <x v="865"/>
    <x v="865"/>
    <x v="0"/>
    <x v="84"/>
    <x v="1"/>
    <x v="13"/>
    <x v="686"/>
    <n v="22.5"/>
    <x v="4"/>
    <x v="13"/>
    <x v="865"/>
    <x v="865"/>
  </r>
  <r>
    <n v="866"/>
    <s v="California Dreamin' Tour 2015"/>
    <s v="Drivetime heads to Cali for summer tour supported by @Smoothjazz.com &amp; @JJZPhilly  #Spaghettini #The Roxy"/>
    <x v="8"/>
    <n v="640"/>
    <x v="2"/>
    <x v="0"/>
    <s v="USD"/>
    <x v="866"/>
    <x v="866"/>
    <x v="0"/>
    <x v="202"/>
    <x v="1"/>
    <x v="13"/>
    <x v="687"/>
    <n v="58.18181818181818"/>
    <x v="4"/>
    <x v="13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x v="0"/>
    <s v="USD"/>
    <x v="867"/>
    <x v="867"/>
    <x v="0"/>
    <x v="202"/>
    <x v="1"/>
    <x v="13"/>
    <x v="688"/>
    <n v="109.18181818181819"/>
    <x v="4"/>
    <x v="13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x v="0"/>
    <s v="USD"/>
    <x v="868"/>
    <x v="868"/>
    <x v="0"/>
    <x v="29"/>
    <x v="1"/>
    <x v="13"/>
    <x v="689"/>
    <n v="50"/>
    <x v="4"/>
    <x v="13"/>
    <x v="868"/>
    <x v="868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x v="0"/>
    <s v="USD"/>
    <x v="869"/>
    <x v="869"/>
    <x v="0"/>
    <x v="83"/>
    <x v="1"/>
    <x v="13"/>
    <x v="690"/>
    <n v="346.66666666666669"/>
    <x v="4"/>
    <x v="13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x v="1"/>
    <s v="GBP"/>
    <x v="870"/>
    <x v="870"/>
    <x v="0"/>
    <x v="81"/>
    <x v="1"/>
    <x v="13"/>
    <x v="691"/>
    <n v="12.4"/>
    <x v="4"/>
    <x v="13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x v="0"/>
    <s v="USD"/>
    <x v="871"/>
    <x v="871"/>
    <x v="0"/>
    <x v="8"/>
    <x v="1"/>
    <x v="13"/>
    <x v="692"/>
    <n v="27.083333333333332"/>
    <x v="4"/>
    <x v="13"/>
    <x v="871"/>
    <x v="871"/>
  </r>
  <r>
    <n v="872"/>
    <s v="Songs of Africa Ensemble Goodwill Africa Tour"/>
    <s v="The Songs of Africa Ensemble embarks on their first Goodwill Africa Tour, to taste African music &amp; culture firsthand."/>
    <x v="6"/>
    <n v="65"/>
    <x v="2"/>
    <x v="0"/>
    <s v="USD"/>
    <x v="872"/>
    <x v="872"/>
    <x v="0"/>
    <x v="84"/>
    <x v="1"/>
    <x v="13"/>
    <x v="693"/>
    <n v="32.5"/>
    <x v="4"/>
    <x v="13"/>
    <x v="872"/>
    <x v="872"/>
  </r>
  <r>
    <n v="873"/>
    <s v="The Dreamer-An Original Jazz CD"/>
    <s v="Fall in love with &quot;The Dreamer&quot;, new original music from trumpeter Freddie Dunn!"/>
    <x v="8"/>
    <n v="45"/>
    <x v="2"/>
    <x v="0"/>
    <s v="USD"/>
    <x v="873"/>
    <x v="873"/>
    <x v="0"/>
    <x v="81"/>
    <x v="1"/>
    <x v="13"/>
    <x v="694"/>
    <n v="9"/>
    <x v="4"/>
    <x v="13"/>
    <x v="873"/>
    <x v="873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x v="0"/>
    <s v="USD"/>
    <x v="874"/>
    <x v="874"/>
    <x v="0"/>
    <x v="64"/>
    <x v="1"/>
    <x v="13"/>
    <x v="695"/>
    <n v="34.761904761904759"/>
    <x v="4"/>
    <x v="13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x v="0"/>
    <s v="USD"/>
    <x v="875"/>
    <x v="875"/>
    <x v="0"/>
    <x v="78"/>
    <x v="1"/>
    <x v="13"/>
    <x v="109"/>
    <e v="#DIV/0!"/>
    <x v="4"/>
    <x v="13"/>
    <x v="875"/>
    <x v="875"/>
  </r>
  <r>
    <n v="876"/>
    <s v="Sound Of Dobells"/>
    <s v="What was the greatest record shop ever?  DOBELLS!"/>
    <x v="189"/>
    <n v="1286"/>
    <x v="2"/>
    <x v="1"/>
    <s v="GBP"/>
    <x v="876"/>
    <x v="876"/>
    <x v="0"/>
    <x v="43"/>
    <x v="1"/>
    <x v="13"/>
    <x v="696"/>
    <n v="28.577777777777779"/>
    <x v="4"/>
    <x v="13"/>
    <x v="876"/>
    <x v="876"/>
  </r>
  <r>
    <n v="877"/>
    <s v="A Saxidentals Music Video!!!"/>
    <s v="The Saxidentals are a Laie, HI based saxophone quartet. We have been playing gigs all around Laie and would love to make a music video!"/>
    <x v="13"/>
    <n v="1351"/>
    <x v="2"/>
    <x v="0"/>
    <s v="USD"/>
    <x v="877"/>
    <x v="877"/>
    <x v="0"/>
    <x v="60"/>
    <x v="1"/>
    <x v="13"/>
    <x v="697"/>
    <n v="46.586206896551722"/>
    <x v="4"/>
    <x v="13"/>
    <x v="877"/>
    <x v="877"/>
  </r>
  <r>
    <n v="878"/>
    <s v="Justin Cron's Sax Debut Album"/>
    <s v="Join in and help me make my first jazz album. I would really like to make a Christmas album and a smooth jazz CD. Want a FREE CD?"/>
    <x v="10"/>
    <n v="65"/>
    <x v="2"/>
    <x v="0"/>
    <s v="USD"/>
    <x v="878"/>
    <x v="878"/>
    <x v="0"/>
    <x v="84"/>
    <x v="1"/>
    <x v="13"/>
    <x v="698"/>
    <n v="32.5"/>
    <x v="4"/>
    <x v="13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x v="0"/>
    <s v="USD"/>
    <x v="879"/>
    <x v="879"/>
    <x v="0"/>
    <x v="209"/>
    <x v="1"/>
    <x v="13"/>
    <x v="699"/>
    <n v="21.466666666666665"/>
    <x v="4"/>
    <x v="13"/>
    <x v="879"/>
    <x v="879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x v="0"/>
    <s v="USD"/>
    <x v="880"/>
    <x v="880"/>
    <x v="0"/>
    <x v="22"/>
    <x v="1"/>
    <x v="14"/>
    <x v="700"/>
    <n v="14.125"/>
    <x v="4"/>
    <x v="14"/>
    <x v="880"/>
    <x v="880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x v="0"/>
    <s v="USD"/>
    <x v="881"/>
    <x v="881"/>
    <x v="0"/>
    <x v="29"/>
    <x v="1"/>
    <x v="14"/>
    <x v="417"/>
    <n v="30"/>
    <x v="4"/>
    <x v="14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x v="0"/>
    <s v="USD"/>
    <x v="882"/>
    <x v="882"/>
    <x v="0"/>
    <x v="25"/>
    <x v="1"/>
    <x v="14"/>
    <x v="701"/>
    <n v="21.571428571428573"/>
    <x v="4"/>
    <x v="14"/>
    <x v="882"/>
    <x v="882"/>
  </r>
  <r>
    <n v="883"/>
    <s v="Dana Lawrence Music NEW EP"/>
    <s v="Seeking supporters to help me break the 15 year streak since my last record.  Dana Lawrence Music is ready to go back into the studio!"/>
    <x v="10"/>
    <n v="2001"/>
    <x v="2"/>
    <x v="0"/>
    <s v="USD"/>
    <x v="883"/>
    <x v="883"/>
    <x v="0"/>
    <x v="54"/>
    <x v="1"/>
    <x v="14"/>
    <x v="702"/>
    <n v="83.375"/>
    <x v="4"/>
    <x v="14"/>
    <x v="883"/>
    <x v="883"/>
  </r>
  <r>
    <n v="884"/>
    <s v="Angwish &quot;I Wanna Be Your Monkey&quot; Music Video"/>
    <s v="We need to hire an animal trainer to have a chimpanzee actor perform in our music video with us!"/>
    <x v="13"/>
    <n v="20"/>
    <x v="2"/>
    <x v="0"/>
    <s v="USD"/>
    <x v="884"/>
    <x v="884"/>
    <x v="0"/>
    <x v="84"/>
    <x v="1"/>
    <x v="14"/>
    <x v="460"/>
    <n v="10"/>
    <x v="4"/>
    <x v="14"/>
    <x v="884"/>
    <x v="884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x v="0"/>
    <s v="USD"/>
    <x v="885"/>
    <x v="885"/>
    <x v="0"/>
    <x v="64"/>
    <x v="1"/>
    <x v="14"/>
    <x v="703"/>
    <n v="35.714285714285715"/>
    <x v="4"/>
    <x v="14"/>
    <x v="885"/>
    <x v="885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x v="0"/>
    <s v="USD"/>
    <x v="886"/>
    <x v="886"/>
    <x v="0"/>
    <x v="63"/>
    <x v="1"/>
    <x v="14"/>
    <x v="704"/>
    <n v="29.285714285714285"/>
    <x v="4"/>
    <x v="14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x v="0"/>
    <s v="USD"/>
    <x v="887"/>
    <x v="887"/>
    <x v="0"/>
    <x v="78"/>
    <x v="1"/>
    <x v="14"/>
    <x v="109"/>
    <e v="#DIV/0!"/>
    <x v="4"/>
    <x v="14"/>
    <x v="887"/>
    <x v="887"/>
  </r>
  <r>
    <n v="888"/>
    <s v="Ginger Binge's first album"/>
    <s v="Support Ginger Binge sounds. We're an independent 'cosmic Americana' band. We love to play music for you. We are grateful for your help"/>
    <x v="28"/>
    <n v="72"/>
    <x v="2"/>
    <x v="0"/>
    <s v="USD"/>
    <x v="888"/>
    <x v="888"/>
    <x v="0"/>
    <x v="80"/>
    <x v="1"/>
    <x v="14"/>
    <x v="705"/>
    <n v="18"/>
    <x v="4"/>
    <x v="14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x v="0"/>
    <s v="USD"/>
    <x v="889"/>
    <x v="889"/>
    <x v="0"/>
    <x v="58"/>
    <x v="1"/>
    <x v="14"/>
    <x v="706"/>
    <n v="73.760000000000005"/>
    <x v="4"/>
    <x v="14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x v="0"/>
    <s v="USD"/>
    <x v="890"/>
    <x v="890"/>
    <x v="0"/>
    <x v="80"/>
    <x v="1"/>
    <x v="14"/>
    <x v="707"/>
    <n v="31.25"/>
    <x v="4"/>
    <x v="14"/>
    <x v="890"/>
    <x v="890"/>
  </r>
  <r>
    <n v="891"/>
    <s v="Den-Mate: New EP and Tour"/>
    <s v="Along with a new EP production and release, it's time to bring Den-Mate, LIVE, to a location near you - East Coast and Beyond!"/>
    <x v="6"/>
    <n v="260"/>
    <x v="2"/>
    <x v="0"/>
    <s v="USD"/>
    <x v="891"/>
    <x v="891"/>
    <x v="0"/>
    <x v="82"/>
    <x v="1"/>
    <x v="14"/>
    <x v="140"/>
    <n v="28.888888888888889"/>
    <x v="4"/>
    <x v="14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x v="0"/>
    <s v="USD"/>
    <x v="892"/>
    <x v="892"/>
    <x v="0"/>
    <x v="57"/>
    <x v="1"/>
    <x v="14"/>
    <x v="708"/>
    <n v="143.8235294117647"/>
    <x v="4"/>
    <x v="14"/>
    <x v="892"/>
    <x v="892"/>
  </r>
  <r>
    <n v="893"/>
    <s v="The Big Band Theory Music Festival"/>
    <s v="The Philly music scene is full of amazing talent. This annual music festival is to celebrate those gems within that scene!"/>
    <x v="13"/>
    <n v="200"/>
    <x v="2"/>
    <x v="0"/>
    <s v="USD"/>
    <x v="893"/>
    <x v="893"/>
    <x v="0"/>
    <x v="81"/>
    <x v="1"/>
    <x v="14"/>
    <x v="709"/>
    <n v="40"/>
    <x v="4"/>
    <x v="14"/>
    <x v="893"/>
    <x v="893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x v="0"/>
    <s v="USD"/>
    <x v="894"/>
    <x v="894"/>
    <x v="0"/>
    <x v="28"/>
    <x v="1"/>
    <x v="14"/>
    <x v="710"/>
    <n v="147.81132075471697"/>
    <x v="4"/>
    <x v="14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x v="0"/>
    <s v="USD"/>
    <x v="895"/>
    <x v="895"/>
    <x v="0"/>
    <x v="63"/>
    <x v="1"/>
    <x v="14"/>
    <x v="711"/>
    <n v="27.857142857142858"/>
    <x v="4"/>
    <x v="14"/>
    <x v="895"/>
    <x v="895"/>
  </r>
  <r>
    <n v="896"/>
    <s v="Hardsoul Poets New Album!"/>
    <s v="The people have spoken...the stars have aligned...Hardsoul Poets are making a new record and we want our fans on the front lines."/>
    <x v="6"/>
    <n v="3200"/>
    <x v="2"/>
    <x v="0"/>
    <s v="USD"/>
    <x v="896"/>
    <x v="896"/>
    <x v="0"/>
    <x v="250"/>
    <x v="1"/>
    <x v="14"/>
    <x v="142"/>
    <n v="44.444444444444443"/>
    <x v="4"/>
    <x v="14"/>
    <x v="896"/>
    <x v="896"/>
  </r>
  <r>
    <n v="897"/>
    <s v="Park XXVII Album Release"/>
    <s v="Park XXVII is putting together an album of up and coming Georgia bands. We need money to fund the recording/production costs of this cd"/>
    <x v="9"/>
    <n v="0"/>
    <x v="2"/>
    <x v="0"/>
    <s v="USD"/>
    <x v="897"/>
    <x v="897"/>
    <x v="0"/>
    <x v="78"/>
    <x v="1"/>
    <x v="14"/>
    <x v="109"/>
    <e v="#DIV/0!"/>
    <x v="4"/>
    <x v="14"/>
    <x v="897"/>
    <x v="897"/>
  </r>
  <r>
    <n v="898"/>
    <s v="Foundations: 12 Songs in 2012"/>
    <s v="For each month in 2012, Sonnet will be releasing a Jesus-celebrating, grave-shattering, ear-tickling, mind-provoking song!"/>
    <x v="30"/>
    <n v="70"/>
    <x v="2"/>
    <x v="0"/>
    <s v="USD"/>
    <x v="898"/>
    <x v="898"/>
    <x v="0"/>
    <x v="84"/>
    <x v="1"/>
    <x v="14"/>
    <x v="712"/>
    <n v="35"/>
    <x v="4"/>
    <x v="14"/>
    <x v="898"/>
    <x v="898"/>
  </r>
  <r>
    <n v="899"/>
    <s v="Lets get 48/14 pressed!!!"/>
    <s v="Lets get 48/14 pressed and in your cd players,ipods,blogs, and facebook status'. Lets get it everywhere!"/>
    <x v="47"/>
    <n v="280"/>
    <x v="2"/>
    <x v="0"/>
    <s v="USD"/>
    <x v="899"/>
    <x v="899"/>
    <x v="0"/>
    <x v="22"/>
    <x v="1"/>
    <x v="14"/>
    <x v="713"/>
    <n v="35"/>
    <x v="4"/>
    <x v="14"/>
    <x v="899"/>
    <x v="899"/>
  </r>
  <r>
    <n v="900"/>
    <s v="Project Revive: Protecting the Creative Impulse"/>
    <s v="With Project Revive, I aim to protect and nurture the creative impulse through music."/>
    <x v="10"/>
    <n v="21"/>
    <x v="2"/>
    <x v="0"/>
    <s v="USD"/>
    <x v="900"/>
    <x v="900"/>
    <x v="0"/>
    <x v="84"/>
    <x v="1"/>
    <x v="13"/>
    <x v="714"/>
    <n v="10.5"/>
    <x v="4"/>
    <x v="13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x v="0"/>
    <s v="USD"/>
    <x v="901"/>
    <x v="901"/>
    <x v="0"/>
    <x v="78"/>
    <x v="1"/>
    <x v="13"/>
    <x v="109"/>
    <e v="#DIV/0!"/>
    <x v="4"/>
    <x v="13"/>
    <x v="901"/>
    <x v="901"/>
  </r>
  <r>
    <n v="902"/>
    <s v="MISTER BROWN"/>
    <s v="I'VE STARTED A BRAND NEW ALBUM THAT WILL FEATURE ACID JAZZ, FUNK, ROCK, AND DANCE WITH THE PROMISE OF TOURING NEXT YEAR IN THE USA"/>
    <x v="11"/>
    <n v="90"/>
    <x v="2"/>
    <x v="0"/>
    <s v="USD"/>
    <x v="902"/>
    <x v="902"/>
    <x v="0"/>
    <x v="83"/>
    <x v="1"/>
    <x v="13"/>
    <x v="715"/>
    <n v="30"/>
    <x v="4"/>
    <x v="13"/>
    <x v="902"/>
    <x v="902"/>
  </r>
  <r>
    <n v="903"/>
    <s v="U City Jazz Festival, St. Louis, MO"/>
    <s v="The U City Jazz Festival is offered for free to the community and features the best jazz talent from the midwest."/>
    <x v="10"/>
    <n v="160"/>
    <x v="2"/>
    <x v="0"/>
    <s v="USD"/>
    <x v="903"/>
    <x v="903"/>
    <x v="0"/>
    <x v="80"/>
    <x v="1"/>
    <x v="13"/>
    <x v="416"/>
    <n v="40"/>
    <x v="4"/>
    <x v="13"/>
    <x v="903"/>
    <x v="903"/>
  </r>
  <r>
    <n v="904"/>
    <s v="The Woodlands Jazz Fest"/>
    <s v="Support the preservation of Jazz and help us become a national Jazz Festival with the best music, food, and fun for all ages!"/>
    <x v="63"/>
    <n v="151"/>
    <x v="2"/>
    <x v="0"/>
    <s v="USD"/>
    <x v="904"/>
    <x v="904"/>
    <x v="0"/>
    <x v="83"/>
    <x v="1"/>
    <x v="13"/>
    <x v="716"/>
    <n v="50.333333333333336"/>
    <x v="4"/>
    <x v="13"/>
    <x v="904"/>
    <x v="904"/>
  </r>
  <r>
    <n v="905"/>
    <s v="Jazz For Everyone!"/>
    <s v="Working hard to get into the studio to record, produce, and edit my break out CD. I hope to realize my vision!"/>
    <x v="115"/>
    <n v="196"/>
    <x v="2"/>
    <x v="0"/>
    <s v="USD"/>
    <x v="905"/>
    <x v="905"/>
    <x v="0"/>
    <x v="79"/>
    <x v="1"/>
    <x v="13"/>
    <x v="717"/>
    <n v="32.666666666666664"/>
    <x v="4"/>
    <x v="13"/>
    <x v="905"/>
    <x v="905"/>
  </r>
  <r>
    <n v="906"/>
    <s v="24th Music Presents Channeling Motown (Live)"/>
    <s v="The DMV's most respected saxophonist pay tribute to Motown."/>
    <x v="36"/>
    <n v="0"/>
    <x v="2"/>
    <x v="0"/>
    <s v="USD"/>
    <x v="906"/>
    <x v="906"/>
    <x v="0"/>
    <x v="78"/>
    <x v="1"/>
    <x v="13"/>
    <x v="109"/>
    <e v="#DIV/0!"/>
    <x v="4"/>
    <x v="13"/>
    <x v="906"/>
    <x v="906"/>
  </r>
  <r>
    <n v="907"/>
    <s v="Greg Chambers Saxophone CD"/>
    <s v="Greg Chambers' self-titled CD needs support for post production, replication, and promotion."/>
    <x v="193"/>
    <n v="0"/>
    <x v="2"/>
    <x v="0"/>
    <s v="USD"/>
    <x v="907"/>
    <x v="907"/>
    <x v="0"/>
    <x v="78"/>
    <x v="1"/>
    <x v="13"/>
    <x v="109"/>
    <e v="#DIV/0!"/>
    <x v="4"/>
    <x v="13"/>
    <x v="907"/>
    <x v="907"/>
  </r>
  <r>
    <n v="908"/>
    <s v="Help Tony Copeland and get free cd's and mp3's"/>
    <s v="This project is designed to help protect the environment by using Eco-friendly product packaging."/>
    <x v="30"/>
    <n v="0"/>
    <x v="2"/>
    <x v="0"/>
    <s v="USD"/>
    <x v="908"/>
    <x v="908"/>
    <x v="0"/>
    <x v="78"/>
    <x v="1"/>
    <x v="13"/>
    <x v="109"/>
    <e v="#DIV/0!"/>
    <x v="4"/>
    <x v="13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x v="0"/>
    <s v="USD"/>
    <x v="909"/>
    <x v="909"/>
    <x v="0"/>
    <x v="22"/>
    <x v="1"/>
    <x v="13"/>
    <x v="140"/>
    <n v="65"/>
    <x v="4"/>
    <x v="13"/>
    <x v="909"/>
    <x v="909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x v="1"/>
    <s v="GBP"/>
    <x v="910"/>
    <x v="910"/>
    <x v="0"/>
    <x v="81"/>
    <x v="1"/>
    <x v="13"/>
    <x v="718"/>
    <n v="24.6"/>
    <x v="4"/>
    <x v="13"/>
    <x v="910"/>
    <x v="910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x v="0"/>
    <s v="USD"/>
    <x v="911"/>
    <x v="911"/>
    <x v="0"/>
    <x v="78"/>
    <x v="1"/>
    <x v="13"/>
    <x v="109"/>
    <e v="#DIV/0!"/>
    <x v="4"/>
    <x v="13"/>
    <x v="911"/>
    <x v="911"/>
  </r>
  <r>
    <n v="912"/>
    <s v="Triad a new album by James Murrell"/>
    <s v="My new album will be called Triad, an album of original music performed by me &amp; guest musical artists."/>
    <x v="8"/>
    <n v="30"/>
    <x v="2"/>
    <x v="0"/>
    <s v="USD"/>
    <x v="912"/>
    <x v="912"/>
    <x v="0"/>
    <x v="84"/>
    <x v="1"/>
    <x v="13"/>
    <x v="719"/>
    <n v="15"/>
    <x v="4"/>
    <x v="13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x v="0"/>
    <s v="USD"/>
    <x v="913"/>
    <x v="913"/>
    <x v="0"/>
    <x v="54"/>
    <x v="1"/>
    <x v="13"/>
    <x v="720"/>
    <n v="82.583333333333329"/>
    <x v="4"/>
    <x v="13"/>
    <x v="913"/>
    <x v="913"/>
  </r>
  <r>
    <n v="914"/>
    <s v="Soul Of Man Video Project"/>
    <s v="This project is for the making of a music video. All funds will go towards production costs for this event only."/>
    <x v="15"/>
    <n v="0"/>
    <x v="2"/>
    <x v="0"/>
    <s v="USD"/>
    <x v="914"/>
    <x v="914"/>
    <x v="0"/>
    <x v="78"/>
    <x v="1"/>
    <x v="13"/>
    <x v="109"/>
    <e v="#DIV/0!"/>
    <x v="4"/>
    <x v="13"/>
    <x v="914"/>
    <x v="914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x v="0"/>
    <s v="USD"/>
    <x v="915"/>
    <x v="915"/>
    <x v="0"/>
    <x v="82"/>
    <x v="1"/>
    <x v="13"/>
    <x v="721"/>
    <n v="41.666666666666664"/>
    <x v="4"/>
    <x v="13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x v="0"/>
    <s v="USD"/>
    <x v="916"/>
    <x v="916"/>
    <x v="0"/>
    <x v="78"/>
    <x v="1"/>
    <x v="13"/>
    <x v="109"/>
    <e v="#DIV/0!"/>
    <x v="4"/>
    <x v="13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x v="0"/>
    <s v="USD"/>
    <x v="917"/>
    <x v="917"/>
    <x v="0"/>
    <x v="29"/>
    <x v="1"/>
    <x v="13"/>
    <x v="722"/>
    <n v="30"/>
    <x v="4"/>
    <x v="13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x v="1"/>
    <s v="GBP"/>
    <x v="918"/>
    <x v="918"/>
    <x v="0"/>
    <x v="73"/>
    <x v="1"/>
    <x v="13"/>
    <x v="723"/>
    <n v="19.600000000000001"/>
    <x v="4"/>
    <x v="13"/>
    <x v="918"/>
    <x v="918"/>
  </r>
  <r>
    <n v="919"/>
    <s v="Jazz CD:  Out of The Blue"/>
    <s v="Cool jazz with a New Orleans flavor."/>
    <x v="22"/>
    <n v="100"/>
    <x v="2"/>
    <x v="0"/>
    <s v="USD"/>
    <x v="919"/>
    <x v="919"/>
    <x v="0"/>
    <x v="29"/>
    <x v="1"/>
    <x v="13"/>
    <x v="724"/>
    <n v="100"/>
    <x v="4"/>
    <x v="13"/>
    <x v="919"/>
    <x v="919"/>
  </r>
  <r>
    <n v="920"/>
    <s v="MIAMI JAZZ PROJECT: TEST OF TIME RECORDING"/>
    <s v="Miami club band records powerhouse fusion album. You don't have to be a musician to understand the sound of jazz."/>
    <x v="62"/>
    <n v="0"/>
    <x v="2"/>
    <x v="0"/>
    <s v="USD"/>
    <x v="920"/>
    <x v="920"/>
    <x v="0"/>
    <x v="78"/>
    <x v="1"/>
    <x v="13"/>
    <x v="109"/>
    <e v="#DIV/0!"/>
    <x v="4"/>
    <x v="13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x v="0"/>
    <s v="USD"/>
    <x v="921"/>
    <x v="921"/>
    <x v="0"/>
    <x v="9"/>
    <x v="1"/>
    <x v="13"/>
    <x v="725"/>
    <n v="231.75"/>
    <x v="4"/>
    <x v="13"/>
    <x v="921"/>
    <x v="921"/>
  </r>
  <r>
    <n v="922"/>
    <s v="THE JOEY MORANT PROJECT:   JAZZIFIED R'nB"/>
    <s v="Our goal is to help educate the world about jazz and its components; how it relates to love, romance, and success."/>
    <x v="100"/>
    <n v="5680"/>
    <x v="2"/>
    <x v="0"/>
    <s v="USD"/>
    <x v="922"/>
    <x v="922"/>
    <x v="0"/>
    <x v="209"/>
    <x v="1"/>
    <x v="13"/>
    <x v="726"/>
    <n v="189.33333333333334"/>
    <x v="4"/>
    <x v="13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x v="0"/>
    <s v="USD"/>
    <x v="923"/>
    <x v="923"/>
    <x v="0"/>
    <x v="79"/>
    <x v="1"/>
    <x v="13"/>
    <x v="727"/>
    <n v="55"/>
    <x v="4"/>
    <x v="13"/>
    <x v="923"/>
    <x v="923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x v="0"/>
    <s v="USD"/>
    <x v="924"/>
    <x v="924"/>
    <x v="0"/>
    <x v="41"/>
    <x v="1"/>
    <x v="13"/>
    <x v="728"/>
    <n v="21.8"/>
    <x v="4"/>
    <x v="13"/>
    <x v="924"/>
    <x v="924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x v="0"/>
    <s v="USD"/>
    <x v="925"/>
    <x v="925"/>
    <x v="0"/>
    <x v="81"/>
    <x v="1"/>
    <x v="13"/>
    <x v="129"/>
    <n v="32"/>
    <x v="4"/>
    <x v="13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x v="0"/>
    <s v="USD"/>
    <x v="926"/>
    <x v="926"/>
    <x v="0"/>
    <x v="78"/>
    <x v="1"/>
    <x v="13"/>
    <x v="109"/>
    <e v="#DIV/0!"/>
    <x v="4"/>
    <x v="13"/>
    <x v="926"/>
    <x v="926"/>
  </r>
  <r>
    <n v="927"/>
    <s v="JETRO DA SILVA FUNK PROJECT"/>
    <s v="Studio CD/DVD Solo project of Pianist &amp; Keyboardist Jetro da Silva"/>
    <x v="22"/>
    <n v="0"/>
    <x v="2"/>
    <x v="0"/>
    <s v="USD"/>
    <x v="927"/>
    <x v="927"/>
    <x v="0"/>
    <x v="78"/>
    <x v="1"/>
    <x v="13"/>
    <x v="109"/>
    <e v="#DIV/0!"/>
    <x v="4"/>
    <x v="13"/>
    <x v="927"/>
    <x v="927"/>
  </r>
  <r>
    <n v="928"/>
    <s v="In a Jazzy Motown"/>
    <s v="A real Motown Backup singer on 22 gold and platinum albums headlines her own Jazz CD of Motown songs."/>
    <x v="107"/>
    <n v="1575"/>
    <x v="2"/>
    <x v="0"/>
    <s v="USD"/>
    <x v="928"/>
    <x v="928"/>
    <x v="0"/>
    <x v="33"/>
    <x v="1"/>
    <x v="13"/>
    <x v="729"/>
    <n v="56.25"/>
    <x v="4"/>
    <x v="13"/>
    <x v="928"/>
    <x v="928"/>
  </r>
  <r>
    <n v="929"/>
    <s v="EXPERIMENTAL JAZZ STUDIO RECORDING"/>
    <s v="I am searching for monetary funding to go into a good recording studio and record experimental intuitive improv jazz."/>
    <x v="2"/>
    <n v="0"/>
    <x v="2"/>
    <x v="0"/>
    <s v="USD"/>
    <x v="929"/>
    <x v="929"/>
    <x v="0"/>
    <x v="78"/>
    <x v="1"/>
    <x v="13"/>
    <x v="109"/>
    <e v="#DIV/0!"/>
    <x v="4"/>
    <x v="13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x v="0"/>
    <s v="USD"/>
    <x v="930"/>
    <x v="930"/>
    <x v="0"/>
    <x v="81"/>
    <x v="1"/>
    <x v="13"/>
    <x v="730"/>
    <n v="69"/>
    <x v="4"/>
    <x v="13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x v="1"/>
    <s v="GBP"/>
    <x v="931"/>
    <x v="931"/>
    <x v="0"/>
    <x v="63"/>
    <x v="1"/>
    <x v="13"/>
    <x v="731"/>
    <n v="18.714285714285715"/>
    <x v="4"/>
    <x v="13"/>
    <x v="931"/>
    <x v="931"/>
  </r>
  <r>
    <n v="932"/>
    <s v="Mandy Harvey Christmas Album"/>
    <s v="Help me to create my 3rd album, a Christmas CD with 16 Holiday/Original favorites!"/>
    <x v="196"/>
    <n v="1381"/>
    <x v="2"/>
    <x v="0"/>
    <s v="USD"/>
    <x v="932"/>
    <x v="932"/>
    <x v="0"/>
    <x v="209"/>
    <x v="1"/>
    <x v="13"/>
    <x v="732"/>
    <n v="46.033333333333331"/>
    <x v="4"/>
    <x v="13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x v="0"/>
    <s v="USD"/>
    <x v="933"/>
    <x v="933"/>
    <x v="0"/>
    <x v="84"/>
    <x v="1"/>
    <x v="13"/>
    <x v="733"/>
    <n v="60"/>
    <x v="4"/>
    <x v="13"/>
    <x v="933"/>
    <x v="933"/>
  </r>
  <r>
    <n v="934"/>
    <s v="Kyle Krysa debut EP Ground Effect"/>
    <s v="Ground Effect is my first solo EP project intended to help promote Fusion and creative music music in Saskatchewan and Canada."/>
    <x v="10"/>
    <n v="1520"/>
    <x v="2"/>
    <x v="5"/>
    <s v="CAD"/>
    <x v="934"/>
    <x v="934"/>
    <x v="0"/>
    <x v="209"/>
    <x v="1"/>
    <x v="13"/>
    <x v="734"/>
    <n v="50.666666666666664"/>
    <x v="4"/>
    <x v="13"/>
    <x v="934"/>
    <x v="934"/>
  </r>
  <r>
    <n v="935"/>
    <s v="The Art of You Too"/>
    <s v="This vocal music and spoken word project uses the  gift of life,love,hope &amp; peace to enable people to see themselves as a masterpiece!"/>
    <x v="8"/>
    <n v="50"/>
    <x v="2"/>
    <x v="0"/>
    <s v="USD"/>
    <x v="935"/>
    <x v="935"/>
    <x v="0"/>
    <x v="84"/>
    <x v="1"/>
    <x v="13"/>
    <x v="735"/>
    <n v="25"/>
    <x v="4"/>
    <x v="13"/>
    <x v="935"/>
    <x v="935"/>
  </r>
  <r>
    <n v="936"/>
    <s v="Jazz Singer, Marti Mendenhall Live Concert Recording"/>
    <s v="A CD of a live Jazz concert featuring Marti Mendenhall, George Mitchell, Scott Steed and Todd Strait."/>
    <x v="123"/>
    <n v="0"/>
    <x v="2"/>
    <x v="0"/>
    <s v="USD"/>
    <x v="936"/>
    <x v="936"/>
    <x v="0"/>
    <x v="78"/>
    <x v="1"/>
    <x v="13"/>
    <x v="109"/>
    <e v="#DIV/0!"/>
    <x v="4"/>
    <x v="13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x v="0"/>
    <s v="USD"/>
    <x v="937"/>
    <x v="937"/>
    <x v="0"/>
    <x v="84"/>
    <x v="1"/>
    <x v="13"/>
    <x v="736"/>
    <n v="20"/>
    <x v="4"/>
    <x v="13"/>
    <x v="937"/>
    <x v="937"/>
  </r>
  <r>
    <n v="938"/>
    <s v="Celebrating American Jazz &amp; Soul Music"/>
    <s v="Creating new avenues of exposure for young Jazz &amp; Soul artists_x000a_to express their Art of Music."/>
    <x v="39"/>
    <n v="25"/>
    <x v="2"/>
    <x v="0"/>
    <s v="USD"/>
    <x v="938"/>
    <x v="938"/>
    <x v="0"/>
    <x v="29"/>
    <x v="1"/>
    <x v="13"/>
    <x v="737"/>
    <n v="25"/>
    <x v="4"/>
    <x v="13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x v="0"/>
    <s v="USD"/>
    <x v="939"/>
    <x v="939"/>
    <x v="0"/>
    <x v="84"/>
    <x v="1"/>
    <x v="13"/>
    <x v="738"/>
    <n v="20"/>
    <x v="4"/>
    <x v="13"/>
    <x v="939"/>
    <x v="939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x v="0"/>
    <s v="USD"/>
    <x v="940"/>
    <x v="940"/>
    <x v="0"/>
    <x v="25"/>
    <x v="1"/>
    <x v="8"/>
    <x v="739"/>
    <n v="110.28571428571429"/>
    <x v="2"/>
    <x v="8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x v="0"/>
    <s v="USD"/>
    <x v="941"/>
    <x v="941"/>
    <x v="0"/>
    <x v="162"/>
    <x v="1"/>
    <x v="8"/>
    <x v="740"/>
    <n v="37.451612903225808"/>
    <x v="2"/>
    <x v="8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x v="0"/>
    <s v="USD"/>
    <x v="942"/>
    <x v="942"/>
    <x v="0"/>
    <x v="38"/>
    <x v="1"/>
    <x v="8"/>
    <x v="741"/>
    <n v="41.75"/>
    <x v="2"/>
    <x v="8"/>
    <x v="942"/>
    <x v="942"/>
  </r>
  <r>
    <n v="943"/>
    <s v="SleepMode"/>
    <s v="A mask for home or travel that will give you the best, undisturbed sleep of your life."/>
    <x v="9"/>
    <n v="289"/>
    <x v="2"/>
    <x v="0"/>
    <s v="USD"/>
    <x v="943"/>
    <x v="943"/>
    <x v="0"/>
    <x v="8"/>
    <x v="1"/>
    <x v="8"/>
    <x v="742"/>
    <n v="24.083333333333332"/>
    <x v="2"/>
    <x v="8"/>
    <x v="943"/>
    <x v="943"/>
  </r>
  <r>
    <n v="944"/>
    <s v="RoamingTails, The Connected Pet Tag"/>
    <s v="Find your pet when it's missing, digitally store pet-related information, and locate pet friend establishments and services."/>
    <x v="63"/>
    <n v="6663"/>
    <x v="2"/>
    <x v="0"/>
    <s v="USD"/>
    <x v="944"/>
    <x v="944"/>
    <x v="0"/>
    <x v="93"/>
    <x v="1"/>
    <x v="8"/>
    <x v="743"/>
    <n v="69.40625"/>
    <x v="2"/>
    <x v="8"/>
    <x v="944"/>
    <x v="944"/>
  </r>
  <r>
    <n v="945"/>
    <s v="CT BAND"/>
    <s v="Make your watch Smart ! CT Band is an ultra-thin, high-tech smart watch-strap awarded twice at CES 2017 las vegas"/>
    <x v="57"/>
    <n v="2484"/>
    <x v="2"/>
    <x v="6"/>
    <s v="EUR"/>
    <x v="945"/>
    <x v="945"/>
    <x v="0"/>
    <x v="38"/>
    <x v="1"/>
    <x v="8"/>
    <x v="744"/>
    <n v="155.25"/>
    <x v="2"/>
    <x v="8"/>
    <x v="945"/>
    <x v="945"/>
  </r>
  <r>
    <n v="946"/>
    <s v="OmniTrade Apron"/>
    <s v="Soft edged-Hard working. The perfect wearable organization for the home and professional shop."/>
    <x v="36"/>
    <n v="286"/>
    <x v="2"/>
    <x v="0"/>
    <s v="USD"/>
    <x v="946"/>
    <x v="946"/>
    <x v="0"/>
    <x v="81"/>
    <x v="1"/>
    <x v="8"/>
    <x v="745"/>
    <n v="57.2"/>
    <x v="2"/>
    <x v="8"/>
    <x v="946"/>
    <x v="946"/>
  </r>
  <r>
    <n v="947"/>
    <s v="PAKPOWER, The CCP Pack"/>
    <s v="The CCP Pack is a bag that charges your smartphones and tablets on the go! Also holds small important items. &quot;Never Without Power&quot;."/>
    <x v="16"/>
    <n v="0"/>
    <x v="2"/>
    <x v="0"/>
    <s v="USD"/>
    <x v="947"/>
    <x v="947"/>
    <x v="0"/>
    <x v="78"/>
    <x v="1"/>
    <x v="8"/>
    <x v="109"/>
    <e v="#DIV/0!"/>
    <x v="2"/>
    <x v="8"/>
    <x v="947"/>
    <x v="947"/>
  </r>
  <r>
    <n v="948"/>
    <s v="Led Shirt - WiFi Controlled"/>
    <s v="T-Shirt with Led panel controlled by Android app over WiFi. _x000a_Multiple shirts, games, text, video effects support,"/>
    <x v="23"/>
    <n v="480"/>
    <x v="2"/>
    <x v="9"/>
    <s v="EUR"/>
    <x v="948"/>
    <x v="948"/>
    <x v="0"/>
    <x v="22"/>
    <x v="1"/>
    <x v="8"/>
    <x v="746"/>
    <n v="60"/>
    <x v="2"/>
    <x v="8"/>
    <x v="948"/>
    <x v="948"/>
  </r>
  <r>
    <n v="949"/>
    <s v="INBED"/>
    <s v="Der INBED ist ein innovatives Multisensor-Wearable fÃ¼r die SturzprÃ¤vention motorisch eingeschrÃ¤nkter Personen."/>
    <x v="22"/>
    <n v="273"/>
    <x v="2"/>
    <x v="12"/>
    <s v="EUR"/>
    <x v="949"/>
    <x v="949"/>
    <x v="0"/>
    <x v="63"/>
    <x v="1"/>
    <x v="8"/>
    <x v="747"/>
    <n v="39"/>
    <x v="2"/>
    <x v="8"/>
    <x v="949"/>
    <x v="949"/>
  </r>
  <r>
    <n v="950"/>
    <s v="EZC Smartlight"/>
    <s v="Rider worn tail light brake light. Adheres to virtually any coat, jacket or vest. Stays on even when you get off."/>
    <x v="10"/>
    <n v="1402"/>
    <x v="2"/>
    <x v="5"/>
    <s v="CAD"/>
    <x v="950"/>
    <x v="950"/>
    <x v="0"/>
    <x v="54"/>
    <x v="1"/>
    <x v="8"/>
    <x v="748"/>
    <n v="58.416666666666664"/>
    <x v="2"/>
    <x v="8"/>
    <x v="950"/>
    <x v="950"/>
  </r>
  <r>
    <n v="951"/>
    <s v="Smart Harness"/>
    <s v="Revolutionizing the way we walk our dogs!"/>
    <x v="63"/>
    <n v="19195"/>
    <x v="2"/>
    <x v="0"/>
    <s v="USD"/>
    <x v="951"/>
    <x v="951"/>
    <x v="0"/>
    <x v="212"/>
    <x v="1"/>
    <x v="8"/>
    <x v="749"/>
    <n v="158.63636363636363"/>
    <x v="2"/>
    <x v="8"/>
    <x v="951"/>
    <x v="951"/>
  </r>
  <r>
    <n v="952"/>
    <s v="Audionoggin - Join the Earvolution"/>
    <s v="Audionoggin: Wireless personal surround sound for the athlete in everyone."/>
    <x v="197"/>
    <n v="19572"/>
    <x v="2"/>
    <x v="0"/>
    <s v="USD"/>
    <x v="952"/>
    <x v="952"/>
    <x v="0"/>
    <x v="193"/>
    <x v="1"/>
    <x v="8"/>
    <x v="750"/>
    <n v="99.857142857142861"/>
    <x v="2"/>
    <x v="8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x v="0"/>
    <s v="USD"/>
    <x v="953"/>
    <x v="953"/>
    <x v="0"/>
    <x v="81"/>
    <x v="1"/>
    <x v="8"/>
    <x v="751"/>
    <n v="25.2"/>
    <x v="2"/>
    <x v="8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x v="0"/>
    <s v="USD"/>
    <x v="954"/>
    <x v="954"/>
    <x v="0"/>
    <x v="196"/>
    <x v="1"/>
    <x v="8"/>
    <x v="752"/>
    <n v="89.191780821917803"/>
    <x v="2"/>
    <x v="8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x v="0"/>
    <s v="USD"/>
    <x v="955"/>
    <x v="955"/>
    <x v="0"/>
    <x v="251"/>
    <x v="1"/>
    <x v="8"/>
    <x v="753"/>
    <n v="182.6236559139785"/>
    <x v="2"/>
    <x v="8"/>
    <x v="955"/>
    <x v="955"/>
  </r>
  <r>
    <n v="956"/>
    <s v="SemiYours"/>
    <s v="You can rent out your Car with Uber. _x000a_You can rent out your Home with Airbnb. _x000a_Now you can rent out your CLOSET with SemiYOURS!"/>
    <x v="63"/>
    <n v="861"/>
    <x v="2"/>
    <x v="0"/>
    <s v="USD"/>
    <x v="956"/>
    <x v="956"/>
    <x v="0"/>
    <x v="57"/>
    <x v="1"/>
    <x v="8"/>
    <x v="754"/>
    <n v="50.647058823529413"/>
    <x v="2"/>
    <x v="8"/>
    <x v="956"/>
    <x v="956"/>
  </r>
  <r>
    <n v="957"/>
    <s v="DUALBAND, the Leather NFC Smart Watch Band"/>
    <s v="A Leather Smart watch Band, that NEVER needs to be charged for only $37!"/>
    <x v="14"/>
    <n v="233"/>
    <x v="2"/>
    <x v="0"/>
    <s v="USD"/>
    <x v="957"/>
    <x v="957"/>
    <x v="0"/>
    <x v="63"/>
    <x v="1"/>
    <x v="8"/>
    <x v="755"/>
    <n v="33.285714285714285"/>
    <x v="2"/>
    <x v="8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x v="0"/>
    <s v="USD"/>
    <x v="958"/>
    <x v="958"/>
    <x v="0"/>
    <x v="57"/>
    <x v="1"/>
    <x v="8"/>
    <x v="756"/>
    <n v="51.823529411764703"/>
    <x v="2"/>
    <x v="8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x v="0"/>
    <s v="USD"/>
    <x v="959"/>
    <x v="959"/>
    <x v="0"/>
    <x v="199"/>
    <x v="1"/>
    <x v="8"/>
    <x v="757"/>
    <n v="113.62573099415205"/>
    <x v="2"/>
    <x v="8"/>
    <x v="959"/>
    <x v="959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x v="0"/>
    <s v="USD"/>
    <x v="960"/>
    <x v="960"/>
    <x v="0"/>
    <x v="101"/>
    <x v="1"/>
    <x v="8"/>
    <x v="758"/>
    <n v="136.46276595744681"/>
    <x v="2"/>
    <x v="8"/>
    <x v="960"/>
    <x v="960"/>
  </r>
  <r>
    <n v="961"/>
    <s v="The first personal trainer and diet coach for your dog!"/>
    <s v="Active, happy &amp; healthy together! _x000a_Thatâ€™s our mission for all dogs and their parents."/>
    <x v="75"/>
    <n v="40079"/>
    <x v="2"/>
    <x v="0"/>
    <s v="USD"/>
    <x v="961"/>
    <x v="961"/>
    <x v="0"/>
    <x v="238"/>
    <x v="1"/>
    <x v="8"/>
    <x v="759"/>
    <n v="364.35454545454547"/>
    <x v="2"/>
    <x v="8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x v="0"/>
    <s v="USD"/>
    <x v="962"/>
    <x v="962"/>
    <x v="0"/>
    <x v="77"/>
    <x v="1"/>
    <x v="8"/>
    <x v="760"/>
    <n v="19.243243243243242"/>
    <x v="2"/>
    <x v="8"/>
    <x v="962"/>
    <x v="962"/>
  </r>
  <r>
    <n v="963"/>
    <s v="The Ultimate Learning Center"/>
    <s v="WE are molding an educated, motivated, non violent GENERATION!"/>
    <x v="19"/>
    <n v="377"/>
    <x v="2"/>
    <x v="0"/>
    <s v="USD"/>
    <x v="963"/>
    <x v="963"/>
    <x v="0"/>
    <x v="82"/>
    <x v="1"/>
    <x v="8"/>
    <x v="761"/>
    <n v="41.888888888888886"/>
    <x v="2"/>
    <x v="8"/>
    <x v="963"/>
    <x v="963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x v="5"/>
    <s v="CAD"/>
    <x v="964"/>
    <x v="964"/>
    <x v="0"/>
    <x v="60"/>
    <x v="1"/>
    <x v="8"/>
    <x v="762"/>
    <n v="30.310344827586206"/>
    <x v="2"/>
    <x v="8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x v="0"/>
    <s v="USD"/>
    <x v="965"/>
    <x v="965"/>
    <x v="0"/>
    <x v="79"/>
    <x v="1"/>
    <x v="8"/>
    <x v="763"/>
    <n v="49.666666666666664"/>
    <x v="2"/>
    <x v="8"/>
    <x v="965"/>
    <x v="965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x v="0"/>
    <s v="USD"/>
    <x v="966"/>
    <x v="966"/>
    <x v="0"/>
    <x v="209"/>
    <x v="1"/>
    <x v="8"/>
    <x v="764"/>
    <n v="59.2"/>
    <x v="2"/>
    <x v="8"/>
    <x v="966"/>
    <x v="966"/>
  </r>
  <r>
    <n v="967"/>
    <s v="Better Beanie"/>
    <s v="Better Beanie is the new therapeutic wearable designed to assist you while keeping your hands free."/>
    <x v="22"/>
    <n v="3562"/>
    <x v="2"/>
    <x v="0"/>
    <s v="USD"/>
    <x v="967"/>
    <x v="967"/>
    <x v="0"/>
    <x v="75"/>
    <x v="1"/>
    <x v="8"/>
    <x v="765"/>
    <n v="43.97530864197531"/>
    <x v="2"/>
    <x v="8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x v="0"/>
    <s v="USD"/>
    <x v="968"/>
    <x v="968"/>
    <x v="0"/>
    <x v="80"/>
    <x v="1"/>
    <x v="8"/>
    <x v="766"/>
    <n v="26.5"/>
    <x v="2"/>
    <x v="8"/>
    <x v="968"/>
    <x v="968"/>
  </r>
  <r>
    <n v="969"/>
    <s v="Make 100 | Geek &amp; Chic: Smart Safety Jewelry."/>
    <s v="Geek &amp; Chic Smart Jewelry Collection, Wearables Meet Style!"/>
    <x v="11"/>
    <n v="14000"/>
    <x v="2"/>
    <x v="14"/>
    <s v="MXN"/>
    <x v="969"/>
    <x v="969"/>
    <x v="0"/>
    <x v="202"/>
    <x v="1"/>
    <x v="8"/>
    <x v="767"/>
    <n v="1272.7272727272727"/>
    <x v="2"/>
    <x v="8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x v="5"/>
    <s v="CAD"/>
    <x v="970"/>
    <x v="970"/>
    <x v="0"/>
    <x v="25"/>
    <x v="1"/>
    <x v="8"/>
    <x v="768"/>
    <n v="164"/>
    <x v="2"/>
    <x v="8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x v="0"/>
    <s v="USD"/>
    <x v="971"/>
    <x v="971"/>
    <x v="0"/>
    <x v="81"/>
    <x v="1"/>
    <x v="8"/>
    <x v="769"/>
    <n v="45.2"/>
    <x v="2"/>
    <x v="8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x v="0"/>
    <s v="USD"/>
    <x v="972"/>
    <x v="972"/>
    <x v="0"/>
    <x v="43"/>
    <x v="1"/>
    <x v="8"/>
    <x v="770"/>
    <n v="153.88888888888889"/>
    <x v="2"/>
    <x v="8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x v="0"/>
    <s v="USD"/>
    <x v="973"/>
    <x v="973"/>
    <x v="0"/>
    <x v="22"/>
    <x v="1"/>
    <x v="8"/>
    <x v="771"/>
    <n v="51.375"/>
    <x v="2"/>
    <x v="8"/>
    <x v="973"/>
    <x v="973"/>
  </r>
  <r>
    <n v="974"/>
    <s v="KneeJack"/>
    <s v="The device that allows those with artificial knees or arthritic knees to kneel down without putting pressure on their knees."/>
    <x v="63"/>
    <n v="280"/>
    <x v="2"/>
    <x v="0"/>
    <s v="USD"/>
    <x v="974"/>
    <x v="974"/>
    <x v="0"/>
    <x v="83"/>
    <x v="1"/>
    <x v="8"/>
    <x v="470"/>
    <n v="93.333333333333329"/>
    <x v="2"/>
    <x v="8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x v="0"/>
    <s v="USD"/>
    <x v="975"/>
    <x v="975"/>
    <x v="0"/>
    <x v="54"/>
    <x v="1"/>
    <x v="8"/>
    <x v="772"/>
    <n v="108.625"/>
    <x v="2"/>
    <x v="8"/>
    <x v="975"/>
    <x v="975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x v="2"/>
    <s v="AUD"/>
    <x v="976"/>
    <x v="976"/>
    <x v="0"/>
    <x v="59"/>
    <x v="1"/>
    <x v="8"/>
    <x v="773"/>
    <n v="160.5"/>
    <x v="2"/>
    <x v="8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x v="15"/>
    <s v="EUR"/>
    <x v="977"/>
    <x v="977"/>
    <x v="0"/>
    <x v="8"/>
    <x v="1"/>
    <x v="8"/>
    <x v="774"/>
    <n v="75.75"/>
    <x v="2"/>
    <x v="8"/>
    <x v="977"/>
    <x v="977"/>
  </r>
  <r>
    <n v="978"/>
    <s v="hidn tempo - a wearable stress coach"/>
    <s v="hidn tempo is an intelligent watch band that allows you to monitor your stress and manage it anywhere, anytime."/>
    <x v="201"/>
    <n v="97273"/>
    <x v="2"/>
    <x v="11"/>
    <s v="SEK"/>
    <x v="978"/>
    <x v="978"/>
    <x v="0"/>
    <x v="252"/>
    <x v="1"/>
    <x v="8"/>
    <x v="775"/>
    <n v="790.83739837398377"/>
    <x v="2"/>
    <x v="8"/>
    <x v="978"/>
    <x v="978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x v="0"/>
    <s v="USD"/>
    <x v="979"/>
    <x v="979"/>
    <x v="0"/>
    <x v="93"/>
    <x v="1"/>
    <x v="8"/>
    <x v="776"/>
    <n v="301.93916666666667"/>
    <x v="2"/>
    <x v="8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x v="0"/>
    <s v="USD"/>
    <x v="980"/>
    <x v="980"/>
    <x v="0"/>
    <x v="162"/>
    <x v="1"/>
    <x v="8"/>
    <x v="777"/>
    <n v="47.935483870967744"/>
    <x v="2"/>
    <x v="8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x v="0"/>
    <s v="USD"/>
    <x v="981"/>
    <x v="981"/>
    <x v="0"/>
    <x v="80"/>
    <x v="1"/>
    <x v="8"/>
    <x v="778"/>
    <n v="2.75"/>
    <x v="2"/>
    <x v="8"/>
    <x v="981"/>
    <x v="981"/>
  </r>
  <r>
    <n v="982"/>
    <s v="Smart 2-in-1 I-PHONE HANDLE/WALLETtm"/>
    <s v="revolutonary ultra-slim 2-in-1 Smart  2-in-1 I-PHONE handle/WALLETtm with 360 rotatiion"/>
    <x v="178"/>
    <n v="3"/>
    <x v="2"/>
    <x v="0"/>
    <s v="USD"/>
    <x v="982"/>
    <x v="982"/>
    <x v="0"/>
    <x v="83"/>
    <x v="1"/>
    <x v="8"/>
    <x v="779"/>
    <n v="1"/>
    <x v="2"/>
    <x v="8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x v="3"/>
    <s v="EUR"/>
    <x v="983"/>
    <x v="983"/>
    <x v="0"/>
    <x v="122"/>
    <x v="1"/>
    <x v="8"/>
    <x v="780"/>
    <n v="171.79329608938548"/>
    <x v="2"/>
    <x v="8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x v="0"/>
    <s v="USD"/>
    <x v="984"/>
    <x v="984"/>
    <x v="0"/>
    <x v="83"/>
    <x v="1"/>
    <x v="8"/>
    <x v="550"/>
    <n v="35.333333333333336"/>
    <x v="2"/>
    <x v="8"/>
    <x v="984"/>
    <x v="984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x v="12"/>
    <s v="EUR"/>
    <x v="985"/>
    <x v="985"/>
    <x v="0"/>
    <x v="23"/>
    <x v="1"/>
    <x v="8"/>
    <x v="781"/>
    <n v="82.086956521739125"/>
    <x v="2"/>
    <x v="8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x v="1"/>
    <s v="GBP"/>
    <x v="986"/>
    <x v="986"/>
    <x v="0"/>
    <x v="23"/>
    <x v="1"/>
    <x v="8"/>
    <x v="782"/>
    <n v="110.8695652173913"/>
    <x v="2"/>
    <x v="8"/>
    <x v="986"/>
    <x v="986"/>
  </r>
  <r>
    <n v="987"/>
    <s v="Kidswatcher"/>
    <s v="Always know where your precious children are. Let them explore the world freely and in a secure way by using the Kidswatcher."/>
    <x v="63"/>
    <n v="6610"/>
    <x v="2"/>
    <x v="9"/>
    <s v="EUR"/>
    <x v="987"/>
    <x v="987"/>
    <x v="0"/>
    <x v="14"/>
    <x v="1"/>
    <x v="8"/>
    <x v="783"/>
    <n v="161.21951219512195"/>
    <x v="2"/>
    <x v="8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x v="13"/>
    <s v="EUR"/>
    <x v="988"/>
    <x v="988"/>
    <x v="0"/>
    <x v="78"/>
    <x v="1"/>
    <x v="8"/>
    <x v="109"/>
    <e v="#DIV/0!"/>
    <x v="2"/>
    <x v="8"/>
    <x v="988"/>
    <x v="988"/>
  </r>
  <r>
    <n v="989"/>
    <s v="Power Rope"/>
    <s v="The most useful phone charger you will ever buy"/>
    <x v="3"/>
    <n v="1677"/>
    <x v="2"/>
    <x v="0"/>
    <s v="USD"/>
    <x v="989"/>
    <x v="989"/>
    <x v="0"/>
    <x v="58"/>
    <x v="1"/>
    <x v="8"/>
    <x v="784"/>
    <n v="52.40625"/>
    <x v="2"/>
    <x v="8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x v="0"/>
    <s v="USD"/>
    <x v="990"/>
    <x v="990"/>
    <x v="0"/>
    <x v="84"/>
    <x v="1"/>
    <x v="8"/>
    <x v="477"/>
    <n v="13"/>
    <x v="2"/>
    <x v="8"/>
    <x v="990"/>
    <x v="990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x v="1"/>
    <s v="GBP"/>
    <x v="991"/>
    <x v="991"/>
    <x v="0"/>
    <x v="63"/>
    <x v="1"/>
    <x v="8"/>
    <x v="785"/>
    <n v="30.285714285714285"/>
    <x v="2"/>
    <x v="8"/>
    <x v="991"/>
    <x v="991"/>
  </r>
  <r>
    <n v="992"/>
    <s v="WairConditioning"/>
    <s v="The HOTTEST and COOLEST thing yet! WairConditioning... an entirely new level of comfortability!"/>
    <x v="57"/>
    <n v="467"/>
    <x v="2"/>
    <x v="0"/>
    <s v="USD"/>
    <x v="992"/>
    <x v="992"/>
    <x v="0"/>
    <x v="80"/>
    <x v="1"/>
    <x v="8"/>
    <x v="786"/>
    <n v="116.75"/>
    <x v="2"/>
    <x v="8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x v="0"/>
    <s v="USD"/>
    <x v="993"/>
    <x v="993"/>
    <x v="0"/>
    <x v="193"/>
    <x v="1"/>
    <x v="8"/>
    <x v="787"/>
    <n v="89.59693877551021"/>
    <x v="2"/>
    <x v="8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x v="0"/>
    <s v="USD"/>
    <x v="994"/>
    <x v="994"/>
    <x v="0"/>
    <x v="202"/>
    <x v="1"/>
    <x v="8"/>
    <x v="788"/>
    <n v="424.45454545454544"/>
    <x v="2"/>
    <x v="8"/>
    <x v="994"/>
    <x v="994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x v="0"/>
    <s v="USD"/>
    <x v="995"/>
    <x v="995"/>
    <x v="0"/>
    <x v="82"/>
    <x v="1"/>
    <x v="8"/>
    <x v="789"/>
    <n v="80.666666666666671"/>
    <x v="2"/>
    <x v="8"/>
    <x v="995"/>
    <x v="995"/>
  </r>
  <r>
    <n v="996"/>
    <s v="Social behavior in technical communities"/>
    <s v="Study the behaviour of technical communities by tracking their movement  through wearables"/>
    <x v="23"/>
    <n v="65"/>
    <x v="2"/>
    <x v="0"/>
    <s v="USD"/>
    <x v="996"/>
    <x v="996"/>
    <x v="0"/>
    <x v="81"/>
    <x v="1"/>
    <x v="8"/>
    <x v="790"/>
    <n v="13"/>
    <x v="2"/>
    <x v="8"/>
    <x v="996"/>
    <x v="996"/>
  </r>
  <r>
    <n v="997"/>
    <s v="iPhanny"/>
    <s v="The iPhanny keeps your iPhone 6 safe from bending in those dangerous pants pockets."/>
    <x v="10"/>
    <n v="65"/>
    <x v="2"/>
    <x v="0"/>
    <s v="USD"/>
    <x v="997"/>
    <x v="997"/>
    <x v="0"/>
    <x v="22"/>
    <x v="1"/>
    <x v="8"/>
    <x v="698"/>
    <n v="8.125"/>
    <x v="2"/>
    <x v="8"/>
    <x v="997"/>
    <x v="997"/>
  </r>
  <r>
    <n v="998"/>
    <s v="Ollinfit: The Wearable Personal Trainer"/>
    <s v="Ollinfit is the first wearable fitness trainer with 3 sensors for superior accuracy, feedback and results."/>
    <x v="127"/>
    <n v="35135"/>
    <x v="2"/>
    <x v="5"/>
    <s v="CAD"/>
    <x v="998"/>
    <x v="998"/>
    <x v="0"/>
    <x v="194"/>
    <x v="1"/>
    <x v="8"/>
    <x v="791"/>
    <n v="153.42794759825327"/>
    <x v="2"/>
    <x v="8"/>
    <x v="998"/>
    <x v="998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x v="5"/>
    <s v="CAD"/>
    <x v="999"/>
    <x v="999"/>
    <x v="0"/>
    <x v="244"/>
    <x v="1"/>
    <x v="8"/>
    <x v="792"/>
    <n v="292.07499999999999"/>
    <x v="2"/>
    <x v="8"/>
    <x v="999"/>
    <x v="999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x v="0"/>
    <s v="USD"/>
    <x v="1000"/>
    <x v="1000"/>
    <x v="0"/>
    <x v="79"/>
    <x v="1"/>
    <x v="8"/>
    <x v="793"/>
    <n v="3304"/>
    <x v="2"/>
    <x v="8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x v="1"/>
    <s v="GBP"/>
    <x v="1001"/>
    <x v="1001"/>
    <x v="0"/>
    <x v="80"/>
    <x v="1"/>
    <x v="8"/>
    <x v="87"/>
    <n v="1300"/>
    <x v="2"/>
    <x v="8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x v="0"/>
    <s v="USD"/>
    <x v="1002"/>
    <x v="1002"/>
    <x v="0"/>
    <x v="19"/>
    <x v="1"/>
    <x v="8"/>
    <x v="794"/>
    <n v="134.54545454545453"/>
    <x v="2"/>
    <x v="8"/>
    <x v="1002"/>
    <x v="1002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x v="6"/>
    <s v="EUR"/>
    <x v="1003"/>
    <x v="1003"/>
    <x v="0"/>
    <x v="41"/>
    <x v="1"/>
    <x v="8"/>
    <x v="795"/>
    <n v="214.06666666666666"/>
    <x v="2"/>
    <x v="8"/>
    <x v="1003"/>
    <x v="1003"/>
  </r>
  <r>
    <n v="1004"/>
    <s v="AllerGuarder: Bluetooth wristband helps food-allergy kids"/>
    <s v="Harnessing wearable technology as a powerful defense for food-allergy children."/>
    <x v="31"/>
    <n v="20552"/>
    <x v="1"/>
    <x v="0"/>
    <s v="USD"/>
    <x v="1004"/>
    <x v="1004"/>
    <x v="0"/>
    <x v="195"/>
    <x v="1"/>
    <x v="8"/>
    <x v="796"/>
    <n v="216.33684210526314"/>
    <x v="2"/>
    <x v="8"/>
    <x v="1004"/>
    <x v="1004"/>
  </r>
  <r>
    <n v="1005"/>
    <s v="Forcite Alpine - World's First smart helmet for snow sports"/>
    <s v="The Forcite Alpine helmet records 4K footage and keeps you connected all in one sleek design."/>
    <x v="61"/>
    <n v="150102"/>
    <x v="1"/>
    <x v="0"/>
    <s v="USD"/>
    <x v="1005"/>
    <x v="1005"/>
    <x v="0"/>
    <x v="253"/>
    <x v="1"/>
    <x v="8"/>
    <x v="797"/>
    <n v="932.31055900621118"/>
    <x v="2"/>
    <x v="8"/>
    <x v="1005"/>
    <x v="1005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x v="0"/>
    <s v="USD"/>
    <x v="1006"/>
    <x v="1006"/>
    <x v="0"/>
    <x v="22"/>
    <x v="1"/>
    <x v="8"/>
    <x v="798"/>
    <n v="29.25"/>
    <x v="2"/>
    <x v="8"/>
    <x v="1006"/>
    <x v="1006"/>
  </r>
  <r>
    <n v="1007"/>
    <s v="SMART Knee Sleeve that Recommends Rest (Canceled)"/>
    <s v="Our knee sleeve monitors your muscles and recommends rest time (on a mobile app) when it detects overexertion!"/>
    <x v="11"/>
    <n v="13296"/>
    <x v="1"/>
    <x v="0"/>
    <s v="USD"/>
    <x v="1007"/>
    <x v="1007"/>
    <x v="0"/>
    <x v="88"/>
    <x v="1"/>
    <x v="8"/>
    <x v="799"/>
    <n v="174.94736842105263"/>
    <x v="2"/>
    <x v="8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x v="14"/>
    <s v="MXN"/>
    <x v="1008"/>
    <x v="1008"/>
    <x v="0"/>
    <x v="29"/>
    <x v="1"/>
    <x v="8"/>
    <x v="800"/>
    <n v="250"/>
    <x v="2"/>
    <x v="8"/>
    <x v="1008"/>
    <x v="1008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x v="0"/>
    <s v="USD"/>
    <x v="1009"/>
    <x v="1009"/>
    <x v="0"/>
    <x v="21"/>
    <x v="1"/>
    <x v="8"/>
    <x v="801"/>
    <n v="65"/>
    <x v="2"/>
    <x v="8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x v="0"/>
    <s v="USD"/>
    <x v="1010"/>
    <x v="1010"/>
    <x v="0"/>
    <x v="80"/>
    <x v="1"/>
    <x v="8"/>
    <x v="802"/>
    <n v="55"/>
    <x v="2"/>
    <x v="8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x v="0"/>
    <s v="USD"/>
    <x v="1011"/>
    <x v="1011"/>
    <x v="0"/>
    <x v="29"/>
    <x v="1"/>
    <x v="8"/>
    <x v="803"/>
    <n v="75"/>
    <x v="2"/>
    <x v="8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x v="0"/>
    <s v="USD"/>
    <x v="1012"/>
    <x v="1012"/>
    <x v="0"/>
    <x v="254"/>
    <x v="1"/>
    <x v="8"/>
    <x v="804"/>
    <n v="1389.3561935483872"/>
    <x v="2"/>
    <x v="8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x v="0"/>
    <s v="USD"/>
    <x v="1013"/>
    <x v="1013"/>
    <x v="0"/>
    <x v="240"/>
    <x v="1"/>
    <x v="8"/>
    <x v="805"/>
    <n v="95.911111111111111"/>
    <x v="2"/>
    <x v="8"/>
    <x v="1013"/>
    <x v="1013"/>
  </r>
  <r>
    <n v="1014"/>
    <s v="CHEMION: The World's First Smart Glasses (Canceled)"/>
    <s v="CHEMION is an eyewear device that lets you show your creativity to the world."/>
    <x v="3"/>
    <n v="3060"/>
    <x v="1"/>
    <x v="0"/>
    <s v="USD"/>
    <x v="1014"/>
    <x v="1014"/>
    <x v="0"/>
    <x v="38"/>
    <x v="1"/>
    <x v="8"/>
    <x v="806"/>
    <n v="191.25"/>
    <x v="2"/>
    <x v="8"/>
    <x v="1014"/>
    <x v="1014"/>
  </r>
  <r>
    <n v="1015"/>
    <s v="SKIN - Wearable music remote control for your mobile phone"/>
    <s v="SKIN - The wearable music remote control which makes your fitness lifestyle a bit easier"/>
    <x v="7"/>
    <n v="240"/>
    <x v="1"/>
    <x v="16"/>
    <s v="CHF"/>
    <x v="1015"/>
    <x v="1015"/>
    <x v="0"/>
    <x v="79"/>
    <x v="1"/>
    <x v="8"/>
    <x v="129"/>
    <n v="40"/>
    <x v="2"/>
    <x v="8"/>
    <x v="1015"/>
    <x v="1015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x v="0"/>
    <s v="USD"/>
    <x v="1016"/>
    <x v="1016"/>
    <x v="0"/>
    <x v="44"/>
    <x v="1"/>
    <x v="8"/>
    <x v="807"/>
    <n v="74.78947368421052"/>
    <x v="2"/>
    <x v="8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x v="0"/>
    <s v="USD"/>
    <x v="1017"/>
    <x v="1017"/>
    <x v="0"/>
    <x v="255"/>
    <x v="1"/>
    <x v="8"/>
    <x v="808"/>
    <n v="161.11830985915492"/>
    <x v="2"/>
    <x v="8"/>
    <x v="1017"/>
    <x v="1017"/>
  </r>
  <r>
    <n v="1018"/>
    <s v="Owl (Canceled)"/>
    <s v="Owl is a fitness tracker along with an accompanying iOS app, that is both fun and interactive for children."/>
    <x v="22"/>
    <n v="621"/>
    <x v="1"/>
    <x v="0"/>
    <s v="USD"/>
    <x v="1018"/>
    <x v="1018"/>
    <x v="0"/>
    <x v="63"/>
    <x v="1"/>
    <x v="8"/>
    <x v="809"/>
    <n v="88.714285714285708"/>
    <x v="2"/>
    <x v="8"/>
    <x v="1018"/>
    <x v="1018"/>
  </r>
  <r>
    <n v="1019"/>
    <s v="Tempi - The Smart Way to Monitor Temperature and Humidity"/>
    <s v="Tempi Is a Wearable Bluetooth Device That Gives Accurate Temperature and Humidity Readings."/>
    <x v="101"/>
    <n v="21300"/>
    <x v="1"/>
    <x v="0"/>
    <s v="USD"/>
    <x v="1019"/>
    <x v="1019"/>
    <x v="0"/>
    <x v="256"/>
    <x v="1"/>
    <x v="8"/>
    <x v="810"/>
    <n v="53.25"/>
    <x v="2"/>
    <x v="8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x v="5"/>
    <s v="CAD"/>
    <x v="1020"/>
    <x v="1020"/>
    <x v="0"/>
    <x v="209"/>
    <x v="0"/>
    <x v="15"/>
    <x v="811"/>
    <n v="106.2"/>
    <x v="4"/>
    <x v="15"/>
    <x v="1020"/>
    <x v="1020"/>
  </r>
  <r>
    <n v="1021"/>
    <s v="Rick and Morty Album &amp; Music Video"/>
    <s v="Rick and Morty concept album written by Allie Goertz + music video directed by Paul B. Cummings!"/>
    <x v="9"/>
    <n v="10554.11"/>
    <x v="0"/>
    <x v="0"/>
    <s v="USD"/>
    <x v="1021"/>
    <x v="1021"/>
    <x v="1"/>
    <x v="257"/>
    <x v="0"/>
    <x v="15"/>
    <x v="812"/>
    <n v="22.079728033472804"/>
    <x v="4"/>
    <x v="15"/>
    <x v="1021"/>
    <x v="1021"/>
  </r>
  <r>
    <n v="1022"/>
    <s v="Sammy Bananas - Bootlegs Vol. 2!!"/>
    <s v="Help get four new bootlegs onto vinyl in the second installment of my series!"/>
    <x v="13"/>
    <n v="2298"/>
    <x v="0"/>
    <x v="0"/>
    <s v="USD"/>
    <x v="1022"/>
    <x v="1022"/>
    <x v="1"/>
    <x v="142"/>
    <x v="0"/>
    <x v="15"/>
    <x v="813"/>
    <n v="31.054054054054053"/>
    <x v="4"/>
    <x v="15"/>
    <x v="1022"/>
    <x v="1022"/>
  </r>
  <r>
    <n v="1023"/>
    <s v="'Pathfinder' - a High Five Spaceship album"/>
    <s v="A collaborative, electronic journey helmed by producer Christopher Bingham and guitarist Carlos Montero."/>
    <x v="13"/>
    <n v="4743"/>
    <x v="0"/>
    <x v="1"/>
    <s v="GBP"/>
    <x v="1023"/>
    <x v="1023"/>
    <x v="0"/>
    <x v="132"/>
    <x v="0"/>
    <x v="15"/>
    <x v="814"/>
    <n v="36.206106870229007"/>
    <x v="4"/>
    <x v="15"/>
    <x v="1023"/>
    <x v="1023"/>
  </r>
  <r>
    <n v="1024"/>
    <s v="The Last Art Fact Album Ever"/>
    <s v="Art Fact is a legendary Swedish synth pop act from the 80's. This album will contain updated remakes of their greatest songs."/>
    <x v="22"/>
    <n v="23727.55"/>
    <x v="0"/>
    <x v="11"/>
    <s v="SEK"/>
    <x v="1024"/>
    <x v="1024"/>
    <x v="1"/>
    <x v="42"/>
    <x v="0"/>
    <x v="15"/>
    <x v="815"/>
    <n v="388.9762295081967"/>
    <x v="4"/>
    <x v="15"/>
    <x v="1024"/>
    <x v="1024"/>
  </r>
  <r>
    <n v="1025"/>
    <s v="[NUREN] The New Renaissance"/>
    <s v="Jake Kaufman and Jessie Seely present THE WORLD'S FIRST VIRTUAL REALITY ROCK OPERA."/>
    <x v="54"/>
    <n v="76949.820000000007"/>
    <x v="0"/>
    <x v="0"/>
    <s v="USD"/>
    <x v="1025"/>
    <x v="1025"/>
    <x v="1"/>
    <x v="258"/>
    <x v="0"/>
    <x v="15"/>
    <x v="816"/>
    <n v="71.848571428571432"/>
    <x v="4"/>
    <x v="15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x v="1"/>
    <s v="GBP"/>
    <x v="1026"/>
    <x v="1026"/>
    <x v="1"/>
    <x v="259"/>
    <x v="0"/>
    <x v="15"/>
    <x v="817"/>
    <n v="57.381803278688523"/>
    <x v="4"/>
    <x v="15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x v="0"/>
    <s v="USD"/>
    <x v="1027"/>
    <x v="1027"/>
    <x v="1"/>
    <x v="112"/>
    <x v="0"/>
    <x v="15"/>
    <x v="818"/>
    <n v="69.666666666666671"/>
    <x v="4"/>
    <x v="15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x v="1"/>
    <s v="GBP"/>
    <x v="1028"/>
    <x v="1028"/>
    <x v="1"/>
    <x v="260"/>
    <x v="0"/>
    <x v="15"/>
    <x v="819"/>
    <n v="45.988235294117644"/>
    <x v="4"/>
    <x v="15"/>
    <x v="1028"/>
    <x v="1028"/>
  </r>
  <r>
    <n v="1029"/>
    <s v="StrobeHouse presents Valborg 2015"/>
    <s v="We want to recreate last years massive Valborgparty in Lund but this time even bigger!"/>
    <x v="3"/>
    <n v="11176"/>
    <x v="0"/>
    <x v="11"/>
    <s v="SEK"/>
    <x v="1029"/>
    <x v="1029"/>
    <x v="0"/>
    <x v="261"/>
    <x v="0"/>
    <x v="15"/>
    <x v="820"/>
    <n v="79.262411347517727"/>
    <x v="4"/>
    <x v="15"/>
    <x v="1029"/>
    <x v="1029"/>
  </r>
  <r>
    <n v="1030"/>
    <s v="The Gothsicles - I FEEL SICLE"/>
    <s v="Help fund the latest Gothsicles mega-album, I FEEL SICLE!"/>
    <x v="13"/>
    <n v="6842"/>
    <x v="0"/>
    <x v="0"/>
    <s v="USD"/>
    <x v="1030"/>
    <x v="1030"/>
    <x v="0"/>
    <x v="180"/>
    <x v="0"/>
    <x v="15"/>
    <x v="821"/>
    <n v="43.031446540880502"/>
    <x v="4"/>
    <x v="15"/>
    <x v="1030"/>
    <x v="1030"/>
  </r>
  <r>
    <n v="1031"/>
    <s v="Liquid Diet's Double Life"/>
    <s v="Liquid Diet needs your support to release our new full-length album! Help us create electrifying music videos to showcase our singles!"/>
    <x v="3"/>
    <n v="10740"/>
    <x v="0"/>
    <x v="0"/>
    <s v="USD"/>
    <x v="1031"/>
    <x v="1031"/>
    <x v="0"/>
    <x v="221"/>
    <x v="0"/>
    <x v="15"/>
    <x v="202"/>
    <n v="108.48484848484848"/>
    <x v="4"/>
    <x v="15"/>
    <x v="1031"/>
    <x v="1031"/>
  </r>
  <r>
    <n v="1032"/>
    <s v="Phantom Ship / Coastal (Album Preorder)"/>
    <s v="Ideal for living rooms and open spaces."/>
    <x v="105"/>
    <n v="5858.84"/>
    <x v="0"/>
    <x v="0"/>
    <s v="USD"/>
    <x v="1032"/>
    <x v="1032"/>
    <x v="0"/>
    <x v="93"/>
    <x v="0"/>
    <x v="15"/>
    <x v="822"/>
    <n v="61.029583333333335"/>
    <x v="4"/>
    <x v="15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x v="1"/>
    <s v="GBP"/>
    <x v="1033"/>
    <x v="1033"/>
    <x v="0"/>
    <x v="74"/>
    <x v="0"/>
    <x v="15"/>
    <x v="823"/>
    <n v="50.592592592592595"/>
    <x v="4"/>
    <x v="15"/>
    <x v="1033"/>
    <x v="1033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x v="0"/>
    <s v="USD"/>
    <x v="1034"/>
    <x v="1034"/>
    <x v="0"/>
    <x v="262"/>
    <x v="0"/>
    <x v="15"/>
    <x v="824"/>
    <n v="39.157168674698795"/>
    <x v="4"/>
    <x v="15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x v="0"/>
    <s v="USD"/>
    <x v="1035"/>
    <x v="1035"/>
    <x v="0"/>
    <x v="88"/>
    <x v="0"/>
    <x v="15"/>
    <x v="825"/>
    <n v="65.15789473684211"/>
    <x v="4"/>
    <x v="15"/>
    <x v="1035"/>
    <x v="1035"/>
  </r>
  <r>
    <n v="1036"/>
    <s v="Bring Kyrstyn's Album to Life!"/>
    <s v="Help this Soulful &amp; Cinematic Glitch-Pop Songwriter Bring her Music to the World!  (And your Ears:)"/>
    <x v="37"/>
    <n v="5056.22"/>
    <x v="0"/>
    <x v="0"/>
    <s v="USD"/>
    <x v="1036"/>
    <x v="1036"/>
    <x v="0"/>
    <x v="263"/>
    <x v="0"/>
    <x v="15"/>
    <x v="826"/>
    <n v="23.963127962085309"/>
    <x v="4"/>
    <x v="15"/>
    <x v="1036"/>
    <x v="1036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x v="0"/>
    <s v="USD"/>
    <x v="1037"/>
    <x v="1037"/>
    <x v="0"/>
    <x v="64"/>
    <x v="0"/>
    <x v="15"/>
    <x v="426"/>
    <n v="48.61904761904762"/>
    <x v="4"/>
    <x v="15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x v="0"/>
    <s v="USD"/>
    <x v="1038"/>
    <x v="1038"/>
    <x v="0"/>
    <x v="42"/>
    <x v="0"/>
    <x v="15"/>
    <x v="827"/>
    <n v="35.73770491803279"/>
    <x v="4"/>
    <x v="15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x v="0"/>
    <s v="USD"/>
    <x v="1039"/>
    <x v="1039"/>
    <x v="0"/>
    <x v="209"/>
    <x v="0"/>
    <x v="15"/>
    <x v="828"/>
    <n v="21.366666666666667"/>
    <x v="4"/>
    <x v="15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x v="0"/>
    <s v="USD"/>
    <x v="1040"/>
    <x v="1040"/>
    <x v="0"/>
    <x v="29"/>
    <x v="1"/>
    <x v="16"/>
    <x v="385"/>
    <n v="250"/>
    <x v="5"/>
    <x v="16"/>
    <x v="1040"/>
    <x v="1040"/>
  </r>
  <r>
    <n v="1041"/>
    <s v="Industry Success Project (Canceled)"/>
    <s v="I am trying to document what it is like to plunge head first into the music/audio industry as an intern."/>
    <x v="45"/>
    <n v="0"/>
    <x v="1"/>
    <x v="0"/>
    <s v="USD"/>
    <x v="1041"/>
    <x v="1041"/>
    <x v="0"/>
    <x v="78"/>
    <x v="1"/>
    <x v="16"/>
    <x v="109"/>
    <e v="#DIV/0!"/>
    <x v="5"/>
    <x v="16"/>
    <x v="1041"/>
    <x v="1041"/>
  </r>
  <r>
    <n v="1042"/>
    <s v="Ben's Top 5 podcast (Canceled)"/>
    <s v="Hello! I'm Ben and I have been wanting to start a podcast for a while. I am looking to kickstart the process and get into the game!"/>
    <x v="81"/>
    <n v="10"/>
    <x v="1"/>
    <x v="0"/>
    <s v="USD"/>
    <x v="1042"/>
    <x v="1042"/>
    <x v="0"/>
    <x v="29"/>
    <x v="1"/>
    <x v="16"/>
    <x v="829"/>
    <n v="10"/>
    <x v="5"/>
    <x v="16"/>
    <x v="1042"/>
    <x v="1042"/>
  </r>
  <r>
    <n v="1043"/>
    <s v="Printing TONE Audio 10th Anniversary Edition! (Canceled)"/>
    <s v="We're seeking funding for a special 10th Anniversary PRINT EDITION! Receive your own copy for only $8"/>
    <x v="57"/>
    <n v="8537"/>
    <x v="1"/>
    <x v="0"/>
    <s v="USD"/>
    <x v="1043"/>
    <x v="1043"/>
    <x v="0"/>
    <x v="264"/>
    <x v="1"/>
    <x v="16"/>
    <x v="830"/>
    <n v="29.236301369863014"/>
    <x v="5"/>
    <x v="16"/>
    <x v="1043"/>
    <x v="1043"/>
  </r>
  <r>
    <n v="1044"/>
    <s v="Podcast for fun! (Canceled)"/>
    <s v="Hi. I'm looking to raise some funds to get some microphones, some interfaces to hook XLR to my iPad/iPhone/iMac. Plus some other stuff."/>
    <x v="39"/>
    <n v="6"/>
    <x v="1"/>
    <x v="0"/>
    <s v="USD"/>
    <x v="1044"/>
    <x v="1044"/>
    <x v="0"/>
    <x v="84"/>
    <x v="1"/>
    <x v="16"/>
    <x v="831"/>
    <n v="3"/>
    <x v="5"/>
    <x v="16"/>
    <x v="1044"/>
    <x v="1044"/>
  </r>
  <r>
    <n v="1045"/>
    <s v="In Case Of Emergency (Canceled)"/>
    <s v="In Case Of Emergency is a radio talk show for preppers, beginning preppers, and with preparedness in mind."/>
    <x v="3"/>
    <n v="266"/>
    <x v="1"/>
    <x v="0"/>
    <s v="USD"/>
    <x v="1045"/>
    <x v="1045"/>
    <x v="0"/>
    <x v="22"/>
    <x v="1"/>
    <x v="16"/>
    <x v="832"/>
    <n v="33.25"/>
    <x v="5"/>
    <x v="16"/>
    <x v="1045"/>
    <x v="1045"/>
  </r>
  <r>
    <n v="1046"/>
    <s v="All Things Horses Podcast (Canceled)"/>
    <s v="All Things Horses is slowly becoming the greatest podcast on the internet and we are looking to upgrade the studio and software."/>
    <x v="9"/>
    <n v="0"/>
    <x v="1"/>
    <x v="12"/>
    <s v="EUR"/>
    <x v="1046"/>
    <x v="1046"/>
    <x v="0"/>
    <x v="78"/>
    <x v="1"/>
    <x v="16"/>
    <x v="109"/>
    <e v="#DIV/0!"/>
    <x v="5"/>
    <x v="16"/>
    <x v="1046"/>
    <x v="1046"/>
  </r>
  <r>
    <n v="1047"/>
    <s v="Start a New Podcast (Canceled)"/>
    <s v="I wish to start a new podcast called Voices of Texas, and I want to interview interesting people of Texas each week."/>
    <x v="13"/>
    <n v="1"/>
    <x v="1"/>
    <x v="0"/>
    <s v="USD"/>
    <x v="1047"/>
    <x v="1047"/>
    <x v="0"/>
    <x v="29"/>
    <x v="1"/>
    <x v="16"/>
    <x v="833"/>
    <n v="1"/>
    <x v="5"/>
    <x v="16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x v="0"/>
    <s v="USD"/>
    <x v="1048"/>
    <x v="1048"/>
    <x v="0"/>
    <x v="80"/>
    <x v="1"/>
    <x v="16"/>
    <x v="834"/>
    <n v="53"/>
    <x v="5"/>
    <x v="16"/>
    <x v="1048"/>
    <x v="1048"/>
  </r>
  <r>
    <n v="1049"/>
    <s v="J1 (Canceled)"/>
    <s v="------"/>
    <x v="14"/>
    <n v="0"/>
    <x v="1"/>
    <x v="0"/>
    <s v="USD"/>
    <x v="1049"/>
    <x v="1049"/>
    <x v="0"/>
    <x v="78"/>
    <x v="1"/>
    <x v="16"/>
    <x v="109"/>
    <e v="#DIV/0!"/>
    <x v="5"/>
    <x v="16"/>
    <x v="1049"/>
    <x v="1049"/>
  </r>
  <r>
    <n v="1050"/>
    <s v="The (Secular) Barbershop Podcast (Canceled)"/>
    <s v="Secularism is on the rise and I hear you.Talk to me."/>
    <x v="30"/>
    <n v="0"/>
    <x v="1"/>
    <x v="0"/>
    <s v="USD"/>
    <x v="1050"/>
    <x v="1050"/>
    <x v="0"/>
    <x v="78"/>
    <x v="1"/>
    <x v="16"/>
    <x v="109"/>
    <e v="#DIV/0!"/>
    <x v="5"/>
    <x v="16"/>
    <x v="1050"/>
    <x v="1050"/>
  </r>
  <r>
    <n v="1051"/>
    <s v="Now You Know Podcast (Canceled)"/>
    <s v="Inspired by some great podcasters as well as my desire to learn from many people about many topics, plus just to inform people."/>
    <x v="2"/>
    <n v="0"/>
    <x v="1"/>
    <x v="0"/>
    <s v="USD"/>
    <x v="1051"/>
    <x v="1051"/>
    <x v="0"/>
    <x v="78"/>
    <x v="1"/>
    <x v="16"/>
    <x v="109"/>
    <e v="#DIV/0!"/>
    <x v="5"/>
    <x v="16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x v="0"/>
    <s v="USD"/>
    <x v="1052"/>
    <x v="1052"/>
    <x v="0"/>
    <x v="78"/>
    <x v="1"/>
    <x v="16"/>
    <x v="109"/>
    <e v="#DIV/0!"/>
    <x v="5"/>
    <x v="16"/>
    <x v="1052"/>
    <x v="1052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x v="0"/>
    <s v="USD"/>
    <x v="1053"/>
    <x v="1053"/>
    <x v="0"/>
    <x v="29"/>
    <x v="1"/>
    <x v="16"/>
    <x v="460"/>
    <n v="15"/>
    <x v="5"/>
    <x v="16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x v="0"/>
    <s v="USD"/>
    <x v="1054"/>
    <x v="1054"/>
    <x v="0"/>
    <x v="78"/>
    <x v="1"/>
    <x v="16"/>
    <x v="109"/>
    <e v="#DIV/0!"/>
    <x v="5"/>
    <x v="16"/>
    <x v="1054"/>
    <x v="1054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x v="0"/>
    <s v="USD"/>
    <x v="1055"/>
    <x v="1055"/>
    <x v="0"/>
    <x v="78"/>
    <x v="1"/>
    <x v="16"/>
    <x v="109"/>
    <e v="#DIV/0!"/>
    <x v="5"/>
    <x v="16"/>
    <x v="1055"/>
    <x v="1055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x v="0"/>
    <s v="USD"/>
    <x v="1056"/>
    <x v="1056"/>
    <x v="0"/>
    <x v="78"/>
    <x v="1"/>
    <x v="16"/>
    <x v="109"/>
    <e v="#DIV/0!"/>
    <x v="5"/>
    <x v="16"/>
    <x v="1056"/>
    <x v="1056"/>
  </r>
  <r>
    <n v="1057"/>
    <s v="Support Independent Media (Canceled)"/>
    <s v="Sayin it Plain is a Independent Radio Show created to inform the public and empower the community."/>
    <x v="3"/>
    <n v="0"/>
    <x v="1"/>
    <x v="0"/>
    <s v="USD"/>
    <x v="1057"/>
    <x v="1057"/>
    <x v="0"/>
    <x v="78"/>
    <x v="1"/>
    <x v="16"/>
    <x v="109"/>
    <e v="#DIV/0!"/>
    <x v="5"/>
    <x v="16"/>
    <x v="1057"/>
    <x v="1057"/>
  </r>
  <r>
    <n v="1058"/>
    <s v="The Body Politic Radio (Canceled)"/>
    <s v="An investigative series on 790 KABC Radio on the ravages of addiction and what options millions of people have for hopeful recovery."/>
    <x v="79"/>
    <n v="0"/>
    <x v="1"/>
    <x v="0"/>
    <s v="USD"/>
    <x v="1058"/>
    <x v="1058"/>
    <x v="0"/>
    <x v="78"/>
    <x v="1"/>
    <x v="16"/>
    <x v="109"/>
    <e v="#DIV/0!"/>
    <x v="5"/>
    <x v="16"/>
    <x v="1058"/>
    <x v="1058"/>
  </r>
  <r>
    <n v="1059"/>
    <s v="Voice Over Artist (Canceled)"/>
    <s v="Turning myself into a vocal artist."/>
    <x v="184"/>
    <n v="0"/>
    <x v="1"/>
    <x v="0"/>
    <s v="USD"/>
    <x v="1059"/>
    <x v="1059"/>
    <x v="0"/>
    <x v="78"/>
    <x v="1"/>
    <x v="16"/>
    <x v="109"/>
    <e v="#DIV/0!"/>
    <x v="5"/>
    <x v="16"/>
    <x v="1059"/>
    <x v="1059"/>
  </r>
  <r>
    <n v="1060"/>
    <s v="Reality  Check (Canceled)"/>
    <s v="Reality Check is a weekly Internet Radio Show. Along with my co-host and engineer we discuss the issues of the day relevant to you!."/>
    <x v="10"/>
    <n v="50"/>
    <x v="1"/>
    <x v="0"/>
    <s v="USD"/>
    <x v="1060"/>
    <x v="1060"/>
    <x v="0"/>
    <x v="29"/>
    <x v="1"/>
    <x v="16"/>
    <x v="460"/>
    <n v="50"/>
    <x v="5"/>
    <x v="16"/>
    <x v="1060"/>
    <x v="1060"/>
  </r>
  <r>
    <n v="1061"/>
    <s v="Chat Box 23 (Canceled)"/>
    <s v="T.O., Adi &amp; Mercedes discuss their point of views, women's issues &amp; Hollywood Hotties."/>
    <x v="23"/>
    <n v="0"/>
    <x v="1"/>
    <x v="0"/>
    <s v="USD"/>
    <x v="1061"/>
    <x v="1061"/>
    <x v="0"/>
    <x v="78"/>
    <x v="1"/>
    <x v="16"/>
    <x v="109"/>
    <e v="#DIV/0!"/>
    <x v="5"/>
    <x v="16"/>
    <x v="1061"/>
    <x v="1061"/>
  </r>
  <r>
    <n v="1062"/>
    <s v="RETURNING AT A LATER DATE"/>
    <s v="SEE US ON PATREON www.badgirlartwork.com"/>
    <x v="212"/>
    <n v="190"/>
    <x v="1"/>
    <x v="0"/>
    <s v="USD"/>
    <x v="1062"/>
    <x v="1062"/>
    <x v="0"/>
    <x v="80"/>
    <x v="1"/>
    <x v="16"/>
    <x v="835"/>
    <n v="47.5"/>
    <x v="5"/>
    <x v="16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x v="0"/>
    <s v="USD"/>
    <x v="1063"/>
    <x v="1063"/>
    <x v="0"/>
    <x v="78"/>
    <x v="1"/>
    <x v="16"/>
    <x v="109"/>
    <e v="#DIV/0!"/>
    <x v="5"/>
    <x v="16"/>
    <x v="1063"/>
    <x v="1063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x v="0"/>
    <s v="USD"/>
    <x v="1064"/>
    <x v="1064"/>
    <x v="0"/>
    <x v="252"/>
    <x v="1"/>
    <x v="17"/>
    <x v="836"/>
    <n v="65.666666666666671"/>
    <x v="6"/>
    <x v="17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x v="2"/>
    <s v="AUD"/>
    <x v="1065"/>
    <x v="1065"/>
    <x v="0"/>
    <x v="81"/>
    <x v="1"/>
    <x v="17"/>
    <x v="837"/>
    <n v="16.2"/>
    <x v="6"/>
    <x v="17"/>
    <x v="1065"/>
    <x v="1065"/>
  </r>
  <r>
    <n v="1066"/>
    <s v="So I'm A Dark Lord"/>
    <s v="A parody of old school RPGs where you are a new Dark Lord on a quest to amass monsters and allies on your side."/>
    <x v="60"/>
    <n v="5051"/>
    <x v="2"/>
    <x v="0"/>
    <s v="USD"/>
    <x v="1066"/>
    <x v="1066"/>
    <x v="0"/>
    <x v="265"/>
    <x v="1"/>
    <x v="17"/>
    <x v="838"/>
    <n v="34.128378378378379"/>
    <x v="6"/>
    <x v="17"/>
    <x v="1066"/>
    <x v="1066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x v="0"/>
    <s v="USD"/>
    <x v="1067"/>
    <x v="1067"/>
    <x v="0"/>
    <x v="73"/>
    <x v="1"/>
    <x v="17"/>
    <x v="839"/>
    <n v="13"/>
    <x v="6"/>
    <x v="17"/>
    <x v="1067"/>
    <x v="1067"/>
  </r>
  <r>
    <n v="1068"/>
    <s v="The Quest To Save Hip Hop"/>
    <s v="THE QUEST TO SAVE HIP HOP is an old school beat em up st game that has a focus on old school hip hop and new age hip hop coming to pc."/>
    <x v="11"/>
    <n v="45"/>
    <x v="2"/>
    <x v="0"/>
    <s v="USD"/>
    <x v="1068"/>
    <x v="1068"/>
    <x v="0"/>
    <x v="80"/>
    <x v="1"/>
    <x v="17"/>
    <x v="840"/>
    <n v="11.25"/>
    <x v="6"/>
    <x v="17"/>
    <x v="1068"/>
    <x v="1068"/>
  </r>
  <r>
    <n v="1069"/>
    <s v="Until The End (PC, Mac, and Linux)"/>
    <s v="A run-n-gun zombie survival game where you scavenge for items to make the night a little less scary."/>
    <x v="41"/>
    <n v="850"/>
    <x v="2"/>
    <x v="0"/>
    <s v="USD"/>
    <x v="1069"/>
    <x v="1069"/>
    <x v="0"/>
    <x v="64"/>
    <x v="1"/>
    <x v="17"/>
    <x v="841"/>
    <n v="40.476190476190474"/>
    <x v="6"/>
    <x v="17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x v="0"/>
    <s v="USD"/>
    <x v="1070"/>
    <x v="1070"/>
    <x v="0"/>
    <x v="84"/>
    <x v="1"/>
    <x v="17"/>
    <x v="449"/>
    <n v="35"/>
    <x v="6"/>
    <x v="17"/>
    <x v="1070"/>
    <x v="1070"/>
  </r>
  <r>
    <n v="1071"/>
    <s v="DJ's Bane"/>
    <s v="I'm making a game where you choose how you want to kill the DJ, so you yourself can decide what music will be played at the party."/>
    <x v="213"/>
    <n v="0"/>
    <x v="2"/>
    <x v="10"/>
    <s v="NOK"/>
    <x v="1071"/>
    <x v="1071"/>
    <x v="0"/>
    <x v="78"/>
    <x v="1"/>
    <x v="17"/>
    <x v="109"/>
    <e v="#DIV/0!"/>
    <x v="6"/>
    <x v="17"/>
    <x v="1071"/>
    <x v="1071"/>
  </r>
  <r>
    <n v="1072"/>
    <s v="World Defense : Tower Defense"/>
    <s v="A tower defense game that is played anywhere on the earth's surface!  This project is to expand it to be multiplayer and mod support."/>
    <x v="96"/>
    <n v="51"/>
    <x v="2"/>
    <x v="0"/>
    <s v="USD"/>
    <x v="1072"/>
    <x v="1072"/>
    <x v="0"/>
    <x v="80"/>
    <x v="1"/>
    <x v="17"/>
    <x v="842"/>
    <n v="12.75"/>
    <x v="6"/>
    <x v="17"/>
    <x v="1072"/>
    <x v="1072"/>
  </r>
  <r>
    <n v="1073"/>
    <s v="Rainbow Ball to the Iphone"/>
    <s v="We want to bring our Game Rainbow Ball to the iphone and to do that we need a little help"/>
    <x v="47"/>
    <n v="10"/>
    <x v="2"/>
    <x v="0"/>
    <s v="USD"/>
    <x v="1073"/>
    <x v="1073"/>
    <x v="0"/>
    <x v="29"/>
    <x v="1"/>
    <x v="17"/>
    <x v="843"/>
    <n v="10"/>
    <x v="6"/>
    <x v="17"/>
    <x v="1073"/>
    <x v="1073"/>
  </r>
  <r>
    <n v="1074"/>
    <s v="Kingdom Espionage"/>
    <s v="An ambitious multiplayer game set in fantastical medieval world where you must defend your castle while attacking others to gain ranks!"/>
    <x v="214"/>
    <n v="3407"/>
    <x v="2"/>
    <x v="0"/>
    <s v="USD"/>
    <x v="1074"/>
    <x v="1074"/>
    <x v="0"/>
    <x v="209"/>
    <x v="1"/>
    <x v="17"/>
    <x v="844"/>
    <n v="113.56666666666666"/>
    <x v="6"/>
    <x v="17"/>
    <x v="1074"/>
    <x v="1074"/>
  </r>
  <r>
    <n v="1075"/>
    <s v="Towers Of The Apocalypse"/>
    <s v="Fully 3D, post Apocalyptic themed tower defense video game. New take on the genre."/>
    <x v="28"/>
    <n v="45"/>
    <x v="2"/>
    <x v="0"/>
    <s v="USD"/>
    <x v="1075"/>
    <x v="1075"/>
    <x v="0"/>
    <x v="83"/>
    <x v="1"/>
    <x v="17"/>
    <x v="684"/>
    <n v="15"/>
    <x v="6"/>
    <x v="17"/>
    <x v="1075"/>
    <x v="1075"/>
  </r>
  <r>
    <n v="1076"/>
    <s v="Kaptain Brawe 2: A Space Travesty"/>
    <s v="A comical point and click adventure by veteran team of Broken Sword and Monkey Island fame - Steve Ince and Bill Tiller"/>
    <x v="96"/>
    <n v="47074"/>
    <x v="2"/>
    <x v="0"/>
    <s v="USD"/>
    <x v="1076"/>
    <x v="1076"/>
    <x v="0"/>
    <x v="266"/>
    <x v="1"/>
    <x v="17"/>
    <x v="845"/>
    <n v="48.281025641025643"/>
    <x v="6"/>
    <x v="17"/>
    <x v="1076"/>
    <x v="1076"/>
  </r>
  <r>
    <n v="1077"/>
    <s v="Legends of Callasia [Demo Available NOW!]"/>
    <s v="An epic strategy game of world conquest with simultaneous turn-based multiplayer gameplay and no hotseat waiting"/>
    <x v="31"/>
    <n v="7344"/>
    <x v="2"/>
    <x v="0"/>
    <s v="USD"/>
    <x v="1077"/>
    <x v="1077"/>
    <x v="0"/>
    <x v="157"/>
    <x v="1"/>
    <x v="17"/>
    <x v="846"/>
    <n v="43.976047904191617"/>
    <x v="6"/>
    <x v="17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x v="0"/>
    <s v="USD"/>
    <x v="1078"/>
    <x v="1078"/>
    <x v="0"/>
    <x v="81"/>
    <x v="1"/>
    <x v="17"/>
    <x v="847"/>
    <n v="9"/>
    <x v="6"/>
    <x v="17"/>
    <x v="1078"/>
    <x v="1078"/>
  </r>
  <r>
    <n v="1079"/>
    <s v="Sirius Online, an indie Space MMO"/>
    <s v="Sirius Online is currently the work of two brothers striving to bring the Era of Freelancer back, adding dynamic markets and more."/>
    <x v="91"/>
    <n v="678"/>
    <x v="2"/>
    <x v="12"/>
    <s v="EUR"/>
    <x v="1079"/>
    <x v="1079"/>
    <x v="0"/>
    <x v="59"/>
    <x v="1"/>
    <x v="17"/>
    <x v="848"/>
    <n v="37.666666666666664"/>
    <x v="6"/>
    <x v="17"/>
    <x v="1079"/>
    <x v="1079"/>
  </r>
  <r>
    <n v="1080"/>
    <s v="Skullforge: The Hunt"/>
    <s v="A fantasy action RPG which follows an elven ex-slave on a journey of magic, revenge, intrigue, and deceit."/>
    <x v="22"/>
    <n v="1821"/>
    <x v="2"/>
    <x v="0"/>
    <s v="USD"/>
    <x v="1080"/>
    <x v="1080"/>
    <x v="0"/>
    <x v="15"/>
    <x v="1"/>
    <x v="17"/>
    <x v="849"/>
    <n v="18.581632653061224"/>
    <x v="6"/>
    <x v="17"/>
    <x v="1080"/>
    <x v="1080"/>
  </r>
  <r>
    <n v="1081"/>
    <s v="The Creature"/>
    <s v="Finishing your last job before you retire until a disaster strikes the cargo ship can you survive The Creature?"/>
    <x v="118"/>
    <n v="12"/>
    <x v="2"/>
    <x v="0"/>
    <s v="USD"/>
    <x v="1081"/>
    <x v="1081"/>
    <x v="0"/>
    <x v="80"/>
    <x v="1"/>
    <x v="17"/>
    <x v="850"/>
    <n v="3"/>
    <x v="6"/>
    <x v="17"/>
    <x v="1081"/>
    <x v="1081"/>
  </r>
  <r>
    <n v="1082"/>
    <s v="T-Fighter: Code Name M - Mobile Edition"/>
    <s v="Challenge your trivia skills in this action oriented game against several opponents across time."/>
    <x v="3"/>
    <n v="56"/>
    <x v="2"/>
    <x v="0"/>
    <s v="USD"/>
    <x v="1082"/>
    <x v="1082"/>
    <x v="0"/>
    <x v="83"/>
    <x v="1"/>
    <x v="17"/>
    <x v="470"/>
    <n v="18.666666666666668"/>
    <x v="6"/>
    <x v="17"/>
    <x v="1082"/>
    <x v="1082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x v="5"/>
    <s v="CAD"/>
    <x v="1083"/>
    <x v="1083"/>
    <x v="0"/>
    <x v="29"/>
    <x v="1"/>
    <x v="17"/>
    <x v="380"/>
    <n v="410"/>
    <x v="6"/>
    <x v="17"/>
    <x v="1083"/>
    <x v="1083"/>
  </r>
  <r>
    <n v="1084"/>
    <s v="My own channel"/>
    <s v="I want to start my own channel for gaming"/>
    <x v="131"/>
    <n v="0"/>
    <x v="2"/>
    <x v="0"/>
    <s v="USD"/>
    <x v="1084"/>
    <x v="1084"/>
    <x v="0"/>
    <x v="78"/>
    <x v="1"/>
    <x v="17"/>
    <x v="109"/>
    <e v="#DIV/0!"/>
    <x v="6"/>
    <x v="17"/>
    <x v="1084"/>
    <x v="1084"/>
  </r>
  <r>
    <n v="1085"/>
    <s v="Sun Dryd Studios"/>
    <s v="The new kid on the block. Re-imagining old games and creating new ones. Ship, Lazer, Rock is first."/>
    <x v="11"/>
    <n v="1026"/>
    <x v="2"/>
    <x v="5"/>
    <s v="CAD"/>
    <x v="1085"/>
    <x v="1085"/>
    <x v="0"/>
    <x v="82"/>
    <x v="1"/>
    <x v="17"/>
    <x v="851"/>
    <n v="114"/>
    <x v="6"/>
    <x v="17"/>
    <x v="1085"/>
    <x v="1085"/>
  </r>
  <r>
    <n v="1086"/>
    <s v="Cyber Universe Online"/>
    <s v="Humanity's future in the Galaxy"/>
    <x v="102"/>
    <n v="15"/>
    <x v="2"/>
    <x v="0"/>
    <s v="USD"/>
    <x v="1086"/>
    <x v="1086"/>
    <x v="0"/>
    <x v="84"/>
    <x v="1"/>
    <x v="17"/>
    <x v="852"/>
    <n v="7.5"/>
    <x v="6"/>
    <x v="17"/>
    <x v="1086"/>
    <x v="1086"/>
  </r>
  <r>
    <n v="1087"/>
    <s v="Idle Gamers"/>
    <s v="Idle gamers are the group of gamers worth watching play video games. We have a back log of video ideas and want to entertain you."/>
    <x v="184"/>
    <n v="0"/>
    <x v="2"/>
    <x v="0"/>
    <s v="USD"/>
    <x v="1087"/>
    <x v="1087"/>
    <x v="0"/>
    <x v="78"/>
    <x v="1"/>
    <x v="17"/>
    <x v="109"/>
    <e v="#DIV/0!"/>
    <x v="6"/>
    <x v="17"/>
    <x v="1087"/>
    <x v="1087"/>
  </r>
  <r>
    <n v="1088"/>
    <s v="Still Alive"/>
    <s v="A fresh twist on survival games. Intense, high-stakes 30 minute rounds for up to 10 players."/>
    <x v="101"/>
    <n v="6382.34"/>
    <x v="2"/>
    <x v="0"/>
    <s v="USD"/>
    <x v="1088"/>
    <x v="1088"/>
    <x v="0"/>
    <x v="206"/>
    <x v="1"/>
    <x v="17"/>
    <x v="853"/>
    <n v="43.41727891156463"/>
    <x v="6"/>
    <x v="17"/>
    <x v="1088"/>
    <x v="1088"/>
  </r>
  <r>
    <n v="1089"/>
    <s v="Farabel"/>
    <s v="Farabel is a single player turn-based fantasy strategy game for Mac/PC/Linux"/>
    <x v="36"/>
    <n v="1174"/>
    <x v="2"/>
    <x v="6"/>
    <s v="EUR"/>
    <x v="1089"/>
    <x v="1089"/>
    <x v="0"/>
    <x v="72"/>
    <x v="1"/>
    <x v="17"/>
    <x v="854"/>
    <n v="23.959183673469386"/>
    <x v="6"/>
    <x v="17"/>
    <x v="1089"/>
    <x v="1089"/>
  </r>
  <r>
    <n v="1090"/>
    <s v="Help Jumpy Punch Prosper!!"/>
    <s v="A sci-fi platformer game inspired by a certain blue hedgehog and Italian plumber. Jump, fight, dodge and sprint your way to victory."/>
    <x v="215"/>
    <n v="5"/>
    <x v="2"/>
    <x v="2"/>
    <s v="AUD"/>
    <x v="1090"/>
    <x v="1090"/>
    <x v="0"/>
    <x v="29"/>
    <x v="1"/>
    <x v="17"/>
    <x v="855"/>
    <n v="5"/>
    <x v="6"/>
    <x v="17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x v="1"/>
    <s v="GBP"/>
    <x v="1091"/>
    <x v="1091"/>
    <x v="0"/>
    <x v="84"/>
    <x v="1"/>
    <x v="17"/>
    <x v="856"/>
    <n v="12.5"/>
    <x v="6"/>
    <x v="17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x v="0"/>
    <s v="USD"/>
    <x v="1092"/>
    <x v="1092"/>
    <x v="0"/>
    <x v="63"/>
    <x v="1"/>
    <x v="17"/>
    <x v="857"/>
    <n v="3"/>
    <x v="6"/>
    <x v="17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x v="5"/>
    <s v="CAD"/>
    <x v="1093"/>
    <x v="1093"/>
    <x v="0"/>
    <x v="80"/>
    <x v="1"/>
    <x v="17"/>
    <x v="858"/>
    <n v="10.5625"/>
    <x v="6"/>
    <x v="17"/>
    <x v="1093"/>
    <x v="1093"/>
  </r>
  <r>
    <n v="1094"/>
    <s v="Sprocket Junkie"/>
    <s v="An action racing game for iOS. Set in a steampunk world, players battle their way to the finish line on customizable rocket engines!"/>
    <x v="102"/>
    <n v="3294.01"/>
    <x v="2"/>
    <x v="0"/>
    <s v="USD"/>
    <x v="1094"/>
    <x v="1094"/>
    <x v="0"/>
    <x v="74"/>
    <x v="1"/>
    <x v="17"/>
    <x v="859"/>
    <n v="122.00037037037038"/>
    <x v="6"/>
    <x v="17"/>
    <x v="1094"/>
    <x v="1094"/>
  </r>
  <r>
    <n v="1095"/>
    <s v="Project Snowstorm"/>
    <s v="MMORPG with Real-Time Pet Battles, Expansive 3D World and Ranked Individual &amp; Guild PvP arenas all on your mobile device!"/>
    <x v="69"/>
    <n v="25174"/>
    <x v="2"/>
    <x v="0"/>
    <s v="USD"/>
    <x v="1095"/>
    <x v="1095"/>
    <x v="0"/>
    <x v="225"/>
    <x v="1"/>
    <x v="17"/>
    <x v="860"/>
    <n v="267.80851063829789"/>
    <x v="6"/>
    <x v="17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x v="0"/>
    <s v="USD"/>
    <x v="1096"/>
    <x v="1096"/>
    <x v="0"/>
    <x v="60"/>
    <x v="1"/>
    <x v="17"/>
    <x v="861"/>
    <n v="74.206896551724142"/>
    <x v="6"/>
    <x v="17"/>
    <x v="1096"/>
    <x v="1096"/>
  </r>
  <r>
    <n v="1097"/>
    <s v="Rabbly"/>
    <s v="Rabbly is action-adventure game. Is about a scientist going on an adventure, to find rare materials in another galaxy."/>
    <x v="57"/>
    <n v="47"/>
    <x v="2"/>
    <x v="0"/>
    <s v="USD"/>
    <x v="1097"/>
    <x v="1097"/>
    <x v="0"/>
    <x v="63"/>
    <x v="1"/>
    <x v="17"/>
    <x v="862"/>
    <n v="6.7142857142857144"/>
    <x v="6"/>
    <x v="17"/>
    <x v="1097"/>
    <x v="1097"/>
  </r>
  <r>
    <n v="1098"/>
    <s v="Kick, Punch... Fireball"/>
    <s v="Kick, Punch... Fireball is an FPS type arena game set inside the fantasy world."/>
    <x v="31"/>
    <n v="1803"/>
    <x v="2"/>
    <x v="0"/>
    <s v="USD"/>
    <x v="1098"/>
    <x v="1098"/>
    <x v="0"/>
    <x v="19"/>
    <x v="1"/>
    <x v="17"/>
    <x v="863"/>
    <n v="81.954545454545453"/>
    <x v="6"/>
    <x v="17"/>
    <x v="1098"/>
    <x v="1098"/>
  </r>
  <r>
    <n v="1099"/>
    <s v="Xeno - A Sci-Fi FPS"/>
    <s v="Xeno is an FPS which combines all the best elements of old school and modern games to create a fresh and unique gameplay experience."/>
    <x v="10"/>
    <n v="25"/>
    <x v="2"/>
    <x v="1"/>
    <s v="GBP"/>
    <x v="1099"/>
    <x v="1099"/>
    <x v="0"/>
    <x v="29"/>
    <x v="1"/>
    <x v="17"/>
    <x v="724"/>
    <n v="25"/>
    <x v="6"/>
    <x v="17"/>
    <x v="1099"/>
    <x v="1099"/>
  </r>
  <r>
    <n v="1100"/>
    <s v="Aeldengald Saga Book I"/>
    <s v="A retro style puzzle rpg with a dark story. Your decisions will influence the world and decide the outcome of the story."/>
    <x v="23"/>
    <n v="100"/>
    <x v="2"/>
    <x v="12"/>
    <s v="EUR"/>
    <x v="1100"/>
    <x v="1100"/>
    <x v="0"/>
    <x v="73"/>
    <x v="1"/>
    <x v="17"/>
    <x v="453"/>
    <n v="10"/>
    <x v="6"/>
    <x v="17"/>
    <x v="1100"/>
    <x v="1100"/>
  </r>
  <r>
    <n v="1101"/>
    <s v="Strain Wars"/>
    <s v="Different strains of marijuana leafs battling to the death to see which one is the top strain."/>
    <x v="57"/>
    <n v="41"/>
    <x v="2"/>
    <x v="0"/>
    <s v="USD"/>
    <x v="1101"/>
    <x v="1101"/>
    <x v="0"/>
    <x v="79"/>
    <x v="1"/>
    <x v="17"/>
    <x v="864"/>
    <n v="6.833333333333333"/>
    <x v="6"/>
    <x v="17"/>
    <x v="1101"/>
    <x v="1101"/>
  </r>
  <r>
    <n v="1102"/>
    <s v="Runers"/>
    <s v="Runers is a top-down rogue-like shooter where as you advance you create more powerful spells and fight fierce monsters and bosses."/>
    <x v="6"/>
    <n v="425"/>
    <x v="2"/>
    <x v="0"/>
    <s v="USD"/>
    <x v="1102"/>
    <x v="1102"/>
    <x v="0"/>
    <x v="54"/>
    <x v="1"/>
    <x v="17"/>
    <x v="865"/>
    <n v="17.708333333333332"/>
    <x v="6"/>
    <x v="17"/>
    <x v="1102"/>
    <x v="1102"/>
  </r>
  <r>
    <n v="1103"/>
    <s v="The Morgue"/>
    <s v="&quot;I go to work... I classify the bodies and store them accordingly... Sometimes I here noises... Other times is see her..."/>
    <x v="36"/>
    <n v="243"/>
    <x v="2"/>
    <x v="0"/>
    <s v="USD"/>
    <x v="1103"/>
    <x v="1103"/>
    <x v="0"/>
    <x v="41"/>
    <x v="1"/>
    <x v="17"/>
    <x v="866"/>
    <n v="16.2"/>
    <x v="6"/>
    <x v="17"/>
    <x v="1103"/>
    <x v="1103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x v="1"/>
    <s v="GBP"/>
    <x v="1104"/>
    <x v="1104"/>
    <x v="0"/>
    <x v="77"/>
    <x v="1"/>
    <x v="17"/>
    <x v="867"/>
    <n v="80.297297297297291"/>
    <x v="6"/>
    <x v="17"/>
    <x v="1104"/>
    <x v="1104"/>
  </r>
  <r>
    <n v="1105"/>
    <s v="Nightmare Zombies"/>
    <s v="Nightmare Zombies is the first Oculus Rift Only immersive zombie simulator in the Post-Apocalypse urban environment of New York City."/>
    <x v="216"/>
    <n v="1431"/>
    <x v="2"/>
    <x v="0"/>
    <s v="USD"/>
    <x v="1105"/>
    <x v="1105"/>
    <x v="0"/>
    <x v="9"/>
    <x v="1"/>
    <x v="17"/>
    <x v="868"/>
    <n v="71.55"/>
    <x v="6"/>
    <x v="17"/>
    <x v="1105"/>
    <x v="1105"/>
  </r>
  <r>
    <n v="1106"/>
    <s v="Backyard Zombies"/>
    <s v="Collect coins and save civilians while you blast your way through tons of zombies! Unlock new characters and levels!"/>
    <x v="44"/>
    <n v="165"/>
    <x v="2"/>
    <x v="0"/>
    <s v="USD"/>
    <x v="1106"/>
    <x v="1106"/>
    <x v="0"/>
    <x v="63"/>
    <x v="1"/>
    <x v="17"/>
    <x v="869"/>
    <n v="23.571428571428573"/>
    <x v="6"/>
    <x v="17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x v="0"/>
    <s v="USD"/>
    <x v="1107"/>
    <x v="1107"/>
    <x v="0"/>
    <x v="78"/>
    <x v="1"/>
    <x v="17"/>
    <x v="109"/>
    <e v="#DIV/0!"/>
    <x v="6"/>
    <x v="17"/>
    <x v="1107"/>
    <x v="1107"/>
  </r>
  <r>
    <n v="1108"/>
    <s v="Urbania: Create the future"/>
    <s v="Environmental awareness using social games where players are challenged to pursue sustainable development in the city of the future."/>
    <x v="31"/>
    <n v="732.5"/>
    <x v="2"/>
    <x v="0"/>
    <s v="USD"/>
    <x v="1108"/>
    <x v="1108"/>
    <x v="0"/>
    <x v="64"/>
    <x v="1"/>
    <x v="17"/>
    <x v="870"/>
    <n v="34.88095238095238"/>
    <x v="6"/>
    <x v="17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x v="0"/>
    <s v="USD"/>
    <x v="1109"/>
    <x v="1109"/>
    <x v="0"/>
    <x v="83"/>
    <x v="1"/>
    <x v="17"/>
    <x v="871"/>
    <n v="15"/>
    <x v="6"/>
    <x v="17"/>
    <x v="1109"/>
    <x v="1109"/>
  </r>
  <r>
    <n v="1110"/>
    <s v="PSI - Role Playing Game"/>
    <s v="PSI is a game about a group of people dealing with the effects of Nightmares becoming reality, life will never be the same."/>
    <x v="63"/>
    <n v="255"/>
    <x v="2"/>
    <x v="0"/>
    <s v="USD"/>
    <x v="1110"/>
    <x v="1110"/>
    <x v="0"/>
    <x v="202"/>
    <x v="1"/>
    <x v="17"/>
    <x v="872"/>
    <n v="23.181818181818183"/>
    <x v="6"/>
    <x v="17"/>
    <x v="1110"/>
    <x v="1110"/>
  </r>
  <r>
    <n v="1111"/>
    <s v="Funding HyperLight Studios"/>
    <s v="We are bringing a new gaming experience to the field. One that will connect a community of people and servers from around the world."/>
    <x v="30"/>
    <n v="1"/>
    <x v="2"/>
    <x v="0"/>
    <s v="USD"/>
    <x v="1111"/>
    <x v="1111"/>
    <x v="0"/>
    <x v="29"/>
    <x v="1"/>
    <x v="17"/>
    <x v="167"/>
    <n v="1"/>
    <x v="6"/>
    <x v="17"/>
    <x v="1111"/>
    <x v="1111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x v="0"/>
    <s v="USD"/>
    <x v="1112"/>
    <x v="1112"/>
    <x v="0"/>
    <x v="267"/>
    <x v="1"/>
    <x v="17"/>
    <x v="873"/>
    <n v="100.23371794871794"/>
    <x v="6"/>
    <x v="17"/>
    <x v="1112"/>
    <x v="1112"/>
  </r>
  <r>
    <n v="1113"/>
    <s v="A YouTube Gaming Channel"/>
    <s v="A start up YouTube PC Gaming channel named ''Jeansie''. Comprised of witty banter and slightly above average  gaming skills :)"/>
    <x v="28"/>
    <n v="5"/>
    <x v="2"/>
    <x v="1"/>
    <s v="GBP"/>
    <x v="1113"/>
    <x v="1113"/>
    <x v="0"/>
    <x v="29"/>
    <x v="1"/>
    <x v="17"/>
    <x v="724"/>
    <n v="5"/>
    <x v="6"/>
    <x v="17"/>
    <x v="1113"/>
    <x v="1113"/>
  </r>
  <r>
    <n v="1114"/>
    <s v="TeleRide"/>
    <s v="SciFi racing game for Android &amp; iOS platforms. Player gets a unique weapon which introduces an additional dimension to the competition."/>
    <x v="12"/>
    <n v="10"/>
    <x v="2"/>
    <x v="1"/>
    <s v="GBP"/>
    <x v="1114"/>
    <x v="1114"/>
    <x v="0"/>
    <x v="83"/>
    <x v="1"/>
    <x v="17"/>
    <x v="874"/>
    <n v="3.3333333333333335"/>
    <x v="6"/>
    <x v="17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x v="0"/>
    <s v="USD"/>
    <x v="1115"/>
    <x v="1115"/>
    <x v="0"/>
    <x v="80"/>
    <x v="1"/>
    <x v="17"/>
    <x v="875"/>
    <n v="13.25"/>
    <x v="6"/>
    <x v="17"/>
    <x v="1115"/>
    <x v="1115"/>
  </r>
  <r>
    <n v="1116"/>
    <s v="Quest Remnants of Chaos"/>
    <s v="A medieval, post apocolyptic, Online, MMORPG. Class morphing, character customization game."/>
    <x v="69"/>
    <n v="178.52"/>
    <x v="2"/>
    <x v="0"/>
    <s v="USD"/>
    <x v="1116"/>
    <x v="1116"/>
    <x v="0"/>
    <x v="73"/>
    <x v="1"/>
    <x v="17"/>
    <x v="876"/>
    <n v="17.852"/>
    <x v="6"/>
    <x v="17"/>
    <x v="1116"/>
    <x v="1116"/>
  </r>
  <r>
    <n v="1117"/>
    <s v="Medieval Village"/>
    <s v="Experience the Medieval in your own village. Increase your village into a city and walk through the streets."/>
    <x v="28"/>
    <n v="83"/>
    <x v="2"/>
    <x v="12"/>
    <s v="EUR"/>
    <x v="1117"/>
    <x v="1117"/>
    <x v="0"/>
    <x v="22"/>
    <x v="1"/>
    <x v="17"/>
    <x v="877"/>
    <n v="10.375"/>
    <x v="6"/>
    <x v="17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x v="2"/>
    <s v="AUD"/>
    <x v="1118"/>
    <x v="1118"/>
    <x v="0"/>
    <x v="83"/>
    <x v="1"/>
    <x v="17"/>
    <x v="878"/>
    <n v="36.333333333333336"/>
    <x v="6"/>
    <x v="17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x v="0"/>
    <s v="USD"/>
    <x v="1119"/>
    <x v="1119"/>
    <x v="0"/>
    <x v="29"/>
    <x v="1"/>
    <x v="17"/>
    <x v="879"/>
    <n v="5"/>
    <x v="6"/>
    <x v="17"/>
    <x v="1119"/>
    <x v="1119"/>
  </r>
  <r>
    <n v="1120"/>
    <s v="PlanEt Ninjahwah"/>
    <s v="Planet Ninjahwah is a highly anticipated futuristic action adventure game that will blow your mind!!"/>
    <x v="31"/>
    <n v="0"/>
    <x v="2"/>
    <x v="0"/>
    <s v="USD"/>
    <x v="1120"/>
    <x v="1120"/>
    <x v="0"/>
    <x v="78"/>
    <x v="1"/>
    <x v="17"/>
    <x v="109"/>
    <e v="#DIV/0!"/>
    <x v="6"/>
    <x v="17"/>
    <x v="1120"/>
    <x v="1120"/>
  </r>
  <r>
    <n v="1121"/>
    <s v="Pwincess"/>
    <s v="An action packed, side scrolling, platform jumping, laser shooting ADVENTURE that will be fun for everyone."/>
    <x v="65"/>
    <n v="29"/>
    <x v="2"/>
    <x v="0"/>
    <s v="USD"/>
    <x v="1121"/>
    <x v="1121"/>
    <x v="0"/>
    <x v="81"/>
    <x v="1"/>
    <x v="17"/>
    <x v="880"/>
    <n v="5.8"/>
    <x v="6"/>
    <x v="17"/>
    <x v="1121"/>
    <x v="1121"/>
  </r>
  <r>
    <n v="1122"/>
    <s v="Funny Monsters (Mobile Game)"/>
    <s v="Mobile game featuring lots of funny little monsters on the run from their mad creator. Lots of gameplay elements will keep user bussy."/>
    <x v="50"/>
    <n v="0"/>
    <x v="2"/>
    <x v="1"/>
    <s v="GBP"/>
    <x v="1122"/>
    <x v="1122"/>
    <x v="0"/>
    <x v="78"/>
    <x v="1"/>
    <x v="17"/>
    <x v="109"/>
    <e v="#DIV/0!"/>
    <x v="6"/>
    <x v="17"/>
    <x v="1122"/>
    <x v="1122"/>
  </r>
  <r>
    <n v="1123"/>
    <s v="Droplets"/>
    <s v="Fast paced mobile game where you control a rain drop by tilting your screen. Absorb other rain drops to go faster, but avoid clouds."/>
    <x v="10"/>
    <n v="11"/>
    <x v="2"/>
    <x v="0"/>
    <s v="USD"/>
    <x v="1123"/>
    <x v="1123"/>
    <x v="0"/>
    <x v="83"/>
    <x v="1"/>
    <x v="17"/>
    <x v="881"/>
    <n v="3.6666666666666665"/>
    <x v="6"/>
    <x v="17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x v="0"/>
    <s v="USD"/>
    <x v="1124"/>
    <x v="1124"/>
    <x v="0"/>
    <x v="63"/>
    <x v="1"/>
    <x v="18"/>
    <x v="882"/>
    <n v="60.714285714285715"/>
    <x v="6"/>
    <x v="18"/>
    <x v="1124"/>
    <x v="1124"/>
  </r>
  <r>
    <n v="1125"/>
    <s v="Ultimate Supremacy"/>
    <s v="Ultimate Supremacy will be the ultimate in mobile gaming, if you love fighting and strategy games, you will love Ultimate Supremacy."/>
    <x v="9"/>
    <n v="0"/>
    <x v="2"/>
    <x v="1"/>
    <s v="GBP"/>
    <x v="1125"/>
    <x v="1125"/>
    <x v="0"/>
    <x v="78"/>
    <x v="1"/>
    <x v="18"/>
    <x v="109"/>
    <e v="#DIV/0!"/>
    <x v="6"/>
    <x v="18"/>
    <x v="1125"/>
    <x v="1125"/>
  </r>
  <r>
    <n v="1126"/>
    <s v="GAMING TO LEARN"/>
    <s v="Imagine a science class where the teacher walks in a says &quot;Take out your cell phone and play a game.&quot;"/>
    <x v="13"/>
    <n v="10"/>
    <x v="2"/>
    <x v="0"/>
    <s v="USD"/>
    <x v="1126"/>
    <x v="1126"/>
    <x v="0"/>
    <x v="84"/>
    <x v="1"/>
    <x v="18"/>
    <x v="724"/>
    <n v="5"/>
    <x v="6"/>
    <x v="18"/>
    <x v="1126"/>
    <x v="1126"/>
  </r>
  <r>
    <n v="1127"/>
    <s v="ABRAcaPOCUS!!"/>
    <s v="A fast-paced, creepy/cute mobile puzzle game where you draw series of magic symbols to summon &amp; collect demons, monsters, gods, &amp; myths"/>
    <x v="19"/>
    <n v="585"/>
    <x v="2"/>
    <x v="0"/>
    <s v="USD"/>
    <x v="1127"/>
    <x v="1127"/>
    <x v="0"/>
    <x v="23"/>
    <x v="1"/>
    <x v="18"/>
    <x v="883"/>
    <n v="25.434782608695652"/>
    <x v="6"/>
    <x v="18"/>
    <x v="1127"/>
    <x v="1127"/>
  </r>
  <r>
    <n v="1128"/>
    <s v="Flying Turds"/>
    <s v="#havingfunFTW"/>
    <x v="28"/>
    <n v="1"/>
    <x v="2"/>
    <x v="1"/>
    <s v="GBP"/>
    <x v="1128"/>
    <x v="1128"/>
    <x v="0"/>
    <x v="29"/>
    <x v="1"/>
    <x v="18"/>
    <x v="370"/>
    <n v="1"/>
    <x v="6"/>
    <x v="18"/>
    <x v="1128"/>
    <x v="1128"/>
  </r>
  <r>
    <n v="1129"/>
    <s v="Angry words with Friends"/>
    <s v="This app will provide you with the ability to use your most favorite profanities while playing a game with your friends."/>
    <x v="22"/>
    <n v="21"/>
    <x v="2"/>
    <x v="0"/>
    <s v="USD"/>
    <x v="1129"/>
    <x v="1129"/>
    <x v="0"/>
    <x v="84"/>
    <x v="1"/>
    <x v="18"/>
    <x v="884"/>
    <n v="10.5"/>
    <x v="6"/>
    <x v="18"/>
    <x v="1129"/>
    <x v="1129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x v="0"/>
    <s v="USD"/>
    <x v="1130"/>
    <x v="1130"/>
    <x v="0"/>
    <x v="83"/>
    <x v="1"/>
    <x v="18"/>
    <x v="881"/>
    <n v="3.6666666666666665"/>
    <x v="6"/>
    <x v="18"/>
    <x v="1130"/>
    <x v="1130"/>
  </r>
  <r>
    <n v="1131"/>
    <s v="Hot Potato - The App"/>
    <s v="Don't drop it like it's hot..Hot Potato is a battle between friends. Compete to keep Mr Potato off the ground. Who will drop him first?"/>
    <x v="79"/>
    <n v="0"/>
    <x v="2"/>
    <x v="2"/>
    <s v="AUD"/>
    <x v="1131"/>
    <x v="1131"/>
    <x v="0"/>
    <x v="78"/>
    <x v="1"/>
    <x v="18"/>
    <x v="109"/>
    <e v="#DIV/0!"/>
    <x v="6"/>
    <x v="18"/>
    <x v="1131"/>
    <x v="1131"/>
  </r>
  <r>
    <n v="1132"/>
    <s v="One"/>
    <s v="One is a simple mobile game about exploring the connections between all living things. Featuring hand-painted art."/>
    <x v="3"/>
    <n v="1438"/>
    <x v="2"/>
    <x v="5"/>
    <s v="CAD"/>
    <x v="1132"/>
    <x v="1132"/>
    <x v="0"/>
    <x v="62"/>
    <x v="1"/>
    <x v="18"/>
    <x v="885"/>
    <n v="110.61538461538461"/>
    <x v="6"/>
    <x v="18"/>
    <x v="1132"/>
    <x v="1132"/>
  </r>
  <r>
    <n v="1133"/>
    <s v="Ping"/>
    <s v="Ping is a simple game currently in the design process, where the player lives off of the power of their connection to the internet."/>
    <x v="9"/>
    <n v="20"/>
    <x v="2"/>
    <x v="1"/>
    <s v="GBP"/>
    <x v="1133"/>
    <x v="1133"/>
    <x v="0"/>
    <x v="29"/>
    <x v="1"/>
    <x v="18"/>
    <x v="886"/>
    <n v="20"/>
    <x v="6"/>
    <x v="18"/>
    <x v="1133"/>
    <x v="1133"/>
  </r>
  <r>
    <n v="1134"/>
    <s v="New Mario Bro's style game!"/>
    <s v="We are creating a new Mario Bro's style game called KFK:Original. It's challenging, fun and totally awesome!!!"/>
    <x v="31"/>
    <n v="1"/>
    <x v="2"/>
    <x v="2"/>
    <s v="AUD"/>
    <x v="1134"/>
    <x v="1134"/>
    <x v="0"/>
    <x v="29"/>
    <x v="1"/>
    <x v="18"/>
    <x v="524"/>
    <n v="1"/>
    <x v="6"/>
    <x v="18"/>
    <x v="1134"/>
    <x v="1134"/>
  </r>
  <r>
    <n v="1135"/>
    <s v="Trumperama"/>
    <s v="&quot;Trumperama&quot; ist ein Jump 'n' Run Spiel im 8-Bit Stil fÃ¼r Android._x000a_Donald Trump gewinnt die Wahlen und muss gestoppt werden!"/>
    <x v="28"/>
    <n v="50"/>
    <x v="2"/>
    <x v="12"/>
    <s v="EUR"/>
    <x v="1135"/>
    <x v="1135"/>
    <x v="0"/>
    <x v="29"/>
    <x v="1"/>
    <x v="18"/>
    <x v="152"/>
    <n v="50"/>
    <x v="6"/>
    <x v="18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x v="6"/>
    <s v="EUR"/>
    <x v="1136"/>
    <x v="1136"/>
    <x v="0"/>
    <x v="79"/>
    <x v="1"/>
    <x v="18"/>
    <x v="887"/>
    <n v="45"/>
    <x v="6"/>
    <x v="18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x v="0"/>
    <s v="USD"/>
    <x v="1137"/>
    <x v="1137"/>
    <x v="0"/>
    <x v="70"/>
    <x v="1"/>
    <x v="18"/>
    <x v="888"/>
    <n v="253.2051282051282"/>
    <x v="6"/>
    <x v="18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x v="0"/>
    <s v="USD"/>
    <x v="1138"/>
    <x v="1138"/>
    <x v="0"/>
    <x v="80"/>
    <x v="1"/>
    <x v="18"/>
    <x v="737"/>
    <n v="31.25"/>
    <x v="6"/>
    <x v="18"/>
    <x v="1138"/>
    <x v="1138"/>
  </r>
  <r>
    <n v="1139"/>
    <s v="Soulwalker"/>
    <s v="Take control of the Void and bend it to your will as you perfect your strategy and amass your deck. The light gathers, your power grows"/>
    <x v="6"/>
    <n v="5"/>
    <x v="2"/>
    <x v="0"/>
    <s v="USD"/>
    <x v="1139"/>
    <x v="1139"/>
    <x v="0"/>
    <x v="29"/>
    <x v="1"/>
    <x v="18"/>
    <x v="889"/>
    <n v="5"/>
    <x v="6"/>
    <x v="18"/>
    <x v="1139"/>
    <x v="1139"/>
  </r>
  <r>
    <n v="1140"/>
    <s v="Medieval Empire by Bear Games"/>
    <s v="We are creating the next epic Massive Multiplayer Online-Real Time Strategy game and we want you to be a part of it!"/>
    <x v="10"/>
    <n v="0"/>
    <x v="2"/>
    <x v="1"/>
    <s v="GBP"/>
    <x v="1140"/>
    <x v="1140"/>
    <x v="0"/>
    <x v="78"/>
    <x v="1"/>
    <x v="18"/>
    <x v="109"/>
    <e v="#DIV/0!"/>
    <x v="6"/>
    <x v="18"/>
    <x v="1140"/>
    <x v="1140"/>
  </r>
  <r>
    <n v="1141"/>
    <s v="Arena Z - Zombie Survival"/>
    <s v="I think this will be a great game!"/>
    <x v="2"/>
    <n v="0"/>
    <x v="2"/>
    <x v="12"/>
    <s v="EUR"/>
    <x v="1141"/>
    <x v="1141"/>
    <x v="0"/>
    <x v="78"/>
    <x v="1"/>
    <x v="18"/>
    <x v="109"/>
    <e v="#DIV/0!"/>
    <x v="6"/>
    <x v="18"/>
    <x v="1141"/>
    <x v="1141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x v="0"/>
    <s v="USD"/>
    <x v="1142"/>
    <x v="1142"/>
    <x v="0"/>
    <x v="78"/>
    <x v="1"/>
    <x v="18"/>
    <x v="109"/>
    <e v="#DIV/0!"/>
    <x v="6"/>
    <x v="18"/>
    <x v="1142"/>
    <x v="1142"/>
  </r>
  <r>
    <n v="1143"/>
    <s v="Convergence: Rift Wars"/>
    <s v="Convergence: RiftWars is a easy to approach competitive turn-based strategy game, featuring quick game play and military tactics."/>
    <x v="101"/>
    <n v="186"/>
    <x v="2"/>
    <x v="0"/>
    <s v="USD"/>
    <x v="1143"/>
    <x v="1143"/>
    <x v="0"/>
    <x v="22"/>
    <x v="1"/>
    <x v="18"/>
    <x v="890"/>
    <n v="23.25"/>
    <x v="6"/>
    <x v="18"/>
    <x v="1143"/>
    <x v="1143"/>
  </r>
  <r>
    <n v="1144"/>
    <s v="We Need Your Help to Finish Our BBQ Food Truck"/>
    <s v="We need your help to finish our food truck. We are building a BBQ Food Truck to serve competition style BBQ."/>
    <x v="219"/>
    <n v="0"/>
    <x v="2"/>
    <x v="0"/>
    <s v="USD"/>
    <x v="1144"/>
    <x v="1144"/>
    <x v="0"/>
    <x v="78"/>
    <x v="1"/>
    <x v="19"/>
    <x v="109"/>
    <e v="#DIV/0!"/>
    <x v="7"/>
    <x v="19"/>
    <x v="1144"/>
    <x v="1144"/>
  </r>
  <r>
    <n v="1145"/>
    <s v="A FORK IN THE ROAD food truck"/>
    <s v="Emphasizing locally and responsibly raised ingredients, serving delicious food! I need your help."/>
    <x v="58"/>
    <n v="100"/>
    <x v="2"/>
    <x v="0"/>
    <s v="USD"/>
    <x v="1145"/>
    <x v="1145"/>
    <x v="0"/>
    <x v="29"/>
    <x v="1"/>
    <x v="19"/>
    <x v="415"/>
    <n v="100"/>
    <x v="7"/>
    <x v="19"/>
    <x v="1145"/>
    <x v="1145"/>
  </r>
  <r>
    <n v="1146"/>
    <s v="Sleepy PIg Barbecue: Auburn's First BBQ Food Truck"/>
    <s v="Bringing the flavor of competition BBQ to small town Auburn with the ease of a big city food truck."/>
    <x v="12"/>
    <n v="530"/>
    <x v="2"/>
    <x v="0"/>
    <s v="USD"/>
    <x v="1146"/>
    <x v="1146"/>
    <x v="0"/>
    <x v="8"/>
    <x v="1"/>
    <x v="19"/>
    <x v="891"/>
    <n v="44.166666666666664"/>
    <x v="7"/>
    <x v="19"/>
    <x v="1146"/>
    <x v="1146"/>
  </r>
  <r>
    <n v="1147"/>
    <s v="baked pugtato"/>
    <s v="amazing gourmet baked potato truck with variable options for everyone, its always been my dream, help me make it come true :)."/>
    <x v="31"/>
    <n v="0"/>
    <x v="2"/>
    <x v="5"/>
    <s v="CAD"/>
    <x v="1147"/>
    <x v="1147"/>
    <x v="0"/>
    <x v="78"/>
    <x v="1"/>
    <x v="19"/>
    <x v="109"/>
    <e v="#DIV/0!"/>
    <x v="7"/>
    <x v="19"/>
    <x v="1147"/>
    <x v="1147"/>
  </r>
  <r>
    <n v="1148"/>
    <s v="Warren's / Adilyn's Rollin' Bistro"/>
    <s v="New local (Louisville, KY.) food truck with a refreshing spin on rolling kitchens."/>
    <x v="36"/>
    <n v="73"/>
    <x v="2"/>
    <x v="0"/>
    <s v="USD"/>
    <x v="1148"/>
    <x v="1148"/>
    <x v="0"/>
    <x v="83"/>
    <x v="1"/>
    <x v="19"/>
    <x v="892"/>
    <n v="24.333333333333332"/>
    <x v="7"/>
    <x v="19"/>
    <x v="1148"/>
    <x v="1148"/>
  </r>
  <r>
    <n v="1149"/>
    <s v="The Floridian Food Truck"/>
    <s v="Bringing culturally diverse Floridian cuisine to the people!"/>
    <x v="63"/>
    <n v="75"/>
    <x v="2"/>
    <x v="0"/>
    <s v="USD"/>
    <x v="1149"/>
    <x v="1149"/>
    <x v="0"/>
    <x v="84"/>
    <x v="1"/>
    <x v="19"/>
    <x v="840"/>
    <n v="37.5"/>
    <x v="7"/>
    <x v="19"/>
    <x v="1149"/>
    <x v="1149"/>
  </r>
  <r>
    <n v="1150"/>
    <s v="Chef Po's Food Truck"/>
    <s v="Bringing delicious authentic and fusion Taiwanese Food to the West Coast."/>
    <x v="30"/>
    <n v="252"/>
    <x v="2"/>
    <x v="0"/>
    <s v="USD"/>
    <x v="1150"/>
    <x v="1150"/>
    <x v="0"/>
    <x v="79"/>
    <x v="1"/>
    <x v="19"/>
    <x v="893"/>
    <n v="42"/>
    <x v="7"/>
    <x v="19"/>
    <x v="1150"/>
    <x v="1150"/>
  </r>
  <r>
    <n v="1151"/>
    <s v="Blaze'n Pontiac Grill"/>
    <s v="Basically home style foods as huge sandwiches, burgers, and apps. Limitited to NOTHING. Irish,Mexican, cajÃ£n, southern bqq even veggies"/>
    <x v="31"/>
    <n v="0"/>
    <x v="2"/>
    <x v="0"/>
    <s v="USD"/>
    <x v="1151"/>
    <x v="1151"/>
    <x v="0"/>
    <x v="78"/>
    <x v="1"/>
    <x v="19"/>
    <x v="109"/>
    <e v="#DIV/0!"/>
    <x v="7"/>
    <x v="19"/>
    <x v="1151"/>
    <x v="1151"/>
  </r>
  <r>
    <n v="1152"/>
    <s v="Peruvian King Food Truck"/>
    <s v="Peruvian food truck with an LA twist."/>
    <x v="194"/>
    <n v="911"/>
    <x v="2"/>
    <x v="0"/>
    <s v="USD"/>
    <x v="1152"/>
    <x v="1152"/>
    <x v="0"/>
    <x v="41"/>
    <x v="1"/>
    <x v="19"/>
    <x v="894"/>
    <n v="60.733333333333334"/>
    <x v="7"/>
    <x v="19"/>
    <x v="1152"/>
    <x v="1152"/>
  </r>
  <r>
    <n v="1153"/>
    <s v="The Cold Spot Mobile Trailer"/>
    <s v="A mobile concession trailer for snow cones, ice cream, smoothies and more"/>
    <x v="6"/>
    <n v="50"/>
    <x v="2"/>
    <x v="0"/>
    <s v="USD"/>
    <x v="1153"/>
    <x v="1153"/>
    <x v="0"/>
    <x v="29"/>
    <x v="1"/>
    <x v="19"/>
    <x v="895"/>
    <n v="50"/>
    <x v="7"/>
    <x v="19"/>
    <x v="1153"/>
    <x v="1153"/>
  </r>
  <r>
    <n v="1154"/>
    <s v="Food Truck Funding"/>
    <s v="We're about to launch our first ever food truck to share our amazing food and we need your help! Be a part of our truck!"/>
    <x v="10"/>
    <n v="325"/>
    <x v="2"/>
    <x v="0"/>
    <s v="USD"/>
    <x v="1154"/>
    <x v="1154"/>
    <x v="0"/>
    <x v="83"/>
    <x v="1"/>
    <x v="19"/>
    <x v="896"/>
    <n v="108.33333333333333"/>
    <x v="7"/>
    <x v="19"/>
    <x v="1154"/>
    <x v="1154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x v="0"/>
    <s v="USD"/>
    <x v="1155"/>
    <x v="1155"/>
    <x v="0"/>
    <x v="22"/>
    <x v="1"/>
    <x v="19"/>
    <x v="897"/>
    <n v="23.5"/>
    <x v="7"/>
    <x v="19"/>
    <x v="1155"/>
    <x v="1155"/>
  </r>
  <r>
    <n v="1156"/>
    <s v="Harley Hawg Dogs, Inc"/>
    <s v="A Food Truck featuring Deep Fried Natural Casing Beef/Pork mix Hot Dogs, New York Style Rippers. Also serving Fresh Cut Fries."/>
    <x v="115"/>
    <n v="0"/>
    <x v="2"/>
    <x v="0"/>
    <s v="USD"/>
    <x v="1156"/>
    <x v="1156"/>
    <x v="0"/>
    <x v="78"/>
    <x v="1"/>
    <x v="19"/>
    <x v="109"/>
    <e v="#DIV/0!"/>
    <x v="7"/>
    <x v="19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x v="0"/>
    <s v="USD"/>
    <x v="1157"/>
    <x v="1157"/>
    <x v="0"/>
    <x v="83"/>
    <x v="1"/>
    <x v="19"/>
    <x v="898"/>
    <n v="50.333333333333336"/>
    <x v="7"/>
    <x v="19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x v="0"/>
    <s v="USD"/>
    <x v="1158"/>
    <x v="1158"/>
    <x v="0"/>
    <x v="83"/>
    <x v="1"/>
    <x v="19"/>
    <x v="899"/>
    <n v="11.666666666666666"/>
    <x v="7"/>
    <x v="19"/>
    <x v="1158"/>
    <x v="1158"/>
  </r>
  <r>
    <n v="1159"/>
    <s v="Skewed Up Food Truck"/>
    <s v="Skewed Up food truck is my dream and need help getting it started, presenting some to the bank for my loan, spice up logo, etc."/>
    <x v="220"/>
    <n v="0"/>
    <x v="2"/>
    <x v="0"/>
    <s v="USD"/>
    <x v="1159"/>
    <x v="1159"/>
    <x v="0"/>
    <x v="78"/>
    <x v="1"/>
    <x v="19"/>
    <x v="109"/>
    <e v="#DIV/0!"/>
    <x v="7"/>
    <x v="19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x v="0"/>
    <s v="USD"/>
    <x v="1160"/>
    <x v="1160"/>
    <x v="0"/>
    <x v="10"/>
    <x v="1"/>
    <x v="19"/>
    <x v="900"/>
    <n v="60.789473684210527"/>
    <x v="7"/>
    <x v="19"/>
    <x v="1160"/>
    <x v="1160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x v="0"/>
    <s v="USD"/>
    <x v="1161"/>
    <x v="1161"/>
    <x v="0"/>
    <x v="78"/>
    <x v="1"/>
    <x v="19"/>
    <x v="109"/>
    <e v="#DIV/0!"/>
    <x v="7"/>
    <x v="19"/>
    <x v="1161"/>
    <x v="1161"/>
  </r>
  <r>
    <n v="1162"/>
    <s v="Super Natural Kooking"/>
    <s v="Solar Powered, Recycled Fryer Oil for Truck Fuel, Locally Grown Organic &amp; Hormone Free Foods, Pop-up Bands, Private Party and Functions"/>
    <x v="127"/>
    <n v="35"/>
    <x v="2"/>
    <x v="0"/>
    <s v="USD"/>
    <x v="1162"/>
    <x v="1162"/>
    <x v="0"/>
    <x v="84"/>
    <x v="1"/>
    <x v="19"/>
    <x v="901"/>
    <n v="17.5"/>
    <x v="7"/>
    <x v="19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x v="0"/>
    <s v="USD"/>
    <x v="1163"/>
    <x v="1163"/>
    <x v="0"/>
    <x v="78"/>
    <x v="1"/>
    <x v="19"/>
    <x v="109"/>
    <e v="#DIV/0!"/>
    <x v="7"/>
    <x v="19"/>
    <x v="1163"/>
    <x v="1163"/>
  </r>
  <r>
    <n v="1164"/>
    <s v="Bayou Classic BBQ"/>
    <s v="Bayou Classic BBQ will be  Mansura,LA _x000a_newest and best mobile food truck_x000a_serving delicious BBQ Georgia style slow_x000a_smoke BBQ!"/>
    <x v="3"/>
    <n v="0"/>
    <x v="2"/>
    <x v="0"/>
    <s v="USD"/>
    <x v="1164"/>
    <x v="1164"/>
    <x v="0"/>
    <x v="78"/>
    <x v="1"/>
    <x v="19"/>
    <x v="109"/>
    <e v="#DIV/0!"/>
    <x v="7"/>
    <x v="19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x v="0"/>
    <s v="USD"/>
    <x v="1165"/>
    <x v="1165"/>
    <x v="0"/>
    <x v="20"/>
    <x v="1"/>
    <x v="19"/>
    <x v="902"/>
    <n v="82.82"/>
    <x v="7"/>
    <x v="19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x v="0"/>
    <s v="USD"/>
    <x v="1166"/>
    <x v="1166"/>
    <x v="0"/>
    <x v="22"/>
    <x v="1"/>
    <x v="19"/>
    <x v="903"/>
    <n v="358.875"/>
    <x v="7"/>
    <x v="19"/>
    <x v="1166"/>
    <x v="1166"/>
  </r>
  <r>
    <n v="1167"/>
    <s v="Empanada Express Food Truck"/>
    <s v="A mobile food truck serving up a Latino-inspired fusion cuisine using fresh, local, &amp; organic ingredients!"/>
    <x v="127"/>
    <n v="979"/>
    <x v="2"/>
    <x v="0"/>
    <s v="USD"/>
    <x v="1167"/>
    <x v="1167"/>
    <x v="0"/>
    <x v="38"/>
    <x v="1"/>
    <x v="19"/>
    <x v="904"/>
    <n v="61.1875"/>
    <x v="7"/>
    <x v="19"/>
    <x v="1167"/>
    <x v="1167"/>
  </r>
  <r>
    <n v="1168"/>
    <s v="SiMpLy FreSH fOoD TrUck"/>
    <s v="Simply fresh farm to table on wheels working close with local farms to ensure the highest of quality of product ."/>
    <x v="102"/>
    <n v="1020"/>
    <x v="2"/>
    <x v="0"/>
    <s v="USD"/>
    <x v="1168"/>
    <x v="1168"/>
    <x v="0"/>
    <x v="83"/>
    <x v="1"/>
    <x v="19"/>
    <x v="905"/>
    <n v="340"/>
    <x v="7"/>
    <x v="19"/>
    <x v="1168"/>
    <x v="1168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x v="0"/>
    <s v="USD"/>
    <x v="1169"/>
    <x v="1169"/>
    <x v="0"/>
    <x v="83"/>
    <x v="1"/>
    <x v="19"/>
    <x v="906"/>
    <n v="5.666666666666667"/>
    <x v="7"/>
    <x v="19"/>
    <x v="1169"/>
    <x v="1169"/>
  </r>
  <r>
    <n v="1170"/>
    <s v="Its A Rib Thing"/>
    <s v="They are sweet, sticky and incredibly addictive. People are left with a huge smile and a full stomach but still ask for more!!!"/>
    <x v="31"/>
    <n v="100"/>
    <x v="2"/>
    <x v="1"/>
    <s v="GBP"/>
    <x v="1170"/>
    <x v="1170"/>
    <x v="0"/>
    <x v="84"/>
    <x v="1"/>
    <x v="19"/>
    <x v="177"/>
    <n v="50"/>
    <x v="7"/>
    <x v="19"/>
    <x v="1170"/>
    <x v="1170"/>
  </r>
  <r>
    <n v="1171"/>
    <s v="The Mean Green Purple Machine"/>
    <s v="Tulsa's first true biodiesel, alternative energy powered food truck! Oh yeah, and delicious food!"/>
    <x v="31"/>
    <n v="25"/>
    <x v="2"/>
    <x v="0"/>
    <s v="USD"/>
    <x v="1171"/>
    <x v="1171"/>
    <x v="0"/>
    <x v="29"/>
    <x v="1"/>
    <x v="19"/>
    <x v="370"/>
    <n v="25"/>
    <x v="7"/>
    <x v="19"/>
    <x v="1171"/>
    <x v="1171"/>
  </r>
  <r>
    <n v="1172"/>
    <s v="let your dayz take you to the dogs."/>
    <s v="Bringing YOUR favorite dog recipes to the streets."/>
    <x v="7"/>
    <n v="0"/>
    <x v="2"/>
    <x v="0"/>
    <s v="USD"/>
    <x v="1172"/>
    <x v="1172"/>
    <x v="0"/>
    <x v="78"/>
    <x v="1"/>
    <x v="19"/>
    <x v="109"/>
    <e v="#DIV/0!"/>
    <x v="7"/>
    <x v="19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x v="0"/>
    <s v="USD"/>
    <x v="1173"/>
    <x v="1173"/>
    <x v="0"/>
    <x v="29"/>
    <x v="1"/>
    <x v="19"/>
    <x v="907"/>
    <n v="30"/>
    <x v="7"/>
    <x v="19"/>
    <x v="1173"/>
    <x v="1173"/>
  </r>
  <r>
    <n v="1174"/>
    <s v="Give The Black Burro a Stable Stable"/>
    <s v="Help me purchase a parking space to be the Burro's permanant home, I need your help to raise $15,000!"/>
    <x v="36"/>
    <n v="886"/>
    <x v="2"/>
    <x v="0"/>
    <s v="USD"/>
    <x v="1174"/>
    <x v="1174"/>
    <x v="0"/>
    <x v="10"/>
    <x v="1"/>
    <x v="19"/>
    <x v="908"/>
    <n v="46.631578947368418"/>
    <x v="7"/>
    <x v="19"/>
    <x v="1174"/>
    <x v="1174"/>
  </r>
  <r>
    <n v="1175"/>
    <s v="Bad To The Cone Food Service ATX"/>
    <s v="&quot;Create-Your-Cone&quot;. Freshly made waffle cones stuffed with your choice of yummy ingredients, or frozen yogurt!"/>
    <x v="22"/>
    <n v="585"/>
    <x v="2"/>
    <x v="0"/>
    <s v="USD"/>
    <x v="1175"/>
    <x v="1175"/>
    <x v="0"/>
    <x v="82"/>
    <x v="1"/>
    <x v="19"/>
    <x v="909"/>
    <n v="65"/>
    <x v="7"/>
    <x v="19"/>
    <x v="1175"/>
    <x v="1175"/>
  </r>
  <r>
    <n v="1176"/>
    <s v="Mirlin's Sushi"/>
    <s v="Mirlins Sushi!_x000a_Find us on Facebook!_x000a_(Gives backers a voice, and a direct link to us! No kickstarter disappearing act here!)"/>
    <x v="164"/>
    <n v="10"/>
    <x v="2"/>
    <x v="2"/>
    <s v="AUD"/>
    <x v="1176"/>
    <x v="1176"/>
    <x v="0"/>
    <x v="29"/>
    <x v="1"/>
    <x v="19"/>
    <x v="910"/>
    <n v="10"/>
    <x v="7"/>
    <x v="19"/>
    <x v="1176"/>
    <x v="1176"/>
  </r>
  <r>
    <n v="1177"/>
    <s v="Funnel Cakes come to the UK!"/>
    <s v="Its CRAZY the UK is still in the dark about funnel cakes! We want to convert a trailer and show the country what they've been missing!"/>
    <x v="12"/>
    <n v="0"/>
    <x v="2"/>
    <x v="1"/>
    <s v="GBP"/>
    <x v="1177"/>
    <x v="1177"/>
    <x v="0"/>
    <x v="78"/>
    <x v="1"/>
    <x v="19"/>
    <x v="109"/>
    <e v="#DIV/0!"/>
    <x v="7"/>
    <x v="19"/>
    <x v="1177"/>
    <x v="1177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x v="0"/>
    <s v="USD"/>
    <x v="1178"/>
    <x v="1178"/>
    <x v="0"/>
    <x v="29"/>
    <x v="1"/>
    <x v="19"/>
    <x v="440"/>
    <n v="5"/>
    <x v="7"/>
    <x v="19"/>
    <x v="1178"/>
    <x v="1178"/>
  </r>
  <r>
    <n v="1179"/>
    <s v="El Camion Roja"/>
    <s v="Mexican Style Food Truck, run by a Red Seal Chef, in a town with NO MEXICAN FOOD! That is a culinary emergency situation!"/>
    <x v="127"/>
    <n v="3200"/>
    <x v="2"/>
    <x v="5"/>
    <s v="CAD"/>
    <x v="1179"/>
    <x v="1179"/>
    <x v="0"/>
    <x v="81"/>
    <x v="1"/>
    <x v="19"/>
    <x v="911"/>
    <n v="640"/>
    <x v="7"/>
    <x v="19"/>
    <x v="1179"/>
    <x v="1179"/>
  </r>
  <r>
    <n v="1180"/>
    <s v="Hogzilla S.O.W. (Squeals On Wheels) A Veteran Owned Company"/>
    <s v="We would like to start a military-themed food truck to serve the Battle Creek/Kalamazoo area."/>
    <x v="63"/>
    <n v="5875"/>
    <x v="2"/>
    <x v="0"/>
    <s v="USD"/>
    <x v="1180"/>
    <x v="1180"/>
    <x v="0"/>
    <x v="268"/>
    <x v="1"/>
    <x v="19"/>
    <x v="912"/>
    <n v="69.117647058823536"/>
    <x v="7"/>
    <x v="19"/>
    <x v="1180"/>
    <x v="1180"/>
  </r>
  <r>
    <n v="1181"/>
    <s v="Gringo Loco Tacos Food Truck"/>
    <s v="Bringing the best tacos to the streets of Chicago!"/>
    <x v="63"/>
    <n v="4"/>
    <x v="2"/>
    <x v="0"/>
    <s v="USD"/>
    <x v="1181"/>
    <x v="1181"/>
    <x v="0"/>
    <x v="83"/>
    <x v="1"/>
    <x v="19"/>
    <x v="168"/>
    <n v="1.3333333333333333"/>
    <x v="7"/>
    <x v="19"/>
    <x v="1181"/>
    <x v="1181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x v="0"/>
    <s v="USD"/>
    <x v="1182"/>
    <x v="1182"/>
    <x v="0"/>
    <x v="80"/>
    <x v="1"/>
    <x v="19"/>
    <x v="913"/>
    <n v="10.5"/>
    <x v="7"/>
    <x v="19"/>
    <x v="1182"/>
    <x v="1182"/>
  </r>
  <r>
    <n v="1183"/>
    <s v="Freshie's Donuts Food Trailer"/>
    <s v="Help Freshie keep her dream alive by pledging to get a donut truck! She will be able to do events as well as cater to the community"/>
    <x v="30"/>
    <n v="100"/>
    <x v="2"/>
    <x v="0"/>
    <s v="USD"/>
    <x v="1183"/>
    <x v="1183"/>
    <x v="0"/>
    <x v="83"/>
    <x v="1"/>
    <x v="19"/>
    <x v="914"/>
    <n v="33.333333333333336"/>
    <x v="7"/>
    <x v="19"/>
    <x v="1183"/>
    <x v="1183"/>
  </r>
  <r>
    <n v="1184"/>
    <s v="2016/2017 Cyclocross Album"/>
    <s v="This coffee table album is the chronicle of the 2016/2017 cyclocross season, the latest edition of the renowned cyclephotos books."/>
    <x v="29"/>
    <n v="23086"/>
    <x v="0"/>
    <x v="1"/>
    <s v="GBP"/>
    <x v="1184"/>
    <x v="1184"/>
    <x v="0"/>
    <x v="269"/>
    <x v="0"/>
    <x v="20"/>
    <x v="915"/>
    <n v="61.562666666666665"/>
    <x v="8"/>
    <x v="20"/>
    <x v="1184"/>
    <x v="1184"/>
  </r>
  <r>
    <n v="1185"/>
    <s v="Katrina  Reflections"/>
    <s v="A photo exhibition and book showcasing images and stories of our time in New Orleans, commemorating Katrinaâ€™s ten year anniversary."/>
    <x v="78"/>
    <n v="13180"/>
    <x v="0"/>
    <x v="0"/>
    <s v="USD"/>
    <x v="1185"/>
    <x v="1185"/>
    <x v="0"/>
    <x v="112"/>
    <x v="0"/>
    <x v="20"/>
    <x v="916"/>
    <n v="118.73873873873873"/>
    <x v="8"/>
    <x v="20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x v="1"/>
    <s v="GBP"/>
    <x v="1186"/>
    <x v="1186"/>
    <x v="0"/>
    <x v="252"/>
    <x v="0"/>
    <x v="20"/>
    <x v="589"/>
    <n v="65.081300813008127"/>
    <x v="8"/>
    <x v="20"/>
    <x v="1186"/>
    <x v="1186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x v="0"/>
    <s v="USD"/>
    <x v="1187"/>
    <x v="1187"/>
    <x v="0"/>
    <x v="16"/>
    <x v="0"/>
    <x v="20"/>
    <x v="917"/>
    <n v="130.15714285714284"/>
    <x v="8"/>
    <x v="20"/>
    <x v="1187"/>
    <x v="1187"/>
  </r>
  <r>
    <n v="1188"/>
    <s v="Because Dance."/>
    <s v="A photobook of young dancers and their inspiring stories, photographed in beautiful and unique locations."/>
    <x v="13"/>
    <n v="3211"/>
    <x v="0"/>
    <x v="5"/>
    <s v="CAD"/>
    <x v="1188"/>
    <x v="1188"/>
    <x v="0"/>
    <x v="268"/>
    <x v="0"/>
    <x v="20"/>
    <x v="918"/>
    <n v="37.776470588235291"/>
    <x v="8"/>
    <x v="20"/>
    <x v="1188"/>
    <x v="1188"/>
  </r>
  <r>
    <n v="1189"/>
    <s v="Road Ramblers"/>
    <s v="A couple of experienced road trippers setting out for the big one. Six months traveling in a converted bus with a book at the end."/>
    <x v="7"/>
    <n v="9700"/>
    <x v="0"/>
    <x v="0"/>
    <s v="USD"/>
    <x v="1189"/>
    <x v="1189"/>
    <x v="0"/>
    <x v="48"/>
    <x v="0"/>
    <x v="20"/>
    <x v="919"/>
    <n v="112.79069767441861"/>
    <x v="8"/>
    <x v="20"/>
    <x v="1189"/>
    <x v="1189"/>
  </r>
  <r>
    <n v="1190"/>
    <s v="The Reality Of Chronic Illness - The Book"/>
    <s v="A pairing of self portraiture and writing to shed light on the reality of life with chronic illness."/>
    <x v="2"/>
    <n v="675"/>
    <x v="0"/>
    <x v="0"/>
    <s v="USD"/>
    <x v="1190"/>
    <x v="1190"/>
    <x v="0"/>
    <x v="62"/>
    <x v="0"/>
    <x v="20"/>
    <x v="920"/>
    <n v="51.92307692307692"/>
    <x v="8"/>
    <x v="20"/>
    <x v="1190"/>
    <x v="1190"/>
  </r>
  <r>
    <n v="1191"/>
    <s v="Good Morning Japan"/>
    <s v="A photo journal capturing 30 days of sweetness in Kyoto, Tokyo, and more. Join me to see the cutest &amp; prettiest images of Japan :)"/>
    <x v="200"/>
    <n v="2945"/>
    <x v="0"/>
    <x v="0"/>
    <s v="USD"/>
    <x v="1191"/>
    <x v="1191"/>
    <x v="0"/>
    <x v="51"/>
    <x v="0"/>
    <x v="20"/>
    <x v="921"/>
    <n v="89.242424242424249"/>
    <x v="8"/>
    <x v="20"/>
    <x v="1191"/>
    <x v="1191"/>
  </r>
  <r>
    <n v="1192"/>
    <s v="Other Worlds - A Make 100 Project"/>
    <s v="A macro landscape photography art book &amp; limited edition prints. A Make 100 project."/>
    <x v="213"/>
    <n v="290"/>
    <x v="0"/>
    <x v="1"/>
    <s v="GBP"/>
    <x v="1192"/>
    <x v="1192"/>
    <x v="0"/>
    <x v="41"/>
    <x v="0"/>
    <x v="20"/>
    <x v="922"/>
    <n v="19.333333333333332"/>
    <x v="8"/>
    <x v="20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x v="0"/>
    <s v="USD"/>
    <x v="1193"/>
    <x v="1193"/>
    <x v="0"/>
    <x v="270"/>
    <x v="0"/>
    <x v="20"/>
    <x v="923"/>
    <n v="79.967032967032964"/>
    <x v="8"/>
    <x v="20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x v="17"/>
    <s v="EUR"/>
    <x v="1194"/>
    <x v="1194"/>
    <x v="0"/>
    <x v="271"/>
    <x v="0"/>
    <x v="20"/>
    <x v="924"/>
    <n v="56.414565826330531"/>
    <x v="8"/>
    <x v="20"/>
    <x v="1194"/>
    <x v="1194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x v="13"/>
    <s v="EUR"/>
    <x v="1195"/>
    <x v="1195"/>
    <x v="0"/>
    <x v="203"/>
    <x v="0"/>
    <x v="20"/>
    <x v="920"/>
    <n v="79.411764705882348"/>
    <x v="8"/>
    <x v="20"/>
    <x v="1195"/>
    <x v="1195"/>
  </r>
  <r>
    <n v="1196"/>
    <s v="NAKED IBIZA - A Large Scale Photography Book by Dylan Rosser"/>
    <s v="A book of male nudes photographed on location in Ibiza over the last 4 years."/>
    <x v="107"/>
    <n v="39137"/>
    <x v="0"/>
    <x v="1"/>
    <s v="GBP"/>
    <x v="1196"/>
    <x v="1196"/>
    <x v="0"/>
    <x v="272"/>
    <x v="0"/>
    <x v="20"/>
    <x v="925"/>
    <n v="76.439453125"/>
    <x v="8"/>
    <x v="20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x v="0"/>
    <s v="USD"/>
    <x v="1197"/>
    <x v="1197"/>
    <x v="0"/>
    <x v="100"/>
    <x v="0"/>
    <x v="20"/>
    <x v="926"/>
    <n v="121"/>
    <x v="8"/>
    <x v="20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x v="0"/>
    <s v="USD"/>
    <x v="1198"/>
    <x v="1198"/>
    <x v="0"/>
    <x v="157"/>
    <x v="0"/>
    <x v="20"/>
    <x v="927"/>
    <n v="54.616766467065865"/>
    <x v="8"/>
    <x v="20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x v="1"/>
    <s v="GBP"/>
    <x v="1199"/>
    <x v="1199"/>
    <x v="0"/>
    <x v="82"/>
    <x v="0"/>
    <x v="20"/>
    <x v="928"/>
    <n v="299.22222222222223"/>
    <x v="8"/>
    <x v="20"/>
    <x v="1199"/>
    <x v="1199"/>
  </r>
  <r>
    <n v="1200"/>
    <s v="Modern Nomads"/>
    <s v="Modern Nomads Journal is an 88 page magazine style publication containing photo stories about Somalis in the Horn of Africa."/>
    <x v="225"/>
    <n v="6029"/>
    <x v="0"/>
    <x v="0"/>
    <s v="USD"/>
    <x v="1200"/>
    <x v="1200"/>
    <x v="0"/>
    <x v="273"/>
    <x v="0"/>
    <x v="20"/>
    <x v="929"/>
    <n v="58.533980582524272"/>
    <x v="8"/>
    <x v="20"/>
    <x v="1200"/>
    <x v="1200"/>
  </r>
  <r>
    <n v="1201"/>
    <s v="Invisible People of Belarus"/>
    <s v="Documentary book about the lives of disabled people and Chernobyl victims living in governmental institutions called Internats"/>
    <x v="12"/>
    <n v="6146.27"/>
    <x v="0"/>
    <x v="1"/>
    <s v="GBP"/>
    <x v="1201"/>
    <x v="1201"/>
    <x v="0"/>
    <x v="112"/>
    <x v="0"/>
    <x v="20"/>
    <x v="930"/>
    <n v="55.371801801801809"/>
    <x v="8"/>
    <x v="20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x v="2"/>
    <s v="AUD"/>
    <x v="1202"/>
    <x v="1202"/>
    <x v="0"/>
    <x v="197"/>
    <x v="0"/>
    <x v="20"/>
    <x v="931"/>
    <n v="183.80442804428046"/>
    <x v="8"/>
    <x v="20"/>
    <x v="1202"/>
    <x v="1202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x v="0"/>
    <s v="USD"/>
    <x v="1203"/>
    <x v="1203"/>
    <x v="0"/>
    <x v="21"/>
    <x v="0"/>
    <x v="20"/>
    <x v="932"/>
    <n v="165.34653465346534"/>
    <x v="8"/>
    <x v="20"/>
    <x v="1203"/>
    <x v="1203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x v="0"/>
    <s v="USD"/>
    <x v="1204"/>
    <x v="1204"/>
    <x v="0"/>
    <x v="7"/>
    <x v="0"/>
    <x v="20"/>
    <x v="933"/>
    <n v="234.78947368421052"/>
    <x v="8"/>
    <x v="20"/>
    <x v="1204"/>
    <x v="1204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x v="12"/>
    <s v="EUR"/>
    <x v="1205"/>
    <x v="1205"/>
    <x v="0"/>
    <x v="95"/>
    <x v="0"/>
    <x v="20"/>
    <x v="934"/>
    <n v="211.48387096774192"/>
    <x v="8"/>
    <x v="20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x v="15"/>
    <s v="EUR"/>
    <x v="1206"/>
    <x v="1206"/>
    <x v="0"/>
    <x v="58"/>
    <x v="0"/>
    <x v="20"/>
    <x v="935"/>
    <n v="32.34375"/>
    <x v="8"/>
    <x v="20"/>
    <x v="1206"/>
    <x v="1206"/>
  </r>
  <r>
    <n v="1207"/>
    <s v="ITALIANA"/>
    <s v="A humanistic photo book about ancestral &amp; post-modern Italy."/>
    <x v="227"/>
    <n v="17396"/>
    <x v="0"/>
    <x v="13"/>
    <s v="EUR"/>
    <x v="1207"/>
    <x v="1207"/>
    <x v="0"/>
    <x v="261"/>
    <x v="0"/>
    <x v="20"/>
    <x v="936"/>
    <n v="123.37588652482269"/>
    <x v="8"/>
    <x v="20"/>
    <x v="1207"/>
    <x v="1207"/>
  </r>
  <r>
    <n v="1208"/>
    <s v="Into The Great White Sands"/>
    <s v="Help me complete the photography and publish a fine art book on White Sands National Monument, a uniquely significant place."/>
    <x v="3"/>
    <n v="15530"/>
    <x v="0"/>
    <x v="0"/>
    <s v="USD"/>
    <x v="1208"/>
    <x v="1208"/>
    <x v="0"/>
    <x v="11"/>
    <x v="0"/>
    <x v="20"/>
    <x v="937"/>
    <n v="207.06666666666666"/>
    <x v="8"/>
    <x v="20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x v="0"/>
    <s v="USD"/>
    <x v="1209"/>
    <x v="1209"/>
    <x v="0"/>
    <x v="67"/>
    <x v="0"/>
    <x v="20"/>
    <x v="938"/>
    <n v="138.2608695652174"/>
    <x v="8"/>
    <x v="20"/>
    <x v="1209"/>
    <x v="1209"/>
  </r>
  <r>
    <n v="1210"/>
    <s v="Det Andra GÃ¶teborg"/>
    <s v="En fotobok om livet i det enda andra GÃ¶teborg i vÃ¤rlden"/>
    <x v="22"/>
    <n v="50863"/>
    <x v="0"/>
    <x v="11"/>
    <s v="SEK"/>
    <x v="1210"/>
    <x v="1210"/>
    <x v="0"/>
    <x v="273"/>
    <x v="0"/>
    <x v="20"/>
    <x v="939"/>
    <n v="493.81553398058253"/>
    <x v="8"/>
    <x v="20"/>
    <x v="1210"/>
    <x v="1210"/>
  </r>
  <r>
    <n v="1211"/>
    <s v="500 Views of Japan"/>
    <s v="From 2010 to 2015, I took over 15 000 photos in Japan. Here's 500 of them. Landscape, city view, people and so much more!"/>
    <x v="28"/>
    <n v="1011"/>
    <x v="0"/>
    <x v="5"/>
    <s v="CAD"/>
    <x v="1211"/>
    <x v="1211"/>
    <x v="0"/>
    <x v="79"/>
    <x v="0"/>
    <x v="20"/>
    <x v="940"/>
    <n v="168.5"/>
    <x v="8"/>
    <x v="20"/>
    <x v="1211"/>
    <x v="1211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x v="0"/>
    <s v="USD"/>
    <x v="1212"/>
    <x v="1212"/>
    <x v="0"/>
    <x v="183"/>
    <x v="0"/>
    <x v="20"/>
    <x v="941"/>
    <n v="38.867469879518069"/>
    <x v="8"/>
    <x v="20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x v="1"/>
    <s v="GBP"/>
    <x v="1213"/>
    <x v="1213"/>
    <x v="0"/>
    <x v="52"/>
    <x v="0"/>
    <x v="20"/>
    <x v="942"/>
    <n v="61.527777777777779"/>
    <x v="8"/>
    <x v="20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x v="0"/>
    <s v="USD"/>
    <x v="1214"/>
    <x v="1214"/>
    <x v="0"/>
    <x v="20"/>
    <x v="0"/>
    <x v="20"/>
    <x v="943"/>
    <n v="105.44"/>
    <x v="8"/>
    <x v="20"/>
    <x v="1214"/>
    <x v="1214"/>
  </r>
  <r>
    <n v="1215"/>
    <s v="ShootTokyo: The Book"/>
    <s v="A photography book that brings you on a journey through Tokyo and beyond.   This is a collection of my best images from ShootTokyo."/>
    <x v="10"/>
    <n v="39304.01"/>
    <x v="0"/>
    <x v="0"/>
    <s v="USD"/>
    <x v="1215"/>
    <x v="1215"/>
    <x v="0"/>
    <x v="274"/>
    <x v="0"/>
    <x v="20"/>
    <x v="944"/>
    <n v="71.592003642987251"/>
    <x v="8"/>
    <x v="20"/>
    <x v="1215"/>
    <x v="1215"/>
  </r>
  <r>
    <n v="1216"/>
    <s v="In Training: a book of Bonsai photographs"/>
    <s v="A fine art photography book taking a new look at the art of bonsai."/>
    <x v="32"/>
    <n v="20398"/>
    <x v="0"/>
    <x v="0"/>
    <s v="USD"/>
    <x v="1216"/>
    <x v="1216"/>
    <x v="0"/>
    <x v="147"/>
    <x v="0"/>
    <x v="20"/>
    <x v="945"/>
    <n v="91.882882882882882"/>
    <x v="8"/>
    <x v="20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x v="0"/>
    <s v="USD"/>
    <x v="1217"/>
    <x v="1217"/>
    <x v="0"/>
    <x v="275"/>
    <x v="0"/>
    <x v="20"/>
    <x v="946"/>
    <n v="148.57377049180329"/>
    <x v="8"/>
    <x v="20"/>
    <x v="1217"/>
    <x v="1217"/>
  </r>
  <r>
    <n v="1218"/>
    <s v="The Alaska Range"/>
    <s v="The Mountaineers Books and I, Carl Battreall, have teamed up to create the first photography book of the legendary Alaska Range."/>
    <x v="7"/>
    <n v="15505"/>
    <x v="0"/>
    <x v="0"/>
    <s v="USD"/>
    <x v="1218"/>
    <x v="1218"/>
    <x v="0"/>
    <x v="30"/>
    <x v="0"/>
    <x v="20"/>
    <x v="947"/>
    <n v="174.2134831460674"/>
    <x v="8"/>
    <x v="20"/>
    <x v="1218"/>
    <x v="1218"/>
  </r>
  <r>
    <n v="1219"/>
    <s v="The Box"/>
    <s v="The Box is a fine art book of Ron Amato's innovative and seductive photography project."/>
    <x v="229"/>
    <n v="26024"/>
    <x v="0"/>
    <x v="0"/>
    <s v="USD"/>
    <x v="1219"/>
    <x v="1219"/>
    <x v="0"/>
    <x v="35"/>
    <x v="0"/>
    <x v="20"/>
    <x v="948"/>
    <n v="102.86166007905139"/>
    <x v="8"/>
    <x v="20"/>
    <x v="1219"/>
    <x v="1219"/>
  </r>
  <r>
    <n v="1220"/>
    <s v="All The People"/>
    <s v="A beautiful photo art book of portraits and conversations with people that may expand your idea of gender."/>
    <x v="36"/>
    <n v="15565"/>
    <x v="0"/>
    <x v="12"/>
    <s v="EUR"/>
    <x v="1220"/>
    <x v="1220"/>
    <x v="0"/>
    <x v="205"/>
    <x v="0"/>
    <x v="20"/>
    <x v="949"/>
    <n v="111.17857142857143"/>
    <x v="8"/>
    <x v="20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x v="1"/>
    <s v="GBP"/>
    <x v="1221"/>
    <x v="1221"/>
    <x v="0"/>
    <x v="273"/>
    <x v="0"/>
    <x v="20"/>
    <x v="950"/>
    <n v="23.796213592233013"/>
    <x v="8"/>
    <x v="20"/>
    <x v="1221"/>
    <x v="1221"/>
  </r>
  <r>
    <n v="1222"/>
    <s v="Project Pilgrim"/>
    <s v="Project Pilgrim is my effort to work towards normalizing mental health."/>
    <x v="23"/>
    <n v="11215"/>
    <x v="0"/>
    <x v="5"/>
    <s v="CAD"/>
    <x v="1222"/>
    <x v="1222"/>
    <x v="0"/>
    <x v="276"/>
    <x v="0"/>
    <x v="20"/>
    <x v="951"/>
    <n v="81.268115942028984"/>
    <x v="8"/>
    <x v="20"/>
    <x v="1222"/>
    <x v="1222"/>
  </r>
  <r>
    <n v="1223"/>
    <s v="YOSEMITE PEOPLE"/>
    <s v="A photography book focusing on the people rather than the nature at Yosemite National Park."/>
    <x v="230"/>
    <n v="22197"/>
    <x v="0"/>
    <x v="0"/>
    <s v="USD"/>
    <x v="1223"/>
    <x v="1223"/>
    <x v="0"/>
    <x v="277"/>
    <x v="0"/>
    <x v="20"/>
    <x v="952"/>
    <n v="116.21465968586388"/>
    <x v="8"/>
    <x v="20"/>
    <x v="1223"/>
    <x v="1223"/>
  </r>
  <r>
    <n v="1224"/>
    <s v="&quot;I Dreamed Last Night&quot; Album (Canceled)"/>
    <s v="Modern Celtic influenced CD.  Help me finish what I started before the stroke."/>
    <x v="36"/>
    <n v="1060"/>
    <x v="1"/>
    <x v="0"/>
    <s v="USD"/>
    <x v="1224"/>
    <x v="1224"/>
    <x v="0"/>
    <x v="59"/>
    <x v="1"/>
    <x v="21"/>
    <x v="953"/>
    <n v="58.888888888888886"/>
    <x v="4"/>
    <x v="21"/>
    <x v="1224"/>
    <x v="1224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x v="0"/>
    <s v="USD"/>
    <x v="1225"/>
    <x v="1225"/>
    <x v="0"/>
    <x v="83"/>
    <x v="1"/>
    <x v="21"/>
    <x v="954"/>
    <n v="44"/>
    <x v="4"/>
    <x v="21"/>
    <x v="1225"/>
    <x v="1225"/>
  </r>
  <r>
    <n v="1226"/>
    <s v="Pavlo is Filming  a PBS Concert Special (Canceled)"/>
    <s v="Pavlo will be independently filming his second full length PBS Special and DVD in May with director George Veras"/>
    <x v="63"/>
    <n v="1937"/>
    <x v="1"/>
    <x v="0"/>
    <s v="USD"/>
    <x v="1226"/>
    <x v="1226"/>
    <x v="0"/>
    <x v="244"/>
    <x v="1"/>
    <x v="21"/>
    <x v="955"/>
    <n v="48.424999999999997"/>
    <x v="4"/>
    <x v="21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x v="0"/>
    <s v="USD"/>
    <x v="1227"/>
    <x v="1227"/>
    <x v="0"/>
    <x v="78"/>
    <x v="1"/>
    <x v="21"/>
    <x v="109"/>
    <e v="#DIV/0!"/>
    <x v="4"/>
    <x v="21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x v="0"/>
    <s v="USD"/>
    <x v="1228"/>
    <x v="1228"/>
    <x v="0"/>
    <x v="54"/>
    <x v="1"/>
    <x v="21"/>
    <x v="956"/>
    <n v="61.041666666666664"/>
    <x v="4"/>
    <x v="21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x v="0"/>
    <s v="USD"/>
    <x v="1229"/>
    <x v="1229"/>
    <x v="0"/>
    <x v="29"/>
    <x v="1"/>
    <x v="21"/>
    <x v="957"/>
    <n v="25"/>
    <x v="4"/>
    <x v="21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x v="0"/>
    <s v="USD"/>
    <x v="1230"/>
    <x v="1230"/>
    <x v="0"/>
    <x v="78"/>
    <x v="1"/>
    <x v="21"/>
    <x v="109"/>
    <e v="#DIV/0!"/>
    <x v="4"/>
    <x v="21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x v="0"/>
    <s v="USD"/>
    <x v="1231"/>
    <x v="1231"/>
    <x v="0"/>
    <x v="78"/>
    <x v="1"/>
    <x v="21"/>
    <x v="109"/>
    <e v="#DIV/0!"/>
    <x v="4"/>
    <x v="21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x v="0"/>
    <s v="USD"/>
    <x v="1232"/>
    <x v="1232"/>
    <x v="0"/>
    <x v="29"/>
    <x v="1"/>
    <x v="21"/>
    <x v="417"/>
    <n v="40"/>
    <x v="4"/>
    <x v="21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x v="0"/>
    <s v="USD"/>
    <x v="1233"/>
    <x v="1233"/>
    <x v="0"/>
    <x v="79"/>
    <x v="1"/>
    <x v="21"/>
    <x v="958"/>
    <n v="19.333333333333332"/>
    <x v="4"/>
    <x v="21"/>
    <x v="1233"/>
    <x v="1233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x v="1"/>
    <s v="GBP"/>
    <x v="1234"/>
    <x v="1234"/>
    <x v="0"/>
    <x v="78"/>
    <x v="1"/>
    <x v="21"/>
    <x v="109"/>
    <e v="#DIV/0!"/>
    <x v="4"/>
    <x v="21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x v="0"/>
    <s v="USD"/>
    <x v="1235"/>
    <x v="1235"/>
    <x v="0"/>
    <x v="79"/>
    <x v="1"/>
    <x v="21"/>
    <x v="959"/>
    <n v="35"/>
    <x v="4"/>
    <x v="21"/>
    <x v="1235"/>
    <x v="1235"/>
  </r>
  <r>
    <n v="1236"/>
    <s v="&quot;Volando&quot; CD Release (Canceled)"/>
    <s v="Raising money to give the musicians their due."/>
    <x v="30"/>
    <n v="0"/>
    <x v="1"/>
    <x v="0"/>
    <s v="USD"/>
    <x v="1236"/>
    <x v="1236"/>
    <x v="0"/>
    <x v="78"/>
    <x v="1"/>
    <x v="21"/>
    <x v="109"/>
    <e v="#DIV/0!"/>
    <x v="4"/>
    <x v="21"/>
    <x v="1236"/>
    <x v="1236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x v="0"/>
    <s v="USD"/>
    <x v="1237"/>
    <x v="1237"/>
    <x v="0"/>
    <x v="78"/>
    <x v="1"/>
    <x v="21"/>
    <x v="109"/>
    <e v="#DIV/0!"/>
    <x v="4"/>
    <x v="21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x v="0"/>
    <s v="USD"/>
    <x v="1238"/>
    <x v="1238"/>
    <x v="0"/>
    <x v="83"/>
    <x v="1"/>
    <x v="21"/>
    <x v="960"/>
    <n v="59.333333333333336"/>
    <x v="4"/>
    <x v="21"/>
    <x v="1238"/>
    <x v="1238"/>
  </r>
  <r>
    <n v="1239"/>
    <s v="Help Calmenco! finance new CD and Tour (Canceled)"/>
    <s v="Please consider helping us with our new CD and Riverdance Tour"/>
    <x v="30"/>
    <n v="0"/>
    <x v="1"/>
    <x v="0"/>
    <s v="USD"/>
    <x v="1239"/>
    <x v="1239"/>
    <x v="0"/>
    <x v="78"/>
    <x v="1"/>
    <x v="21"/>
    <x v="109"/>
    <e v="#DIV/0!"/>
    <x v="4"/>
    <x v="21"/>
    <x v="1239"/>
    <x v="1239"/>
  </r>
  <r>
    <n v="1240"/>
    <s v="Message of Peace, Love &amp; Unity (Canceled)"/>
    <s v="Sharing positive vibes of Peace, Love &amp; Unity with the World through conscious Reggae Music!"/>
    <x v="6"/>
    <n v="241"/>
    <x v="1"/>
    <x v="0"/>
    <s v="USD"/>
    <x v="1240"/>
    <x v="1240"/>
    <x v="0"/>
    <x v="22"/>
    <x v="1"/>
    <x v="21"/>
    <x v="961"/>
    <n v="30.125"/>
    <x v="4"/>
    <x v="21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x v="0"/>
    <s v="USD"/>
    <x v="1241"/>
    <x v="1241"/>
    <x v="0"/>
    <x v="69"/>
    <x v="1"/>
    <x v="21"/>
    <x v="962"/>
    <n v="74.617647058823536"/>
    <x v="4"/>
    <x v="21"/>
    <x v="1241"/>
    <x v="1241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x v="0"/>
    <s v="USD"/>
    <x v="1242"/>
    <x v="1242"/>
    <x v="0"/>
    <x v="29"/>
    <x v="1"/>
    <x v="21"/>
    <x v="963"/>
    <n v="5"/>
    <x v="4"/>
    <x v="21"/>
    <x v="1242"/>
    <x v="1242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x v="0"/>
    <s v="USD"/>
    <x v="1243"/>
    <x v="1243"/>
    <x v="0"/>
    <x v="44"/>
    <x v="1"/>
    <x v="21"/>
    <x v="964"/>
    <n v="44.5"/>
    <x v="4"/>
    <x v="21"/>
    <x v="1243"/>
    <x v="1243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x v="0"/>
    <s v="USD"/>
    <x v="1244"/>
    <x v="1244"/>
    <x v="1"/>
    <x v="43"/>
    <x v="0"/>
    <x v="11"/>
    <x v="965"/>
    <n v="46.133333333333333"/>
    <x v="4"/>
    <x v="11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x v="0"/>
    <s v="USD"/>
    <x v="1245"/>
    <x v="1245"/>
    <x v="1"/>
    <x v="57"/>
    <x v="0"/>
    <x v="11"/>
    <x v="966"/>
    <n v="141.47058823529412"/>
    <x v="4"/>
    <x v="11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x v="0"/>
    <s v="USD"/>
    <x v="1246"/>
    <x v="1246"/>
    <x v="1"/>
    <x v="162"/>
    <x v="0"/>
    <x v="11"/>
    <x v="967"/>
    <n v="75.483870967741936"/>
    <x v="4"/>
    <x v="11"/>
    <x v="1246"/>
    <x v="1246"/>
  </r>
  <r>
    <n v="1247"/>
    <s v="BRAIN DEAD to record debut EP with SLAYER producer!"/>
    <s v="BRAIN DEAD is going to record their debut EP and they need your help, Bozos!"/>
    <x v="8"/>
    <n v="4275"/>
    <x v="0"/>
    <x v="0"/>
    <s v="USD"/>
    <x v="1247"/>
    <x v="1247"/>
    <x v="1"/>
    <x v="133"/>
    <x v="0"/>
    <x v="11"/>
    <x v="968"/>
    <n v="85.5"/>
    <x v="4"/>
    <x v="11"/>
    <x v="1247"/>
    <x v="1247"/>
  </r>
  <r>
    <n v="1248"/>
    <s v="The Vandies // Full length album!"/>
    <s v="The Vandies make pop rock in glorious Portland, Oregon. Help us fund our first full length album!"/>
    <x v="30"/>
    <n v="3791"/>
    <x v="0"/>
    <x v="0"/>
    <s v="USD"/>
    <x v="1248"/>
    <x v="1248"/>
    <x v="1"/>
    <x v="211"/>
    <x v="0"/>
    <x v="11"/>
    <x v="969"/>
    <n v="64.254237288135599"/>
    <x v="4"/>
    <x v="11"/>
    <x v="1248"/>
    <x v="1248"/>
  </r>
  <r>
    <n v="1249"/>
    <s v="Matt Stansberry &amp; The Romance - Debut EP"/>
    <s v="&quot;Let's Brighten It Up&quot; will be a seven song EP of originals heavily inspired by music from the 50s and 60s"/>
    <x v="10"/>
    <n v="5222"/>
    <x v="0"/>
    <x v="0"/>
    <s v="USD"/>
    <x v="1249"/>
    <x v="1249"/>
    <x v="1"/>
    <x v="75"/>
    <x v="0"/>
    <x v="11"/>
    <x v="970"/>
    <n v="64.46913580246914"/>
    <x v="4"/>
    <x v="11"/>
    <x v="1249"/>
    <x v="1249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x v="0"/>
    <s v="USD"/>
    <x v="1250"/>
    <x v="1250"/>
    <x v="1"/>
    <x v="278"/>
    <x v="0"/>
    <x v="11"/>
    <x v="971"/>
    <n v="118.2007874015748"/>
    <x v="4"/>
    <x v="11"/>
    <x v="1250"/>
    <x v="1250"/>
  </r>
  <r>
    <n v="1251"/>
    <s v="Jack Oblivian Harlan t Bobo Limes european tour"/>
    <s v="A tour of europe with 3 memphis artist, Jack Oblivian, Harlan T Bobo and Shawn Cripps."/>
    <x v="12"/>
    <n v="6108"/>
    <x v="0"/>
    <x v="0"/>
    <s v="USD"/>
    <x v="1251"/>
    <x v="1251"/>
    <x v="1"/>
    <x v="142"/>
    <x v="0"/>
    <x v="11"/>
    <x v="972"/>
    <n v="82.540540540540547"/>
    <x v="4"/>
    <x v="11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x v="0"/>
    <s v="USD"/>
    <x v="1252"/>
    <x v="1252"/>
    <x v="1"/>
    <x v="261"/>
    <x v="0"/>
    <x v="11"/>
    <x v="973"/>
    <n v="34.170212765957444"/>
    <x v="4"/>
    <x v="11"/>
    <x v="1252"/>
    <x v="1252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x v="0"/>
    <s v="USD"/>
    <x v="1253"/>
    <x v="1253"/>
    <x v="1"/>
    <x v="279"/>
    <x v="0"/>
    <x v="11"/>
    <x v="974"/>
    <n v="42.73322081575246"/>
    <x v="4"/>
    <x v="11"/>
    <x v="1253"/>
    <x v="1253"/>
  </r>
  <r>
    <n v="1254"/>
    <s v="Album4"/>
    <s v="Fresh off the heels of, &quot;Let the Waves Come in Threes,&quot; (#6 National Folk Chart) we're making a new record. Huge thanks for your help!"/>
    <x v="233"/>
    <n v="13323"/>
    <x v="0"/>
    <x v="0"/>
    <s v="USD"/>
    <x v="1254"/>
    <x v="1254"/>
    <x v="1"/>
    <x v="261"/>
    <x v="0"/>
    <x v="11"/>
    <x v="975"/>
    <n v="94.489361702127653"/>
    <x v="4"/>
    <x v="11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x v="0"/>
    <s v="USD"/>
    <x v="1255"/>
    <x v="1255"/>
    <x v="1"/>
    <x v="280"/>
    <x v="0"/>
    <x v="11"/>
    <x v="976"/>
    <n v="55.697247706422019"/>
    <x v="4"/>
    <x v="11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x v="0"/>
    <s v="USD"/>
    <x v="1256"/>
    <x v="1256"/>
    <x v="1"/>
    <x v="281"/>
    <x v="0"/>
    <x v="11"/>
    <x v="977"/>
    <n v="98.030831024930734"/>
    <x v="4"/>
    <x v="11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x v="0"/>
    <s v="USD"/>
    <x v="1257"/>
    <x v="1257"/>
    <x v="1"/>
    <x v="282"/>
    <x v="0"/>
    <x v="11"/>
    <x v="978"/>
    <n v="92.102272727272734"/>
    <x v="4"/>
    <x v="11"/>
    <x v="1257"/>
    <x v="1257"/>
  </r>
  <r>
    <n v="1258"/>
    <s v="Mustard Plug New Record!"/>
    <s v="Mustard Plug needs help funding their new record.  Please help the Grand Rapids, MI band put out their 7th record!"/>
    <x v="14"/>
    <n v="25577.56"/>
    <x v="0"/>
    <x v="0"/>
    <s v="USD"/>
    <x v="1258"/>
    <x v="1258"/>
    <x v="1"/>
    <x v="283"/>
    <x v="0"/>
    <x v="11"/>
    <x v="979"/>
    <n v="38.175462686567165"/>
    <x v="4"/>
    <x v="11"/>
    <x v="1258"/>
    <x v="1258"/>
  </r>
  <r>
    <n v="1259"/>
    <s v="Help Falling From One complete their CD!!!"/>
    <s v="Falling From One is currently in the studio recording their first CD and they need your help!"/>
    <x v="30"/>
    <n v="2606"/>
    <x v="0"/>
    <x v="0"/>
    <s v="USD"/>
    <x v="1259"/>
    <x v="1259"/>
    <x v="1"/>
    <x v="93"/>
    <x v="0"/>
    <x v="11"/>
    <x v="980"/>
    <n v="27.145833333333332"/>
    <x v="4"/>
    <x v="11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x v="0"/>
    <s v="USD"/>
    <x v="1260"/>
    <x v="1260"/>
    <x v="1"/>
    <x v="142"/>
    <x v="0"/>
    <x v="11"/>
    <x v="981"/>
    <n v="50.689189189189186"/>
    <x v="4"/>
    <x v="11"/>
    <x v="1260"/>
    <x v="1260"/>
  </r>
  <r>
    <n v="1261"/>
    <s v="The Puget EP's Vinyl Release"/>
    <s v="We just recorded a stellar EP and we're trying to put it out on vinyl.  Can you help these punx out?"/>
    <x v="13"/>
    <n v="2025"/>
    <x v="0"/>
    <x v="0"/>
    <s v="USD"/>
    <x v="1261"/>
    <x v="1261"/>
    <x v="1"/>
    <x v="47"/>
    <x v="0"/>
    <x v="11"/>
    <x v="982"/>
    <n v="38.942307692307693"/>
    <x v="4"/>
    <x v="11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x v="5"/>
    <s v="CAD"/>
    <x v="1262"/>
    <x v="1262"/>
    <x v="1"/>
    <x v="217"/>
    <x v="0"/>
    <x v="11"/>
    <x v="983"/>
    <n v="77.638095238095232"/>
    <x v="4"/>
    <x v="11"/>
    <x v="1262"/>
    <x v="1262"/>
  </r>
  <r>
    <n v="1263"/>
    <s v="New Tropic Bombs EP ~ &quot;Return to Bomber Bay&quot;"/>
    <s v="A fresh batch of chaos from Toledo, Ohio's reggae-rockers, Tropic Bombs!"/>
    <x v="15"/>
    <n v="1785"/>
    <x v="0"/>
    <x v="0"/>
    <s v="USD"/>
    <x v="1263"/>
    <x v="1263"/>
    <x v="1"/>
    <x v="14"/>
    <x v="0"/>
    <x v="11"/>
    <x v="984"/>
    <n v="43.536585365853661"/>
    <x v="4"/>
    <x v="11"/>
    <x v="1263"/>
    <x v="1263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x v="0"/>
    <s v="USD"/>
    <x v="1264"/>
    <x v="1264"/>
    <x v="1"/>
    <x v="69"/>
    <x v="0"/>
    <x v="11"/>
    <x v="985"/>
    <n v="31.823529411764707"/>
    <x v="4"/>
    <x v="11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x v="0"/>
    <s v="USD"/>
    <x v="1265"/>
    <x v="1265"/>
    <x v="1"/>
    <x v="36"/>
    <x v="0"/>
    <x v="11"/>
    <x v="986"/>
    <n v="63.184393939393942"/>
    <x v="4"/>
    <x v="11"/>
    <x v="1265"/>
    <x v="1265"/>
  </r>
  <r>
    <n v="1266"/>
    <s v="Sensory Station's First EP"/>
    <s v="We are looking to record our first EP produced by Aaron Harris (ISIS/Palms) at Studio West."/>
    <x v="196"/>
    <n v="9545"/>
    <x v="0"/>
    <x v="0"/>
    <s v="USD"/>
    <x v="1266"/>
    <x v="1266"/>
    <x v="1"/>
    <x v="133"/>
    <x v="0"/>
    <x v="11"/>
    <x v="987"/>
    <n v="190.9"/>
    <x v="4"/>
    <x v="11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x v="0"/>
    <s v="USD"/>
    <x v="1267"/>
    <x v="1267"/>
    <x v="1"/>
    <x v="180"/>
    <x v="0"/>
    <x v="11"/>
    <x v="972"/>
    <n v="140.85534591194968"/>
    <x v="4"/>
    <x v="11"/>
    <x v="1267"/>
    <x v="1267"/>
  </r>
  <r>
    <n v="1268"/>
    <s v="Full Devil Jacket 2nd Album Release"/>
    <s v="Full Devil Jacket Is releasing their first record in over 12 yrs and we want you to be a part of it!"/>
    <x v="14"/>
    <n v="14000"/>
    <x v="0"/>
    <x v="0"/>
    <s v="USD"/>
    <x v="1268"/>
    <x v="1268"/>
    <x v="1"/>
    <x v="0"/>
    <x v="0"/>
    <x v="11"/>
    <x v="988"/>
    <n v="76.92307692307692"/>
    <x v="4"/>
    <x v="11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x v="0"/>
    <s v="USD"/>
    <x v="1269"/>
    <x v="1269"/>
    <x v="1"/>
    <x v="190"/>
    <x v="0"/>
    <x v="11"/>
    <x v="989"/>
    <n v="99.15533980582525"/>
    <x v="4"/>
    <x v="11"/>
    <x v="1269"/>
    <x v="1269"/>
  </r>
  <r>
    <n v="1270"/>
    <s v="Resolution15 records their next album, Svaha"/>
    <s v="We make awake metal using violins in place of guitars and want to record a full length album."/>
    <x v="3"/>
    <n v="11472"/>
    <x v="0"/>
    <x v="0"/>
    <s v="USD"/>
    <x v="1270"/>
    <x v="1270"/>
    <x v="1"/>
    <x v="39"/>
    <x v="0"/>
    <x v="11"/>
    <x v="990"/>
    <n v="67.881656804733723"/>
    <x v="4"/>
    <x v="11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x v="0"/>
    <s v="USD"/>
    <x v="1271"/>
    <x v="1271"/>
    <x v="1"/>
    <x v="162"/>
    <x v="0"/>
    <x v="11"/>
    <x v="972"/>
    <n v="246.29032258064515"/>
    <x v="4"/>
    <x v="11"/>
    <x v="1271"/>
    <x v="1271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x v="0"/>
    <s v="USD"/>
    <x v="1272"/>
    <x v="1272"/>
    <x v="1"/>
    <x v="33"/>
    <x v="0"/>
    <x v="11"/>
    <x v="938"/>
    <n v="189.28571428571428"/>
    <x v="4"/>
    <x v="11"/>
    <x v="1272"/>
    <x v="1272"/>
  </r>
  <r>
    <n v="1273"/>
    <s v="Run Coyote &quot;Youth Haunts&quot; - Vinyl LP and CD"/>
    <s v="Run Coyote is raising funds to produce their debut album - &quot;Youth Haunts&quot; - on vinyl LP and CD"/>
    <x v="23"/>
    <n v="4140"/>
    <x v="0"/>
    <x v="5"/>
    <s v="CAD"/>
    <x v="1273"/>
    <x v="1273"/>
    <x v="1"/>
    <x v="241"/>
    <x v="0"/>
    <x v="11"/>
    <x v="991"/>
    <n v="76.666666666666671"/>
    <x v="4"/>
    <x v="11"/>
    <x v="1273"/>
    <x v="1273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x v="0"/>
    <s v="USD"/>
    <x v="1274"/>
    <x v="1274"/>
    <x v="1"/>
    <x v="284"/>
    <x v="0"/>
    <x v="11"/>
    <x v="992"/>
    <n v="82.963254817987149"/>
    <x v="4"/>
    <x v="11"/>
    <x v="1274"/>
    <x v="1274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x v="0"/>
    <s v="USD"/>
    <x v="1275"/>
    <x v="1275"/>
    <x v="1"/>
    <x v="285"/>
    <x v="0"/>
    <x v="11"/>
    <x v="993"/>
    <n v="62.522107969151669"/>
    <x v="4"/>
    <x v="11"/>
    <x v="1275"/>
    <x v="1275"/>
  </r>
  <r>
    <n v="1276"/>
    <s v="MR. DREAM GOES TO JAIL"/>
    <s v="Sponsor this Brooklyn punk band's debut seven-inch, MR. DREAM GOES TO JAIL."/>
    <x v="9"/>
    <n v="3132.63"/>
    <x v="0"/>
    <x v="0"/>
    <s v="USD"/>
    <x v="1276"/>
    <x v="1276"/>
    <x v="1"/>
    <x v="32"/>
    <x v="0"/>
    <x v="11"/>
    <x v="994"/>
    <n v="46.06808823529412"/>
    <x v="4"/>
    <x v="11"/>
    <x v="1276"/>
    <x v="1276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x v="0"/>
    <s v="USD"/>
    <x v="1277"/>
    <x v="1277"/>
    <x v="1"/>
    <x v="286"/>
    <x v="0"/>
    <x v="11"/>
    <x v="995"/>
    <n v="38.543946731234868"/>
    <x v="4"/>
    <x v="11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x v="0"/>
    <s v="USD"/>
    <x v="1278"/>
    <x v="1278"/>
    <x v="1"/>
    <x v="245"/>
    <x v="0"/>
    <x v="11"/>
    <x v="996"/>
    <n v="53.005263157894738"/>
    <x v="4"/>
    <x v="11"/>
    <x v="1278"/>
    <x v="1278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x v="0"/>
    <s v="USD"/>
    <x v="1279"/>
    <x v="1279"/>
    <x v="1"/>
    <x v="143"/>
    <x v="0"/>
    <x v="11"/>
    <x v="997"/>
    <n v="73.355396825396824"/>
    <x v="4"/>
    <x v="11"/>
    <x v="1279"/>
    <x v="1279"/>
  </r>
  <r>
    <n v="1280"/>
    <s v="Nothing More's New Album"/>
    <s v="Nothing More is recording their forthcoming record and needs to join forces with you to make this album HUGE! "/>
    <x v="36"/>
    <n v="16636.78"/>
    <x v="0"/>
    <x v="0"/>
    <s v="USD"/>
    <x v="1280"/>
    <x v="1280"/>
    <x v="1"/>
    <x v="208"/>
    <x v="0"/>
    <x v="11"/>
    <x v="998"/>
    <n v="127.97523076923076"/>
    <x v="4"/>
    <x v="11"/>
    <x v="1280"/>
    <x v="1280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x v="0"/>
    <s v="USD"/>
    <x v="1281"/>
    <x v="1281"/>
    <x v="1"/>
    <x v="142"/>
    <x v="0"/>
    <x v="11"/>
    <x v="592"/>
    <n v="104.72972972972973"/>
    <x v="4"/>
    <x v="11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x v="0"/>
    <s v="USD"/>
    <x v="1282"/>
    <x v="1282"/>
    <x v="1"/>
    <x v="220"/>
    <x v="0"/>
    <x v="11"/>
    <x v="999"/>
    <n v="67.671532846715323"/>
    <x v="4"/>
    <x v="11"/>
    <x v="1282"/>
    <x v="1282"/>
  </r>
  <r>
    <n v="1283"/>
    <s v="Sketching In Stereo 3rd Album!"/>
    <s v="Our 3rd album is halfway complete, but we need your help to record, mix and master the final product!"/>
    <x v="28"/>
    <n v="2110.5"/>
    <x v="0"/>
    <x v="0"/>
    <s v="USD"/>
    <x v="1283"/>
    <x v="1283"/>
    <x v="1"/>
    <x v="19"/>
    <x v="0"/>
    <x v="11"/>
    <x v="1000"/>
    <n v="95.931818181818187"/>
    <x v="4"/>
    <x v="11"/>
    <x v="1283"/>
    <x v="1283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x v="0"/>
    <s v="USD"/>
    <x v="1284"/>
    <x v="1284"/>
    <x v="0"/>
    <x v="162"/>
    <x v="0"/>
    <x v="6"/>
    <x v="50"/>
    <n v="65.161290322580641"/>
    <x v="1"/>
    <x v="6"/>
    <x v="1284"/>
    <x v="1284"/>
  </r>
  <r>
    <n v="1285"/>
    <s v="We just keep going"/>
    <s v="The world premiere of hysterically funny and heartbreaking story about family, unconditional love and facing the unfaceable"/>
    <x v="13"/>
    <n v="2033"/>
    <x v="0"/>
    <x v="1"/>
    <s v="GBP"/>
    <x v="1285"/>
    <x v="1285"/>
    <x v="0"/>
    <x v="287"/>
    <x v="0"/>
    <x v="6"/>
    <x v="1001"/>
    <n v="32.269841269841272"/>
    <x v="1"/>
    <x v="6"/>
    <x v="1285"/>
    <x v="1285"/>
  </r>
  <r>
    <n v="1286"/>
    <s v="The Diary of a Nobody"/>
    <s v="A touring production of FRED's modern adaptation of the classic Victorian comic novel, reaching out to new audiences."/>
    <x v="15"/>
    <n v="1625"/>
    <x v="0"/>
    <x v="1"/>
    <s v="GBP"/>
    <x v="1286"/>
    <x v="1286"/>
    <x v="0"/>
    <x v="9"/>
    <x v="0"/>
    <x v="6"/>
    <x v="1002"/>
    <n v="81.25"/>
    <x v="1"/>
    <x v="6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x v="1"/>
    <s v="GBP"/>
    <x v="1287"/>
    <x v="1287"/>
    <x v="0"/>
    <x v="20"/>
    <x v="0"/>
    <x v="6"/>
    <x v="1003"/>
    <n v="24.2"/>
    <x v="1"/>
    <x v="6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x v="0"/>
    <s v="USD"/>
    <x v="1288"/>
    <x v="1288"/>
    <x v="0"/>
    <x v="42"/>
    <x v="0"/>
    <x v="6"/>
    <x v="1004"/>
    <n v="65.868852459016395"/>
    <x v="1"/>
    <x v="6"/>
    <x v="1288"/>
    <x v="1288"/>
  </r>
  <r>
    <n v="1289"/>
    <s v="No Brains for Dinner"/>
    <s v="A chilling original Edwardian Comedy of errors and foolishness made for the Patrick Henry College stage."/>
    <x v="15"/>
    <n v="1876"/>
    <x v="0"/>
    <x v="0"/>
    <s v="USD"/>
    <x v="1289"/>
    <x v="1289"/>
    <x v="0"/>
    <x v="47"/>
    <x v="0"/>
    <x v="6"/>
    <x v="1005"/>
    <n v="36.07692307692308"/>
    <x v="1"/>
    <x v="6"/>
    <x v="1289"/>
    <x v="1289"/>
  </r>
  <r>
    <n v="1290"/>
    <s v="I Died... I Came Back, ... Whatever"/>
    <s v="Sometimes your Heart has to STOP for your Life to START."/>
    <x v="8"/>
    <n v="3800"/>
    <x v="0"/>
    <x v="0"/>
    <s v="USD"/>
    <x v="1290"/>
    <x v="1290"/>
    <x v="0"/>
    <x v="48"/>
    <x v="0"/>
    <x v="6"/>
    <x v="1006"/>
    <n v="44.186046511627907"/>
    <x v="1"/>
    <x v="6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x v="0"/>
    <s v="USD"/>
    <x v="1291"/>
    <x v="1291"/>
    <x v="0"/>
    <x v="288"/>
    <x v="0"/>
    <x v="6"/>
    <x v="945"/>
    <n v="104.07142857142857"/>
    <x v="1"/>
    <x v="6"/>
    <x v="1291"/>
    <x v="1291"/>
  </r>
  <r>
    <n v="1292"/>
    <s v="Season Scandinavia"/>
    <s v="Empty Deck presents the most exciting unknown contemporary Scandinavian plays in co-production with The Other Room Theatre, Cardiff."/>
    <x v="180"/>
    <n v="1870"/>
    <x v="0"/>
    <x v="1"/>
    <s v="GBP"/>
    <x v="1292"/>
    <x v="1292"/>
    <x v="0"/>
    <x v="47"/>
    <x v="0"/>
    <x v="6"/>
    <x v="1007"/>
    <n v="35.96153846153846"/>
    <x v="1"/>
    <x v="6"/>
    <x v="1292"/>
    <x v="1292"/>
  </r>
  <r>
    <n v="1293"/>
    <s v="WORSE THAN TIGERS"/>
    <s v="Invest in the world premiere of WORSE THAN TIGERS at ACT, and in the future of Seattle's newest, female-led theatre company: RED STAGE."/>
    <x v="36"/>
    <n v="15335"/>
    <x v="0"/>
    <x v="0"/>
    <s v="USD"/>
    <x v="1293"/>
    <x v="1293"/>
    <x v="0"/>
    <x v="148"/>
    <x v="0"/>
    <x v="6"/>
    <x v="1008"/>
    <n v="127.79166666666667"/>
    <x v="1"/>
    <x v="6"/>
    <x v="1293"/>
    <x v="1293"/>
  </r>
  <r>
    <n v="1294"/>
    <s v="HELMER'S LOO"/>
    <s v="We have an award-winning Danish play, now we just need a bathroom set to perform it in. Spend a penny to help us build the set!"/>
    <x v="2"/>
    <n v="610"/>
    <x v="0"/>
    <x v="1"/>
    <s v="GBP"/>
    <x v="1294"/>
    <x v="1294"/>
    <x v="0"/>
    <x v="19"/>
    <x v="0"/>
    <x v="6"/>
    <x v="1009"/>
    <n v="27.727272727272727"/>
    <x v="1"/>
    <x v="6"/>
    <x v="1294"/>
    <x v="1294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x v="1"/>
    <s v="GBP"/>
    <x v="1295"/>
    <x v="1295"/>
    <x v="0"/>
    <x v="31"/>
    <x v="0"/>
    <x v="6"/>
    <x v="1010"/>
    <n v="39.828125"/>
    <x v="1"/>
    <x v="6"/>
    <x v="1295"/>
    <x v="1295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x v="1"/>
    <s v="GBP"/>
    <x v="1296"/>
    <x v="1296"/>
    <x v="0"/>
    <x v="23"/>
    <x v="0"/>
    <x v="6"/>
    <x v="1011"/>
    <n v="52.173913043478258"/>
    <x v="1"/>
    <x v="6"/>
    <x v="1296"/>
    <x v="1296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x v="0"/>
    <s v="USD"/>
    <x v="1297"/>
    <x v="1297"/>
    <x v="0"/>
    <x v="146"/>
    <x v="0"/>
    <x v="6"/>
    <x v="1012"/>
    <n v="92.037815126050418"/>
    <x v="1"/>
    <x v="6"/>
    <x v="1297"/>
    <x v="1297"/>
  </r>
  <r>
    <n v="1298"/>
    <s v="Dinosaur Dreams"/>
    <s v="A play that raises awareness for mental health and explores the psychological effects childhood abuse can have on an adult."/>
    <x v="13"/>
    <n v="2093"/>
    <x v="0"/>
    <x v="1"/>
    <s v="GBP"/>
    <x v="1298"/>
    <x v="1298"/>
    <x v="0"/>
    <x v="51"/>
    <x v="0"/>
    <x v="6"/>
    <x v="1013"/>
    <n v="63.424242424242422"/>
    <x v="1"/>
    <x v="6"/>
    <x v="1298"/>
    <x v="1298"/>
  </r>
  <r>
    <n v="1299"/>
    <s v="The (out)Siders Project"/>
    <s v="A new work inspired by the classic novel and created by Dallas teens under the direction of professional artists."/>
    <x v="8"/>
    <n v="4340"/>
    <x v="0"/>
    <x v="0"/>
    <s v="USD"/>
    <x v="1299"/>
    <x v="1299"/>
    <x v="0"/>
    <x v="58"/>
    <x v="0"/>
    <x v="6"/>
    <x v="1014"/>
    <n v="135.625"/>
    <x v="1"/>
    <x v="6"/>
    <x v="1299"/>
    <x v="1299"/>
  </r>
  <r>
    <n v="1300"/>
    <s v="Before The Lights Go Up"/>
    <s v="What would you do with the time ticking and the pressure building to make a choice?! Find out what happens in this hilarious new play!!"/>
    <x v="9"/>
    <n v="4050"/>
    <x v="0"/>
    <x v="0"/>
    <s v="USD"/>
    <x v="1300"/>
    <x v="1300"/>
    <x v="0"/>
    <x v="54"/>
    <x v="0"/>
    <x v="6"/>
    <x v="920"/>
    <n v="168.75"/>
    <x v="1"/>
    <x v="6"/>
    <x v="1300"/>
    <x v="1300"/>
  </r>
  <r>
    <n v="1301"/>
    <s v="the dreamer examines his pillow"/>
    <s v="The Attic Theater Company presents John Patrick Shanley's THE DREAMER EXAMINES HIS PILLOW, the first official revival since 1986"/>
    <x v="13"/>
    <n v="2055"/>
    <x v="0"/>
    <x v="0"/>
    <s v="USD"/>
    <x v="1301"/>
    <x v="1301"/>
    <x v="0"/>
    <x v="60"/>
    <x v="0"/>
    <x v="6"/>
    <x v="1015"/>
    <n v="70.862068965517238"/>
    <x v="1"/>
    <x v="6"/>
    <x v="1301"/>
    <x v="1301"/>
  </r>
  <r>
    <n v="1302"/>
    <s v="Help bring Boys of a Certain Age back to NYC!"/>
    <s v="Boys of a Certain Age is a unique and special show that we're trying to remount in New York City in 2017."/>
    <x v="30"/>
    <n v="2500"/>
    <x v="0"/>
    <x v="0"/>
    <s v="USD"/>
    <x v="1302"/>
    <x v="1302"/>
    <x v="0"/>
    <x v="133"/>
    <x v="0"/>
    <x v="6"/>
    <x v="31"/>
    <n v="50"/>
    <x v="1"/>
    <x v="6"/>
    <x v="1302"/>
    <x v="1302"/>
  </r>
  <r>
    <n v="1303"/>
    <s v="Forward Arena Theatre Company: Summer Season"/>
    <s v="Groundbreaking queer theatre."/>
    <x v="8"/>
    <n v="4559.13"/>
    <x v="0"/>
    <x v="1"/>
    <s v="GBP"/>
    <x v="1303"/>
    <x v="1303"/>
    <x v="0"/>
    <x v="52"/>
    <x v="0"/>
    <x v="6"/>
    <x v="1016"/>
    <n v="42.214166666666671"/>
    <x v="1"/>
    <x v="6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x v="1"/>
    <s v="GBP"/>
    <x v="1304"/>
    <x v="1304"/>
    <x v="0"/>
    <x v="201"/>
    <x v="1"/>
    <x v="8"/>
    <x v="1017"/>
    <n v="152.41346153846155"/>
    <x v="2"/>
    <x v="8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x v="0"/>
    <s v="USD"/>
    <x v="1305"/>
    <x v="1305"/>
    <x v="0"/>
    <x v="48"/>
    <x v="1"/>
    <x v="8"/>
    <x v="1018"/>
    <n v="90.616279069767444"/>
    <x v="2"/>
    <x v="8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x v="0"/>
    <s v="USD"/>
    <x v="1306"/>
    <x v="1306"/>
    <x v="0"/>
    <x v="289"/>
    <x v="1"/>
    <x v="8"/>
    <x v="1019"/>
    <n v="201.60393258426967"/>
    <x v="2"/>
    <x v="8"/>
    <x v="1306"/>
    <x v="1306"/>
  </r>
  <r>
    <n v="1307"/>
    <s v="VR Card - Customized Virtual Reality Viewer (Canceled)"/>
    <s v="Get VR to Everyone with Mailable, Ready to Use Viewers"/>
    <x v="63"/>
    <n v="5757"/>
    <x v="1"/>
    <x v="0"/>
    <s v="USD"/>
    <x v="1307"/>
    <x v="1307"/>
    <x v="0"/>
    <x v="43"/>
    <x v="1"/>
    <x v="8"/>
    <x v="1020"/>
    <n v="127.93333333333334"/>
    <x v="2"/>
    <x v="8"/>
    <x v="1307"/>
    <x v="1307"/>
  </r>
  <r>
    <n v="1308"/>
    <s v="Boost Band: Wristband Phone Charger (Canceled)"/>
    <s v="Boost Band, a wristband that charges any device"/>
    <x v="3"/>
    <n v="1136"/>
    <x v="1"/>
    <x v="0"/>
    <s v="USD"/>
    <x v="1308"/>
    <x v="1308"/>
    <x v="0"/>
    <x v="44"/>
    <x v="1"/>
    <x v="8"/>
    <x v="1021"/>
    <n v="29.894736842105264"/>
    <x v="2"/>
    <x v="8"/>
    <x v="1308"/>
    <x v="1308"/>
  </r>
  <r>
    <n v="1309"/>
    <s v="CORE : Roam (Canceled)"/>
    <s v="Wicked fun and built for excitement, CORE is the safest and most versatile speaker you've ever worn."/>
    <x v="236"/>
    <n v="12879"/>
    <x v="1"/>
    <x v="0"/>
    <s v="USD"/>
    <x v="1309"/>
    <x v="1309"/>
    <x v="0"/>
    <x v="2"/>
    <x v="1"/>
    <x v="8"/>
    <x v="1022"/>
    <n v="367.97142857142859"/>
    <x v="2"/>
    <x v="8"/>
    <x v="1309"/>
    <x v="1309"/>
  </r>
  <r>
    <n v="1310"/>
    <s v="k5-jkt.by kiger (Canceled)"/>
    <s v="An essential hoodie that holds all sized smart phones and keep your headphone wires tangle free."/>
    <x v="22"/>
    <n v="3100"/>
    <x v="1"/>
    <x v="0"/>
    <s v="USD"/>
    <x v="1310"/>
    <x v="1310"/>
    <x v="0"/>
    <x v="54"/>
    <x v="1"/>
    <x v="8"/>
    <x v="1023"/>
    <n v="129.16666666666666"/>
    <x v="2"/>
    <x v="8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x v="0"/>
    <s v="USD"/>
    <x v="1311"/>
    <x v="1311"/>
    <x v="0"/>
    <x v="61"/>
    <x v="1"/>
    <x v="8"/>
    <x v="1024"/>
    <n v="800.7"/>
    <x v="2"/>
    <x v="8"/>
    <x v="1311"/>
    <x v="1311"/>
  </r>
  <r>
    <n v="1312"/>
    <s v="GoSolo Hat for GoPro (Canceled)"/>
    <s v="People loved the original Black and Gray GoSolo hats and asked for more. So we received sample for 3 more colors!"/>
    <x v="210"/>
    <n v="28"/>
    <x v="1"/>
    <x v="0"/>
    <s v="USD"/>
    <x v="1312"/>
    <x v="1312"/>
    <x v="0"/>
    <x v="29"/>
    <x v="1"/>
    <x v="8"/>
    <x v="1025"/>
    <n v="28"/>
    <x v="2"/>
    <x v="8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x v="0"/>
    <s v="USD"/>
    <x v="1313"/>
    <x v="1313"/>
    <x v="0"/>
    <x v="259"/>
    <x v="1"/>
    <x v="8"/>
    <x v="1026"/>
    <n v="102.01639344262296"/>
    <x v="2"/>
    <x v="8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x v="0"/>
    <s v="USD"/>
    <x v="1314"/>
    <x v="1314"/>
    <x v="0"/>
    <x v="202"/>
    <x v="1"/>
    <x v="8"/>
    <x v="1027"/>
    <n v="184.36363636363637"/>
    <x v="2"/>
    <x v="8"/>
    <x v="1314"/>
    <x v="1314"/>
  </r>
  <r>
    <n v="1315"/>
    <s v="World's First Amphibious Heart Rate &amp; Fitness Wearable"/>
    <s v="Zoom will happen - THANK YOU! Received outside funding due amazing early success!"/>
    <x v="57"/>
    <n v="40404"/>
    <x v="1"/>
    <x v="0"/>
    <s v="USD"/>
    <x v="1315"/>
    <x v="1315"/>
    <x v="0"/>
    <x v="290"/>
    <x v="1"/>
    <x v="8"/>
    <x v="1028"/>
    <n v="162.91935483870967"/>
    <x v="2"/>
    <x v="8"/>
    <x v="1315"/>
    <x v="1315"/>
  </r>
  <r>
    <n v="1316"/>
    <s v="Future Belt (Canceled)"/>
    <s v="Future Belt comes in just 3 sizes, but yet, is designed to fit waists ranging from 25-55 inches. No batteries, no gimmicks."/>
    <x v="96"/>
    <n v="1"/>
    <x v="1"/>
    <x v="0"/>
    <s v="USD"/>
    <x v="1316"/>
    <x v="1316"/>
    <x v="0"/>
    <x v="29"/>
    <x v="1"/>
    <x v="8"/>
    <x v="1029"/>
    <n v="1"/>
    <x v="2"/>
    <x v="8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x v="8"/>
    <s v="DKK"/>
    <x v="1317"/>
    <x v="1317"/>
    <x v="0"/>
    <x v="10"/>
    <x v="1"/>
    <x v="8"/>
    <x v="1030"/>
    <n v="603.52631578947364"/>
    <x v="2"/>
    <x v="8"/>
    <x v="1317"/>
    <x v="1317"/>
  </r>
  <r>
    <n v="1318"/>
    <s v="Lucky Tag: A Smart Dog Wearable That Cares (Canceled)"/>
    <s v="Your Dog's Best Friend._x000a_Revolutionize the way you care about your pups and brings you peace of mind."/>
    <x v="79"/>
    <n v="6130"/>
    <x v="1"/>
    <x v="0"/>
    <s v="USD"/>
    <x v="1318"/>
    <x v="1318"/>
    <x v="0"/>
    <x v="125"/>
    <x v="1"/>
    <x v="8"/>
    <x v="1031"/>
    <n v="45.407407407407405"/>
    <x v="2"/>
    <x v="8"/>
    <x v="1318"/>
    <x v="1318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x v="1"/>
    <s v="GBP"/>
    <x v="1319"/>
    <x v="1319"/>
    <x v="0"/>
    <x v="82"/>
    <x v="1"/>
    <x v="8"/>
    <x v="1032"/>
    <n v="97.333333333333329"/>
    <x v="2"/>
    <x v="8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x v="9"/>
    <s v="EUR"/>
    <x v="1320"/>
    <x v="1320"/>
    <x v="0"/>
    <x v="83"/>
    <x v="1"/>
    <x v="8"/>
    <x v="1033"/>
    <n v="167.66666666666666"/>
    <x v="2"/>
    <x v="8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x v="11"/>
    <s v="SEK"/>
    <x v="1321"/>
    <x v="1321"/>
    <x v="0"/>
    <x v="63"/>
    <x v="1"/>
    <x v="8"/>
    <x v="1034"/>
    <n v="859.85714285714289"/>
    <x v="2"/>
    <x v="8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x v="1"/>
    <s v="GBP"/>
    <x v="1322"/>
    <x v="1322"/>
    <x v="0"/>
    <x v="80"/>
    <x v="1"/>
    <x v="8"/>
    <x v="1035"/>
    <n v="26.5"/>
    <x v="2"/>
    <x v="8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x v="0"/>
    <s v="USD"/>
    <x v="1323"/>
    <x v="1323"/>
    <x v="0"/>
    <x v="34"/>
    <x v="1"/>
    <x v="8"/>
    <x v="1036"/>
    <n v="30.272727272727273"/>
    <x v="2"/>
    <x v="8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x v="0"/>
    <s v="USD"/>
    <x v="1324"/>
    <x v="1324"/>
    <x v="0"/>
    <x v="240"/>
    <x v="1"/>
    <x v="8"/>
    <x v="1037"/>
    <n v="54.666666666666664"/>
    <x v="2"/>
    <x v="8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x v="0"/>
    <s v="USD"/>
    <x v="1325"/>
    <x v="1325"/>
    <x v="0"/>
    <x v="22"/>
    <x v="1"/>
    <x v="8"/>
    <x v="1038"/>
    <n v="60.75"/>
    <x v="2"/>
    <x v="8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x v="0"/>
    <s v="USD"/>
    <x v="1326"/>
    <x v="1326"/>
    <x v="0"/>
    <x v="202"/>
    <x v="1"/>
    <x v="8"/>
    <x v="1039"/>
    <n v="102.72727272727273"/>
    <x v="2"/>
    <x v="8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x v="0"/>
    <s v="USD"/>
    <x v="1327"/>
    <x v="1327"/>
    <x v="0"/>
    <x v="14"/>
    <x v="1"/>
    <x v="8"/>
    <x v="1040"/>
    <n v="41.585365853658537"/>
    <x v="2"/>
    <x v="8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x v="0"/>
    <s v="USD"/>
    <x v="1328"/>
    <x v="1328"/>
    <x v="0"/>
    <x v="41"/>
    <x v="1"/>
    <x v="8"/>
    <x v="1041"/>
    <n v="116.53333333333333"/>
    <x v="2"/>
    <x v="8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x v="0"/>
    <s v="USD"/>
    <x v="1329"/>
    <x v="1329"/>
    <x v="0"/>
    <x v="82"/>
    <x v="1"/>
    <x v="8"/>
    <x v="1042"/>
    <n v="45.333333333333336"/>
    <x v="2"/>
    <x v="8"/>
    <x v="1329"/>
    <x v="1329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x v="0"/>
    <s v="USD"/>
    <x v="1330"/>
    <x v="1330"/>
    <x v="0"/>
    <x v="133"/>
    <x v="1"/>
    <x v="8"/>
    <x v="1043"/>
    <n v="157.46"/>
    <x v="2"/>
    <x v="8"/>
    <x v="1330"/>
    <x v="1330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x v="0"/>
    <s v="USD"/>
    <x v="1331"/>
    <x v="1331"/>
    <x v="0"/>
    <x v="69"/>
    <x v="1"/>
    <x v="8"/>
    <x v="1044"/>
    <n v="100.5"/>
    <x v="2"/>
    <x v="8"/>
    <x v="1331"/>
    <x v="1331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x v="16"/>
    <s v="CHF"/>
    <x v="1332"/>
    <x v="1332"/>
    <x v="0"/>
    <x v="78"/>
    <x v="1"/>
    <x v="8"/>
    <x v="109"/>
    <e v="#DIV/0!"/>
    <x v="2"/>
    <x v="8"/>
    <x v="1332"/>
    <x v="1332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x v="2"/>
    <s v="AUD"/>
    <x v="1333"/>
    <x v="1333"/>
    <x v="0"/>
    <x v="78"/>
    <x v="1"/>
    <x v="8"/>
    <x v="109"/>
    <e v="#DIV/0!"/>
    <x v="2"/>
    <x v="8"/>
    <x v="1333"/>
    <x v="1333"/>
  </r>
  <r>
    <n v="1334"/>
    <s v="My TUSK â„¢ (Telephone Utility Support Kit!) (Canceled)"/>
    <s v="A wearable device that allows you to dock and operate your phone hands-free anywhere and everywhere!"/>
    <x v="242"/>
    <n v="14303"/>
    <x v="1"/>
    <x v="0"/>
    <s v="USD"/>
    <x v="1334"/>
    <x v="1334"/>
    <x v="0"/>
    <x v="222"/>
    <x v="1"/>
    <x v="8"/>
    <x v="1045"/>
    <n v="51.822463768115945"/>
    <x v="2"/>
    <x v="8"/>
    <x v="1334"/>
    <x v="1334"/>
  </r>
  <r>
    <n v="1335"/>
    <s v="UB Fit (Canceled)"/>
    <s v="Dial up your performance with UB Fit: 1st wearable resistance technology that allows you to tone muscles while doing a cardio workout"/>
    <x v="31"/>
    <n v="4940"/>
    <x v="1"/>
    <x v="0"/>
    <s v="USD"/>
    <x v="1335"/>
    <x v="1335"/>
    <x v="0"/>
    <x v="38"/>
    <x v="1"/>
    <x v="8"/>
    <x v="1046"/>
    <n v="308.75"/>
    <x v="2"/>
    <x v="8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x v="0"/>
    <s v="USD"/>
    <x v="1336"/>
    <x v="1336"/>
    <x v="0"/>
    <x v="291"/>
    <x v="1"/>
    <x v="8"/>
    <x v="1047"/>
    <n v="379.22767857142856"/>
    <x v="2"/>
    <x v="8"/>
    <x v="1336"/>
    <x v="1336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x v="0"/>
    <s v="USD"/>
    <x v="1337"/>
    <x v="1337"/>
    <x v="0"/>
    <x v="205"/>
    <x v="1"/>
    <x v="8"/>
    <x v="1048"/>
    <n v="176.36428571428573"/>
    <x v="2"/>
    <x v="8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x v="0"/>
    <s v="USD"/>
    <x v="1338"/>
    <x v="1338"/>
    <x v="0"/>
    <x v="41"/>
    <x v="1"/>
    <x v="8"/>
    <x v="1049"/>
    <n v="66.066666666666663"/>
    <x v="2"/>
    <x v="8"/>
    <x v="1338"/>
    <x v="1338"/>
  </r>
  <r>
    <n v="1339"/>
    <s v="Linkoo (Canceled)"/>
    <s v="World's Smallest customizable Phone &amp; GPS Watch for kids !"/>
    <x v="63"/>
    <n v="3317"/>
    <x v="1"/>
    <x v="0"/>
    <s v="USD"/>
    <x v="1339"/>
    <x v="1339"/>
    <x v="0"/>
    <x v="77"/>
    <x v="1"/>
    <x v="8"/>
    <x v="1050"/>
    <n v="89.648648648648646"/>
    <x v="2"/>
    <x v="8"/>
    <x v="1339"/>
    <x v="1339"/>
  </r>
  <r>
    <n v="1340"/>
    <s v="Glass Designs (Canceled)"/>
    <s v="I would like to make nicer, more stylish looking frames for the Google Glass using 3D printing technology."/>
    <x v="243"/>
    <n v="0"/>
    <x v="1"/>
    <x v="0"/>
    <s v="USD"/>
    <x v="1340"/>
    <x v="1340"/>
    <x v="0"/>
    <x v="78"/>
    <x v="1"/>
    <x v="8"/>
    <x v="109"/>
    <e v="#DIV/0!"/>
    <x v="2"/>
    <x v="8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x v="1"/>
    <s v="GBP"/>
    <x v="1341"/>
    <x v="1341"/>
    <x v="0"/>
    <x v="67"/>
    <x v="1"/>
    <x v="8"/>
    <x v="1051"/>
    <n v="382.39130434782606"/>
    <x v="2"/>
    <x v="8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x v="0"/>
    <s v="USD"/>
    <x v="1342"/>
    <x v="1342"/>
    <x v="0"/>
    <x v="29"/>
    <x v="1"/>
    <x v="8"/>
    <x v="418"/>
    <n v="100"/>
    <x v="2"/>
    <x v="8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x v="0"/>
    <s v="USD"/>
    <x v="1343"/>
    <x v="1343"/>
    <x v="0"/>
    <x v="292"/>
    <x v="1"/>
    <x v="8"/>
    <x v="1052"/>
    <n v="158.35603715170279"/>
    <x v="2"/>
    <x v="8"/>
    <x v="1343"/>
    <x v="1343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x v="5"/>
    <s v="CAD"/>
    <x v="1344"/>
    <x v="1344"/>
    <x v="0"/>
    <x v="237"/>
    <x v="0"/>
    <x v="9"/>
    <x v="1053"/>
    <n v="40.762589928057551"/>
    <x v="3"/>
    <x v="9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x v="0"/>
    <s v="USD"/>
    <x v="1345"/>
    <x v="1345"/>
    <x v="0"/>
    <x v="63"/>
    <x v="0"/>
    <x v="9"/>
    <x v="1054"/>
    <n v="53.571428571428569"/>
    <x v="3"/>
    <x v="9"/>
    <x v="1345"/>
    <x v="1345"/>
  </r>
  <r>
    <n v="1346"/>
    <s v="Anthology of Stories from LGBT Nepal"/>
    <s v="An anthology of nonfiction stories written by Nepal's Lesbian, Gay, Bisexual, and Transgender (LGBT) community."/>
    <x v="244"/>
    <n v="7219"/>
    <x v="0"/>
    <x v="0"/>
    <s v="USD"/>
    <x v="1346"/>
    <x v="1346"/>
    <x v="0"/>
    <x v="184"/>
    <x v="0"/>
    <x v="9"/>
    <x v="1055"/>
    <n v="48.449664429530202"/>
    <x v="3"/>
    <x v="9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x v="0"/>
    <s v="USD"/>
    <x v="1347"/>
    <x v="1347"/>
    <x v="0"/>
    <x v="162"/>
    <x v="0"/>
    <x v="9"/>
    <x v="1056"/>
    <n v="82.41935483870968"/>
    <x v="3"/>
    <x v="9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x v="0"/>
    <s v="USD"/>
    <x v="1348"/>
    <x v="1348"/>
    <x v="0"/>
    <x v="55"/>
    <x v="0"/>
    <x v="9"/>
    <x v="1057"/>
    <n v="230.19230769230768"/>
    <x v="3"/>
    <x v="9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x v="5"/>
    <s v="CAD"/>
    <x v="1349"/>
    <x v="1349"/>
    <x v="0"/>
    <x v="293"/>
    <x v="0"/>
    <x v="9"/>
    <x v="1058"/>
    <n v="59.360465116279073"/>
    <x v="3"/>
    <x v="9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x v="0"/>
    <s v="USD"/>
    <x v="1350"/>
    <x v="1350"/>
    <x v="0"/>
    <x v="76"/>
    <x v="0"/>
    <x v="9"/>
    <x v="1059"/>
    <n v="66.698717948717942"/>
    <x v="3"/>
    <x v="9"/>
    <x v="1350"/>
    <x v="1350"/>
  </r>
  <r>
    <n v="1351"/>
    <s v="Purpose: Your Journey To Find Meaning"/>
    <s v="Discover your purpose, live a more fulfilling life, leave a positive footprint on society."/>
    <x v="22"/>
    <n v="20253"/>
    <x v="0"/>
    <x v="0"/>
    <s v="USD"/>
    <x v="1351"/>
    <x v="1351"/>
    <x v="0"/>
    <x v="148"/>
    <x v="0"/>
    <x v="9"/>
    <x v="1060"/>
    <n v="168.77500000000001"/>
    <x v="3"/>
    <x v="9"/>
    <x v="1351"/>
    <x v="1351"/>
  </r>
  <r>
    <n v="1352"/>
    <s v="Will's SmileBook Project"/>
    <s v="An important book, based on research, to make you and your learners smile again. Better smile sheets, better feedback, better learning!"/>
    <x v="3"/>
    <n v="13614"/>
    <x v="0"/>
    <x v="0"/>
    <s v="USD"/>
    <x v="1352"/>
    <x v="1352"/>
    <x v="0"/>
    <x v="294"/>
    <x v="0"/>
    <x v="9"/>
    <x v="1061"/>
    <n v="59.973568281938327"/>
    <x v="3"/>
    <x v="9"/>
    <x v="1352"/>
    <x v="1352"/>
  </r>
  <r>
    <n v="1353"/>
    <s v="Finish The Script! - A College Writing Course in Book Form"/>
    <s v="A book that teaches aspiring writers how to get from a basic idea to a fully rewritten screenplay."/>
    <x v="28"/>
    <n v="1336"/>
    <x v="0"/>
    <x v="0"/>
    <s v="USD"/>
    <x v="1353"/>
    <x v="1353"/>
    <x v="0"/>
    <x v="288"/>
    <x v="0"/>
    <x v="9"/>
    <x v="1062"/>
    <n v="31.80952380952381"/>
    <x v="3"/>
    <x v="9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x v="1"/>
    <s v="GBP"/>
    <x v="1354"/>
    <x v="1354"/>
    <x v="0"/>
    <x v="31"/>
    <x v="0"/>
    <x v="9"/>
    <x v="1063"/>
    <n v="24.421875"/>
    <x v="3"/>
    <x v="9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x v="1"/>
    <s v="GBP"/>
    <x v="1355"/>
    <x v="1355"/>
    <x v="0"/>
    <x v="212"/>
    <x v="0"/>
    <x v="9"/>
    <x v="1064"/>
    <n v="25.347107438016529"/>
    <x v="3"/>
    <x v="9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x v="0"/>
    <s v="USD"/>
    <x v="1356"/>
    <x v="1356"/>
    <x v="0"/>
    <x v="45"/>
    <x v="0"/>
    <x v="9"/>
    <x v="1065"/>
    <n v="71.443218390804603"/>
    <x v="3"/>
    <x v="9"/>
    <x v="1356"/>
    <x v="1356"/>
  </r>
  <r>
    <n v="1357"/>
    <s v="Becoming Alicia"/>
    <s v="The search for identity leads one young woman to Mexico, where she follows her grandfather's journey back to America."/>
    <x v="13"/>
    <n v="2506"/>
    <x v="0"/>
    <x v="0"/>
    <s v="USD"/>
    <x v="1357"/>
    <x v="1357"/>
    <x v="0"/>
    <x v="71"/>
    <x v="0"/>
    <x v="9"/>
    <x v="1066"/>
    <n v="38.553846153846152"/>
    <x v="3"/>
    <x v="9"/>
    <x v="1357"/>
    <x v="1357"/>
  </r>
  <r>
    <n v="1358"/>
    <s v="The Masada Story Project"/>
    <s v="I am working on a book about what people do when they visit Masada, an ancient fortress in the Judean desert."/>
    <x v="9"/>
    <n v="3350"/>
    <x v="0"/>
    <x v="0"/>
    <s v="USD"/>
    <x v="1358"/>
    <x v="1358"/>
    <x v="0"/>
    <x v="72"/>
    <x v="0"/>
    <x v="9"/>
    <x v="1067"/>
    <n v="68.367346938775512"/>
    <x v="3"/>
    <x v="9"/>
    <x v="1358"/>
    <x v="1358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x v="0"/>
    <s v="USD"/>
    <x v="1359"/>
    <x v="1359"/>
    <x v="0"/>
    <x v="10"/>
    <x v="0"/>
    <x v="9"/>
    <x v="1068"/>
    <n v="40.210526315789473"/>
    <x v="3"/>
    <x v="9"/>
    <x v="1359"/>
    <x v="1359"/>
  </r>
  <r>
    <n v="1360"/>
    <s v="So Bad, It's Good! - A Book of Bad Movies"/>
    <s v="So Bad, It's Good! is a guide to finding the best films for your bad movie night."/>
    <x v="15"/>
    <n v="2598"/>
    <x v="0"/>
    <x v="0"/>
    <s v="USD"/>
    <x v="1360"/>
    <x v="1360"/>
    <x v="0"/>
    <x v="75"/>
    <x v="0"/>
    <x v="9"/>
    <x v="1069"/>
    <n v="32.074074074074076"/>
    <x v="3"/>
    <x v="9"/>
    <x v="1360"/>
    <x v="1360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x v="1"/>
    <s v="GBP"/>
    <x v="1361"/>
    <x v="1361"/>
    <x v="0"/>
    <x v="295"/>
    <x v="0"/>
    <x v="9"/>
    <x v="1070"/>
    <n v="28.632575757575758"/>
    <x v="3"/>
    <x v="9"/>
    <x v="1361"/>
    <x v="1361"/>
  </r>
  <r>
    <n v="1362"/>
    <s v="A Fantastic Affair: Karl Barth in America 1962â€“Research"/>
    <s v="The never-before-told story of Karl Barth's (first and only) journey to the United States in 1962."/>
    <x v="28"/>
    <n v="1091"/>
    <x v="0"/>
    <x v="0"/>
    <s v="USD"/>
    <x v="1362"/>
    <x v="1362"/>
    <x v="0"/>
    <x v="20"/>
    <x v="0"/>
    <x v="9"/>
    <x v="1071"/>
    <n v="43.64"/>
    <x v="3"/>
    <x v="9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x v="0"/>
    <s v="USD"/>
    <x v="1363"/>
    <x v="1363"/>
    <x v="0"/>
    <x v="81"/>
    <x v="0"/>
    <x v="9"/>
    <x v="31"/>
    <n v="40"/>
    <x v="3"/>
    <x v="9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x v="8"/>
    <s v="DKK"/>
    <x v="1364"/>
    <x v="1364"/>
    <x v="0"/>
    <x v="296"/>
    <x v="0"/>
    <x v="11"/>
    <x v="1072"/>
    <n v="346.04166666666669"/>
    <x v="4"/>
    <x v="11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x v="0"/>
    <s v="USD"/>
    <x v="1365"/>
    <x v="1365"/>
    <x v="0"/>
    <x v="297"/>
    <x v="0"/>
    <x v="11"/>
    <x v="1073"/>
    <n v="81.739130434782609"/>
    <x v="4"/>
    <x v="11"/>
    <x v="1365"/>
    <x v="1365"/>
  </r>
  <r>
    <n v="1366"/>
    <s v="Kick It! A Tribute to the A.K.s"/>
    <s v="A musical memorial for Alexi Petersen."/>
    <x v="51"/>
    <n v="9486.69"/>
    <x v="0"/>
    <x v="0"/>
    <s v="USD"/>
    <x v="1366"/>
    <x v="1366"/>
    <x v="0"/>
    <x v="206"/>
    <x v="0"/>
    <x v="11"/>
    <x v="1074"/>
    <n v="64.535306122448986"/>
    <x v="4"/>
    <x v="11"/>
    <x v="1366"/>
    <x v="1366"/>
  </r>
  <r>
    <n v="1367"/>
    <s v="House of Rabbits  - &quot;Songs of Charivari&quot;"/>
    <s v="House of Rabbits are recording our full-length, debut album! Support independent music, receive great rewards!"/>
    <x v="10"/>
    <n v="5713"/>
    <x v="0"/>
    <x v="0"/>
    <s v="USD"/>
    <x v="1367"/>
    <x v="1367"/>
    <x v="0"/>
    <x v="240"/>
    <x v="0"/>
    <x v="11"/>
    <x v="1075"/>
    <n v="63.477777777777774"/>
    <x v="4"/>
    <x v="11"/>
    <x v="1367"/>
    <x v="1367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x v="0"/>
    <s v="USD"/>
    <x v="1368"/>
    <x v="1368"/>
    <x v="0"/>
    <x v="45"/>
    <x v="0"/>
    <x v="11"/>
    <x v="1076"/>
    <n v="63.620689655172413"/>
    <x v="4"/>
    <x v="11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x v="0"/>
    <s v="USD"/>
    <x v="1369"/>
    <x v="1369"/>
    <x v="0"/>
    <x v="298"/>
    <x v="0"/>
    <x v="11"/>
    <x v="1077"/>
    <n v="83.967068965517228"/>
    <x v="4"/>
    <x v="11"/>
    <x v="1369"/>
    <x v="1369"/>
  </r>
  <r>
    <n v="1370"/>
    <s v="Food On You presents Baby's First Parental Advisory"/>
    <s v="Songs about the first year of parenthood, often inappropriate for children"/>
    <x v="15"/>
    <n v="1555"/>
    <x v="0"/>
    <x v="0"/>
    <s v="USD"/>
    <x v="1370"/>
    <x v="1370"/>
    <x v="0"/>
    <x v="9"/>
    <x v="0"/>
    <x v="11"/>
    <x v="1078"/>
    <n v="77.75"/>
    <x v="4"/>
    <x v="11"/>
    <x v="1370"/>
    <x v="1370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x v="0"/>
    <s v="USD"/>
    <x v="1371"/>
    <x v="1371"/>
    <x v="0"/>
    <x v="16"/>
    <x v="0"/>
    <x v="11"/>
    <x v="1079"/>
    <n v="107.07142857142857"/>
    <x v="4"/>
    <x v="11"/>
    <x v="1371"/>
    <x v="1371"/>
  </r>
  <r>
    <n v="1372"/>
    <s v="Ted Lukas &amp; the Misled new CD - &quot;FEED&quot;"/>
    <s v="Please help us raise funds to press our new CD!"/>
    <x v="2"/>
    <n v="620"/>
    <x v="0"/>
    <x v="0"/>
    <s v="USD"/>
    <x v="1372"/>
    <x v="1372"/>
    <x v="0"/>
    <x v="38"/>
    <x v="0"/>
    <x v="11"/>
    <x v="1014"/>
    <n v="38.75"/>
    <x v="4"/>
    <x v="11"/>
    <x v="1372"/>
    <x v="1372"/>
  </r>
  <r>
    <n v="1373"/>
    <s v="Broccoli Samurai: Tour Van or Bust!"/>
    <s v="Help Broccoli Samurai raise money to get a new van and continue bringing you the jams!"/>
    <x v="3"/>
    <n v="10501"/>
    <x v="0"/>
    <x v="0"/>
    <s v="USD"/>
    <x v="1373"/>
    <x v="1373"/>
    <x v="0"/>
    <x v="47"/>
    <x v="0"/>
    <x v="11"/>
    <x v="1080"/>
    <n v="201.94230769230768"/>
    <x v="4"/>
    <x v="11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x v="0"/>
    <s v="USD"/>
    <x v="1374"/>
    <x v="1374"/>
    <x v="0"/>
    <x v="36"/>
    <x v="0"/>
    <x v="11"/>
    <x v="1081"/>
    <n v="43.060606060606062"/>
    <x v="4"/>
    <x v="11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x v="6"/>
    <s v="EUR"/>
    <x v="1375"/>
    <x v="1375"/>
    <x v="0"/>
    <x v="280"/>
    <x v="0"/>
    <x v="11"/>
    <x v="1082"/>
    <n v="62.871559633027523"/>
    <x v="4"/>
    <x v="11"/>
    <x v="1375"/>
    <x v="1375"/>
  </r>
  <r>
    <n v="1376"/>
    <s v="Dead Pirates / HIGHMARE LP 2nd pressing"/>
    <s v="Dead Pirates are planning a second pressing of HIGHMARE LP, who wants one ?"/>
    <x v="250"/>
    <n v="9342"/>
    <x v="0"/>
    <x v="1"/>
    <s v="GBP"/>
    <x v="1376"/>
    <x v="1376"/>
    <x v="0"/>
    <x v="129"/>
    <x v="0"/>
    <x v="11"/>
    <x v="1083"/>
    <n v="55.607142857142854"/>
    <x v="4"/>
    <x v="11"/>
    <x v="1376"/>
    <x v="1376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x v="0"/>
    <s v="USD"/>
    <x v="1377"/>
    <x v="1377"/>
    <x v="0"/>
    <x v="162"/>
    <x v="0"/>
    <x v="11"/>
    <x v="1084"/>
    <n v="48.70967741935484"/>
    <x v="4"/>
    <x v="11"/>
    <x v="1377"/>
    <x v="1377"/>
  </r>
  <r>
    <n v="1378"/>
    <s v="SIX BY SEVEN"/>
    <s v="A psychedelic post rock masterpiece!"/>
    <x v="13"/>
    <n v="4067"/>
    <x v="0"/>
    <x v="1"/>
    <s v="GBP"/>
    <x v="1378"/>
    <x v="1378"/>
    <x v="0"/>
    <x v="182"/>
    <x v="0"/>
    <x v="11"/>
    <x v="1085"/>
    <n v="30.578947368421051"/>
    <x v="4"/>
    <x v="11"/>
    <x v="1378"/>
    <x v="1378"/>
  </r>
  <r>
    <n v="1379"/>
    <s v="J. Walter Makes a Record"/>
    <s v="---------The long-awaited debut full-length from Justin Ruddy--------"/>
    <x v="3"/>
    <n v="11160"/>
    <x v="0"/>
    <x v="0"/>
    <s v="USD"/>
    <x v="1379"/>
    <x v="1379"/>
    <x v="0"/>
    <x v="299"/>
    <x v="0"/>
    <x v="11"/>
    <x v="1086"/>
    <n v="73.907284768211923"/>
    <x v="4"/>
    <x v="11"/>
    <x v="1379"/>
    <x v="1379"/>
  </r>
  <r>
    <n v="1380"/>
    <s v="BARNFEST 2015"/>
    <s v="A DIY MUSIC FESTIVAL FROM ST. LOUIS MO! Bands make their own festival, help make it legit!"/>
    <x v="251"/>
    <n v="106"/>
    <x v="0"/>
    <x v="0"/>
    <s v="USD"/>
    <x v="1380"/>
    <x v="1380"/>
    <x v="0"/>
    <x v="81"/>
    <x v="0"/>
    <x v="11"/>
    <x v="1087"/>
    <n v="21.2"/>
    <x v="4"/>
    <x v="11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x v="0"/>
    <s v="USD"/>
    <x v="1381"/>
    <x v="1381"/>
    <x v="0"/>
    <x v="196"/>
    <x v="0"/>
    <x v="11"/>
    <x v="1088"/>
    <n v="73.356164383561648"/>
    <x v="4"/>
    <x v="11"/>
    <x v="1381"/>
    <x v="1381"/>
  </r>
  <r>
    <n v="1382"/>
    <s v="The Floorwalkers New Album!"/>
    <s v="We're making a new record -- independently! We've got some great new songs we're really excited to bring to you!"/>
    <x v="6"/>
    <n v="8349"/>
    <x v="0"/>
    <x v="0"/>
    <s v="USD"/>
    <x v="1382"/>
    <x v="1382"/>
    <x v="0"/>
    <x v="265"/>
    <x v="0"/>
    <x v="11"/>
    <x v="1089"/>
    <n v="56.412162162162161"/>
    <x v="4"/>
    <x v="11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x v="5"/>
    <s v="CAD"/>
    <x v="1383"/>
    <x v="1383"/>
    <x v="0"/>
    <x v="251"/>
    <x v="0"/>
    <x v="11"/>
    <x v="1090"/>
    <n v="50.247311827956992"/>
    <x v="4"/>
    <x v="11"/>
    <x v="1383"/>
    <x v="1383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x v="0"/>
    <s v="USD"/>
    <x v="1384"/>
    <x v="1384"/>
    <x v="0"/>
    <x v="287"/>
    <x v="0"/>
    <x v="11"/>
    <x v="1091"/>
    <n v="68.936507936507937"/>
    <x v="4"/>
    <x v="11"/>
    <x v="1384"/>
    <x v="1384"/>
  </r>
  <r>
    <n v="1385"/>
    <s v="Chi Might Project"/>
    <s v="Musicians, singers &amp; songwriters from all over the world collaborate via YouTube in order to create an amazing album!"/>
    <x v="6"/>
    <n v="8832.49"/>
    <x v="0"/>
    <x v="12"/>
    <s v="EUR"/>
    <x v="1385"/>
    <x v="1385"/>
    <x v="0"/>
    <x v="179"/>
    <x v="0"/>
    <x v="11"/>
    <x v="1092"/>
    <n v="65.914104477611943"/>
    <x v="4"/>
    <x v="11"/>
    <x v="1385"/>
    <x v="1385"/>
  </r>
  <r>
    <n v="1386"/>
    <s v="MALTESE CROSS: The First Album"/>
    <s v="We are a classic hard rock/heavy metal band just trying to keep rock alive!"/>
    <x v="44"/>
    <n v="875"/>
    <x v="0"/>
    <x v="0"/>
    <s v="USD"/>
    <x v="1386"/>
    <x v="1386"/>
    <x v="0"/>
    <x v="25"/>
    <x v="0"/>
    <x v="11"/>
    <x v="1093"/>
    <n v="62.5"/>
    <x v="4"/>
    <x v="11"/>
    <x v="1386"/>
    <x v="1386"/>
  </r>
  <r>
    <n v="1387"/>
    <s v="FAMILY BUSINESS KICKSTARTER"/>
    <s v="Less than one week to PLEDGE YOUR SUPPORT for THE FAMILY BUSINESS as the band raises funds for the next full length rock album."/>
    <x v="23"/>
    <n v="5465"/>
    <x v="0"/>
    <x v="0"/>
    <s v="USD"/>
    <x v="1387"/>
    <x v="1387"/>
    <x v="0"/>
    <x v="76"/>
    <x v="0"/>
    <x v="11"/>
    <x v="1094"/>
    <n v="70.064102564102569"/>
    <x v="4"/>
    <x v="11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x v="0"/>
    <s v="USD"/>
    <x v="1388"/>
    <x v="1388"/>
    <x v="0"/>
    <x v="300"/>
    <x v="0"/>
    <x v="11"/>
    <x v="1095"/>
    <n v="60.181874999999998"/>
    <x v="4"/>
    <x v="11"/>
    <x v="1388"/>
    <x v="1388"/>
  </r>
  <r>
    <n v="1389"/>
    <s v="Pre-order DANCEHALL's first record!!!"/>
    <s v="Help fund the pressing of DANCEHALL's first record by pre-ordering it in advance!!!"/>
    <x v="2"/>
    <n v="727"/>
    <x v="0"/>
    <x v="1"/>
    <s v="GBP"/>
    <x v="1389"/>
    <x v="1389"/>
    <x v="0"/>
    <x v="69"/>
    <x v="0"/>
    <x v="11"/>
    <x v="663"/>
    <n v="21.382352941176471"/>
    <x v="4"/>
    <x v="11"/>
    <x v="1389"/>
    <x v="1389"/>
  </r>
  <r>
    <n v="1390"/>
    <s v="New Music Video/Artist Development"/>
    <s v="Breakout Artist Management will be working with us on a brand new music video and we need your help!"/>
    <x v="70"/>
    <n v="3055"/>
    <x v="0"/>
    <x v="0"/>
    <s v="USD"/>
    <x v="1390"/>
    <x v="1390"/>
    <x v="0"/>
    <x v="10"/>
    <x v="0"/>
    <x v="11"/>
    <x v="1096"/>
    <n v="160.78947368421052"/>
    <x v="4"/>
    <x v="11"/>
    <x v="1390"/>
    <x v="1390"/>
  </r>
  <r>
    <n v="1391"/>
    <s v="Rules and Regulations"/>
    <s v="With the money donated through this project we intend on investing in sound equipment for live shows"/>
    <x v="2"/>
    <n v="551"/>
    <x v="0"/>
    <x v="0"/>
    <s v="USD"/>
    <x v="1391"/>
    <x v="1391"/>
    <x v="0"/>
    <x v="62"/>
    <x v="0"/>
    <x v="11"/>
    <x v="1097"/>
    <n v="42.384615384615387"/>
    <x v="4"/>
    <x v="11"/>
    <x v="1391"/>
    <x v="1391"/>
  </r>
  <r>
    <n v="1392"/>
    <s v="Telesomniac's Debut Album"/>
    <s v="Telesomniac is a rock band from Provo, UT releasing their debut album Thirty-One Flashes in the Dark."/>
    <x v="30"/>
    <n v="2841"/>
    <x v="0"/>
    <x v="0"/>
    <s v="USD"/>
    <x v="1392"/>
    <x v="1392"/>
    <x v="0"/>
    <x v="201"/>
    <x v="0"/>
    <x v="11"/>
    <x v="1098"/>
    <n v="27.317307692307693"/>
    <x v="4"/>
    <x v="11"/>
    <x v="1392"/>
    <x v="1392"/>
  </r>
  <r>
    <n v="1393"/>
    <s v="WolfHunt | Social Commentary Rock Project"/>
    <s v="Rock n' Roll tales of our times"/>
    <x v="3"/>
    <n v="10235"/>
    <x v="0"/>
    <x v="0"/>
    <s v="USD"/>
    <x v="1393"/>
    <x v="1393"/>
    <x v="0"/>
    <x v="47"/>
    <x v="0"/>
    <x v="11"/>
    <x v="1099"/>
    <n v="196.82692307692307"/>
    <x v="4"/>
    <x v="11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x v="0"/>
    <s v="USD"/>
    <x v="1394"/>
    <x v="1394"/>
    <x v="0"/>
    <x v="57"/>
    <x v="0"/>
    <x v="11"/>
    <x v="1100"/>
    <n v="53.882352941176471"/>
    <x v="4"/>
    <x v="11"/>
    <x v="1394"/>
    <x v="1394"/>
  </r>
  <r>
    <n v="1395"/>
    <s v="Quiet Oaks Full Length Album"/>
    <s v="Help Quiet Oaks record their debut album!!!"/>
    <x v="8"/>
    <n v="3916"/>
    <x v="0"/>
    <x v="0"/>
    <s v="USD"/>
    <x v="1395"/>
    <x v="1395"/>
    <x v="0"/>
    <x v="141"/>
    <x v="0"/>
    <x v="11"/>
    <x v="1101"/>
    <n v="47.756097560975611"/>
    <x v="4"/>
    <x v="11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x v="0"/>
    <s v="USD"/>
    <x v="1396"/>
    <x v="1396"/>
    <x v="0"/>
    <x v="196"/>
    <x v="0"/>
    <x v="11"/>
    <x v="1102"/>
    <n v="88.191780821917803"/>
    <x v="4"/>
    <x v="11"/>
    <x v="1396"/>
    <x v="1396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x v="0"/>
    <s v="USD"/>
    <x v="1397"/>
    <x v="1397"/>
    <x v="0"/>
    <x v="150"/>
    <x v="0"/>
    <x v="11"/>
    <x v="1103"/>
    <n v="72.056962025316452"/>
    <x v="4"/>
    <x v="11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x v="0"/>
    <s v="USD"/>
    <x v="1398"/>
    <x v="1398"/>
    <x v="0"/>
    <x v="71"/>
    <x v="0"/>
    <x v="11"/>
    <x v="1104"/>
    <n v="74.246153846153845"/>
    <x v="4"/>
    <x v="11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x v="0"/>
    <s v="USD"/>
    <x v="1399"/>
    <x v="1399"/>
    <x v="0"/>
    <x v="192"/>
    <x v="0"/>
    <x v="11"/>
    <x v="1105"/>
    <n v="61.701086956521742"/>
    <x v="4"/>
    <x v="11"/>
    <x v="1399"/>
    <x v="1399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x v="1"/>
    <s v="GBP"/>
    <x v="1400"/>
    <x v="1400"/>
    <x v="0"/>
    <x v="69"/>
    <x v="0"/>
    <x v="11"/>
    <x v="1106"/>
    <n v="17.235294117647058"/>
    <x v="4"/>
    <x v="11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x v="0"/>
    <s v="USD"/>
    <x v="1401"/>
    <x v="1401"/>
    <x v="0"/>
    <x v="301"/>
    <x v="0"/>
    <x v="11"/>
    <x v="1107"/>
    <n v="51.720833333333331"/>
    <x v="4"/>
    <x v="11"/>
    <x v="1401"/>
    <x v="1401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x v="1"/>
    <s v="GBP"/>
    <x v="1402"/>
    <x v="1402"/>
    <x v="0"/>
    <x v="116"/>
    <x v="0"/>
    <x v="11"/>
    <x v="1108"/>
    <n v="24.150442477876105"/>
    <x v="4"/>
    <x v="11"/>
    <x v="1402"/>
    <x v="1402"/>
  </r>
  <r>
    <n v="1403"/>
    <s v="Gregorian Rock"/>
    <s v="Gregorian Rock merges Gregorian chant with modern music. It is serene, yet pummeling. It's not for everyone, but it might be for you."/>
    <x v="23"/>
    <n v="4103"/>
    <x v="0"/>
    <x v="0"/>
    <s v="USD"/>
    <x v="1403"/>
    <x v="1403"/>
    <x v="0"/>
    <x v="36"/>
    <x v="0"/>
    <x v="11"/>
    <x v="1109"/>
    <n v="62.166666666666664"/>
    <x v="4"/>
    <x v="11"/>
    <x v="1403"/>
    <x v="1403"/>
  </r>
  <r>
    <n v="1404"/>
    <s v="3 Men and a Book"/>
    <s v="Translation &amp; publication of possibly the most famous piece of English literature - Act II Scene II of Romeo and Juliet into txt-speak."/>
    <x v="107"/>
    <n v="241"/>
    <x v="2"/>
    <x v="1"/>
    <s v="GBP"/>
    <x v="1404"/>
    <x v="1404"/>
    <x v="1"/>
    <x v="81"/>
    <x v="1"/>
    <x v="22"/>
    <x v="1110"/>
    <n v="48.2"/>
    <x v="3"/>
    <x v="22"/>
    <x v="1404"/>
    <x v="1404"/>
  </r>
  <r>
    <n v="1405"/>
    <s v="The Bible translated into Emoticons"/>
    <s v="Will more people read the Bible if it were translated into Emoticons?"/>
    <x v="31"/>
    <n v="105"/>
    <x v="2"/>
    <x v="0"/>
    <s v="USD"/>
    <x v="1405"/>
    <x v="1405"/>
    <x v="1"/>
    <x v="57"/>
    <x v="1"/>
    <x v="22"/>
    <x v="714"/>
    <n v="6.1764705882352944"/>
    <x v="3"/>
    <x v="22"/>
    <x v="1405"/>
    <x v="1405"/>
  </r>
  <r>
    <n v="1406"/>
    <s v="Man Down! Translation project"/>
    <s v="The White coat and the battle dress uniform"/>
    <x v="14"/>
    <n v="15"/>
    <x v="2"/>
    <x v="13"/>
    <s v="EUR"/>
    <x v="1406"/>
    <x v="1406"/>
    <x v="0"/>
    <x v="83"/>
    <x v="1"/>
    <x v="22"/>
    <x v="415"/>
    <n v="5"/>
    <x v="3"/>
    <x v="22"/>
    <x v="1406"/>
    <x v="1406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x v="0"/>
    <s v="USD"/>
    <x v="1407"/>
    <x v="1407"/>
    <x v="0"/>
    <x v="84"/>
    <x v="1"/>
    <x v="22"/>
    <x v="724"/>
    <n v="7.5"/>
    <x v="3"/>
    <x v="22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x v="1"/>
    <s v="GBP"/>
    <x v="1408"/>
    <x v="1408"/>
    <x v="0"/>
    <x v="79"/>
    <x v="1"/>
    <x v="22"/>
    <x v="705"/>
    <n v="12"/>
    <x v="3"/>
    <x v="22"/>
    <x v="1408"/>
    <x v="1408"/>
  </r>
  <r>
    <n v="1409"/>
    <s v="Modern Literal Torah Translation: Genesis"/>
    <s v="Modern Literal Translation of the 1st Book of the Torah in English and Russian with sub-linear and interlinear layout."/>
    <x v="23"/>
    <n v="0"/>
    <x v="2"/>
    <x v="0"/>
    <s v="USD"/>
    <x v="1409"/>
    <x v="1409"/>
    <x v="0"/>
    <x v="78"/>
    <x v="1"/>
    <x v="22"/>
    <x v="109"/>
    <e v="#DIV/0!"/>
    <x v="3"/>
    <x v="22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x v="13"/>
    <s v="EUR"/>
    <x v="1410"/>
    <x v="1410"/>
    <x v="0"/>
    <x v="29"/>
    <x v="1"/>
    <x v="22"/>
    <x v="374"/>
    <n v="1"/>
    <x v="3"/>
    <x v="22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x v="1"/>
    <s v="GBP"/>
    <x v="1411"/>
    <x v="1411"/>
    <x v="0"/>
    <x v="83"/>
    <x v="1"/>
    <x v="22"/>
    <x v="1111"/>
    <n v="2.3333333333333335"/>
    <x v="3"/>
    <x v="22"/>
    <x v="1411"/>
    <x v="1411"/>
  </r>
  <r>
    <n v="1412"/>
    <s v="For overseas shogi fans! Shogi novel translation project"/>
    <s v="â€œClimbing Silver!â€- An English translation of the Young Adult Shogi novella"/>
    <x v="39"/>
    <n v="320"/>
    <x v="2"/>
    <x v="0"/>
    <s v="USD"/>
    <x v="1412"/>
    <x v="1412"/>
    <x v="0"/>
    <x v="62"/>
    <x v="1"/>
    <x v="22"/>
    <x v="1112"/>
    <n v="24.615384615384617"/>
    <x v="3"/>
    <x v="22"/>
    <x v="1412"/>
    <x v="1412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x v="13"/>
    <s v="EUR"/>
    <x v="1413"/>
    <x v="1413"/>
    <x v="0"/>
    <x v="29"/>
    <x v="1"/>
    <x v="22"/>
    <x v="152"/>
    <n v="100"/>
    <x v="3"/>
    <x v="22"/>
    <x v="1413"/>
    <x v="1413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x v="0"/>
    <s v="USD"/>
    <x v="1414"/>
    <x v="1414"/>
    <x v="0"/>
    <x v="29"/>
    <x v="1"/>
    <x v="22"/>
    <x v="418"/>
    <n v="1"/>
    <x v="3"/>
    <x v="22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x v="0"/>
    <s v="USD"/>
    <x v="1415"/>
    <x v="1415"/>
    <x v="0"/>
    <x v="82"/>
    <x v="1"/>
    <x v="22"/>
    <x v="1113"/>
    <n v="88.888888888888886"/>
    <x v="3"/>
    <x v="22"/>
    <x v="1415"/>
    <x v="1415"/>
  </r>
  <r>
    <n v="1416"/>
    <s v="Glenn's  little book of  quotes"/>
    <s v="glenn's  book of quotes is designed to give the readers a thought for the day , lighten the mood  and put a smile  on their faces."/>
    <x v="63"/>
    <n v="0"/>
    <x v="2"/>
    <x v="0"/>
    <s v="USD"/>
    <x v="1416"/>
    <x v="1416"/>
    <x v="0"/>
    <x v="78"/>
    <x v="1"/>
    <x v="22"/>
    <x v="109"/>
    <e v="#DIV/0!"/>
    <x v="3"/>
    <x v="22"/>
    <x v="1416"/>
    <x v="1416"/>
  </r>
  <r>
    <n v="1417"/>
    <s v="Digitizing 8 Rare Siddha Yoga Books"/>
    <s v="Digitization of 8 rare Siddha Yoga books written by a Yogi - coming in the lineage of Sri Sri Sri Sadhasiva Brahmendra himself!"/>
    <x v="37"/>
    <n v="55"/>
    <x v="2"/>
    <x v="0"/>
    <s v="USD"/>
    <x v="1417"/>
    <x v="1417"/>
    <x v="0"/>
    <x v="84"/>
    <x v="1"/>
    <x v="22"/>
    <x v="1114"/>
    <n v="27.5"/>
    <x v="3"/>
    <x v="22"/>
    <x v="1417"/>
    <x v="1417"/>
  </r>
  <r>
    <n v="1418"/>
    <s v="Realidades del Hombre"/>
    <s v="Â¿Y si hubiera una camino intermedio entre ciencia y religion?_x000a_Descubre la respuesta ayudando a publicar y traducir este libro."/>
    <x v="9"/>
    <n v="6"/>
    <x v="2"/>
    <x v="3"/>
    <s v="EUR"/>
    <x v="1418"/>
    <x v="1418"/>
    <x v="0"/>
    <x v="29"/>
    <x v="1"/>
    <x v="22"/>
    <x v="418"/>
    <n v="6"/>
    <x v="3"/>
    <x v="22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x v="0"/>
    <s v="USD"/>
    <x v="1419"/>
    <x v="1419"/>
    <x v="0"/>
    <x v="73"/>
    <x v="1"/>
    <x v="22"/>
    <x v="1115"/>
    <n v="44.5"/>
    <x v="3"/>
    <x v="22"/>
    <x v="1419"/>
    <x v="1419"/>
  </r>
  <r>
    <n v="1420"/>
    <s v="Shakespeare in the Hood - Romeo and Juliet"/>
    <s v="Help me butcher Shakespeare in a satirical fashion."/>
    <x v="252"/>
    <n v="3"/>
    <x v="2"/>
    <x v="0"/>
    <s v="USD"/>
    <x v="1420"/>
    <x v="1420"/>
    <x v="0"/>
    <x v="83"/>
    <x v="1"/>
    <x v="22"/>
    <x v="1116"/>
    <n v="1"/>
    <x v="3"/>
    <x v="22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x v="11"/>
    <s v="SEK"/>
    <x v="1421"/>
    <x v="1421"/>
    <x v="0"/>
    <x v="84"/>
    <x v="1"/>
    <x v="22"/>
    <x v="370"/>
    <n v="100"/>
    <x v="3"/>
    <x v="22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x v="4"/>
    <s v="NZD"/>
    <x v="1422"/>
    <x v="1422"/>
    <x v="0"/>
    <x v="84"/>
    <x v="1"/>
    <x v="22"/>
    <x v="477"/>
    <n v="13"/>
    <x v="3"/>
    <x v="22"/>
    <x v="1422"/>
    <x v="1422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x v="2"/>
    <s v="AUD"/>
    <x v="1423"/>
    <x v="1423"/>
    <x v="0"/>
    <x v="29"/>
    <x v="1"/>
    <x v="22"/>
    <x v="119"/>
    <n v="100"/>
    <x v="3"/>
    <x v="22"/>
    <x v="1423"/>
    <x v="1423"/>
  </r>
  <r>
    <n v="1424"/>
    <s v="Subway Mantras"/>
    <s v="A short book of practical mantras that can be used every day of the week. Mantras are cogwheels of universal engines."/>
    <x v="51"/>
    <n v="1527"/>
    <x v="2"/>
    <x v="0"/>
    <s v="USD"/>
    <x v="1424"/>
    <x v="1424"/>
    <x v="0"/>
    <x v="25"/>
    <x v="1"/>
    <x v="22"/>
    <x v="1117"/>
    <n v="109.07142857142857"/>
    <x v="3"/>
    <x v="22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x v="0"/>
    <s v="USD"/>
    <x v="1425"/>
    <x v="1425"/>
    <x v="0"/>
    <x v="78"/>
    <x v="1"/>
    <x v="22"/>
    <x v="109"/>
    <e v="#DIV/0!"/>
    <x v="3"/>
    <x v="22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x v="12"/>
    <s v="EUR"/>
    <x v="1426"/>
    <x v="1426"/>
    <x v="0"/>
    <x v="78"/>
    <x v="1"/>
    <x v="22"/>
    <x v="109"/>
    <e v="#DIV/0!"/>
    <x v="3"/>
    <x v="22"/>
    <x v="1426"/>
    <x v="1426"/>
  </r>
  <r>
    <n v="1427"/>
    <s v="WHAT CAN I DO?..."/>
    <s v="The book with advices that can save many lives._x000a_You will find here many case studies, extreme situations and solutions."/>
    <x v="10"/>
    <n v="419"/>
    <x v="2"/>
    <x v="12"/>
    <s v="EUR"/>
    <x v="1427"/>
    <x v="1427"/>
    <x v="0"/>
    <x v="80"/>
    <x v="1"/>
    <x v="22"/>
    <x v="1118"/>
    <n v="104.75"/>
    <x v="3"/>
    <x v="22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x v="3"/>
    <s v="EUR"/>
    <x v="1428"/>
    <x v="1428"/>
    <x v="0"/>
    <x v="83"/>
    <x v="1"/>
    <x v="22"/>
    <x v="684"/>
    <n v="15"/>
    <x v="3"/>
    <x v="22"/>
    <x v="1428"/>
    <x v="1428"/>
  </r>
  <r>
    <n v="1429"/>
    <s v="10 P.M."/>
    <s v="A guy in his 30's tries to live his &quot;American Dream&quot;, but quickly it turns into a nightmare. (A Novel)"/>
    <x v="3"/>
    <n v="0"/>
    <x v="2"/>
    <x v="0"/>
    <s v="USD"/>
    <x v="1429"/>
    <x v="1429"/>
    <x v="0"/>
    <x v="78"/>
    <x v="1"/>
    <x v="22"/>
    <x v="109"/>
    <e v="#DIV/0!"/>
    <x v="3"/>
    <x v="22"/>
    <x v="1429"/>
    <x v="1429"/>
  </r>
  <r>
    <n v="1430"/>
    <s v="Esoteric Project Management"/>
    <s v="Profesional translation and publishing of the book on unique synthesis of project management and meditation"/>
    <x v="10"/>
    <n v="403"/>
    <x v="2"/>
    <x v="0"/>
    <s v="USD"/>
    <x v="1430"/>
    <x v="1430"/>
    <x v="0"/>
    <x v="81"/>
    <x v="1"/>
    <x v="22"/>
    <x v="1119"/>
    <n v="80.599999999999994"/>
    <x v="3"/>
    <x v="22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x v="0"/>
    <s v="USD"/>
    <x v="1431"/>
    <x v="1431"/>
    <x v="0"/>
    <x v="5"/>
    <x v="1"/>
    <x v="22"/>
    <x v="1120"/>
    <n v="115.55319148936171"/>
    <x v="3"/>
    <x v="22"/>
    <x v="1431"/>
    <x v="1431"/>
  </r>
  <r>
    <n v="1432"/>
    <s v="The Holy Bib-el"/>
    <s v="THE HOLY BIB-EL Translated By Leon Cook. The Creation: CHAPTER 1.  1* In the beginning Gods created The Heavens and The Planet Earth."/>
    <x v="79"/>
    <n v="0"/>
    <x v="2"/>
    <x v="0"/>
    <s v="USD"/>
    <x v="1432"/>
    <x v="1432"/>
    <x v="0"/>
    <x v="78"/>
    <x v="1"/>
    <x v="22"/>
    <x v="109"/>
    <e v="#DIV/0!"/>
    <x v="3"/>
    <x v="22"/>
    <x v="1432"/>
    <x v="1432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x v="13"/>
    <s v="EUR"/>
    <x v="1433"/>
    <x v="1433"/>
    <x v="0"/>
    <x v="73"/>
    <x v="1"/>
    <x v="22"/>
    <x v="1121"/>
    <n v="80.5"/>
    <x v="3"/>
    <x v="22"/>
    <x v="1433"/>
    <x v="1433"/>
  </r>
  <r>
    <n v="1434"/>
    <s v="Translation of 'SOCIALCAPITALISM' (2014)"/>
    <s v="Interest from abroad to publish my book SOCIALCAPITALISM. Need translation to English master. Help appreciated."/>
    <x v="253"/>
    <n v="8190"/>
    <x v="2"/>
    <x v="8"/>
    <s v="DKK"/>
    <x v="1434"/>
    <x v="1434"/>
    <x v="0"/>
    <x v="202"/>
    <x v="1"/>
    <x v="22"/>
    <x v="1122"/>
    <n v="744.5454545454545"/>
    <x v="3"/>
    <x v="22"/>
    <x v="1434"/>
    <x v="1434"/>
  </r>
  <r>
    <n v="1435"/>
    <s v="Trilogy of Crystals, book 1, translation"/>
    <s v="English translation of the first book from a sword and sorcery Fantasy trilogy, by Paolo Parente"/>
    <x v="36"/>
    <n v="15"/>
    <x v="2"/>
    <x v="13"/>
    <s v="EUR"/>
    <x v="1435"/>
    <x v="1435"/>
    <x v="0"/>
    <x v="84"/>
    <x v="1"/>
    <x v="22"/>
    <x v="370"/>
    <n v="7.5"/>
    <x v="3"/>
    <x v="22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x v="12"/>
    <s v="EUR"/>
    <x v="1436"/>
    <x v="1436"/>
    <x v="0"/>
    <x v="84"/>
    <x v="1"/>
    <x v="22"/>
    <x v="1123"/>
    <n v="38.5"/>
    <x v="3"/>
    <x v="22"/>
    <x v="1436"/>
    <x v="1436"/>
  </r>
  <r>
    <n v="1437"/>
    <s v="THE BACHELOR KNOWS NO BORDERS"/>
    <s v="Introducing A True Story That Bridges Borders: Join Us As We Translate THE BACHELOR CHAPTERS: A THINKING WOMAN'S ROMANCE Into Spanish!"/>
    <x v="9"/>
    <n v="807"/>
    <x v="2"/>
    <x v="0"/>
    <s v="USD"/>
    <x v="1437"/>
    <x v="1437"/>
    <x v="0"/>
    <x v="19"/>
    <x v="1"/>
    <x v="22"/>
    <x v="1124"/>
    <n v="36.68181818181818"/>
    <x v="3"/>
    <x v="22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x v="8"/>
    <s v="DKK"/>
    <x v="1438"/>
    <x v="1438"/>
    <x v="0"/>
    <x v="22"/>
    <x v="1"/>
    <x v="22"/>
    <x v="419"/>
    <n v="75"/>
    <x v="3"/>
    <x v="22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x v="5"/>
    <s v="CAD"/>
    <x v="1439"/>
    <x v="1439"/>
    <x v="0"/>
    <x v="79"/>
    <x v="1"/>
    <x v="22"/>
    <x v="1125"/>
    <n v="30"/>
    <x v="3"/>
    <x v="22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x v="13"/>
    <s v="EUR"/>
    <x v="1440"/>
    <x v="1440"/>
    <x v="0"/>
    <x v="29"/>
    <x v="1"/>
    <x v="22"/>
    <x v="1126"/>
    <n v="1"/>
    <x v="3"/>
    <x v="22"/>
    <x v="1440"/>
    <x v="1440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x v="1"/>
    <s v="GBP"/>
    <x v="1441"/>
    <x v="1441"/>
    <x v="0"/>
    <x v="83"/>
    <x v="1"/>
    <x v="22"/>
    <x v="1127"/>
    <n v="673.33333333333337"/>
    <x v="3"/>
    <x v="22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x v="0"/>
    <s v="USD"/>
    <x v="1442"/>
    <x v="1442"/>
    <x v="0"/>
    <x v="78"/>
    <x v="1"/>
    <x v="22"/>
    <x v="109"/>
    <e v="#DIV/0!"/>
    <x v="3"/>
    <x v="22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x v="6"/>
    <s v="EUR"/>
    <x v="1443"/>
    <x v="1443"/>
    <x v="0"/>
    <x v="78"/>
    <x v="1"/>
    <x v="22"/>
    <x v="109"/>
    <e v="#DIV/0!"/>
    <x v="3"/>
    <x v="22"/>
    <x v="1443"/>
    <x v="1443"/>
  </r>
  <r>
    <n v="1444"/>
    <s v="Expand the MillionairesLetter in the US Market!"/>
    <s v="We as a successfull german stock market newsletter publisher want expand in the US market!"/>
    <x v="255"/>
    <n v="0"/>
    <x v="2"/>
    <x v="12"/>
    <s v="EUR"/>
    <x v="1444"/>
    <x v="1444"/>
    <x v="0"/>
    <x v="78"/>
    <x v="1"/>
    <x v="22"/>
    <x v="109"/>
    <e v="#DIV/0!"/>
    <x v="3"/>
    <x v="22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x v="12"/>
    <s v="EUR"/>
    <x v="1445"/>
    <x v="1445"/>
    <x v="0"/>
    <x v="78"/>
    <x v="1"/>
    <x v="22"/>
    <x v="109"/>
    <e v="#DIV/0!"/>
    <x v="3"/>
    <x v="22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x v="13"/>
    <s v="EUR"/>
    <x v="1446"/>
    <x v="1446"/>
    <x v="0"/>
    <x v="78"/>
    <x v="1"/>
    <x v="22"/>
    <x v="109"/>
    <e v="#DIV/0!"/>
    <x v="3"/>
    <x v="22"/>
    <x v="1446"/>
    <x v="1446"/>
  </r>
  <r>
    <n v="1447"/>
    <s v="Indian Language Dictionary"/>
    <s v="I'm creating a dictionary of multiple Indian languages."/>
    <x v="69"/>
    <n v="75"/>
    <x v="2"/>
    <x v="0"/>
    <s v="USD"/>
    <x v="1447"/>
    <x v="1447"/>
    <x v="0"/>
    <x v="83"/>
    <x v="1"/>
    <x v="22"/>
    <x v="1128"/>
    <n v="25"/>
    <x v="3"/>
    <x v="22"/>
    <x v="1447"/>
    <x v="1447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x v="2"/>
    <s v="AUD"/>
    <x v="1448"/>
    <x v="1448"/>
    <x v="0"/>
    <x v="78"/>
    <x v="1"/>
    <x v="22"/>
    <x v="109"/>
    <e v="#DIV/0!"/>
    <x v="3"/>
    <x v="22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x v="0"/>
    <s v="USD"/>
    <x v="1449"/>
    <x v="1449"/>
    <x v="0"/>
    <x v="78"/>
    <x v="1"/>
    <x v="22"/>
    <x v="109"/>
    <e v="#DIV/0!"/>
    <x v="3"/>
    <x v="22"/>
    <x v="1449"/>
    <x v="1449"/>
  </r>
  <r>
    <n v="1450"/>
    <s v="The Art of the Dill"/>
    <s v="A book of pickle recipes narrated by a mama grizzly speaking in incomplete and run-on sentences and her orangutan friend. #Artofthedill"/>
    <x v="57"/>
    <n v="1"/>
    <x v="2"/>
    <x v="0"/>
    <s v="USD"/>
    <x v="1450"/>
    <x v="1450"/>
    <x v="0"/>
    <x v="29"/>
    <x v="1"/>
    <x v="22"/>
    <x v="1129"/>
    <n v="1"/>
    <x v="3"/>
    <x v="22"/>
    <x v="1450"/>
    <x v="1450"/>
  </r>
  <r>
    <n v="1451"/>
    <s v="Modern Literal Torah Translation (Canceled)"/>
    <s v="Modern Literal Translation of the Torah in English and Russian with sub-linear and interlinear layout."/>
    <x v="256"/>
    <n v="2"/>
    <x v="1"/>
    <x v="0"/>
    <s v="USD"/>
    <x v="1451"/>
    <x v="1451"/>
    <x v="0"/>
    <x v="84"/>
    <x v="1"/>
    <x v="22"/>
    <x v="1130"/>
    <n v="1"/>
    <x v="3"/>
    <x v="22"/>
    <x v="1451"/>
    <x v="1451"/>
  </r>
  <r>
    <n v="1452"/>
    <s v="The Judo Preservation Project (Canceled)"/>
    <s v="I am gathering rare, out-of-print Judo books for preservation, translation and sharing."/>
    <x v="32"/>
    <n v="0"/>
    <x v="1"/>
    <x v="0"/>
    <s v="USD"/>
    <x v="1452"/>
    <x v="1452"/>
    <x v="0"/>
    <x v="78"/>
    <x v="1"/>
    <x v="22"/>
    <x v="109"/>
    <e v="#DIV/0!"/>
    <x v="3"/>
    <x v="22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x v="6"/>
    <s v="EUR"/>
    <x v="1453"/>
    <x v="1453"/>
    <x v="0"/>
    <x v="78"/>
    <x v="1"/>
    <x v="22"/>
    <x v="109"/>
    <e v="#DIV/0!"/>
    <x v="3"/>
    <x v="22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x v="3"/>
    <s v="EUR"/>
    <x v="1454"/>
    <x v="1454"/>
    <x v="0"/>
    <x v="29"/>
    <x v="1"/>
    <x v="22"/>
    <x v="719"/>
    <n v="15"/>
    <x v="3"/>
    <x v="22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x v="0"/>
    <s v="USD"/>
    <x v="1455"/>
    <x v="1455"/>
    <x v="0"/>
    <x v="63"/>
    <x v="1"/>
    <x v="22"/>
    <x v="1131"/>
    <n v="225"/>
    <x v="3"/>
    <x v="22"/>
    <x v="1455"/>
    <x v="1455"/>
  </r>
  <r>
    <n v="1456"/>
    <s v="Sometimes you don't need love (Canceled)"/>
    <s v="English Version of my auto-published novel"/>
    <x v="10"/>
    <n v="145"/>
    <x v="1"/>
    <x v="13"/>
    <s v="EUR"/>
    <x v="1456"/>
    <x v="1456"/>
    <x v="0"/>
    <x v="83"/>
    <x v="1"/>
    <x v="22"/>
    <x v="1132"/>
    <n v="48.333333333333336"/>
    <x v="3"/>
    <x v="22"/>
    <x v="1456"/>
    <x v="1456"/>
  </r>
  <r>
    <n v="1457"/>
    <s v="Hey! I&quot;m not invisable, I am Just Old (Canceled)"/>
    <s v="Age is more than just a number, I hope your younger than you feel."/>
    <x v="12"/>
    <n v="0"/>
    <x v="1"/>
    <x v="0"/>
    <s v="USD"/>
    <x v="1457"/>
    <x v="1457"/>
    <x v="0"/>
    <x v="78"/>
    <x v="1"/>
    <x v="22"/>
    <x v="109"/>
    <e v="#DIV/0!"/>
    <x v="3"/>
    <x v="22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x v="0"/>
    <s v="USD"/>
    <x v="1458"/>
    <x v="1458"/>
    <x v="0"/>
    <x v="78"/>
    <x v="1"/>
    <x v="22"/>
    <x v="109"/>
    <e v="#DIV/0!"/>
    <x v="3"/>
    <x v="22"/>
    <x v="1458"/>
    <x v="1458"/>
  </r>
  <r>
    <n v="1459"/>
    <s v="Like all the others (Canceled)"/>
    <s v="What if you suddenly found out, that your life wasnÂ´t the life you thought you had? What if you were like all the others!"/>
    <x v="258"/>
    <n v="0"/>
    <x v="1"/>
    <x v="8"/>
    <s v="DKK"/>
    <x v="1459"/>
    <x v="1459"/>
    <x v="0"/>
    <x v="78"/>
    <x v="1"/>
    <x v="22"/>
    <x v="109"/>
    <e v="#DIV/0!"/>
    <x v="3"/>
    <x v="22"/>
    <x v="1459"/>
    <x v="1459"/>
  </r>
  <r>
    <n v="1460"/>
    <s v="KJV2015 (Canceled)"/>
    <s v="KJV2015 Easier to understand for our kids and family not leaving out one verse or changing a meaning one bit."/>
    <x v="259"/>
    <n v="0"/>
    <x v="1"/>
    <x v="0"/>
    <s v="USD"/>
    <x v="1460"/>
    <x v="1460"/>
    <x v="0"/>
    <x v="78"/>
    <x v="1"/>
    <x v="22"/>
    <x v="109"/>
    <e v="#DIV/0!"/>
    <x v="3"/>
    <x v="22"/>
    <x v="1460"/>
    <x v="1460"/>
  </r>
  <r>
    <n v="1461"/>
    <s v="Relatively Prime Series 2"/>
    <s v="Series 2 of Relatively Prime, a podcast of stories from the Mathematical Domain"/>
    <x v="36"/>
    <n v="15186.69"/>
    <x v="0"/>
    <x v="0"/>
    <s v="USD"/>
    <x v="1461"/>
    <x v="1461"/>
    <x v="1"/>
    <x v="158"/>
    <x v="0"/>
    <x v="23"/>
    <x v="1133"/>
    <n v="44.66673529411765"/>
    <x v="3"/>
    <x v="23"/>
    <x v="1461"/>
    <x v="1461"/>
  </r>
  <r>
    <n v="1462"/>
    <s v="Unbound: Fiction on the Radio"/>
    <s v="A new radio show focused on short fiction produced by Louisville Public Media"/>
    <x v="23"/>
    <n v="4340.7"/>
    <x v="0"/>
    <x v="0"/>
    <s v="USD"/>
    <x v="1462"/>
    <x v="1462"/>
    <x v="1"/>
    <x v="3"/>
    <x v="0"/>
    <x v="23"/>
    <x v="1134"/>
    <n v="28.937999999999999"/>
    <x v="3"/>
    <x v="23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x v="0"/>
    <s v="USD"/>
    <x v="1463"/>
    <x v="1463"/>
    <x v="1"/>
    <x v="20"/>
    <x v="0"/>
    <x v="23"/>
    <x v="1135"/>
    <n v="35.44"/>
    <x v="3"/>
    <x v="23"/>
    <x v="1463"/>
    <x v="1463"/>
  </r>
  <r>
    <n v="1464"/>
    <s v="Science Studio"/>
    <s v="The Best Science Media on the Web"/>
    <x v="10"/>
    <n v="8160"/>
    <x v="0"/>
    <x v="0"/>
    <s v="USD"/>
    <x v="1464"/>
    <x v="1464"/>
    <x v="1"/>
    <x v="302"/>
    <x v="0"/>
    <x v="23"/>
    <x v="1136"/>
    <n v="34.871794871794869"/>
    <x v="3"/>
    <x v="23"/>
    <x v="1464"/>
    <x v="1464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x v="0"/>
    <s v="USD"/>
    <x v="1465"/>
    <x v="1465"/>
    <x v="1"/>
    <x v="303"/>
    <x v="0"/>
    <x v="23"/>
    <x v="1137"/>
    <n v="52.622732513451197"/>
    <x v="3"/>
    <x v="23"/>
    <x v="1465"/>
    <x v="1465"/>
  </r>
  <r>
    <n v="1466"/>
    <s v="WAYO 104.3 FM ROCHESTER, NY"/>
    <s v="WAYO needs your financial support to operate in 2016. Help keep the creativity and ideas of the Rochester community on the radio!"/>
    <x v="194"/>
    <n v="17260.37"/>
    <x v="0"/>
    <x v="0"/>
    <s v="USD"/>
    <x v="1466"/>
    <x v="1466"/>
    <x v="1"/>
    <x v="290"/>
    <x v="0"/>
    <x v="23"/>
    <x v="1138"/>
    <n v="69.598266129032254"/>
    <x v="3"/>
    <x v="23"/>
    <x v="1466"/>
    <x v="1466"/>
  </r>
  <r>
    <n v="1467"/>
    <s v="Radio Ambulante"/>
    <s v="We are a new Spanish language podcast telling uniquely Latin American stories."/>
    <x v="79"/>
    <n v="46032"/>
    <x v="0"/>
    <x v="0"/>
    <s v="USD"/>
    <x v="1467"/>
    <x v="1467"/>
    <x v="1"/>
    <x v="304"/>
    <x v="0"/>
    <x v="23"/>
    <x v="1139"/>
    <n v="76.72"/>
    <x v="3"/>
    <x v="23"/>
    <x v="1467"/>
    <x v="1467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x v="0"/>
    <s v="USD"/>
    <x v="1468"/>
    <x v="1468"/>
    <x v="1"/>
    <x v="305"/>
    <x v="0"/>
    <x v="23"/>
    <x v="1140"/>
    <n v="33.191126279863482"/>
    <x v="3"/>
    <x v="23"/>
    <x v="1468"/>
    <x v="1468"/>
  </r>
  <r>
    <n v="1469"/>
    <s v="The Local Global Mashup Show"/>
    <s v="Get the inside edge on the stories that connect Americans to the world -- in your ear every week."/>
    <x v="260"/>
    <n v="47978"/>
    <x v="0"/>
    <x v="0"/>
    <s v="USD"/>
    <x v="1469"/>
    <x v="1469"/>
    <x v="1"/>
    <x v="306"/>
    <x v="0"/>
    <x v="23"/>
    <x v="1141"/>
    <n v="149.46417445482865"/>
    <x v="3"/>
    <x v="23"/>
    <x v="1469"/>
    <x v="1469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x v="0"/>
    <s v="USD"/>
    <x v="1470"/>
    <x v="1470"/>
    <x v="1"/>
    <x v="75"/>
    <x v="0"/>
    <x v="23"/>
    <x v="1142"/>
    <n v="23.172839506172838"/>
    <x v="3"/>
    <x v="23"/>
    <x v="1470"/>
    <x v="1470"/>
  </r>
  <r>
    <n v="1471"/>
    <s v="93.5 KNCE: True Taos Radio"/>
    <s v="Help improve the equipment, signal, and reach of 93.5 KNCE True Taos Radio, a new experiment in grassroots community media."/>
    <x v="261"/>
    <n v="33229"/>
    <x v="0"/>
    <x v="0"/>
    <s v="USD"/>
    <x v="1471"/>
    <x v="1471"/>
    <x v="1"/>
    <x v="307"/>
    <x v="0"/>
    <x v="23"/>
    <x v="1143"/>
    <n v="96.877551020408163"/>
    <x v="3"/>
    <x v="23"/>
    <x v="1471"/>
    <x v="1471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x v="0"/>
    <s v="USD"/>
    <x v="1472"/>
    <x v="1472"/>
    <x v="1"/>
    <x v="226"/>
    <x v="0"/>
    <x v="23"/>
    <x v="1144"/>
    <n v="103.20238095238095"/>
    <x v="3"/>
    <x v="23"/>
    <x v="1472"/>
    <x v="1472"/>
  </r>
  <r>
    <n v="1473"/>
    <s v="ONE LOVES ONLY FORM"/>
    <s v="Public Radio Project"/>
    <x v="15"/>
    <n v="1807.74"/>
    <x v="0"/>
    <x v="0"/>
    <s v="USD"/>
    <x v="1473"/>
    <x v="1473"/>
    <x v="1"/>
    <x v="5"/>
    <x v="0"/>
    <x v="23"/>
    <x v="1145"/>
    <n v="38.462553191489363"/>
    <x v="3"/>
    <x v="23"/>
    <x v="1473"/>
    <x v="1473"/>
  </r>
  <r>
    <n v="1474"/>
    <s v="Bring the Seattle Geekly podcast back!"/>
    <s v="We ended the Seattle Geekly podcast back in mid 2011, We've been thinking of bringing it back but we need help monetarily."/>
    <x v="9"/>
    <n v="3368"/>
    <x v="0"/>
    <x v="0"/>
    <s v="USD"/>
    <x v="1474"/>
    <x v="1474"/>
    <x v="1"/>
    <x v="88"/>
    <x v="0"/>
    <x v="23"/>
    <x v="1146"/>
    <n v="44.315789473684212"/>
    <x v="3"/>
    <x v="23"/>
    <x v="1474"/>
    <x v="1474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x v="0"/>
    <s v="USD"/>
    <x v="1475"/>
    <x v="1475"/>
    <x v="1"/>
    <x v="308"/>
    <x v="0"/>
    <x v="23"/>
    <x v="1147"/>
    <n v="64.173356009070289"/>
    <x v="3"/>
    <x v="23"/>
    <x v="1475"/>
    <x v="1475"/>
  </r>
  <r>
    <n v="1476"/>
    <s v="The Comedy Button Podcast"/>
    <s v="The Comedy Button is a brand new nerd pop culture podcast with weekly video sketches."/>
    <x v="12"/>
    <n v="39693.279999999999"/>
    <x v="0"/>
    <x v="0"/>
    <s v="USD"/>
    <x v="1476"/>
    <x v="1476"/>
    <x v="1"/>
    <x v="309"/>
    <x v="0"/>
    <x v="23"/>
    <x v="1148"/>
    <n v="43.333275109170302"/>
    <x v="3"/>
    <x v="23"/>
    <x v="1476"/>
    <x v="1476"/>
  </r>
  <r>
    <n v="1477"/>
    <s v="Keep Live Music on WMSE"/>
    <s v="WMSE, a community-funded radio station in Milwaukee, WI needs to replace its in-house digital studio to keep live music on the air."/>
    <x v="11"/>
    <n v="33393"/>
    <x v="0"/>
    <x v="0"/>
    <s v="USD"/>
    <x v="1477"/>
    <x v="1477"/>
    <x v="1"/>
    <x v="232"/>
    <x v="0"/>
    <x v="23"/>
    <x v="1149"/>
    <n v="90.495934959349597"/>
    <x v="3"/>
    <x v="23"/>
    <x v="1477"/>
    <x v="1477"/>
  </r>
  <r>
    <n v="1478"/>
    <s v="Planet Money T-shirt"/>
    <s v="We are a team of multimedia reporters covering the global economy. We are going to make a t-shirt and tell the story of its creation."/>
    <x v="63"/>
    <n v="590807.11"/>
    <x v="0"/>
    <x v="0"/>
    <s v="USD"/>
    <x v="1478"/>
    <x v="1478"/>
    <x v="1"/>
    <x v="310"/>
    <x v="0"/>
    <x v="23"/>
    <x v="1150"/>
    <n v="29.187190495010373"/>
    <x v="3"/>
    <x v="23"/>
    <x v="1478"/>
    <x v="1478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x v="0"/>
    <s v="USD"/>
    <x v="1479"/>
    <x v="1479"/>
    <x v="1"/>
    <x v="26"/>
    <x v="0"/>
    <x v="23"/>
    <x v="1151"/>
    <n v="30.95774647887324"/>
    <x v="3"/>
    <x v="23"/>
    <x v="1479"/>
    <x v="1479"/>
  </r>
  <r>
    <n v="1480"/>
    <s v="The Stage at KDHX"/>
    <s v="The Stage at KDHX will be a beacon for artistic independence in the heart of the country, showcasing new artists and old favorites."/>
    <x v="63"/>
    <n v="58520.2"/>
    <x v="0"/>
    <x v="0"/>
    <s v="USD"/>
    <x v="1480"/>
    <x v="1480"/>
    <x v="1"/>
    <x v="311"/>
    <x v="0"/>
    <x v="23"/>
    <x v="1152"/>
    <n v="92.157795275590544"/>
    <x v="3"/>
    <x v="23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x v="5"/>
    <s v="CAD"/>
    <x v="1481"/>
    <x v="1481"/>
    <x v="0"/>
    <x v="79"/>
    <x v="1"/>
    <x v="10"/>
    <x v="1153"/>
    <n v="17.5"/>
    <x v="3"/>
    <x v="10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x v="0"/>
    <s v="USD"/>
    <x v="1482"/>
    <x v="1482"/>
    <x v="0"/>
    <x v="29"/>
    <x v="1"/>
    <x v="10"/>
    <x v="370"/>
    <n v="5"/>
    <x v="3"/>
    <x v="10"/>
    <x v="1482"/>
    <x v="1482"/>
  </r>
  <r>
    <n v="1483"/>
    <s v="The Book Club Rebellion"/>
    <s v="When three social outcasts discover that Fictional characters are invading their world, they must form a team to stop this evil force."/>
    <x v="39"/>
    <n v="50"/>
    <x v="2"/>
    <x v="0"/>
    <s v="USD"/>
    <x v="1483"/>
    <x v="1483"/>
    <x v="0"/>
    <x v="84"/>
    <x v="1"/>
    <x v="10"/>
    <x v="1154"/>
    <n v="25"/>
    <x v="3"/>
    <x v="10"/>
    <x v="1483"/>
    <x v="1483"/>
  </r>
  <r>
    <n v="1484"/>
    <s v="a book called filtered down thru the stars"/>
    <s v="The mussings of an old wizard"/>
    <x v="13"/>
    <n v="0"/>
    <x v="2"/>
    <x v="0"/>
    <s v="USD"/>
    <x v="1484"/>
    <x v="1484"/>
    <x v="0"/>
    <x v="78"/>
    <x v="1"/>
    <x v="10"/>
    <x v="109"/>
    <e v="#DIV/0!"/>
    <x v="3"/>
    <x v="10"/>
    <x v="1484"/>
    <x v="1484"/>
  </r>
  <r>
    <n v="1485"/>
    <s v="Covenant Kept - A Christian novel"/>
    <s v="Covenant Kept is a unique story that follows an ordinary woman through an extraordinary spiritual journey. Please help fund me."/>
    <x v="233"/>
    <n v="150"/>
    <x v="2"/>
    <x v="0"/>
    <s v="USD"/>
    <x v="1485"/>
    <x v="1485"/>
    <x v="0"/>
    <x v="83"/>
    <x v="1"/>
    <x v="10"/>
    <x v="1155"/>
    <n v="50"/>
    <x v="3"/>
    <x v="10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x v="0"/>
    <s v="USD"/>
    <x v="1486"/>
    <x v="1486"/>
    <x v="0"/>
    <x v="83"/>
    <x v="1"/>
    <x v="10"/>
    <x v="1156"/>
    <n v="16"/>
    <x v="3"/>
    <x v="10"/>
    <x v="1486"/>
    <x v="1486"/>
  </r>
  <r>
    <n v="1487"/>
    <s v="You Killed Me First"/>
    <s v="A lover becomes an enemy when a line has been crossed. Torn between memories and reality, his mask of sanity is slipping."/>
    <x v="3"/>
    <n v="0"/>
    <x v="2"/>
    <x v="0"/>
    <s v="USD"/>
    <x v="1487"/>
    <x v="1487"/>
    <x v="0"/>
    <x v="78"/>
    <x v="1"/>
    <x v="10"/>
    <x v="109"/>
    <e v="#DIV/0!"/>
    <x v="3"/>
    <x v="10"/>
    <x v="1487"/>
    <x v="1487"/>
  </r>
  <r>
    <n v="1488"/>
    <s v="Nanolution"/>
    <s v="A blockbuster sci-fi adventure. What would you do if one day your life changed to beyond the imaginable?"/>
    <x v="36"/>
    <n v="360"/>
    <x v="2"/>
    <x v="2"/>
    <s v="AUD"/>
    <x v="1488"/>
    <x v="1488"/>
    <x v="0"/>
    <x v="79"/>
    <x v="1"/>
    <x v="10"/>
    <x v="365"/>
    <n v="60"/>
    <x v="3"/>
    <x v="10"/>
    <x v="1488"/>
    <x v="1488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x v="0"/>
    <s v="USD"/>
    <x v="1489"/>
    <x v="1489"/>
    <x v="0"/>
    <x v="78"/>
    <x v="1"/>
    <x v="10"/>
    <x v="109"/>
    <e v="#DIV/0!"/>
    <x v="3"/>
    <x v="10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x v="0"/>
    <s v="USD"/>
    <x v="1490"/>
    <x v="1490"/>
    <x v="0"/>
    <x v="10"/>
    <x v="1"/>
    <x v="10"/>
    <x v="1157"/>
    <n v="47.10526315789474"/>
    <x v="3"/>
    <x v="10"/>
    <x v="1490"/>
    <x v="1490"/>
  </r>
  <r>
    <n v="1491"/>
    <s v="Tales of guns, gold and a beagle in the Old West"/>
    <s v="What do you get when you take outlaws, guns, gold and and old beagle in the old west? Adventure!"/>
    <x v="38"/>
    <n v="100"/>
    <x v="2"/>
    <x v="0"/>
    <s v="USD"/>
    <x v="1491"/>
    <x v="1491"/>
    <x v="0"/>
    <x v="29"/>
    <x v="1"/>
    <x v="10"/>
    <x v="1158"/>
    <n v="100"/>
    <x v="3"/>
    <x v="10"/>
    <x v="1491"/>
    <x v="1491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x v="0"/>
    <s v="USD"/>
    <x v="1492"/>
    <x v="1492"/>
    <x v="0"/>
    <x v="84"/>
    <x v="1"/>
    <x v="10"/>
    <x v="571"/>
    <n v="15"/>
    <x v="3"/>
    <x v="10"/>
    <x v="1492"/>
    <x v="1492"/>
  </r>
  <r>
    <n v="1493"/>
    <s v="The Great Grand Zeppelin Chase"/>
    <s v="Help illustrate the sequel to the bestselling _x000a_The Transylvania Flying Squad of Detectives"/>
    <x v="262"/>
    <n v="0"/>
    <x v="2"/>
    <x v="0"/>
    <s v="USD"/>
    <x v="1493"/>
    <x v="1493"/>
    <x v="0"/>
    <x v="78"/>
    <x v="1"/>
    <x v="10"/>
    <x v="109"/>
    <e v="#DIV/0!"/>
    <x v="3"/>
    <x v="10"/>
    <x v="1493"/>
    <x v="1493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x v="0"/>
    <s v="USD"/>
    <x v="1494"/>
    <x v="1494"/>
    <x v="0"/>
    <x v="202"/>
    <x v="1"/>
    <x v="10"/>
    <x v="1159"/>
    <n v="40.454545454545453"/>
    <x v="3"/>
    <x v="10"/>
    <x v="1494"/>
    <x v="1494"/>
  </r>
  <r>
    <n v="1495"/>
    <s v="A Magical Bildungsroman with a Female Heroine"/>
    <s v="The Adventures of Penelope Hawthorne. Part One: The Spellbook of Dracone."/>
    <x v="13"/>
    <n v="0"/>
    <x v="2"/>
    <x v="0"/>
    <s v="USD"/>
    <x v="1495"/>
    <x v="1495"/>
    <x v="0"/>
    <x v="78"/>
    <x v="1"/>
    <x v="10"/>
    <x v="109"/>
    <e v="#DIV/0!"/>
    <x v="3"/>
    <x v="10"/>
    <x v="1495"/>
    <x v="1495"/>
  </r>
  <r>
    <n v="1496"/>
    <s v="Tainted Steel (Series 1 - 4)"/>
    <s v="Capturing the awe-inspiring magic of the likes of LoTR, Tainted Steel tells the story of one mans' struggle against Destiny."/>
    <x v="15"/>
    <n v="0"/>
    <x v="2"/>
    <x v="0"/>
    <s v="USD"/>
    <x v="1496"/>
    <x v="1496"/>
    <x v="0"/>
    <x v="78"/>
    <x v="1"/>
    <x v="10"/>
    <x v="109"/>
    <e v="#DIV/0!"/>
    <x v="3"/>
    <x v="10"/>
    <x v="1496"/>
    <x v="1496"/>
  </r>
  <r>
    <n v="1497"/>
    <s v="Daddy"/>
    <s v="After 25 years apart, a father and son's reunion is less magical and more explosive as the revelations come out and the gloves come off"/>
    <x v="36"/>
    <n v="1"/>
    <x v="2"/>
    <x v="0"/>
    <s v="USD"/>
    <x v="1497"/>
    <x v="1497"/>
    <x v="0"/>
    <x v="29"/>
    <x v="1"/>
    <x v="10"/>
    <x v="440"/>
    <n v="1"/>
    <x v="3"/>
    <x v="10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x v="0"/>
    <s v="USD"/>
    <x v="1498"/>
    <x v="1498"/>
    <x v="0"/>
    <x v="83"/>
    <x v="1"/>
    <x v="10"/>
    <x v="1160"/>
    <n v="19"/>
    <x v="3"/>
    <x v="10"/>
    <x v="1498"/>
    <x v="1498"/>
  </r>
  <r>
    <n v="1499"/>
    <s v="The Second Renaissance"/>
    <s v="Coming soon, a new science fiction novel about human evolution and sorcery. In the near future, you are either forced to adapt or die"/>
    <x v="13"/>
    <n v="5"/>
    <x v="2"/>
    <x v="0"/>
    <s v="USD"/>
    <x v="1499"/>
    <x v="1499"/>
    <x v="0"/>
    <x v="29"/>
    <x v="1"/>
    <x v="10"/>
    <x v="1161"/>
    <n v="5"/>
    <x v="3"/>
    <x v="10"/>
    <x v="1499"/>
    <x v="1499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x v="0"/>
    <s v="USD"/>
    <x v="1500"/>
    <x v="1500"/>
    <x v="0"/>
    <x v="41"/>
    <x v="1"/>
    <x v="10"/>
    <x v="1162"/>
    <n v="46.733333333333334"/>
    <x v="3"/>
    <x v="10"/>
    <x v="1500"/>
    <x v="1500"/>
  </r>
  <r>
    <n v="1501"/>
    <s v="This is Nowhere"/>
    <s v="A hardcover book of surf, outdoor and nature photos from the British Columbia coast."/>
    <x v="263"/>
    <n v="86492"/>
    <x v="0"/>
    <x v="5"/>
    <s v="CAD"/>
    <x v="1501"/>
    <x v="1501"/>
    <x v="1"/>
    <x v="312"/>
    <x v="0"/>
    <x v="20"/>
    <x v="1163"/>
    <n v="97.731073446327684"/>
    <x v="8"/>
    <x v="20"/>
    <x v="1501"/>
    <x v="1501"/>
  </r>
  <r>
    <n v="1502"/>
    <s v="Cosmic Surgery"/>
    <s v="Cosmic Surgery is a photo book, set in the not too distant future where the world of cosmetic surgery is about to be transformed"/>
    <x v="29"/>
    <n v="22318"/>
    <x v="0"/>
    <x v="1"/>
    <s v="GBP"/>
    <x v="1502"/>
    <x v="1502"/>
    <x v="1"/>
    <x v="313"/>
    <x v="0"/>
    <x v="20"/>
    <x v="1164"/>
    <n v="67.835866261398181"/>
    <x v="8"/>
    <x v="20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x v="18"/>
    <s v="EUR"/>
    <x v="1503"/>
    <x v="1503"/>
    <x v="1"/>
    <x v="26"/>
    <x v="0"/>
    <x v="20"/>
    <x v="1165"/>
    <n v="56.98492957746479"/>
    <x v="8"/>
    <x v="20"/>
    <x v="1503"/>
    <x v="1503"/>
  </r>
  <r>
    <n v="1504"/>
    <s v="RYU X RIO"/>
    <s v="A football photography book like no other about the 2014 World Cup in Brazil, by Ryu Voelkel."/>
    <x v="115"/>
    <n v="18066"/>
    <x v="0"/>
    <x v="1"/>
    <s v="GBP"/>
    <x v="1504"/>
    <x v="1504"/>
    <x v="1"/>
    <x v="314"/>
    <x v="0"/>
    <x v="20"/>
    <x v="1166"/>
    <n v="67.159851301115239"/>
    <x v="8"/>
    <x v="20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x v="12"/>
    <s v="EUR"/>
    <x v="1505"/>
    <x v="1505"/>
    <x v="1"/>
    <x v="315"/>
    <x v="0"/>
    <x v="20"/>
    <x v="1167"/>
    <n v="48.037681159420288"/>
    <x v="8"/>
    <x v="20"/>
    <x v="1505"/>
    <x v="1505"/>
  </r>
  <r>
    <n v="1506"/>
    <s v="Holden Lane High School photobook"/>
    <s v="A photographic book consisting of 36 colour photographs that explore Holden Lane High School in its final state."/>
    <x v="15"/>
    <n v="1671"/>
    <x v="0"/>
    <x v="1"/>
    <s v="GBP"/>
    <x v="1506"/>
    <x v="1506"/>
    <x v="1"/>
    <x v="68"/>
    <x v="0"/>
    <x v="20"/>
    <x v="209"/>
    <n v="38.860465116279073"/>
    <x v="8"/>
    <x v="20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x v="0"/>
    <s v="USD"/>
    <x v="1507"/>
    <x v="1507"/>
    <x v="1"/>
    <x v="51"/>
    <x v="0"/>
    <x v="20"/>
    <x v="1168"/>
    <n v="78.181818181818187"/>
    <x v="8"/>
    <x v="20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x v="0"/>
    <s v="USD"/>
    <x v="1508"/>
    <x v="1508"/>
    <x v="1"/>
    <x v="263"/>
    <x v="0"/>
    <x v="20"/>
    <x v="1169"/>
    <n v="97.113744075829388"/>
    <x v="8"/>
    <x v="20"/>
    <x v="1508"/>
    <x v="1508"/>
  </r>
  <r>
    <n v="1509"/>
    <s v="Claudius Schulze: STATE OF NATURE"/>
    <s v="A photobook about climate change, natural catastrophes, and to what extent disaster management became part of our landscape."/>
    <x v="178"/>
    <n v="21637.22"/>
    <x v="0"/>
    <x v="12"/>
    <s v="EUR"/>
    <x v="1509"/>
    <x v="1509"/>
    <x v="1"/>
    <x v="193"/>
    <x v="0"/>
    <x v="20"/>
    <x v="1170"/>
    <n v="110.39397959183674"/>
    <x v="8"/>
    <x v="20"/>
    <x v="1509"/>
    <x v="1509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x v="1"/>
    <s v="GBP"/>
    <x v="1510"/>
    <x v="1510"/>
    <x v="1"/>
    <x v="316"/>
    <x v="0"/>
    <x v="20"/>
    <x v="1171"/>
    <n v="39.91506172839506"/>
    <x v="8"/>
    <x v="20"/>
    <x v="1510"/>
    <x v="1510"/>
  </r>
  <r>
    <n v="1511"/>
    <s v="Hidden Mother"/>
    <s v="A book that presents an account of my daughterâ€™s adoption through an examination of 19th-century &quot;hidden mother&quot; photographs"/>
    <x v="32"/>
    <n v="15651"/>
    <x v="0"/>
    <x v="0"/>
    <s v="USD"/>
    <x v="1511"/>
    <x v="1511"/>
    <x v="1"/>
    <x v="190"/>
    <x v="0"/>
    <x v="20"/>
    <x v="1172"/>
    <n v="75.975728155339809"/>
    <x v="8"/>
    <x v="20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x v="0"/>
    <s v="USD"/>
    <x v="1512"/>
    <x v="1512"/>
    <x v="1"/>
    <x v="317"/>
    <x v="0"/>
    <x v="20"/>
    <x v="1173"/>
    <n v="58.379104477611939"/>
    <x v="8"/>
    <x v="20"/>
    <x v="1512"/>
    <x v="1512"/>
  </r>
  <r>
    <n v="1513"/>
    <s v="Russian Interiors"/>
    <s v="An intimate portrait of Russian women in their private spaces by late photographer Andy Rocchelli published by Cesura."/>
    <x v="6"/>
    <n v="12001.5"/>
    <x v="0"/>
    <x v="1"/>
    <s v="GBP"/>
    <x v="1513"/>
    <x v="1513"/>
    <x v="1"/>
    <x v="224"/>
    <x v="0"/>
    <x v="20"/>
    <x v="1174"/>
    <n v="55.82093023255814"/>
    <x v="8"/>
    <x v="20"/>
    <x v="1513"/>
    <x v="1513"/>
  </r>
  <r>
    <n v="1514"/>
    <s v="Racing Age"/>
    <s v="Racing Age is a documentary photography book about masters track &amp; field athletes of retirement age and older."/>
    <x v="31"/>
    <n v="26619"/>
    <x v="0"/>
    <x v="0"/>
    <s v="USD"/>
    <x v="1514"/>
    <x v="1514"/>
    <x v="1"/>
    <x v="282"/>
    <x v="0"/>
    <x v="20"/>
    <x v="1175"/>
    <n v="151.24431818181819"/>
    <x v="8"/>
    <x v="20"/>
    <x v="1514"/>
    <x v="1514"/>
  </r>
  <r>
    <n v="1515"/>
    <s v="Eyes as Big as Plates"/>
    <s v="Eyes as Big as Plates - The book! Featuring over 50 portraits, field notes and behind the scenes stories from seniors around the world."/>
    <x v="82"/>
    <n v="471567"/>
    <x v="0"/>
    <x v="10"/>
    <s v="NOK"/>
    <x v="1515"/>
    <x v="1515"/>
    <x v="1"/>
    <x v="160"/>
    <x v="0"/>
    <x v="20"/>
    <x v="1176"/>
    <n v="849.67027027027029"/>
    <x v="8"/>
    <x v="20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x v="0"/>
    <s v="USD"/>
    <x v="1516"/>
    <x v="1516"/>
    <x v="1"/>
    <x v="318"/>
    <x v="0"/>
    <x v="20"/>
    <x v="1177"/>
    <n v="159.24137931034483"/>
    <x v="8"/>
    <x v="20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x v="0"/>
    <s v="USD"/>
    <x v="1517"/>
    <x v="1517"/>
    <x v="1"/>
    <x v="319"/>
    <x v="0"/>
    <x v="20"/>
    <x v="1178"/>
    <n v="39.507317073170732"/>
    <x v="8"/>
    <x v="20"/>
    <x v="1517"/>
    <x v="1517"/>
  </r>
  <r>
    <n v="1518"/>
    <s v="Amelia and the Animals: Photographs by Robin Schwartz"/>
    <s v="A photobook of Robin Schwartz's ongoing series with her daughter Amelia."/>
    <x v="36"/>
    <n v="30805"/>
    <x v="0"/>
    <x v="0"/>
    <s v="USD"/>
    <x v="1518"/>
    <x v="1518"/>
    <x v="1"/>
    <x v="163"/>
    <x v="0"/>
    <x v="20"/>
    <x v="1179"/>
    <n v="130.52966101694915"/>
    <x v="8"/>
    <x v="20"/>
    <x v="1518"/>
    <x v="1518"/>
  </r>
  <r>
    <n v="1519"/>
    <s v="Jesus Days, 1978-1983"/>
    <s v="A documentary photobook that captures the late 70s in evangelical America seen thru the eyes of a closeted and religious young man."/>
    <x v="7"/>
    <n v="9302.75"/>
    <x v="0"/>
    <x v="0"/>
    <s v="USD"/>
    <x v="1519"/>
    <x v="1519"/>
    <x v="1"/>
    <x v="108"/>
    <x v="0"/>
    <x v="20"/>
    <x v="1180"/>
    <n v="64.156896551724131"/>
    <x v="8"/>
    <x v="20"/>
    <x v="1519"/>
    <x v="1519"/>
  </r>
  <r>
    <n v="1520"/>
    <s v="TULIPS"/>
    <s v="A self-published photography book by Andrew Miksys from his new series about Belarus"/>
    <x v="102"/>
    <n v="18625"/>
    <x v="0"/>
    <x v="0"/>
    <s v="USD"/>
    <x v="1520"/>
    <x v="1520"/>
    <x v="1"/>
    <x v="157"/>
    <x v="0"/>
    <x v="20"/>
    <x v="1181"/>
    <n v="111.52694610778443"/>
    <x v="8"/>
    <x v="20"/>
    <x v="1520"/>
    <x v="1520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x v="0"/>
    <s v="USD"/>
    <x v="1521"/>
    <x v="1521"/>
    <x v="1"/>
    <x v="97"/>
    <x v="0"/>
    <x v="20"/>
    <x v="1182"/>
    <n v="170.44680851063831"/>
    <x v="8"/>
    <x v="20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x v="0"/>
    <s v="USD"/>
    <x v="1522"/>
    <x v="1522"/>
    <x v="1"/>
    <x v="320"/>
    <x v="0"/>
    <x v="20"/>
    <x v="1183"/>
    <n v="133.7391592920354"/>
    <x v="8"/>
    <x v="20"/>
    <x v="1522"/>
    <x v="1522"/>
  </r>
  <r>
    <n v="1523"/>
    <s v="Contact by Jake Shivery"/>
    <s v="Monograph featuring PDX photographer Jake Shivery's 8x10 contact portraits; 1/2 plates and 1/2 extensive essay.  Approx. 9x12, 108 pgs."/>
    <x v="17"/>
    <n v="23096"/>
    <x v="0"/>
    <x v="0"/>
    <s v="USD"/>
    <x v="1523"/>
    <x v="1523"/>
    <x v="1"/>
    <x v="198"/>
    <x v="0"/>
    <x v="20"/>
    <x v="1184"/>
    <n v="95.834024896265561"/>
    <x v="8"/>
    <x v="20"/>
    <x v="1523"/>
    <x v="1523"/>
  </r>
  <r>
    <n v="1524"/>
    <s v="Heath - Limited Edition Split Zine - Make 100"/>
    <s v="Limited edition split zine by photographers AdeY and Kersti K. 100 signed and hand numbered copies!"/>
    <x v="9"/>
    <n v="6210"/>
    <x v="0"/>
    <x v="11"/>
    <s v="SEK"/>
    <x v="1524"/>
    <x v="1524"/>
    <x v="1"/>
    <x v="33"/>
    <x v="0"/>
    <x v="20"/>
    <x v="1185"/>
    <n v="221.78571428571428"/>
    <x v="8"/>
    <x v="20"/>
    <x v="1524"/>
    <x v="1524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x v="0"/>
    <s v="USD"/>
    <x v="1525"/>
    <x v="1525"/>
    <x v="1"/>
    <x v="205"/>
    <x v="0"/>
    <x v="20"/>
    <x v="1186"/>
    <n v="32.315357142857138"/>
    <x v="8"/>
    <x v="20"/>
    <x v="1525"/>
    <x v="1525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x v="0"/>
    <s v="USD"/>
    <x v="1526"/>
    <x v="1526"/>
    <x v="1"/>
    <x v="321"/>
    <x v="0"/>
    <x v="20"/>
    <x v="1187"/>
    <n v="98.839285714285708"/>
    <x v="8"/>
    <x v="20"/>
    <x v="1526"/>
    <x v="1526"/>
  </r>
  <r>
    <n v="1527"/>
    <s v="Island - Japan, from the view point of many"/>
    <s v="Eight creatives visited Japan. This is a unique photo-book of their separate but collected experiences."/>
    <x v="8"/>
    <n v="3865.55"/>
    <x v="0"/>
    <x v="0"/>
    <s v="USD"/>
    <x v="1527"/>
    <x v="1527"/>
    <x v="1"/>
    <x v="16"/>
    <x v="0"/>
    <x v="20"/>
    <x v="1188"/>
    <n v="55.222142857142863"/>
    <x v="8"/>
    <x v="20"/>
    <x v="1527"/>
    <x v="1527"/>
  </r>
  <r>
    <n v="1528"/>
    <s v="Don't Go Outside: Tokyo Street Photos"/>
    <s v="A book of street photos from around Shibuya that I've made between 2011-2016."/>
    <x v="9"/>
    <n v="8447"/>
    <x v="0"/>
    <x v="0"/>
    <s v="USD"/>
    <x v="1528"/>
    <x v="1528"/>
    <x v="1"/>
    <x v="322"/>
    <x v="0"/>
    <x v="20"/>
    <x v="1189"/>
    <n v="52.793750000000003"/>
    <x v="8"/>
    <x v="20"/>
    <x v="1528"/>
    <x v="1528"/>
  </r>
  <r>
    <n v="1529"/>
    <s v="&quot;(more than) dust.&quot; - a feminist photo book"/>
    <s v="An empowering photo book that transforms hurtful experiences into strength and solidarity."/>
    <x v="266"/>
    <n v="19129"/>
    <x v="0"/>
    <x v="0"/>
    <s v="USD"/>
    <x v="1529"/>
    <x v="1529"/>
    <x v="1"/>
    <x v="261"/>
    <x v="0"/>
    <x v="20"/>
    <x v="1190"/>
    <n v="135.66666666666666"/>
    <x v="8"/>
    <x v="20"/>
    <x v="1529"/>
    <x v="1529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x v="0"/>
    <s v="USD"/>
    <x v="1530"/>
    <x v="1530"/>
    <x v="1"/>
    <x v="323"/>
    <x v="0"/>
    <x v="20"/>
    <x v="1191"/>
    <n v="53.991990846681922"/>
    <x v="8"/>
    <x v="20"/>
    <x v="1530"/>
    <x v="1530"/>
  </r>
  <r>
    <n v="1531"/>
    <s v="Smell the [City of] Roses"/>
    <s v="A street level, film, photographic representation of the character of the City of Roses, from a native Portlander's honest perspective."/>
    <x v="267"/>
    <n v="4135"/>
    <x v="0"/>
    <x v="0"/>
    <s v="USD"/>
    <x v="1531"/>
    <x v="1531"/>
    <x v="1"/>
    <x v="196"/>
    <x v="0"/>
    <x v="20"/>
    <x v="1192"/>
    <n v="56.643835616438359"/>
    <x v="8"/>
    <x v="20"/>
    <x v="1531"/>
    <x v="1531"/>
  </r>
  <r>
    <n v="1532"/>
    <s v="Geiko and Maiko of Kyoto"/>
    <s v="Award winning photography celebrating the artistry of geiko and maiko and the exquisite traditions of their Kyoto communities."/>
    <x v="10"/>
    <n v="24201"/>
    <x v="0"/>
    <x v="2"/>
    <s v="AUD"/>
    <x v="1532"/>
    <x v="1532"/>
    <x v="1"/>
    <x v="324"/>
    <x v="0"/>
    <x v="20"/>
    <x v="1193"/>
    <n v="82.316326530612244"/>
    <x v="8"/>
    <x v="20"/>
    <x v="1532"/>
    <x v="1532"/>
  </r>
  <r>
    <n v="1533"/>
    <s v="The Cancer Family Book Project"/>
    <s v="This is an intimate story about a family, focusing on their love and strength in the face of mortality."/>
    <x v="101"/>
    <n v="65313"/>
    <x v="0"/>
    <x v="0"/>
    <s v="USD"/>
    <x v="1533"/>
    <x v="1533"/>
    <x v="1"/>
    <x v="325"/>
    <x v="0"/>
    <x v="20"/>
    <x v="1194"/>
    <n v="88.26081081081081"/>
    <x v="8"/>
    <x v="20"/>
    <x v="1533"/>
    <x v="1533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x v="0"/>
    <s v="USD"/>
    <x v="1534"/>
    <x v="1534"/>
    <x v="1"/>
    <x v="232"/>
    <x v="0"/>
    <x v="20"/>
    <x v="1195"/>
    <n v="84.905149051490511"/>
    <x v="8"/>
    <x v="20"/>
    <x v="1534"/>
    <x v="1534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x v="0"/>
    <s v="USD"/>
    <x v="1535"/>
    <x v="1535"/>
    <x v="1"/>
    <x v="238"/>
    <x v="0"/>
    <x v="20"/>
    <x v="1196"/>
    <n v="48.154545454545456"/>
    <x v="8"/>
    <x v="20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x v="0"/>
    <s v="USD"/>
    <x v="1536"/>
    <x v="1536"/>
    <x v="1"/>
    <x v="326"/>
    <x v="0"/>
    <x v="20"/>
    <x v="1197"/>
    <n v="66.015406593406595"/>
    <x v="8"/>
    <x v="20"/>
    <x v="1536"/>
    <x v="1536"/>
  </r>
  <r>
    <n v="1537"/>
    <s v="FACE TO FAITH | MOUNT KAILASH | TIBET photobook"/>
    <s v="A Photobook about one of the most fascinating places on earth -     the sacred Mount Kailash in Tibet."/>
    <x v="14"/>
    <n v="21588"/>
    <x v="0"/>
    <x v="12"/>
    <s v="EUR"/>
    <x v="1537"/>
    <x v="1537"/>
    <x v="1"/>
    <x v="291"/>
    <x v="0"/>
    <x v="20"/>
    <x v="1198"/>
    <n v="96.375"/>
    <x v="8"/>
    <x v="20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x v="0"/>
    <s v="USD"/>
    <x v="1538"/>
    <x v="1538"/>
    <x v="1"/>
    <x v="67"/>
    <x v="0"/>
    <x v="20"/>
    <x v="1199"/>
    <n v="156.17391304347825"/>
    <x v="8"/>
    <x v="20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x v="0"/>
    <s v="USD"/>
    <x v="1539"/>
    <x v="1539"/>
    <x v="0"/>
    <x v="4"/>
    <x v="0"/>
    <x v="20"/>
    <x v="1200"/>
    <n v="95.764859154929582"/>
    <x v="8"/>
    <x v="20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x v="0"/>
    <s v="USD"/>
    <x v="1540"/>
    <x v="1540"/>
    <x v="1"/>
    <x v="15"/>
    <x v="0"/>
    <x v="20"/>
    <x v="1201"/>
    <n v="180.40816326530611"/>
    <x v="8"/>
    <x v="20"/>
    <x v="1540"/>
    <x v="1540"/>
  </r>
  <r>
    <n v="1541"/>
    <s v="The Panama Canal Bridge of the Americas"/>
    <s v="My Goal is to travel across Panama with my team and capture the beauty and wildlife throughout the canal."/>
    <x v="102"/>
    <n v="6"/>
    <x v="2"/>
    <x v="0"/>
    <s v="USD"/>
    <x v="1541"/>
    <x v="1541"/>
    <x v="0"/>
    <x v="84"/>
    <x v="1"/>
    <x v="24"/>
    <x v="108"/>
    <n v="3"/>
    <x v="8"/>
    <x v="24"/>
    <x v="1541"/>
    <x v="1541"/>
  </r>
  <r>
    <n v="1542"/>
    <s v="From student to beekeeper"/>
    <s v="The photography project aims to show challenges &amp; successes of a  student attempting to continue his family beekeeping heritage."/>
    <x v="2"/>
    <n v="20"/>
    <x v="2"/>
    <x v="5"/>
    <s v="CAD"/>
    <x v="1542"/>
    <x v="1542"/>
    <x v="0"/>
    <x v="29"/>
    <x v="1"/>
    <x v="24"/>
    <x v="914"/>
    <n v="20"/>
    <x v="8"/>
    <x v="24"/>
    <x v="1542"/>
    <x v="1542"/>
  </r>
  <r>
    <n v="1543"/>
    <s v="Sunrises in the MidWest"/>
    <s v="I plan to take pictures of the sunrise in the MidWest every day in 2015 and compile them in a slide show for distribution."/>
    <x v="268"/>
    <n v="10"/>
    <x v="2"/>
    <x v="0"/>
    <s v="USD"/>
    <x v="1543"/>
    <x v="1543"/>
    <x v="0"/>
    <x v="29"/>
    <x v="1"/>
    <x v="24"/>
    <x v="1202"/>
    <n v="10"/>
    <x v="8"/>
    <x v="24"/>
    <x v="1543"/>
    <x v="1543"/>
  </r>
  <r>
    <n v="1544"/>
    <s v="LaFee Photography"/>
    <s v="My name is Travis LaFee, I live in beautiful McCall, Idaho. I wish to display the beauty of valley county by taking pics outdoors."/>
    <x v="28"/>
    <n v="0"/>
    <x v="2"/>
    <x v="0"/>
    <s v="USD"/>
    <x v="1544"/>
    <x v="1544"/>
    <x v="0"/>
    <x v="78"/>
    <x v="1"/>
    <x v="24"/>
    <x v="109"/>
    <e v="#DIV/0!"/>
    <x v="8"/>
    <x v="24"/>
    <x v="1544"/>
    <x v="1544"/>
  </r>
  <r>
    <n v="1545"/>
    <s v="Nevada County Hearts"/>
    <s v="&quot;He will not be a wise man who does not study human hearts!&quot;_x000a_Hope in natural art, creation!"/>
    <x v="9"/>
    <n v="1"/>
    <x v="2"/>
    <x v="0"/>
    <s v="USD"/>
    <x v="1545"/>
    <x v="1545"/>
    <x v="0"/>
    <x v="29"/>
    <x v="1"/>
    <x v="24"/>
    <x v="108"/>
    <n v="1"/>
    <x v="8"/>
    <x v="24"/>
    <x v="1545"/>
    <x v="1545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x v="1"/>
    <s v="GBP"/>
    <x v="1546"/>
    <x v="1546"/>
    <x v="0"/>
    <x v="202"/>
    <x v="1"/>
    <x v="24"/>
    <x v="1203"/>
    <n v="26.272727272727273"/>
    <x v="8"/>
    <x v="24"/>
    <x v="1546"/>
    <x v="1546"/>
  </r>
  <r>
    <n v="1547"/>
    <s v="Sound Photography"/>
    <s v="I have produced a limited number (100) of five 8x10 prints of mixed photography I would like to share with you."/>
    <x v="269"/>
    <n v="0"/>
    <x v="2"/>
    <x v="0"/>
    <s v="USD"/>
    <x v="1547"/>
    <x v="1547"/>
    <x v="0"/>
    <x v="78"/>
    <x v="1"/>
    <x v="24"/>
    <x v="109"/>
    <e v="#DIV/0!"/>
    <x v="8"/>
    <x v="24"/>
    <x v="1547"/>
    <x v="1547"/>
  </r>
  <r>
    <n v="1548"/>
    <s v="Change the World through Color"/>
    <s v="Beauty is in the eye of the beholder and I want to inspire conservation through color."/>
    <x v="176"/>
    <n v="60"/>
    <x v="2"/>
    <x v="0"/>
    <s v="USD"/>
    <x v="1548"/>
    <x v="1548"/>
    <x v="0"/>
    <x v="29"/>
    <x v="1"/>
    <x v="24"/>
    <x v="1204"/>
    <n v="60"/>
    <x v="8"/>
    <x v="24"/>
    <x v="1548"/>
    <x v="1548"/>
  </r>
  <r>
    <n v="1549"/>
    <s v="2016 Calendar:  Wonders of Nature"/>
    <s v="A 2016 calendar collection of landscape and wildlife photographs from award winning photographer, Steve Marler."/>
    <x v="2"/>
    <n v="170"/>
    <x v="2"/>
    <x v="0"/>
    <s v="USD"/>
    <x v="1549"/>
    <x v="1549"/>
    <x v="0"/>
    <x v="79"/>
    <x v="1"/>
    <x v="24"/>
    <x v="481"/>
    <n v="28.333333333333332"/>
    <x v="8"/>
    <x v="24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x v="1"/>
    <s v="GBP"/>
    <x v="1550"/>
    <x v="1550"/>
    <x v="0"/>
    <x v="63"/>
    <x v="1"/>
    <x v="24"/>
    <x v="1205"/>
    <n v="14.428571428571429"/>
    <x v="8"/>
    <x v="24"/>
    <x v="1550"/>
    <x v="1550"/>
  </r>
  <r>
    <n v="1551"/>
    <s v="Randy Hoffman Photography"/>
    <s v="I can do it but help can't hurt. Sweet Montana photos like never seen before. Be a part of Randy Hoffman Photography and our activities"/>
    <x v="8"/>
    <n v="0"/>
    <x v="2"/>
    <x v="0"/>
    <s v="USD"/>
    <x v="1551"/>
    <x v="1551"/>
    <x v="0"/>
    <x v="78"/>
    <x v="1"/>
    <x v="24"/>
    <x v="109"/>
    <e v="#DIV/0!"/>
    <x v="8"/>
    <x v="24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x v="0"/>
    <s v="USD"/>
    <x v="341"/>
    <x v="1552"/>
    <x v="0"/>
    <x v="38"/>
    <x v="1"/>
    <x v="24"/>
    <x v="1206"/>
    <n v="132.1875"/>
    <x v="8"/>
    <x v="24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x v="0"/>
    <s v="USD"/>
    <x v="1552"/>
    <x v="1553"/>
    <x v="0"/>
    <x v="78"/>
    <x v="1"/>
    <x v="24"/>
    <x v="109"/>
    <e v="#DIV/0!"/>
    <x v="8"/>
    <x v="24"/>
    <x v="1553"/>
    <x v="1552"/>
  </r>
  <r>
    <n v="1554"/>
    <s v="Barbara O'Donovan Designs"/>
    <s v="I create art by photographing flowers/seeds i would love to buy my own camera/computer/Photoshop and restore my old shed into my studio"/>
    <x v="22"/>
    <n v="0"/>
    <x v="2"/>
    <x v="2"/>
    <s v="AUD"/>
    <x v="1553"/>
    <x v="1554"/>
    <x v="0"/>
    <x v="78"/>
    <x v="1"/>
    <x v="24"/>
    <x v="109"/>
    <e v="#DIV/0!"/>
    <x v="8"/>
    <x v="24"/>
    <x v="1554"/>
    <x v="1553"/>
  </r>
  <r>
    <n v="1555"/>
    <s v="Coffee Table Book of Maine"/>
    <s v="I am traveling the coastline of Maine and will be taking pictures of all the scenery and lighthouses in the area."/>
    <x v="47"/>
    <n v="0"/>
    <x v="2"/>
    <x v="0"/>
    <s v="USD"/>
    <x v="1554"/>
    <x v="1555"/>
    <x v="0"/>
    <x v="78"/>
    <x v="1"/>
    <x v="24"/>
    <x v="109"/>
    <e v="#DIV/0!"/>
    <x v="8"/>
    <x v="24"/>
    <x v="1555"/>
    <x v="1554"/>
  </r>
  <r>
    <n v="1556"/>
    <s v="West Canada - A Coffee Table Book"/>
    <s v="To gather a collection of photographs for a coffee table book that displays the beauty of Canada's west."/>
    <x v="15"/>
    <n v="677"/>
    <x v="2"/>
    <x v="5"/>
    <s v="CAD"/>
    <x v="1555"/>
    <x v="1556"/>
    <x v="0"/>
    <x v="8"/>
    <x v="1"/>
    <x v="24"/>
    <x v="1207"/>
    <n v="56.416666666666664"/>
    <x v="8"/>
    <x v="24"/>
    <x v="1556"/>
    <x v="1555"/>
  </r>
  <r>
    <n v="1557"/>
    <s v="Reflecting Light Photo"/>
    <s v="I have always been captivated by photography, Now I am trying to set up my own company and publish my pictures."/>
    <x v="30"/>
    <n v="100"/>
    <x v="2"/>
    <x v="0"/>
    <s v="USD"/>
    <x v="1556"/>
    <x v="1557"/>
    <x v="0"/>
    <x v="29"/>
    <x v="1"/>
    <x v="24"/>
    <x v="914"/>
    <n v="100"/>
    <x v="8"/>
    <x v="24"/>
    <x v="1557"/>
    <x v="1556"/>
  </r>
  <r>
    <n v="1558"/>
    <s v="Lucy Wood's Calendar - English Countryside 2016"/>
    <s v="A large 2016 wall-calendar (A3 when open) featuring 12 stunning photographs by Lucy Wood."/>
    <x v="47"/>
    <n v="35"/>
    <x v="2"/>
    <x v="1"/>
    <s v="GBP"/>
    <x v="1557"/>
    <x v="1558"/>
    <x v="0"/>
    <x v="83"/>
    <x v="1"/>
    <x v="24"/>
    <x v="1208"/>
    <n v="11.666666666666666"/>
    <x v="8"/>
    <x v="24"/>
    <x v="1558"/>
    <x v="1557"/>
  </r>
  <r>
    <n v="1559"/>
    <s v="North Cascades Bigfoot Photo Expedition"/>
    <s v="The goal of this project is to provide scientific evidence of bigfoot in the North Cascades."/>
    <x v="36"/>
    <n v="50"/>
    <x v="2"/>
    <x v="0"/>
    <s v="USD"/>
    <x v="1558"/>
    <x v="1559"/>
    <x v="0"/>
    <x v="29"/>
    <x v="1"/>
    <x v="24"/>
    <x v="119"/>
    <n v="50"/>
    <x v="8"/>
    <x v="24"/>
    <x v="1559"/>
    <x v="1558"/>
  </r>
  <r>
    <n v="1560"/>
    <s v="Fine Art Landscape 2015 Calendar"/>
    <s v="I would like to share my landscape photographic travels of 2014 with more than just family an friends. 12 months of images."/>
    <x v="30"/>
    <n v="94"/>
    <x v="2"/>
    <x v="0"/>
    <s v="USD"/>
    <x v="1559"/>
    <x v="1560"/>
    <x v="0"/>
    <x v="80"/>
    <x v="1"/>
    <x v="24"/>
    <x v="1209"/>
    <n v="23.5"/>
    <x v="8"/>
    <x v="24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x v="0"/>
    <s v="USD"/>
    <x v="1560"/>
    <x v="1561"/>
    <x v="0"/>
    <x v="29"/>
    <x v="1"/>
    <x v="25"/>
    <x v="1210"/>
    <n v="67"/>
    <x v="3"/>
    <x v="25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x v="0"/>
    <s v="USD"/>
    <x v="1561"/>
    <x v="1562"/>
    <x v="0"/>
    <x v="78"/>
    <x v="1"/>
    <x v="25"/>
    <x v="109"/>
    <e v="#DIV/0!"/>
    <x v="3"/>
    <x v="25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x v="1"/>
    <s v="GBP"/>
    <x v="1562"/>
    <x v="1563"/>
    <x v="0"/>
    <x v="84"/>
    <x v="1"/>
    <x v="25"/>
    <x v="1211"/>
    <n v="42.5"/>
    <x v="3"/>
    <x v="25"/>
    <x v="1563"/>
    <x v="1562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x v="0"/>
    <s v="USD"/>
    <x v="1563"/>
    <x v="1564"/>
    <x v="0"/>
    <x v="29"/>
    <x v="1"/>
    <x v="25"/>
    <x v="370"/>
    <n v="10"/>
    <x v="3"/>
    <x v="25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x v="0"/>
    <s v="USD"/>
    <x v="1564"/>
    <x v="1565"/>
    <x v="0"/>
    <x v="29"/>
    <x v="1"/>
    <x v="25"/>
    <x v="453"/>
    <n v="100"/>
    <x v="3"/>
    <x v="25"/>
    <x v="1565"/>
    <x v="1564"/>
  </r>
  <r>
    <n v="1566"/>
    <s v="DeVito Art Skull Island Kongstarter (Canceled)"/>
    <s v="Joe DeVito's first Art Book and original King Kong novellas available in both Limited and Deluxe Editions."/>
    <x v="11"/>
    <n v="6375"/>
    <x v="1"/>
    <x v="0"/>
    <s v="USD"/>
    <x v="1565"/>
    <x v="1566"/>
    <x v="0"/>
    <x v="211"/>
    <x v="1"/>
    <x v="25"/>
    <x v="1212"/>
    <n v="108.05084745762711"/>
    <x v="3"/>
    <x v="25"/>
    <x v="1566"/>
    <x v="1565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x v="0"/>
    <s v="USD"/>
    <x v="1566"/>
    <x v="1567"/>
    <x v="0"/>
    <x v="62"/>
    <x v="1"/>
    <x v="25"/>
    <x v="1213"/>
    <n v="26.923076923076923"/>
    <x v="3"/>
    <x v="25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x v="0"/>
    <s v="USD"/>
    <x v="1567"/>
    <x v="1568"/>
    <x v="0"/>
    <x v="19"/>
    <x v="1"/>
    <x v="25"/>
    <x v="1214"/>
    <n v="155"/>
    <x v="3"/>
    <x v="25"/>
    <x v="1568"/>
    <x v="1567"/>
  </r>
  <r>
    <n v="1569"/>
    <s v="to be removed (Canceled)"/>
    <s v="to be removed"/>
    <x v="11"/>
    <n v="0"/>
    <x v="1"/>
    <x v="0"/>
    <s v="USD"/>
    <x v="1568"/>
    <x v="1569"/>
    <x v="0"/>
    <x v="78"/>
    <x v="1"/>
    <x v="25"/>
    <x v="109"/>
    <e v="#DIV/0!"/>
    <x v="3"/>
    <x v="25"/>
    <x v="1569"/>
    <x v="1568"/>
  </r>
  <r>
    <n v="1570"/>
    <s v="BEAUTIFUL DREAMERS: An Adult Coloring Book (Canceled)"/>
    <s v="A Coloring Book of Breathtaking Beauties_x000a_To Calm the Heart and Soul"/>
    <x v="12"/>
    <n v="2484"/>
    <x v="1"/>
    <x v="0"/>
    <s v="USD"/>
    <x v="1569"/>
    <x v="1570"/>
    <x v="0"/>
    <x v="47"/>
    <x v="1"/>
    <x v="25"/>
    <x v="613"/>
    <n v="47.769230769230766"/>
    <x v="3"/>
    <x v="25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x v="1"/>
    <s v="GBP"/>
    <x v="1570"/>
    <x v="1571"/>
    <x v="0"/>
    <x v="80"/>
    <x v="1"/>
    <x v="25"/>
    <x v="1215"/>
    <n v="20"/>
    <x v="3"/>
    <x v="25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x v="1"/>
    <s v="GBP"/>
    <x v="1571"/>
    <x v="1572"/>
    <x v="0"/>
    <x v="83"/>
    <x v="1"/>
    <x v="25"/>
    <x v="152"/>
    <n v="41.666666666666664"/>
    <x v="3"/>
    <x v="25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x v="5"/>
    <s v="CAD"/>
    <x v="1572"/>
    <x v="1573"/>
    <x v="0"/>
    <x v="83"/>
    <x v="1"/>
    <x v="25"/>
    <x v="1216"/>
    <n v="74.333333333333329"/>
    <x v="3"/>
    <x v="25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x v="0"/>
    <s v="USD"/>
    <x v="1573"/>
    <x v="1574"/>
    <x v="0"/>
    <x v="79"/>
    <x v="1"/>
    <x v="25"/>
    <x v="1217"/>
    <n v="84.333333333333329"/>
    <x v="3"/>
    <x v="25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x v="0"/>
    <s v="USD"/>
    <x v="1574"/>
    <x v="1575"/>
    <x v="0"/>
    <x v="2"/>
    <x v="1"/>
    <x v="25"/>
    <x v="1218"/>
    <n v="65.457142857142856"/>
    <x v="3"/>
    <x v="25"/>
    <x v="1575"/>
    <x v="1574"/>
  </r>
  <r>
    <n v="1576"/>
    <s v="The Obsessive Line Collection (Canceled)"/>
    <s v="For the publication of my first 3 books: an Art book, a graphic novel, and a coloring book"/>
    <x v="10"/>
    <n v="650"/>
    <x v="1"/>
    <x v="0"/>
    <s v="USD"/>
    <x v="1575"/>
    <x v="1576"/>
    <x v="0"/>
    <x v="73"/>
    <x v="1"/>
    <x v="25"/>
    <x v="175"/>
    <n v="65"/>
    <x v="3"/>
    <x v="25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x v="0"/>
    <s v="USD"/>
    <x v="1576"/>
    <x v="1577"/>
    <x v="0"/>
    <x v="84"/>
    <x v="1"/>
    <x v="25"/>
    <x v="1219"/>
    <n v="27.5"/>
    <x v="3"/>
    <x v="25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x v="0"/>
    <s v="USD"/>
    <x v="1577"/>
    <x v="1578"/>
    <x v="0"/>
    <x v="80"/>
    <x v="1"/>
    <x v="25"/>
    <x v="1220"/>
    <n v="51.25"/>
    <x v="3"/>
    <x v="25"/>
    <x v="1578"/>
    <x v="1577"/>
  </r>
  <r>
    <n v="1579"/>
    <s v="psyÂ·choÂ·miÂ·metÂ·ic: The EsÂ·sence of Life (Canceled)"/>
    <s v="'Compilation of visual and literary art through fine art photography, graphic art, and poetry."/>
    <x v="273"/>
    <n v="28"/>
    <x v="1"/>
    <x v="0"/>
    <s v="USD"/>
    <x v="1578"/>
    <x v="1579"/>
    <x v="0"/>
    <x v="84"/>
    <x v="1"/>
    <x v="25"/>
    <x v="1221"/>
    <n v="14"/>
    <x v="3"/>
    <x v="25"/>
    <x v="1579"/>
    <x v="1578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x v="0"/>
    <s v="USD"/>
    <x v="1579"/>
    <x v="1580"/>
    <x v="0"/>
    <x v="78"/>
    <x v="1"/>
    <x v="25"/>
    <x v="109"/>
    <e v="#DIV/0!"/>
    <x v="3"/>
    <x v="25"/>
    <x v="1580"/>
    <x v="1579"/>
  </r>
  <r>
    <n v="1581"/>
    <s v="The Sharper Image"/>
    <s v="Photographic canvas prints depicting different scenes from around the globe, including local images taken in Sussex England."/>
    <x v="28"/>
    <n v="5"/>
    <x v="2"/>
    <x v="1"/>
    <s v="GBP"/>
    <x v="1580"/>
    <x v="1581"/>
    <x v="0"/>
    <x v="29"/>
    <x v="1"/>
    <x v="26"/>
    <x v="724"/>
    <n v="5"/>
    <x v="8"/>
    <x v="26"/>
    <x v="1581"/>
    <x v="1580"/>
  </r>
  <r>
    <n v="1582"/>
    <s v="Scenes from New Orleans"/>
    <s v="I create canvas prints of images from in and around New Orleans"/>
    <x v="28"/>
    <n v="93"/>
    <x v="2"/>
    <x v="0"/>
    <s v="USD"/>
    <x v="1581"/>
    <x v="1582"/>
    <x v="0"/>
    <x v="83"/>
    <x v="1"/>
    <x v="26"/>
    <x v="1222"/>
    <n v="31"/>
    <x v="8"/>
    <x v="26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x v="1"/>
    <s v="GBP"/>
    <x v="1582"/>
    <x v="1583"/>
    <x v="0"/>
    <x v="29"/>
    <x v="1"/>
    <x v="26"/>
    <x v="1223"/>
    <n v="15"/>
    <x v="8"/>
    <x v="26"/>
    <x v="1583"/>
    <x v="1582"/>
  </r>
  <r>
    <n v="1584"/>
    <s v="Lets see Kansas together!"/>
    <s v="25 Kansas State Parks in the next year. What a great adventure to take together. Join me. Together we can photo this beautiful state."/>
    <x v="38"/>
    <n v="0"/>
    <x v="2"/>
    <x v="0"/>
    <s v="USD"/>
    <x v="1583"/>
    <x v="1584"/>
    <x v="0"/>
    <x v="78"/>
    <x v="1"/>
    <x v="26"/>
    <x v="109"/>
    <e v="#DIV/0!"/>
    <x v="8"/>
    <x v="26"/>
    <x v="1584"/>
    <x v="1583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x v="5"/>
    <s v="CAD"/>
    <x v="1584"/>
    <x v="1585"/>
    <x v="0"/>
    <x v="8"/>
    <x v="1"/>
    <x v="26"/>
    <x v="1224"/>
    <n v="131.66666666666666"/>
    <x v="8"/>
    <x v="26"/>
    <x v="1585"/>
    <x v="1584"/>
  </r>
  <r>
    <n v="1586"/>
    <s v="Missouri In Pictures"/>
    <s v="Show the world the beauty that is in all of our back yards!"/>
    <x v="15"/>
    <n v="0"/>
    <x v="2"/>
    <x v="0"/>
    <s v="USD"/>
    <x v="1585"/>
    <x v="1586"/>
    <x v="0"/>
    <x v="78"/>
    <x v="1"/>
    <x v="26"/>
    <x v="109"/>
    <e v="#DIV/0!"/>
    <x v="8"/>
    <x v="26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x v="0"/>
    <s v="USD"/>
    <x v="1586"/>
    <x v="1587"/>
    <x v="0"/>
    <x v="29"/>
    <x v="1"/>
    <x v="26"/>
    <x v="473"/>
    <n v="1"/>
    <x v="8"/>
    <x v="26"/>
    <x v="1587"/>
    <x v="1586"/>
  </r>
  <r>
    <n v="1588"/>
    <s v="The Right Side of Texas"/>
    <s v="Southeast Texas as seen through the lens of a cell phone camera"/>
    <x v="274"/>
    <n v="0"/>
    <x v="2"/>
    <x v="0"/>
    <s v="USD"/>
    <x v="1587"/>
    <x v="1588"/>
    <x v="0"/>
    <x v="78"/>
    <x v="1"/>
    <x v="26"/>
    <x v="109"/>
    <e v="#DIV/0!"/>
    <x v="8"/>
    <x v="26"/>
    <x v="1588"/>
    <x v="1587"/>
  </r>
  <r>
    <n v="1589"/>
    <s v="A Side Of The World In Canvas"/>
    <s v="I want to be able to have my own photography inside a canvas and have it be displayed everywhere."/>
    <x v="38"/>
    <n v="0"/>
    <x v="2"/>
    <x v="0"/>
    <s v="USD"/>
    <x v="1588"/>
    <x v="1589"/>
    <x v="0"/>
    <x v="78"/>
    <x v="1"/>
    <x v="26"/>
    <x v="109"/>
    <e v="#DIV/0!"/>
    <x v="8"/>
    <x v="26"/>
    <x v="1589"/>
    <x v="1588"/>
  </r>
  <r>
    <n v="1590"/>
    <s v="An Italian Adventure"/>
    <s v="Discover Italy through photography."/>
    <x v="127"/>
    <n v="1020"/>
    <x v="2"/>
    <x v="13"/>
    <s v="EUR"/>
    <x v="1589"/>
    <x v="1590"/>
    <x v="0"/>
    <x v="84"/>
    <x v="1"/>
    <x v="26"/>
    <x v="617"/>
    <n v="510"/>
    <x v="8"/>
    <x v="26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x v="1"/>
    <s v="GBP"/>
    <x v="1590"/>
    <x v="1591"/>
    <x v="0"/>
    <x v="297"/>
    <x v="1"/>
    <x v="26"/>
    <x v="1225"/>
    <n v="44.478260869565219"/>
    <x v="8"/>
    <x v="26"/>
    <x v="1591"/>
    <x v="1590"/>
  </r>
  <r>
    <n v="1592"/>
    <s v="The Views of Pittsburgh"/>
    <s v="A portfolio collage of beautiful pictures of authentic Pittsburgh locations and scenery."/>
    <x v="251"/>
    <n v="0"/>
    <x v="2"/>
    <x v="0"/>
    <s v="USD"/>
    <x v="1591"/>
    <x v="1592"/>
    <x v="0"/>
    <x v="78"/>
    <x v="1"/>
    <x v="26"/>
    <x v="109"/>
    <e v="#DIV/0!"/>
    <x v="8"/>
    <x v="26"/>
    <x v="1592"/>
    <x v="1591"/>
  </r>
  <r>
    <n v="1593"/>
    <s v="Picturing Italy"/>
    <s v="A trip to fulfill a dream of capturing the wonders and history of ancient Italy in person."/>
    <x v="29"/>
    <n v="3"/>
    <x v="2"/>
    <x v="0"/>
    <s v="USD"/>
    <x v="1592"/>
    <x v="1593"/>
    <x v="0"/>
    <x v="83"/>
    <x v="1"/>
    <x v="26"/>
    <x v="1226"/>
    <n v="1"/>
    <x v="8"/>
    <x v="26"/>
    <x v="1593"/>
    <x v="1592"/>
  </r>
  <r>
    <n v="1594"/>
    <s v="Scenes and Things from New Orleans"/>
    <s v="I photograph my love of New Orleans, create canvases and share those memories with you."/>
    <x v="28"/>
    <n v="205"/>
    <x v="2"/>
    <x v="0"/>
    <s v="USD"/>
    <x v="1593"/>
    <x v="1594"/>
    <x v="0"/>
    <x v="73"/>
    <x v="1"/>
    <x v="26"/>
    <x v="1227"/>
    <n v="20.5"/>
    <x v="8"/>
    <x v="26"/>
    <x v="1594"/>
    <x v="1593"/>
  </r>
  <r>
    <n v="1595"/>
    <s v="Civil war battlefields and forts"/>
    <s v="To make a coffee table book,  displaying civil war battlefields and forts,  taken at the same time of year the battles were fought."/>
    <x v="57"/>
    <n v="280"/>
    <x v="2"/>
    <x v="0"/>
    <s v="USD"/>
    <x v="1594"/>
    <x v="1595"/>
    <x v="0"/>
    <x v="63"/>
    <x v="1"/>
    <x v="26"/>
    <x v="1228"/>
    <n v="40"/>
    <x v="8"/>
    <x v="26"/>
    <x v="1595"/>
    <x v="1594"/>
  </r>
  <r>
    <n v="1596"/>
    <s v="The Town We Live In"/>
    <s v="London is beautiful. I want to create a book of stunning images from in and around our great city"/>
    <x v="53"/>
    <n v="75"/>
    <x v="2"/>
    <x v="1"/>
    <s v="GBP"/>
    <x v="1595"/>
    <x v="1596"/>
    <x v="0"/>
    <x v="83"/>
    <x v="1"/>
    <x v="26"/>
    <x v="1229"/>
    <n v="25"/>
    <x v="8"/>
    <x v="26"/>
    <x v="1596"/>
    <x v="1595"/>
  </r>
  <r>
    <n v="1597"/>
    <s v="Vacation Days in Big Bear"/>
    <s v="We're starting up a new an improved way to do vacation rental management, but we need some funding to kick start it!"/>
    <x v="36"/>
    <n v="0"/>
    <x v="2"/>
    <x v="0"/>
    <s v="USD"/>
    <x v="1596"/>
    <x v="1597"/>
    <x v="0"/>
    <x v="78"/>
    <x v="1"/>
    <x v="26"/>
    <x v="109"/>
    <e v="#DIV/0!"/>
    <x v="8"/>
    <x v="26"/>
    <x v="1597"/>
    <x v="1596"/>
  </r>
  <r>
    <n v="1598"/>
    <s v="Dream TRIP to Tornado Alley"/>
    <s v="I want to get our there and expand my photography skills and take a trip to Tornado alley to get more shots of storms and hopefully to"/>
    <x v="134"/>
    <n v="1"/>
    <x v="2"/>
    <x v="0"/>
    <s v="USD"/>
    <x v="1597"/>
    <x v="1598"/>
    <x v="0"/>
    <x v="29"/>
    <x v="1"/>
    <x v="26"/>
    <x v="415"/>
    <n v="1"/>
    <x v="8"/>
    <x v="26"/>
    <x v="1598"/>
    <x v="1597"/>
  </r>
  <r>
    <n v="1599"/>
    <s v="The Londoner: Prints &amp; Canvas"/>
    <s v="A London photographer trekking 5,895m up Africa's Mount Kilimanjaro to pursue and enrich a career."/>
    <x v="2"/>
    <n v="0"/>
    <x v="2"/>
    <x v="1"/>
    <s v="GBP"/>
    <x v="1598"/>
    <x v="1599"/>
    <x v="0"/>
    <x v="78"/>
    <x v="1"/>
    <x v="26"/>
    <x v="109"/>
    <e v="#DIV/0!"/>
    <x v="8"/>
    <x v="26"/>
    <x v="1599"/>
    <x v="1598"/>
  </r>
  <r>
    <n v="1600"/>
    <s v="Organic in India"/>
    <s v="I plan to document volunteer work on an organic farm in rural India, and photograph the people and places I encounter during the trip."/>
    <x v="10"/>
    <n v="367"/>
    <x v="2"/>
    <x v="0"/>
    <s v="USD"/>
    <x v="1599"/>
    <x v="1600"/>
    <x v="0"/>
    <x v="82"/>
    <x v="1"/>
    <x v="26"/>
    <x v="1230"/>
    <n v="40.777777777777779"/>
    <x v="8"/>
    <x v="26"/>
    <x v="1600"/>
    <x v="1599"/>
  </r>
  <r>
    <n v="1601"/>
    <s v="Release Soundzero's Debut Album!"/>
    <s v="We're so close to releasing our long-awaited debut album! A little help will go a long way... let's do this!"/>
    <x v="30"/>
    <n v="2706.23"/>
    <x v="0"/>
    <x v="0"/>
    <s v="USD"/>
    <x v="1600"/>
    <x v="1601"/>
    <x v="0"/>
    <x v="66"/>
    <x v="0"/>
    <x v="11"/>
    <x v="1231"/>
    <n v="48.325535714285714"/>
    <x v="4"/>
    <x v="11"/>
    <x v="1601"/>
    <x v="1600"/>
  </r>
  <r>
    <n v="1602"/>
    <s v="The Material - Let You Down music video"/>
    <s v="We need the help of fans of both music and film alike to help us create our collective vision for this song."/>
    <x v="15"/>
    <n v="1502.5"/>
    <x v="0"/>
    <x v="0"/>
    <s v="USD"/>
    <x v="1601"/>
    <x v="1602"/>
    <x v="0"/>
    <x v="58"/>
    <x v="0"/>
    <x v="11"/>
    <x v="325"/>
    <n v="46.953125"/>
    <x v="4"/>
    <x v="11"/>
    <x v="1602"/>
    <x v="1601"/>
  </r>
  <r>
    <n v="1603"/>
    <s v="Max's First Solo Album!"/>
    <s v="An exercise in the wild and dangerous world of solo musicianship by Maxwell D Feinstein."/>
    <x v="13"/>
    <n v="2000.66"/>
    <x v="0"/>
    <x v="0"/>
    <s v="USD"/>
    <x v="1602"/>
    <x v="1603"/>
    <x v="0"/>
    <x v="209"/>
    <x v="0"/>
    <x v="11"/>
    <x v="1232"/>
    <n v="66.688666666666663"/>
    <x v="4"/>
    <x v="11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x v="0"/>
    <s v="USD"/>
    <x v="1603"/>
    <x v="1604"/>
    <x v="0"/>
    <x v="16"/>
    <x v="0"/>
    <x v="11"/>
    <x v="1233"/>
    <n v="48.842857142857142"/>
    <x v="4"/>
    <x v="11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x v="0"/>
    <s v="USD"/>
    <x v="1604"/>
    <x v="1605"/>
    <x v="0"/>
    <x v="34"/>
    <x v="0"/>
    <x v="11"/>
    <x v="1234"/>
    <n v="137.30909090909091"/>
    <x v="4"/>
    <x v="11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x v="0"/>
    <s v="USD"/>
    <x v="1605"/>
    <x v="1606"/>
    <x v="0"/>
    <x v="297"/>
    <x v="0"/>
    <x v="11"/>
    <x v="1235"/>
    <n v="87.829673913043479"/>
    <x v="4"/>
    <x v="11"/>
    <x v="1606"/>
    <x v="1605"/>
  </r>
  <r>
    <n v="1607"/>
    <s v="New Tour Bus for The Slants"/>
    <s v="The world's only all-Asian American dance rock band, The Slants, needs a bus to tour cons, shows, and festivals."/>
    <x v="3"/>
    <n v="14511"/>
    <x v="0"/>
    <x v="0"/>
    <s v="USD"/>
    <x v="1606"/>
    <x v="1607"/>
    <x v="0"/>
    <x v="242"/>
    <x v="0"/>
    <x v="11"/>
    <x v="1236"/>
    <n v="70.785365853658533"/>
    <x v="4"/>
    <x v="11"/>
    <x v="1607"/>
    <x v="1606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x v="0"/>
    <s v="USD"/>
    <x v="1607"/>
    <x v="1608"/>
    <x v="0"/>
    <x v="23"/>
    <x v="0"/>
    <x v="11"/>
    <x v="982"/>
    <n v="52.826086956521742"/>
    <x v="4"/>
    <x v="11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x v="0"/>
    <s v="USD"/>
    <x v="1608"/>
    <x v="1609"/>
    <x v="0"/>
    <x v="80"/>
    <x v="0"/>
    <x v="11"/>
    <x v="1237"/>
    <n v="443.75"/>
    <x v="4"/>
    <x v="11"/>
    <x v="1609"/>
    <x v="1608"/>
  </r>
  <r>
    <n v="1610"/>
    <s v="So The Story Goes: The New Album by &quot;Just Joe&quot; Altier"/>
    <s v="So The Story Goes is the upcoming album from &quot;Just Joe&quot; Altier."/>
    <x v="13"/>
    <n v="5437"/>
    <x v="0"/>
    <x v="0"/>
    <s v="USD"/>
    <x v="1609"/>
    <x v="1610"/>
    <x v="0"/>
    <x v="300"/>
    <x v="0"/>
    <x v="11"/>
    <x v="1238"/>
    <n v="48.544642857142854"/>
    <x v="4"/>
    <x v="11"/>
    <x v="1610"/>
    <x v="1609"/>
  </r>
  <r>
    <n v="1611"/>
    <s v="Skelton-Luns CD/7&quot;             No Big Deal."/>
    <s v="Skelton-Luns CD/7&quot; No Big Deal."/>
    <x v="134"/>
    <n v="1001"/>
    <x v="0"/>
    <x v="0"/>
    <s v="USD"/>
    <x v="1610"/>
    <x v="1611"/>
    <x v="0"/>
    <x v="74"/>
    <x v="0"/>
    <x v="11"/>
    <x v="1239"/>
    <n v="37.074074074074076"/>
    <x v="4"/>
    <x v="11"/>
    <x v="1611"/>
    <x v="1610"/>
  </r>
  <r>
    <n v="1612"/>
    <s v="Join AT THE WAYSIDE For The &quot;Ready...Set...Snow Tour!&quot;"/>
    <s v="Help us achieve our goal to get our van repaired, gassed up, and road-ready for our winter tour!"/>
    <x v="2"/>
    <n v="550"/>
    <x v="0"/>
    <x v="0"/>
    <s v="USD"/>
    <x v="1611"/>
    <x v="1612"/>
    <x v="0"/>
    <x v="202"/>
    <x v="0"/>
    <x v="11"/>
    <x v="1007"/>
    <n v="50"/>
    <x v="4"/>
    <x v="11"/>
    <x v="1612"/>
    <x v="1611"/>
  </r>
  <r>
    <n v="1613"/>
    <s v="New  E.P. mastering and recording"/>
    <s v="Ghosts and Paper Hearts are getting ready to release their new EP and we want it to be sent everywhere. Help us out PLEASE!!!!!"/>
    <x v="28"/>
    <n v="1015"/>
    <x v="0"/>
    <x v="0"/>
    <s v="USD"/>
    <x v="1612"/>
    <x v="1613"/>
    <x v="0"/>
    <x v="55"/>
    <x v="0"/>
    <x v="11"/>
    <x v="1240"/>
    <n v="39.03846153846154"/>
    <x v="4"/>
    <x v="11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x v="0"/>
    <s v="USD"/>
    <x v="1613"/>
    <x v="1614"/>
    <x v="0"/>
    <x v="99"/>
    <x v="0"/>
    <x v="11"/>
    <x v="1241"/>
    <n v="66.688311688311686"/>
    <x v="4"/>
    <x v="11"/>
    <x v="1614"/>
    <x v="1613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x v="0"/>
    <s v="USD"/>
    <x v="1614"/>
    <x v="1615"/>
    <x v="0"/>
    <x v="327"/>
    <x v="0"/>
    <x v="11"/>
    <x v="1242"/>
    <n v="67.132352941176464"/>
    <x v="4"/>
    <x v="11"/>
    <x v="1615"/>
    <x v="1614"/>
  </r>
  <r>
    <n v="1616"/>
    <s v="Aly Jados: the New EP rOckNrOLLa"/>
    <s v="HELP! We don't have much time.....Join Aly Jados in making her new EP a reality before the world ends!!!!"/>
    <x v="3"/>
    <n v="10420"/>
    <x v="0"/>
    <x v="0"/>
    <s v="USD"/>
    <x v="1615"/>
    <x v="1616"/>
    <x v="0"/>
    <x v="328"/>
    <x v="0"/>
    <x v="11"/>
    <x v="1243"/>
    <n v="66.369426751592357"/>
    <x v="4"/>
    <x v="11"/>
    <x v="1616"/>
    <x v="1615"/>
  </r>
  <r>
    <n v="1617"/>
    <s v="The Coffis Brothers 2nd Album!"/>
    <s v="The Coffis Brothers &amp;The Mountain Men are recording a brand new full length record."/>
    <x v="39"/>
    <n v="10210"/>
    <x v="0"/>
    <x v="0"/>
    <s v="USD"/>
    <x v="1616"/>
    <x v="1617"/>
    <x v="0"/>
    <x v="150"/>
    <x v="0"/>
    <x v="11"/>
    <x v="1244"/>
    <n v="64.620253164556956"/>
    <x v="4"/>
    <x v="11"/>
    <x v="1617"/>
    <x v="1616"/>
  </r>
  <r>
    <n v="1618"/>
    <s v="Janus Word Album"/>
    <s v="Janus Word combines hard rock with melodic acoustic music for a unique and awesome sound."/>
    <x v="15"/>
    <n v="1576"/>
    <x v="0"/>
    <x v="0"/>
    <s v="USD"/>
    <x v="1617"/>
    <x v="1618"/>
    <x v="0"/>
    <x v="74"/>
    <x v="0"/>
    <x v="11"/>
    <x v="1245"/>
    <n v="58.370370370370374"/>
    <x v="4"/>
    <x v="11"/>
    <x v="1618"/>
    <x v="1617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x v="0"/>
    <s v="USD"/>
    <x v="1618"/>
    <x v="1619"/>
    <x v="0"/>
    <x v="23"/>
    <x v="0"/>
    <x v="11"/>
    <x v="25"/>
    <n v="86.956521739130437"/>
    <x v="4"/>
    <x v="11"/>
    <x v="1619"/>
    <x v="1618"/>
  </r>
  <r>
    <n v="1620"/>
    <s v="Kickstart my music career with 300 CDs"/>
    <s v="Kickstarting my music career with 300 hard copy CDs of my first release."/>
    <x v="28"/>
    <n v="1130"/>
    <x v="0"/>
    <x v="0"/>
    <s v="USD"/>
    <x v="1619"/>
    <x v="1620"/>
    <x v="0"/>
    <x v="57"/>
    <x v="0"/>
    <x v="11"/>
    <x v="1246"/>
    <n v="66.470588235294116"/>
    <x v="4"/>
    <x v="11"/>
    <x v="1620"/>
    <x v="1619"/>
  </r>
  <r>
    <n v="1621"/>
    <s v="The First Full Length Fifth Freedom Album"/>
    <s v="Its long over due! Help us fund our debut album! We need all our friends and fans support on this! Lets make it happen!"/>
    <x v="10"/>
    <n v="6060"/>
    <x v="0"/>
    <x v="0"/>
    <s v="USD"/>
    <x v="1620"/>
    <x v="1621"/>
    <x v="0"/>
    <x v="77"/>
    <x v="0"/>
    <x v="11"/>
    <x v="1247"/>
    <n v="163.78378378378378"/>
    <x v="4"/>
    <x v="11"/>
    <x v="1621"/>
    <x v="1620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x v="0"/>
    <s v="USD"/>
    <x v="1621"/>
    <x v="1622"/>
    <x v="0"/>
    <x v="71"/>
    <x v="0"/>
    <x v="11"/>
    <x v="1248"/>
    <n v="107.98461538461538"/>
    <x v="4"/>
    <x v="11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x v="1"/>
    <s v="GBP"/>
    <x v="1622"/>
    <x v="1623"/>
    <x v="0"/>
    <x v="59"/>
    <x v="0"/>
    <x v="11"/>
    <x v="1249"/>
    <n v="42.111111111111114"/>
    <x v="4"/>
    <x v="11"/>
    <x v="1623"/>
    <x v="1622"/>
  </r>
  <r>
    <n v="1624"/>
    <s v="Joey De Noble needs YOUR help!"/>
    <s v="Joey De Noble is raising money to help record his latest music, and he wants YOU to be a part of it!"/>
    <x v="28"/>
    <n v="1180"/>
    <x v="0"/>
    <x v="0"/>
    <s v="USD"/>
    <x v="1623"/>
    <x v="1624"/>
    <x v="0"/>
    <x v="20"/>
    <x v="0"/>
    <x v="11"/>
    <x v="1250"/>
    <n v="47.2"/>
    <x v="4"/>
    <x v="11"/>
    <x v="1624"/>
    <x v="1623"/>
  </r>
  <r>
    <n v="1625"/>
    <s v="Redemption's New DVD!"/>
    <s v="Progressive metal band Redemption is preparing to film its second live DVD at the Progpower festival in Atlanta, GA in September, 2012."/>
    <x v="51"/>
    <n v="11650"/>
    <x v="0"/>
    <x v="0"/>
    <s v="USD"/>
    <x v="1624"/>
    <x v="1625"/>
    <x v="0"/>
    <x v="201"/>
    <x v="0"/>
    <x v="11"/>
    <x v="1251"/>
    <n v="112.01923076923077"/>
    <x v="4"/>
    <x v="11"/>
    <x v="1625"/>
    <x v="1624"/>
  </r>
  <r>
    <n v="1626"/>
    <s v="The Protest's Next Album"/>
    <s v="Help Christian Rock Band &quot;The Protest&quot; fund their new album and further their mission of positively impacting lives."/>
    <x v="6"/>
    <n v="8095"/>
    <x v="0"/>
    <x v="0"/>
    <s v="USD"/>
    <x v="1625"/>
    <x v="1626"/>
    <x v="0"/>
    <x v="52"/>
    <x v="0"/>
    <x v="11"/>
    <x v="1252"/>
    <n v="74.953703703703709"/>
    <x v="4"/>
    <x v="11"/>
    <x v="1626"/>
    <x v="1625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x v="0"/>
    <s v="USD"/>
    <x v="1626"/>
    <x v="1627"/>
    <x v="0"/>
    <x v="44"/>
    <x v="0"/>
    <x v="11"/>
    <x v="967"/>
    <n v="61.578947368421055"/>
    <x v="4"/>
    <x v="11"/>
    <x v="1627"/>
    <x v="1626"/>
  </r>
  <r>
    <n v="1628"/>
    <s v="&quot;Songs for Tsippora&quot; Byronâ€™s DEBUT EP"/>
    <s v="Original Jewish rock music on human relationships and identity"/>
    <x v="23"/>
    <n v="4037"/>
    <x v="0"/>
    <x v="0"/>
    <s v="USD"/>
    <x v="1627"/>
    <x v="1628"/>
    <x v="0"/>
    <x v="106"/>
    <x v="0"/>
    <x v="11"/>
    <x v="1253"/>
    <n v="45.875"/>
    <x v="4"/>
    <x v="11"/>
    <x v="1628"/>
    <x v="1627"/>
  </r>
  <r>
    <n v="1629"/>
    <s v="Off The Turnpike | A Loud New Way to Release Loud New Music"/>
    <s v="Help Off The Turnpike release new music, and set fire to everything!"/>
    <x v="12"/>
    <n v="6220"/>
    <x v="0"/>
    <x v="0"/>
    <s v="USD"/>
    <x v="1628"/>
    <x v="1629"/>
    <x v="0"/>
    <x v="141"/>
    <x v="0"/>
    <x v="11"/>
    <x v="1078"/>
    <n v="75.853658536585371"/>
    <x v="4"/>
    <x v="11"/>
    <x v="1629"/>
    <x v="1628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x v="0"/>
    <s v="USD"/>
    <x v="1629"/>
    <x v="1630"/>
    <x v="0"/>
    <x v="149"/>
    <x v="0"/>
    <x v="11"/>
    <x v="1254"/>
    <n v="84.206349206349202"/>
    <x v="4"/>
    <x v="11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x v="0"/>
    <s v="USD"/>
    <x v="1630"/>
    <x v="1631"/>
    <x v="0"/>
    <x v="182"/>
    <x v="0"/>
    <x v="11"/>
    <x v="1255"/>
    <n v="117.22556390977444"/>
    <x v="4"/>
    <x v="11"/>
    <x v="1631"/>
    <x v="1630"/>
  </r>
  <r>
    <n v="1632"/>
    <s v="Culprit needs a van!"/>
    <s v="Hey everyone! If you don't already know, we're Culprit, a 4-piece rock band from Los Angeles &amp; we are in dire need of a new tour van!"/>
    <x v="23"/>
    <n v="4065"/>
    <x v="0"/>
    <x v="0"/>
    <s v="USD"/>
    <x v="1631"/>
    <x v="1632"/>
    <x v="0"/>
    <x v="5"/>
    <x v="0"/>
    <x v="11"/>
    <x v="1256"/>
    <n v="86.489361702127653"/>
    <x v="4"/>
    <x v="11"/>
    <x v="1632"/>
    <x v="1631"/>
  </r>
  <r>
    <n v="1633"/>
    <s v="ELIZABETH REX"/>
    <s v="We are a four piece rock band that has played shows in and around NYC including Mercury Lounge.  Two of our members are now in LA."/>
    <x v="3"/>
    <n v="10000"/>
    <x v="0"/>
    <x v="0"/>
    <s v="USD"/>
    <x v="1632"/>
    <x v="1633"/>
    <x v="0"/>
    <x v="6"/>
    <x v="0"/>
    <x v="11"/>
    <x v="31"/>
    <n v="172.41379310344828"/>
    <x v="4"/>
    <x v="11"/>
    <x v="1633"/>
    <x v="1632"/>
  </r>
  <r>
    <n v="1634"/>
    <s v="RUBEDO: Debut Full Length Album"/>
    <s v="Recording Debut  Album w/ Producer Ikey Owens from Free Moral Agents/ The Mars Volta"/>
    <x v="13"/>
    <n v="2010"/>
    <x v="0"/>
    <x v="0"/>
    <s v="USD"/>
    <x v="1633"/>
    <x v="1634"/>
    <x v="0"/>
    <x v="58"/>
    <x v="0"/>
    <x v="11"/>
    <x v="10"/>
    <n v="62.8125"/>
    <x v="4"/>
    <x v="11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x v="0"/>
    <s v="USD"/>
    <x v="1634"/>
    <x v="1635"/>
    <x v="0"/>
    <x v="77"/>
    <x v="0"/>
    <x v="11"/>
    <x v="1066"/>
    <n v="67.729729729729726"/>
    <x v="4"/>
    <x v="11"/>
    <x v="1635"/>
    <x v="1634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x v="0"/>
    <s v="USD"/>
    <x v="1635"/>
    <x v="1636"/>
    <x v="0"/>
    <x v="45"/>
    <x v="0"/>
    <x v="11"/>
    <x v="1257"/>
    <n v="53.5632183908046"/>
    <x v="4"/>
    <x v="11"/>
    <x v="1636"/>
    <x v="1635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x v="0"/>
    <s v="USD"/>
    <x v="1636"/>
    <x v="1637"/>
    <x v="0"/>
    <x v="41"/>
    <x v="0"/>
    <x v="11"/>
    <x v="965"/>
    <n v="34.6"/>
    <x v="4"/>
    <x v="11"/>
    <x v="1637"/>
    <x v="1636"/>
  </r>
  <r>
    <n v="1638"/>
    <s v="Avenues EP 2013"/>
    <s v="Avenues will be going in to the studio to record a new EP with Matt Allison!"/>
    <x v="28"/>
    <n v="1050"/>
    <x v="0"/>
    <x v="0"/>
    <s v="USD"/>
    <x v="1637"/>
    <x v="1638"/>
    <x v="0"/>
    <x v="74"/>
    <x v="0"/>
    <x v="11"/>
    <x v="2"/>
    <n v="38.888888888888886"/>
    <x v="4"/>
    <x v="11"/>
    <x v="1638"/>
    <x v="1637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x v="0"/>
    <s v="USD"/>
    <x v="1638"/>
    <x v="1639"/>
    <x v="0"/>
    <x v="10"/>
    <x v="0"/>
    <x v="11"/>
    <x v="31"/>
    <n v="94.736842105263165"/>
    <x v="4"/>
    <x v="11"/>
    <x v="1639"/>
    <x v="1638"/>
  </r>
  <r>
    <n v="1640"/>
    <s v="Lovers and Poets- music video"/>
    <s v="We are a friendly neighborhood electronic pop duo from Los Angeles. We want to shoot a music video for a song from our debut album."/>
    <x v="44"/>
    <n v="679.44"/>
    <x v="0"/>
    <x v="0"/>
    <s v="USD"/>
    <x v="1639"/>
    <x v="1640"/>
    <x v="0"/>
    <x v="57"/>
    <x v="0"/>
    <x v="11"/>
    <x v="1258"/>
    <n v="39.967058823529413"/>
    <x v="4"/>
    <x v="11"/>
    <x v="1640"/>
    <x v="1639"/>
  </r>
  <r>
    <n v="1641"/>
    <s v="Tanya Dartson- Run for Your Life music video"/>
    <s v="Music Video For Upbeat and Inspiring Song - Run For Your Life"/>
    <x v="30"/>
    <n v="2535"/>
    <x v="0"/>
    <x v="0"/>
    <s v="USD"/>
    <x v="1640"/>
    <x v="1641"/>
    <x v="0"/>
    <x v="55"/>
    <x v="0"/>
    <x v="27"/>
    <x v="578"/>
    <n v="97.5"/>
    <x v="4"/>
    <x v="27"/>
    <x v="1641"/>
    <x v="1640"/>
  </r>
  <r>
    <n v="1642"/>
    <s v="Pop Garden Radio Presents: Season 2 CD"/>
    <s v="Pop Garden Radio Presents: The Rock on the Road Tour Season 2 CD. 23 great Pop tracks from independent Pop artists."/>
    <x v="38"/>
    <n v="1200"/>
    <x v="0"/>
    <x v="0"/>
    <s v="USD"/>
    <x v="1641"/>
    <x v="1642"/>
    <x v="0"/>
    <x v="33"/>
    <x v="0"/>
    <x v="27"/>
    <x v="31"/>
    <n v="42.857142857142854"/>
    <x v="4"/>
    <x v="27"/>
    <x v="1642"/>
    <x v="1641"/>
  </r>
  <r>
    <n v="1643"/>
    <s v="This Is All Now's Brand New Album!!"/>
    <s v="This Is All Now is putting out a brand new record, and we need YOUR help to do it!"/>
    <x v="10"/>
    <n v="6235"/>
    <x v="0"/>
    <x v="0"/>
    <s v="USD"/>
    <x v="1642"/>
    <x v="1643"/>
    <x v="0"/>
    <x v="77"/>
    <x v="0"/>
    <x v="27"/>
    <x v="1259"/>
    <n v="168.51351351351352"/>
    <x v="4"/>
    <x v="27"/>
    <x v="1643"/>
    <x v="1642"/>
  </r>
  <r>
    <n v="1644"/>
    <s v="Kevin Wood - Out Among The Wolves"/>
    <s v="Be a part of helping Singer/Songwriter Kevin Wood bring his 3rd Album &quot;Out Among The Wolves&quot; from the studio to you!"/>
    <x v="3"/>
    <n v="10950"/>
    <x v="0"/>
    <x v="0"/>
    <s v="USD"/>
    <x v="1643"/>
    <x v="1644"/>
    <x v="0"/>
    <x v="130"/>
    <x v="0"/>
    <x v="27"/>
    <x v="1260"/>
    <n v="85.546875"/>
    <x v="4"/>
    <x v="27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x v="0"/>
    <s v="USD"/>
    <x v="1644"/>
    <x v="1645"/>
    <x v="0"/>
    <x v="73"/>
    <x v="0"/>
    <x v="27"/>
    <x v="1261"/>
    <n v="554"/>
    <x v="4"/>
    <x v="27"/>
    <x v="1645"/>
    <x v="1644"/>
  </r>
  <r>
    <n v="1646"/>
    <s v="MADAM Album"/>
    <s v="Album 3 funds.We have 13 amazing songs ready to go . a fantastic engineer to mix them, James Aparicio(Depeche Mode/Liars.We need you xx"/>
    <x v="13"/>
    <n v="2204"/>
    <x v="0"/>
    <x v="1"/>
    <s v="GBP"/>
    <x v="1645"/>
    <x v="1646"/>
    <x v="0"/>
    <x v="183"/>
    <x v="0"/>
    <x v="27"/>
    <x v="1097"/>
    <n v="26.554216867469879"/>
    <x v="4"/>
    <x v="27"/>
    <x v="1646"/>
    <x v="1645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x v="0"/>
    <s v="USD"/>
    <x v="1646"/>
    <x v="1647"/>
    <x v="0"/>
    <x v="67"/>
    <x v="0"/>
    <x v="27"/>
    <x v="1262"/>
    <n v="113.82608695652173"/>
    <x v="4"/>
    <x v="27"/>
    <x v="1647"/>
    <x v="1646"/>
  </r>
  <r>
    <n v="1648"/>
    <s v="Arches - Wide Awake on Vinyl "/>
    <s v="We've finished recording our debut LP &quot;Wide Awake&quot; and would love to have it pressed on vinyl, but we need your help"/>
    <x v="98"/>
    <n v="2881"/>
    <x v="0"/>
    <x v="0"/>
    <s v="USD"/>
    <x v="1647"/>
    <x v="1648"/>
    <x v="0"/>
    <x v="240"/>
    <x v="0"/>
    <x v="27"/>
    <x v="1263"/>
    <n v="32.011111111111113"/>
    <x v="4"/>
    <x v="27"/>
    <x v="1648"/>
    <x v="1647"/>
  </r>
  <r>
    <n v="1649"/>
    <s v="Sam Lyons New Album - 2014"/>
    <s v="This is it! The new Sam Lyons album #3. Help me make it happen by pledging today - pre-order the CD and other cool stuff right here."/>
    <x v="276"/>
    <n v="3822.33"/>
    <x v="0"/>
    <x v="0"/>
    <s v="USD"/>
    <x v="1648"/>
    <x v="1649"/>
    <x v="0"/>
    <x v="75"/>
    <x v="0"/>
    <x v="27"/>
    <x v="1264"/>
    <n v="47.189259259259259"/>
    <x v="4"/>
    <x v="27"/>
    <x v="1649"/>
    <x v="1648"/>
  </r>
  <r>
    <n v="1650"/>
    <s v="The Psalm Praise Project, Vol. 2"/>
    <s v="Help me record a CD that uses pop styling to give a fresh sound to ancient wisdom from scripture!"/>
    <x v="13"/>
    <n v="2831"/>
    <x v="0"/>
    <x v="0"/>
    <s v="USD"/>
    <x v="1649"/>
    <x v="1650"/>
    <x v="0"/>
    <x v="58"/>
    <x v="0"/>
    <x v="27"/>
    <x v="1265"/>
    <n v="88.46875"/>
    <x v="4"/>
    <x v="27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x v="0"/>
    <s v="USD"/>
    <x v="1650"/>
    <x v="1651"/>
    <x v="0"/>
    <x v="9"/>
    <x v="0"/>
    <x v="27"/>
    <x v="1266"/>
    <n v="100.75"/>
    <x v="4"/>
    <x v="27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x v="0"/>
    <s v="USD"/>
    <x v="1651"/>
    <x v="1652"/>
    <x v="0"/>
    <x v="16"/>
    <x v="0"/>
    <x v="27"/>
    <x v="17"/>
    <n v="64.714285714285708"/>
    <x v="4"/>
    <x v="27"/>
    <x v="1652"/>
    <x v="1651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x v="0"/>
    <s v="USD"/>
    <x v="1652"/>
    <x v="1653"/>
    <x v="0"/>
    <x v="129"/>
    <x v="0"/>
    <x v="27"/>
    <x v="1267"/>
    <n v="51.854285714285716"/>
    <x v="4"/>
    <x v="27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x v="0"/>
    <s v="USD"/>
    <x v="1653"/>
    <x v="1654"/>
    <x v="0"/>
    <x v="69"/>
    <x v="0"/>
    <x v="27"/>
    <x v="1268"/>
    <n v="38.794117647058826"/>
    <x v="4"/>
    <x v="27"/>
    <x v="1654"/>
    <x v="1653"/>
  </r>
  <r>
    <n v="1655"/>
    <s v="Meg Porter Debut EP!"/>
    <s v="Berklee College of Music student, Meg Porter needs YOUR help to fund her very first EP!"/>
    <x v="15"/>
    <n v="2143"/>
    <x v="0"/>
    <x v="0"/>
    <s v="USD"/>
    <x v="1654"/>
    <x v="1655"/>
    <x v="0"/>
    <x v="53"/>
    <x v="0"/>
    <x v="27"/>
    <x v="1269"/>
    <n v="44.645833333333336"/>
    <x v="4"/>
    <x v="27"/>
    <x v="1655"/>
    <x v="1654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x v="0"/>
    <s v="USD"/>
    <x v="1655"/>
    <x v="1656"/>
    <x v="0"/>
    <x v="53"/>
    <x v="0"/>
    <x v="27"/>
    <x v="1270"/>
    <n v="156.77333333333334"/>
    <x v="4"/>
    <x v="27"/>
    <x v="1656"/>
    <x v="1655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x v="0"/>
    <s v="USD"/>
    <x v="1656"/>
    <x v="1657"/>
    <x v="0"/>
    <x v="170"/>
    <x v="0"/>
    <x v="27"/>
    <x v="1271"/>
    <n v="118.70339366515837"/>
    <x v="4"/>
    <x v="27"/>
    <x v="1657"/>
    <x v="1656"/>
  </r>
  <r>
    <n v="1658"/>
    <s v="New Amy Rivard album!!!"/>
    <s v="I've had numerous song ideas spinning around in my head for years now, please help me get them out- into a studio and into your homes!"/>
    <x v="12"/>
    <n v="7934"/>
    <x v="0"/>
    <x v="0"/>
    <s v="USD"/>
    <x v="1657"/>
    <x v="1658"/>
    <x v="0"/>
    <x v="329"/>
    <x v="0"/>
    <x v="27"/>
    <x v="1272"/>
    <n v="74.149532710280369"/>
    <x v="4"/>
    <x v="27"/>
    <x v="1658"/>
    <x v="1657"/>
  </r>
  <r>
    <n v="1659"/>
    <s v="The Penny Arcade Quartet's Christmas EP"/>
    <s v="The long awaited Christmas EP is in session! We need your help to get it professionally mixed, produced and manufactured."/>
    <x v="2"/>
    <n v="564"/>
    <x v="0"/>
    <x v="1"/>
    <s v="GBP"/>
    <x v="1658"/>
    <x v="1659"/>
    <x v="0"/>
    <x v="43"/>
    <x v="0"/>
    <x v="27"/>
    <x v="1273"/>
    <n v="12.533333333333333"/>
    <x v="4"/>
    <x v="27"/>
    <x v="1659"/>
    <x v="1658"/>
  </r>
  <r>
    <n v="1660"/>
    <s v="Risotto fragole e champagne"/>
    <s v="Vogliamo realizzare un risotto fragole e champagne e condividerlo con i nostri fan. Faremo il risotto durante un concerto casalingo."/>
    <x v="277"/>
    <n v="1003"/>
    <x v="0"/>
    <x v="13"/>
    <s v="EUR"/>
    <x v="1659"/>
    <x v="1660"/>
    <x v="0"/>
    <x v="17"/>
    <x v="0"/>
    <x v="27"/>
    <x v="1274"/>
    <n v="27.861111111111111"/>
    <x v="4"/>
    <x v="27"/>
    <x v="1660"/>
    <x v="1659"/>
  </r>
  <r>
    <n v="1661"/>
    <s v="Kyana"/>
    <s v="I am excited to present my debut pop project Kyana!_x000a_Piano and vocal sounds embedded in sophisticated, bold arrangements &amp; brisk beats"/>
    <x v="278"/>
    <n v="8098"/>
    <x v="0"/>
    <x v="15"/>
    <s v="EUR"/>
    <x v="1660"/>
    <x v="1661"/>
    <x v="0"/>
    <x v="21"/>
    <x v="0"/>
    <x v="27"/>
    <x v="1275"/>
    <n v="80.178217821782184"/>
    <x v="4"/>
    <x v="27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x v="0"/>
    <s v="USD"/>
    <x v="1661"/>
    <x v="1662"/>
    <x v="0"/>
    <x v="95"/>
    <x v="0"/>
    <x v="27"/>
    <x v="1276"/>
    <n v="132.43548387096774"/>
    <x v="4"/>
    <x v="27"/>
    <x v="1662"/>
    <x v="1661"/>
  </r>
  <r>
    <n v="1663"/>
    <s v="ghost -- a music video"/>
    <s v="music is as important to the eyes as it is to the ears. help bring ghost to life in front of your eyes."/>
    <x v="28"/>
    <n v="1080"/>
    <x v="0"/>
    <x v="0"/>
    <s v="USD"/>
    <x v="1662"/>
    <x v="1663"/>
    <x v="0"/>
    <x v="58"/>
    <x v="0"/>
    <x v="27"/>
    <x v="1277"/>
    <n v="33.75"/>
    <x v="4"/>
    <x v="27"/>
    <x v="1663"/>
    <x v="1662"/>
  </r>
  <r>
    <n v="1664"/>
    <s v="Grace Sings Grace"/>
    <s v="Korean-American Soprano Grace's Debut Album - coming up in June 2012. Come and be part of this exciting project!"/>
    <x v="30"/>
    <n v="3060.22"/>
    <x v="0"/>
    <x v="0"/>
    <s v="USD"/>
    <x v="1663"/>
    <x v="1664"/>
    <x v="0"/>
    <x v="30"/>
    <x v="0"/>
    <x v="27"/>
    <x v="1278"/>
    <n v="34.384494382022467"/>
    <x v="4"/>
    <x v="27"/>
    <x v="1664"/>
    <x v="1663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x v="0"/>
    <s v="USD"/>
    <x v="1664"/>
    <x v="1665"/>
    <x v="0"/>
    <x v="251"/>
    <x v="0"/>
    <x v="27"/>
    <x v="1279"/>
    <n v="44.956989247311824"/>
    <x v="4"/>
    <x v="27"/>
    <x v="1665"/>
    <x v="1664"/>
  </r>
  <r>
    <n v="1666"/>
    <s v="Venus On Fire + Extraordinary Producer = Legendary New EP"/>
    <s v="Play a KEY role in Venus On Fire's success - Working with a World Class Producer to make a memorable EP."/>
    <x v="30"/>
    <n v="4022"/>
    <x v="0"/>
    <x v="0"/>
    <s v="USD"/>
    <x v="1665"/>
    <x v="1666"/>
    <x v="0"/>
    <x v="15"/>
    <x v="0"/>
    <x v="27"/>
    <x v="1280"/>
    <n v="41.04081632653061"/>
    <x v="4"/>
    <x v="27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x v="0"/>
    <s v="USD"/>
    <x v="1666"/>
    <x v="1667"/>
    <x v="0"/>
    <x v="141"/>
    <x v="0"/>
    <x v="27"/>
    <x v="1281"/>
    <n v="52.597560975609753"/>
    <x v="4"/>
    <x v="27"/>
    <x v="1667"/>
    <x v="1666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x v="0"/>
    <s v="USD"/>
    <x v="1667"/>
    <x v="1668"/>
    <x v="0"/>
    <x v="318"/>
    <x v="0"/>
    <x v="27"/>
    <x v="1276"/>
    <n v="70.784482758620683"/>
    <x v="4"/>
    <x v="27"/>
    <x v="1668"/>
    <x v="1667"/>
  </r>
  <r>
    <n v="1669"/>
    <s v="Summer Gill 'Stormy Weather' EP"/>
    <s v="Hi guys! I'll be recording a 6-7 song EP this summer and I need your help to make it happen! _x000a_Any support is appreciated!"/>
    <x v="13"/>
    <n v="2795"/>
    <x v="0"/>
    <x v="0"/>
    <s v="USD"/>
    <x v="1668"/>
    <x v="1669"/>
    <x v="0"/>
    <x v="47"/>
    <x v="0"/>
    <x v="27"/>
    <x v="1282"/>
    <n v="53.75"/>
    <x v="4"/>
    <x v="27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x v="0"/>
    <s v="USD"/>
    <x v="1669"/>
    <x v="1670"/>
    <x v="0"/>
    <x v="23"/>
    <x v="0"/>
    <x v="27"/>
    <x v="946"/>
    <n v="44.608695652173914"/>
    <x v="4"/>
    <x v="27"/>
    <x v="1670"/>
    <x v="1669"/>
  </r>
  <r>
    <n v="1671"/>
    <s v="Luke O'Brien's Kickstarter"/>
    <s v="I am seeking funding in order to help take my music from a hobby to a career."/>
    <x v="13"/>
    <n v="2013.47"/>
    <x v="0"/>
    <x v="0"/>
    <s v="USD"/>
    <x v="1670"/>
    <x v="1671"/>
    <x v="0"/>
    <x v="99"/>
    <x v="0"/>
    <x v="27"/>
    <x v="1283"/>
    <n v="26.148961038961041"/>
    <x v="4"/>
    <x v="27"/>
    <x v="1671"/>
    <x v="1670"/>
  </r>
  <r>
    <n v="1672"/>
    <s v="High Altotude Debut Album"/>
    <s v="Sweet, sweet harmonies from Portland Oregon's premiere high school women's a cappella group."/>
    <x v="180"/>
    <n v="1920"/>
    <x v="0"/>
    <x v="0"/>
    <s v="USD"/>
    <x v="1671"/>
    <x v="1672"/>
    <x v="0"/>
    <x v="72"/>
    <x v="0"/>
    <x v="27"/>
    <x v="1284"/>
    <n v="39.183673469387756"/>
    <x v="4"/>
    <x v="27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x v="0"/>
    <s v="USD"/>
    <x v="1672"/>
    <x v="1673"/>
    <x v="0"/>
    <x v="211"/>
    <x v="0"/>
    <x v="27"/>
    <x v="1285"/>
    <n v="45.593220338983052"/>
    <x v="4"/>
    <x v="27"/>
    <x v="1673"/>
    <x v="1672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x v="0"/>
    <s v="USD"/>
    <x v="1673"/>
    <x v="1674"/>
    <x v="0"/>
    <x v="116"/>
    <x v="0"/>
    <x v="27"/>
    <x v="1286"/>
    <n v="89.247787610619469"/>
    <x v="4"/>
    <x v="27"/>
    <x v="1674"/>
    <x v="1673"/>
  </r>
  <r>
    <n v="1675"/>
    <s v="The Great Party's Debut Album!"/>
    <s v="The Great Party is releasing their debut album. Here's your chance to be a part of it!"/>
    <x v="28"/>
    <n v="1374.16"/>
    <x v="0"/>
    <x v="0"/>
    <s v="USD"/>
    <x v="1674"/>
    <x v="1675"/>
    <x v="0"/>
    <x v="69"/>
    <x v="0"/>
    <x v="27"/>
    <x v="1287"/>
    <n v="40.416470588235299"/>
    <x v="4"/>
    <x v="27"/>
    <x v="1675"/>
    <x v="1674"/>
  </r>
  <r>
    <n v="1676"/>
    <s v="Bridge 19 CD Release Tour"/>
    <s v="Help fund Bridge 19's tour in support of their first duo record, to be released in May 2012."/>
    <x v="9"/>
    <n v="3460"/>
    <x v="0"/>
    <x v="0"/>
    <s v="USD"/>
    <x v="1675"/>
    <x v="1676"/>
    <x v="0"/>
    <x v="288"/>
    <x v="0"/>
    <x v="27"/>
    <x v="1288"/>
    <n v="82.38095238095238"/>
    <x v="4"/>
    <x v="27"/>
    <x v="1676"/>
    <x v="1675"/>
  </r>
  <r>
    <n v="1677"/>
    <s v="Andrius Pojavis new album &quot;Seven&quot;"/>
    <s v="It's time to record my new album. Studio, musicians and arranger are ready, are you coming on this journey with me?"/>
    <x v="12"/>
    <n v="6700"/>
    <x v="0"/>
    <x v="3"/>
    <s v="EUR"/>
    <x v="1676"/>
    <x v="1677"/>
    <x v="0"/>
    <x v="288"/>
    <x v="0"/>
    <x v="27"/>
    <x v="1067"/>
    <n v="159.52380952380952"/>
    <x v="4"/>
    <x v="27"/>
    <x v="1677"/>
    <x v="1676"/>
  </r>
  <r>
    <n v="1678"/>
    <s v="Cassandra Violet &quot;Beyond the Fray&quot; Music Video"/>
    <s v="Help me make an amazing music video so that I can take my music to the next level and get a manager!"/>
    <x v="15"/>
    <n v="1776"/>
    <x v="0"/>
    <x v="0"/>
    <s v="USD"/>
    <x v="1677"/>
    <x v="1678"/>
    <x v="0"/>
    <x v="72"/>
    <x v="0"/>
    <x v="27"/>
    <x v="1289"/>
    <n v="36.244897959183675"/>
    <x v="4"/>
    <x v="27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x v="0"/>
    <s v="USD"/>
    <x v="1678"/>
    <x v="1679"/>
    <x v="0"/>
    <x v="66"/>
    <x v="0"/>
    <x v="27"/>
    <x v="1290"/>
    <n v="62.5"/>
    <x v="4"/>
    <x v="27"/>
    <x v="1679"/>
    <x v="1678"/>
  </r>
  <r>
    <n v="1680"/>
    <s v="Kick Out a Record"/>
    <s v="Working Musician dilemma #164: how the taxman put Kick the Record 2.0 on hold"/>
    <x v="28"/>
    <n v="1175"/>
    <x v="0"/>
    <x v="0"/>
    <s v="USD"/>
    <x v="1679"/>
    <x v="1680"/>
    <x v="0"/>
    <x v="20"/>
    <x v="0"/>
    <x v="27"/>
    <x v="1291"/>
    <n v="47"/>
    <x v="4"/>
    <x v="27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x v="0"/>
    <s v="USD"/>
    <x v="1680"/>
    <x v="1681"/>
    <x v="0"/>
    <x v="330"/>
    <x v="1"/>
    <x v="28"/>
    <x v="1292"/>
    <n v="74.575090497737563"/>
    <x v="4"/>
    <x v="28"/>
    <x v="1681"/>
    <x v="1680"/>
  </r>
  <r>
    <n v="1682"/>
    <s v="Looking Up &amp; Holding On CD Project - Christian songwriter"/>
    <s v="Christian singer-wongerwriter searching for funding to record CD of original Christian music."/>
    <x v="12"/>
    <n v="0"/>
    <x v="3"/>
    <x v="0"/>
    <s v="USD"/>
    <x v="1681"/>
    <x v="1682"/>
    <x v="0"/>
    <x v="78"/>
    <x v="1"/>
    <x v="28"/>
    <x v="109"/>
    <e v="#DIV/0!"/>
    <x v="4"/>
    <x v="28"/>
    <x v="1682"/>
    <x v="1681"/>
  </r>
  <r>
    <n v="1683"/>
    <s v="Manman doudou tÃ©moignage d'une mÃ¨re Album"/>
    <s v="Rendre tÃ©moignage de ce que Dieu fait chaque jour pour moi et venir en  aide  aux autres, c'est  mon but."/>
    <x v="8"/>
    <n v="760"/>
    <x v="3"/>
    <x v="6"/>
    <s v="EUR"/>
    <x v="1682"/>
    <x v="1683"/>
    <x v="0"/>
    <x v="73"/>
    <x v="1"/>
    <x v="28"/>
    <x v="1293"/>
    <n v="76"/>
    <x v="4"/>
    <x v="28"/>
    <x v="1683"/>
    <x v="1682"/>
  </r>
  <r>
    <n v="1684"/>
    <s v="Goodness &amp; Mercy EP - Marty Mikles"/>
    <s v="New Music from Marty Mikles!  A new EP all about God's Goodness &amp; Mercy."/>
    <x v="6"/>
    <n v="8730"/>
    <x v="3"/>
    <x v="0"/>
    <s v="USD"/>
    <x v="1683"/>
    <x v="1684"/>
    <x v="0"/>
    <x v="21"/>
    <x v="1"/>
    <x v="28"/>
    <x v="1294"/>
    <n v="86.43564356435644"/>
    <x v="4"/>
    <x v="28"/>
    <x v="1684"/>
    <x v="1683"/>
  </r>
  <r>
    <n v="1685"/>
    <s v="Help Support Brad Dassey's Music"/>
    <s v="My name is Brad Dassey.  I've been composing and making music for 18 years now.  I want to get my music out there even further."/>
    <x v="18"/>
    <n v="360"/>
    <x v="3"/>
    <x v="0"/>
    <s v="USD"/>
    <x v="1684"/>
    <x v="1685"/>
    <x v="0"/>
    <x v="41"/>
    <x v="1"/>
    <x v="28"/>
    <x v="82"/>
    <n v="24"/>
    <x v="4"/>
    <x v="28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x v="5"/>
    <s v="CAD"/>
    <x v="1685"/>
    <x v="1686"/>
    <x v="0"/>
    <x v="29"/>
    <x v="1"/>
    <x v="28"/>
    <x v="1295"/>
    <n v="18"/>
    <x v="4"/>
    <x v="28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x v="0"/>
    <s v="USD"/>
    <x v="1686"/>
    <x v="1687"/>
    <x v="0"/>
    <x v="70"/>
    <x v="1"/>
    <x v="28"/>
    <x v="1296"/>
    <n v="80.128205128205124"/>
    <x v="4"/>
    <x v="28"/>
    <x v="1687"/>
    <x v="1686"/>
  </r>
  <r>
    <n v="1688"/>
    <s v="Christofer Scott: Dive In EP"/>
    <s v="Professionally recording a worship and contemporary Christian music album that connects to people and connects their heart to God."/>
    <x v="23"/>
    <n v="1772"/>
    <x v="3"/>
    <x v="0"/>
    <s v="USD"/>
    <x v="1687"/>
    <x v="1688"/>
    <x v="0"/>
    <x v="63"/>
    <x v="1"/>
    <x v="28"/>
    <x v="1297"/>
    <n v="253.14285714285714"/>
    <x v="4"/>
    <x v="28"/>
    <x v="1688"/>
    <x v="1687"/>
  </r>
  <r>
    <n v="1689"/>
    <s v="Fly Away"/>
    <s v="Praising the Living God in the second half of life."/>
    <x v="262"/>
    <n v="2400"/>
    <x v="3"/>
    <x v="0"/>
    <s v="USD"/>
    <x v="1688"/>
    <x v="1689"/>
    <x v="0"/>
    <x v="25"/>
    <x v="1"/>
    <x v="28"/>
    <x v="31"/>
    <n v="171.42857142857142"/>
    <x v="4"/>
    <x v="28"/>
    <x v="1689"/>
    <x v="1688"/>
  </r>
  <r>
    <n v="1690"/>
    <s v="NewKings Album &quot;Rise Up&quot;"/>
    <s v="Our newest project! We are hard at it trying to bring music that uplifts the spirit, and tells a story of life-changing love."/>
    <x v="30"/>
    <n v="635"/>
    <x v="3"/>
    <x v="0"/>
    <s v="USD"/>
    <x v="1689"/>
    <x v="1690"/>
    <x v="0"/>
    <x v="202"/>
    <x v="1"/>
    <x v="28"/>
    <x v="1298"/>
    <n v="57.727272727272727"/>
    <x v="4"/>
    <x v="28"/>
    <x v="1690"/>
    <x v="1689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x v="0"/>
    <s v="USD"/>
    <x v="1690"/>
    <x v="1691"/>
    <x v="0"/>
    <x v="44"/>
    <x v="1"/>
    <x v="28"/>
    <x v="1299"/>
    <n v="264.26315789473682"/>
    <x v="4"/>
    <x v="28"/>
    <x v="1691"/>
    <x v="1690"/>
  </r>
  <r>
    <n v="1692"/>
    <s v="Get Your Hopes Up"/>
    <s v="After 3 years.....It's time for some new music! Album #2 is in motion and I can't wait to share it with all of you!"/>
    <x v="10"/>
    <n v="2390"/>
    <x v="3"/>
    <x v="0"/>
    <s v="USD"/>
    <x v="1691"/>
    <x v="1692"/>
    <x v="0"/>
    <x v="41"/>
    <x v="1"/>
    <x v="28"/>
    <x v="1300"/>
    <n v="159.33333333333334"/>
    <x v="4"/>
    <x v="28"/>
    <x v="1692"/>
    <x v="1691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x v="1"/>
    <s v="GBP"/>
    <x v="1692"/>
    <x v="1693"/>
    <x v="0"/>
    <x v="22"/>
    <x v="1"/>
    <x v="28"/>
    <x v="1301"/>
    <n v="35"/>
    <x v="4"/>
    <x v="28"/>
    <x v="1693"/>
    <x v="1692"/>
  </r>
  <r>
    <n v="1694"/>
    <s v="Thundercreek Studios"/>
    <s v="Hey all I'm building out my Christian Recording studio in a new building. I have the building but lack the funds to build it out!!!"/>
    <x v="3"/>
    <n v="5"/>
    <x v="3"/>
    <x v="0"/>
    <s v="USD"/>
    <x v="1693"/>
    <x v="1694"/>
    <x v="0"/>
    <x v="29"/>
    <x v="1"/>
    <x v="28"/>
    <x v="833"/>
    <n v="5"/>
    <x v="4"/>
    <x v="28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x v="0"/>
    <s v="USD"/>
    <x v="1694"/>
    <x v="1695"/>
    <x v="0"/>
    <x v="23"/>
    <x v="1"/>
    <x v="28"/>
    <x v="1302"/>
    <n v="61.086956521739133"/>
    <x v="4"/>
    <x v="28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x v="0"/>
    <s v="USD"/>
    <x v="1695"/>
    <x v="1696"/>
    <x v="0"/>
    <x v="78"/>
    <x v="1"/>
    <x v="28"/>
    <x v="109"/>
    <e v="#DIV/0!"/>
    <x v="4"/>
    <x v="28"/>
    <x v="1696"/>
    <x v="1695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x v="0"/>
    <s v="USD"/>
    <x v="1696"/>
    <x v="1697"/>
    <x v="0"/>
    <x v="19"/>
    <x v="1"/>
    <x v="28"/>
    <x v="1303"/>
    <n v="114.81818181818181"/>
    <x v="4"/>
    <x v="28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x v="0"/>
    <s v="USD"/>
    <x v="1697"/>
    <x v="1698"/>
    <x v="0"/>
    <x v="78"/>
    <x v="1"/>
    <x v="28"/>
    <x v="109"/>
    <e v="#DIV/0!"/>
    <x v="4"/>
    <x v="28"/>
    <x v="1698"/>
    <x v="1697"/>
  </r>
  <r>
    <n v="1699"/>
    <s v="THE WORSHIP ALBUM!"/>
    <s v="Friends! Will you help me create a new worship album??! I want this album to give God the worship he deserves and draw people to Him."/>
    <x v="279"/>
    <n v="216"/>
    <x v="3"/>
    <x v="0"/>
    <s v="USD"/>
    <x v="1698"/>
    <x v="1699"/>
    <x v="0"/>
    <x v="80"/>
    <x v="1"/>
    <x v="28"/>
    <x v="1304"/>
    <n v="54"/>
    <x v="4"/>
    <x v="28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x v="0"/>
    <s v="USD"/>
    <x v="1699"/>
    <x v="1700"/>
    <x v="0"/>
    <x v="1"/>
    <x v="1"/>
    <x v="28"/>
    <x v="1305"/>
    <n v="65.974683544303801"/>
    <x v="4"/>
    <x v="28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x v="0"/>
    <s v="USD"/>
    <x v="1700"/>
    <x v="1701"/>
    <x v="0"/>
    <x v="84"/>
    <x v="1"/>
    <x v="28"/>
    <x v="1306"/>
    <n v="5"/>
    <x v="4"/>
    <x v="28"/>
    <x v="1701"/>
    <x v="1700"/>
  </r>
  <r>
    <n v="1702"/>
    <s v="lyndale lewis and new vision prosper cd release"/>
    <s v="I can do all things through christ jesus"/>
    <x v="281"/>
    <n v="1"/>
    <x v="2"/>
    <x v="0"/>
    <s v="USD"/>
    <x v="1701"/>
    <x v="1702"/>
    <x v="0"/>
    <x v="29"/>
    <x v="1"/>
    <x v="28"/>
    <x v="1307"/>
    <n v="1"/>
    <x v="4"/>
    <x v="28"/>
    <x v="1702"/>
    <x v="1701"/>
  </r>
  <r>
    <n v="1703"/>
    <s v="Joy Full Noise!"/>
    <s v="I would love for you to be a part of helping me raise money for music and video production to launch my first Worship album!"/>
    <x v="10"/>
    <n v="51"/>
    <x v="2"/>
    <x v="0"/>
    <s v="USD"/>
    <x v="1702"/>
    <x v="1703"/>
    <x v="0"/>
    <x v="84"/>
    <x v="1"/>
    <x v="28"/>
    <x v="391"/>
    <n v="25.5"/>
    <x v="4"/>
    <x v="28"/>
    <x v="1703"/>
    <x v="1702"/>
  </r>
  <r>
    <n v="1704"/>
    <s v="Jericho Down Worship Album"/>
    <s v="We want to record an album of popular praise &amp; worship songs with our own influence and style."/>
    <x v="13"/>
    <n v="1302"/>
    <x v="2"/>
    <x v="0"/>
    <s v="USD"/>
    <x v="1703"/>
    <x v="1704"/>
    <x v="0"/>
    <x v="202"/>
    <x v="1"/>
    <x v="28"/>
    <x v="1308"/>
    <n v="118.36363636363636"/>
    <x v="4"/>
    <x v="28"/>
    <x v="1704"/>
    <x v="1703"/>
  </r>
  <r>
    <n v="1705"/>
    <s v="Piano Prayer Album - Russ James"/>
    <s v="An instrumental album that ranges from hymns to contemporary music. All the music is recorded by myself."/>
    <x v="13"/>
    <n v="0"/>
    <x v="2"/>
    <x v="0"/>
    <s v="USD"/>
    <x v="1704"/>
    <x v="1705"/>
    <x v="0"/>
    <x v="78"/>
    <x v="1"/>
    <x v="28"/>
    <x v="109"/>
    <e v="#DIV/0!"/>
    <x v="4"/>
    <x v="28"/>
    <x v="1705"/>
    <x v="1704"/>
  </r>
  <r>
    <n v="1706"/>
    <s v="Gemeinde in Bremen"/>
    <s v="Unsere &quot;Aufgabe&quot; ist es, fÃ¼r Christen da zu sein die keiner Gemeinde angehÃ¶ren. Zudem spielt Lobpreis eine Zentrale Rolle."/>
    <x v="62"/>
    <n v="0"/>
    <x v="2"/>
    <x v="12"/>
    <s v="EUR"/>
    <x v="1705"/>
    <x v="1706"/>
    <x v="0"/>
    <x v="78"/>
    <x v="1"/>
    <x v="28"/>
    <x v="109"/>
    <e v="#DIV/0!"/>
    <x v="4"/>
    <x v="28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x v="0"/>
    <s v="USD"/>
    <x v="1706"/>
    <x v="1707"/>
    <x v="0"/>
    <x v="82"/>
    <x v="1"/>
    <x v="28"/>
    <x v="1309"/>
    <n v="54.111111111111114"/>
    <x v="4"/>
    <x v="28"/>
    <x v="1707"/>
    <x v="1706"/>
  </r>
  <r>
    <n v="1708"/>
    <s v="Praise: It's what we do"/>
    <s v="A debut album for the New Gate Church's praise team; making a cd filled with original songs from a team of misfits with 1 goal in mind"/>
    <x v="39"/>
    <n v="0"/>
    <x v="2"/>
    <x v="0"/>
    <s v="USD"/>
    <x v="1707"/>
    <x v="1708"/>
    <x v="0"/>
    <x v="78"/>
    <x v="1"/>
    <x v="28"/>
    <x v="109"/>
    <e v="#DIV/0!"/>
    <x v="4"/>
    <x v="28"/>
    <x v="1708"/>
    <x v="1707"/>
  </r>
  <r>
    <n v="1709"/>
    <s v="Psalms"/>
    <s v="A project to set psalms to music. The psalms are taken from the English Standard Version (ESV) of the Bible."/>
    <x v="257"/>
    <n v="85"/>
    <x v="2"/>
    <x v="0"/>
    <s v="USD"/>
    <x v="1708"/>
    <x v="1709"/>
    <x v="0"/>
    <x v="80"/>
    <x v="1"/>
    <x v="28"/>
    <x v="1310"/>
    <n v="21.25"/>
    <x v="4"/>
    <x v="28"/>
    <x v="1709"/>
    <x v="1708"/>
  </r>
  <r>
    <n v="1710"/>
    <s v="Producing a live album of our upcoming Europe tour"/>
    <s v="We want to create a gospel live album which has never been produced before."/>
    <x v="10"/>
    <n v="34"/>
    <x v="2"/>
    <x v="12"/>
    <s v="EUR"/>
    <x v="1709"/>
    <x v="1710"/>
    <x v="0"/>
    <x v="29"/>
    <x v="1"/>
    <x v="28"/>
    <x v="1311"/>
    <n v="34"/>
    <x v="4"/>
    <x v="28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x v="0"/>
    <s v="USD"/>
    <x v="1710"/>
    <x v="1711"/>
    <x v="0"/>
    <x v="84"/>
    <x v="1"/>
    <x v="28"/>
    <x v="1131"/>
    <n v="525"/>
    <x v="4"/>
    <x v="28"/>
    <x v="1711"/>
    <x v="1710"/>
  </r>
  <r>
    <n v="1712"/>
    <s v="Midwest Cowboy Ministries"/>
    <s v="Recording/equipment for MCM - a team of musicians who will help your local musicians to hold your own Cowboy Church with Gospel Music"/>
    <x v="10"/>
    <n v="0"/>
    <x v="2"/>
    <x v="0"/>
    <s v="USD"/>
    <x v="1711"/>
    <x v="1712"/>
    <x v="0"/>
    <x v="78"/>
    <x v="1"/>
    <x v="28"/>
    <x v="109"/>
    <e v="#DIV/0!"/>
    <x v="4"/>
    <x v="28"/>
    <x v="1712"/>
    <x v="1711"/>
  </r>
  <r>
    <n v="1713"/>
    <s v="&quot;UNCOVERED ME&quot;"/>
    <s v="This music project is a compilation to my up-coming book UNCOVERED ME, I need your support to help me go to New York and complete it."/>
    <x v="9"/>
    <n v="50"/>
    <x v="2"/>
    <x v="0"/>
    <s v="USD"/>
    <x v="1712"/>
    <x v="1713"/>
    <x v="0"/>
    <x v="29"/>
    <x v="1"/>
    <x v="28"/>
    <x v="1312"/>
    <n v="50"/>
    <x v="4"/>
    <x v="28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x v="0"/>
    <s v="USD"/>
    <x v="1713"/>
    <x v="1714"/>
    <x v="0"/>
    <x v="57"/>
    <x v="1"/>
    <x v="28"/>
    <x v="1313"/>
    <n v="115.70588235294117"/>
    <x v="4"/>
    <x v="28"/>
    <x v="1714"/>
    <x v="1713"/>
  </r>
  <r>
    <n v="1715"/>
    <s v="The Heart of a P.K."/>
    <s v="Kimberly Stokes the daughter of Elder Baby Stokes Jr, of Bibleway C.O.G.I.C, is currently working on a EP. She is sharing her heart"/>
    <x v="10"/>
    <n v="11"/>
    <x v="2"/>
    <x v="0"/>
    <s v="USD"/>
    <x v="1714"/>
    <x v="1715"/>
    <x v="0"/>
    <x v="84"/>
    <x v="1"/>
    <x v="28"/>
    <x v="881"/>
    <n v="5.5"/>
    <x v="4"/>
    <x v="28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x v="0"/>
    <s v="USD"/>
    <x v="1715"/>
    <x v="1716"/>
    <x v="0"/>
    <x v="83"/>
    <x v="1"/>
    <x v="28"/>
    <x v="847"/>
    <n v="50"/>
    <x v="4"/>
    <x v="28"/>
    <x v="1716"/>
    <x v="1715"/>
  </r>
  <r>
    <n v="1717"/>
    <s v="Shift Records A New EP!"/>
    <s v="Our first record created to reach, inspire, and ultimately express the love of Jesus to our generation."/>
    <x v="282"/>
    <n v="1395"/>
    <x v="2"/>
    <x v="0"/>
    <s v="USD"/>
    <x v="1716"/>
    <x v="1717"/>
    <x v="0"/>
    <x v="14"/>
    <x v="1"/>
    <x v="28"/>
    <x v="1314"/>
    <n v="34.024390243902438"/>
    <x v="4"/>
    <x v="28"/>
    <x v="1717"/>
    <x v="1716"/>
  </r>
  <r>
    <n v="1718"/>
    <s v="The Prodigal Son"/>
    <s v="A melody for the galaxy."/>
    <x v="19"/>
    <n v="75"/>
    <x v="2"/>
    <x v="0"/>
    <s v="USD"/>
    <x v="1717"/>
    <x v="1718"/>
    <x v="0"/>
    <x v="84"/>
    <x v="1"/>
    <x v="28"/>
    <x v="1315"/>
    <n v="37.5"/>
    <x v="4"/>
    <x v="28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x v="0"/>
    <s v="USD"/>
    <x v="1718"/>
    <x v="1719"/>
    <x v="0"/>
    <x v="83"/>
    <x v="1"/>
    <x v="28"/>
    <x v="1316"/>
    <n v="11.666666666666666"/>
    <x v="4"/>
    <x v="28"/>
    <x v="1719"/>
    <x v="1718"/>
  </r>
  <r>
    <n v="1720"/>
    <s v="Justin &amp; Elly Heckel DEBUT ALBUM!"/>
    <s v="Justin and Elly Heckel just finished recording their Debut Album and need your help to release it to the rest of the World!"/>
    <x v="23"/>
    <n v="225"/>
    <x v="2"/>
    <x v="0"/>
    <s v="USD"/>
    <x v="1719"/>
    <x v="1720"/>
    <x v="0"/>
    <x v="22"/>
    <x v="1"/>
    <x v="28"/>
    <x v="1317"/>
    <n v="28.125"/>
    <x v="4"/>
    <x v="28"/>
    <x v="1720"/>
    <x v="1719"/>
  </r>
  <r>
    <n v="1721"/>
    <s v="&quot;HEAVEN'S CALLING&quot;"/>
    <s v="Heavens calling is an album for people all over the world in need of a healing for the soul, positive mindset and total prosperity"/>
    <x v="10"/>
    <n v="0"/>
    <x v="2"/>
    <x v="0"/>
    <s v="USD"/>
    <x v="1720"/>
    <x v="1721"/>
    <x v="0"/>
    <x v="78"/>
    <x v="1"/>
    <x v="28"/>
    <x v="109"/>
    <e v="#DIV/0!"/>
    <x v="4"/>
    <x v="28"/>
    <x v="1721"/>
    <x v="1720"/>
  </r>
  <r>
    <n v="1722"/>
    <s v="Preserving the DC Gospel Stars"/>
    <s v="I am raising money to leave a legacy for the DC Gospel Stars and preserve this art form for music lovers of this style."/>
    <x v="283"/>
    <n v="1"/>
    <x v="2"/>
    <x v="0"/>
    <s v="USD"/>
    <x v="1721"/>
    <x v="1722"/>
    <x v="0"/>
    <x v="29"/>
    <x v="1"/>
    <x v="28"/>
    <x v="1318"/>
    <n v="1"/>
    <x v="4"/>
    <x v="28"/>
    <x v="1722"/>
    <x v="1721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x v="0"/>
    <s v="USD"/>
    <x v="1722"/>
    <x v="1723"/>
    <x v="0"/>
    <x v="83"/>
    <x v="1"/>
    <x v="28"/>
    <x v="896"/>
    <n v="216.66666666666666"/>
    <x v="4"/>
    <x v="28"/>
    <x v="1723"/>
    <x v="1722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x v="0"/>
    <s v="USD"/>
    <x v="1723"/>
    <x v="1724"/>
    <x v="0"/>
    <x v="80"/>
    <x v="1"/>
    <x v="28"/>
    <x v="1319"/>
    <n v="8.75"/>
    <x v="4"/>
    <x v="28"/>
    <x v="1724"/>
    <x v="1723"/>
  </r>
  <r>
    <n v="1725"/>
    <s v="Unveiled Debut Album"/>
    <s v="Christian band signed to VECA Records to release their debut album in Spring 2015.  This ministry is relying on faith-based donations."/>
    <x v="62"/>
    <n v="560"/>
    <x v="2"/>
    <x v="0"/>
    <s v="USD"/>
    <x v="1724"/>
    <x v="1725"/>
    <x v="0"/>
    <x v="82"/>
    <x v="1"/>
    <x v="28"/>
    <x v="1320"/>
    <n v="62.222222222222221"/>
    <x v="4"/>
    <x v="28"/>
    <x v="1725"/>
    <x v="1724"/>
  </r>
  <r>
    <n v="1726"/>
    <s v="&quot;Every Day&quot; CD by Amanda Joy Hall"/>
    <s v="Amanda Joy Hall's sophomore album, &quot;Every Day&quot;. Release expected July 2014"/>
    <x v="115"/>
    <n v="2196"/>
    <x v="2"/>
    <x v="0"/>
    <s v="USD"/>
    <x v="1725"/>
    <x v="1726"/>
    <x v="0"/>
    <x v="38"/>
    <x v="1"/>
    <x v="28"/>
    <x v="1321"/>
    <n v="137.25"/>
    <x v="4"/>
    <x v="28"/>
    <x v="1726"/>
    <x v="1725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x v="1"/>
    <s v="GBP"/>
    <x v="1726"/>
    <x v="1727"/>
    <x v="0"/>
    <x v="29"/>
    <x v="1"/>
    <x v="28"/>
    <x v="108"/>
    <n v="1"/>
    <x v="4"/>
    <x v="28"/>
    <x v="1727"/>
    <x v="1726"/>
  </r>
  <r>
    <n v="1728"/>
    <s v="With His Presence"/>
    <s v="Be in God's presence through instrumental covers of hymns. Help me build a home studio to freely distribute this album."/>
    <x v="21"/>
    <n v="855"/>
    <x v="2"/>
    <x v="0"/>
    <s v="USD"/>
    <x v="1727"/>
    <x v="1728"/>
    <x v="0"/>
    <x v="63"/>
    <x v="1"/>
    <x v="28"/>
    <x v="1322"/>
    <n v="122.14285714285714"/>
    <x v="4"/>
    <x v="28"/>
    <x v="1728"/>
    <x v="1727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x v="0"/>
    <s v="USD"/>
    <x v="1728"/>
    <x v="1729"/>
    <x v="0"/>
    <x v="78"/>
    <x v="1"/>
    <x v="28"/>
    <x v="109"/>
    <e v="#DIV/0!"/>
    <x v="4"/>
    <x v="28"/>
    <x v="1729"/>
    <x v="1728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x v="0"/>
    <s v="USD"/>
    <x v="1729"/>
    <x v="1730"/>
    <x v="0"/>
    <x v="78"/>
    <x v="1"/>
    <x v="28"/>
    <x v="109"/>
    <e v="#DIV/0!"/>
    <x v="4"/>
    <x v="28"/>
    <x v="1730"/>
    <x v="1729"/>
  </r>
  <r>
    <n v="1731"/>
    <s v="Sam Cox Band First Christian Tour"/>
    <s v="We are a Christin Worship band looking to midwest tour. God Bless!"/>
    <x v="28"/>
    <n v="0"/>
    <x v="2"/>
    <x v="0"/>
    <s v="USD"/>
    <x v="1730"/>
    <x v="1731"/>
    <x v="0"/>
    <x v="78"/>
    <x v="1"/>
    <x v="28"/>
    <x v="109"/>
    <e v="#DIV/0!"/>
    <x v="4"/>
    <x v="28"/>
    <x v="1731"/>
    <x v="1730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x v="0"/>
    <s v="USD"/>
    <x v="1731"/>
    <x v="1732"/>
    <x v="0"/>
    <x v="78"/>
    <x v="1"/>
    <x v="28"/>
    <x v="109"/>
    <e v="#DIV/0!"/>
    <x v="4"/>
    <x v="28"/>
    <x v="1732"/>
    <x v="1731"/>
  </r>
  <r>
    <n v="1733"/>
    <s v="What Faith Is EP/Album"/>
    <s v="I am trying to share the music I am blessed to have written. https://www.johncox4.com or https://reverbnation.com/johncox4"/>
    <x v="3"/>
    <n v="0"/>
    <x v="2"/>
    <x v="0"/>
    <s v="USD"/>
    <x v="1732"/>
    <x v="1733"/>
    <x v="0"/>
    <x v="78"/>
    <x v="1"/>
    <x v="28"/>
    <x v="109"/>
    <e v="#DIV/0!"/>
    <x v="4"/>
    <x v="28"/>
    <x v="1733"/>
    <x v="1732"/>
  </r>
  <r>
    <n v="1734"/>
    <s v="Street Prophet Los CD and new book"/>
    <s v="This is a double venture project. I have finished a new manuscript and currently working on creating a Christian rap CD."/>
    <x v="37"/>
    <n v="1"/>
    <x v="2"/>
    <x v="0"/>
    <s v="USD"/>
    <x v="1733"/>
    <x v="1734"/>
    <x v="0"/>
    <x v="29"/>
    <x v="1"/>
    <x v="28"/>
    <x v="1323"/>
    <n v="1"/>
    <x v="4"/>
    <x v="28"/>
    <x v="1734"/>
    <x v="1733"/>
  </r>
  <r>
    <n v="1735"/>
    <s v="Leo's RainSong Artist program"/>
    <s v="RainSong is letting my buy a discounted guitar. I will use this to offer my talents to the ministry programs I'm a part of."/>
    <x v="28"/>
    <n v="110"/>
    <x v="2"/>
    <x v="0"/>
    <s v="USD"/>
    <x v="1734"/>
    <x v="1735"/>
    <x v="0"/>
    <x v="84"/>
    <x v="1"/>
    <x v="28"/>
    <x v="1324"/>
    <n v="55"/>
    <x v="4"/>
    <x v="28"/>
    <x v="1735"/>
    <x v="1734"/>
  </r>
  <r>
    <n v="1736"/>
    <s v="In His Presence"/>
    <s v="A unique meditative album reflecting on the life of Christ, inviting Him into your presence"/>
    <x v="9"/>
    <n v="22"/>
    <x v="2"/>
    <x v="0"/>
    <s v="USD"/>
    <x v="1735"/>
    <x v="1736"/>
    <x v="0"/>
    <x v="29"/>
    <x v="1"/>
    <x v="28"/>
    <x v="1325"/>
    <n v="22"/>
    <x v="4"/>
    <x v="28"/>
    <x v="1736"/>
    <x v="1735"/>
  </r>
  <r>
    <n v="1737"/>
    <s v="Healing"/>
    <s v="An instrumental project in which all songs are incorporated around the healing power of our God. Used for times of prayer &amp; devotion"/>
    <x v="23"/>
    <n v="850"/>
    <x v="2"/>
    <x v="0"/>
    <s v="USD"/>
    <x v="1736"/>
    <x v="1737"/>
    <x v="0"/>
    <x v="41"/>
    <x v="1"/>
    <x v="28"/>
    <x v="1212"/>
    <n v="56.666666666666664"/>
    <x v="4"/>
    <x v="28"/>
    <x v="1737"/>
    <x v="1736"/>
  </r>
  <r>
    <n v="1738"/>
    <s v="The Flashing Lights"/>
    <s v="Music that inspires and gives hope for overcoming and change. And it is good music."/>
    <x v="10"/>
    <n v="20"/>
    <x v="2"/>
    <x v="0"/>
    <s v="USD"/>
    <x v="1737"/>
    <x v="1738"/>
    <x v="0"/>
    <x v="29"/>
    <x v="1"/>
    <x v="28"/>
    <x v="177"/>
    <n v="20"/>
    <x v="4"/>
    <x v="28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x v="0"/>
    <s v="USD"/>
    <x v="1738"/>
    <x v="1739"/>
    <x v="0"/>
    <x v="29"/>
    <x v="1"/>
    <x v="28"/>
    <x v="370"/>
    <n v="1"/>
    <x v="4"/>
    <x v="28"/>
    <x v="1739"/>
    <x v="1738"/>
  </r>
  <r>
    <n v="1740"/>
    <s v="Recording Studio Time"/>
    <s v="I recently recorded a new single. With your help I can return to the studio. Would you like to be part of my next worship project?"/>
    <x v="9"/>
    <n v="0"/>
    <x v="2"/>
    <x v="0"/>
    <s v="USD"/>
    <x v="1739"/>
    <x v="1740"/>
    <x v="0"/>
    <x v="78"/>
    <x v="1"/>
    <x v="28"/>
    <x v="109"/>
    <e v="#DIV/0!"/>
    <x v="4"/>
    <x v="28"/>
    <x v="1740"/>
    <x v="1739"/>
  </r>
  <r>
    <n v="1741"/>
    <s v="Caught off Guard"/>
    <s v="A photo journal documenting my experiences and travels across New Zealand"/>
    <x v="38"/>
    <n v="1330"/>
    <x v="0"/>
    <x v="1"/>
    <s v="GBP"/>
    <x v="1740"/>
    <x v="1741"/>
    <x v="0"/>
    <x v="47"/>
    <x v="0"/>
    <x v="20"/>
    <x v="1326"/>
    <n v="25.576923076923077"/>
    <x v="8"/>
    <x v="20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x v="0"/>
    <s v="USD"/>
    <x v="1741"/>
    <x v="1742"/>
    <x v="0"/>
    <x v="69"/>
    <x v="0"/>
    <x v="20"/>
    <x v="648"/>
    <n v="63.970588235294116"/>
    <x v="8"/>
    <x v="20"/>
    <x v="1742"/>
    <x v="1741"/>
  </r>
  <r>
    <n v="1743"/>
    <s v="The Fringes Project: Photobook of a Dying Language"/>
    <s v="Visual documentation of the endangered IÃ±upiat language, captured in the form of a printed photography book."/>
    <x v="12"/>
    <n v="6025"/>
    <x v="0"/>
    <x v="0"/>
    <s v="USD"/>
    <x v="1742"/>
    <x v="1743"/>
    <x v="0"/>
    <x v="85"/>
    <x v="0"/>
    <x v="20"/>
    <x v="1327"/>
    <n v="89.925373134328353"/>
    <x v="8"/>
    <x v="20"/>
    <x v="1743"/>
    <x v="1742"/>
  </r>
  <r>
    <n v="1744"/>
    <s v="Water World"/>
    <s v="This book is the embodiment of my passion for water &amp; photography, which I hope will inspire you to pick up your camera and explore."/>
    <x v="62"/>
    <n v="6515"/>
    <x v="0"/>
    <x v="1"/>
    <s v="GBP"/>
    <x v="1743"/>
    <x v="1744"/>
    <x v="0"/>
    <x v="16"/>
    <x v="0"/>
    <x v="20"/>
    <x v="1328"/>
    <n v="93.071428571428569"/>
    <x v="8"/>
    <x v="20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x v="0"/>
    <s v="USD"/>
    <x v="1744"/>
    <x v="1745"/>
    <x v="0"/>
    <x v="30"/>
    <x v="0"/>
    <x v="20"/>
    <x v="1329"/>
    <n v="89.674157303370791"/>
    <x v="8"/>
    <x v="20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x v="0"/>
    <s v="USD"/>
    <x v="1745"/>
    <x v="1746"/>
    <x v="0"/>
    <x v="329"/>
    <x v="0"/>
    <x v="20"/>
    <x v="1330"/>
    <n v="207.61682242990653"/>
    <x v="8"/>
    <x v="20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x v="1"/>
    <s v="GBP"/>
    <x v="1746"/>
    <x v="1747"/>
    <x v="0"/>
    <x v="180"/>
    <x v="0"/>
    <x v="20"/>
    <x v="1331"/>
    <n v="59.408805031446541"/>
    <x v="8"/>
    <x v="20"/>
    <x v="1747"/>
    <x v="1746"/>
  </r>
  <r>
    <n v="1748"/>
    <s v="So It Is: Vancouver"/>
    <s v="Telling the story of the city through remarkable people who live in Vancouver today."/>
    <x v="63"/>
    <n v="64974"/>
    <x v="0"/>
    <x v="5"/>
    <s v="CAD"/>
    <x v="1747"/>
    <x v="1748"/>
    <x v="0"/>
    <x v="331"/>
    <x v="0"/>
    <x v="20"/>
    <x v="1332"/>
    <n v="358.97237569060775"/>
    <x v="8"/>
    <x v="20"/>
    <x v="1748"/>
    <x v="1747"/>
  </r>
  <r>
    <n v="1749"/>
    <s v="E FOTOGRAFESCHE RECKBLECK - 367 DEEG AM AUSLAND ASAZ"/>
    <s v="Help me fund the production run of my first book by local Photographer Sandro Ortolani."/>
    <x v="284"/>
    <n v="12410.5"/>
    <x v="0"/>
    <x v="19"/>
    <s v="EUR"/>
    <x v="1748"/>
    <x v="1749"/>
    <x v="0"/>
    <x v="132"/>
    <x v="0"/>
    <x v="20"/>
    <x v="1333"/>
    <n v="94.736641221374043"/>
    <x v="8"/>
    <x v="20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x v="0"/>
    <s v="USD"/>
    <x v="1749"/>
    <x v="1750"/>
    <x v="0"/>
    <x v="207"/>
    <x v="0"/>
    <x v="20"/>
    <x v="1334"/>
    <n v="80.647999999999996"/>
    <x v="8"/>
    <x v="20"/>
    <x v="1750"/>
    <x v="1749"/>
  </r>
  <r>
    <n v="1751"/>
    <s v="Daily Bread: Stories from Rural Greece"/>
    <s v="Photographs and stories culled from 10 years of road trips through rural Greece"/>
    <x v="3"/>
    <n v="10290"/>
    <x v="0"/>
    <x v="0"/>
    <s v="USD"/>
    <x v="1750"/>
    <x v="1751"/>
    <x v="0"/>
    <x v="42"/>
    <x v="0"/>
    <x v="20"/>
    <x v="1335"/>
    <n v="168.68852459016392"/>
    <x v="8"/>
    <x v="20"/>
    <x v="1751"/>
    <x v="1750"/>
  </r>
  <r>
    <n v="1752"/>
    <s v="Adfectus Book"/>
    <s v="A little book of calm, in picture form, that will soothe the soul and un-furrow the brow."/>
    <x v="38"/>
    <n v="3122"/>
    <x v="0"/>
    <x v="1"/>
    <s v="GBP"/>
    <x v="1751"/>
    <x v="1752"/>
    <x v="0"/>
    <x v="240"/>
    <x v="0"/>
    <x v="20"/>
    <x v="1336"/>
    <n v="34.68888888888889"/>
    <x v="8"/>
    <x v="20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x v="8"/>
    <s v="DKK"/>
    <x v="1752"/>
    <x v="1753"/>
    <x v="0"/>
    <x v="2"/>
    <x v="0"/>
    <x v="20"/>
    <x v="1277"/>
    <n v="462.85714285714283"/>
    <x v="8"/>
    <x v="20"/>
    <x v="1753"/>
    <x v="1752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x v="5"/>
    <s v="CAD"/>
    <x v="1753"/>
    <x v="1754"/>
    <x v="0"/>
    <x v="240"/>
    <x v="0"/>
    <x v="20"/>
    <x v="1337"/>
    <n v="104.38888888888889"/>
    <x v="8"/>
    <x v="20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x v="0"/>
    <s v="USD"/>
    <x v="1754"/>
    <x v="1755"/>
    <x v="0"/>
    <x v="80"/>
    <x v="0"/>
    <x v="20"/>
    <x v="43"/>
    <n v="7.5"/>
    <x v="8"/>
    <x v="20"/>
    <x v="1755"/>
    <x v="1754"/>
  </r>
  <r>
    <n v="1756"/>
    <s v="214: A Photobook of Dallas Hip Hop"/>
    <s v="214 is a photobook about the local hip hop culture in Dallas, Texas between 2012 and 2014 by photographer, Mariah Tyler."/>
    <x v="62"/>
    <n v="5655.6"/>
    <x v="0"/>
    <x v="0"/>
    <s v="USD"/>
    <x v="1755"/>
    <x v="1756"/>
    <x v="0"/>
    <x v="148"/>
    <x v="0"/>
    <x v="20"/>
    <x v="1338"/>
    <n v="47.13"/>
    <x v="8"/>
    <x v="20"/>
    <x v="1756"/>
    <x v="1755"/>
  </r>
  <r>
    <n v="1757"/>
    <s v="The Resurgence of Femininity Photo Thesis"/>
    <s v="I want to create a self published photo art book on the topic of the resurgence of femininity."/>
    <x v="10"/>
    <n v="5800"/>
    <x v="0"/>
    <x v="0"/>
    <s v="USD"/>
    <x v="1756"/>
    <x v="1757"/>
    <x v="0"/>
    <x v="25"/>
    <x v="0"/>
    <x v="20"/>
    <x v="1339"/>
    <n v="414.28571428571428"/>
    <x v="8"/>
    <x v="20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x v="0"/>
    <s v="USD"/>
    <x v="1757"/>
    <x v="1758"/>
    <x v="0"/>
    <x v="74"/>
    <x v="0"/>
    <x v="20"/>
    <x v="1340"/>
    <n v="42.481481481481481"/>
    <x v="8"/>
    <x v="20"/>
    <x v="1758"/>
    <x v="1757"/>
  </r>
  <r>
    <n v="1759"/>
    <s v="Death Valley"/>
    <s v="Death Valley will be the first photo book of Andi State"/>
    <x v="10"/>
    <n v="5330"/>
    <x v="0"/>
    <x v="0"/>
    <s v="USD"/>
    <x v="1758"/>
    <x v="1759"/>
    <x v="0"/>
    <x v="72"/>
    <x v="0"/>
    <x v="20"/>
    <x v="15"/>
    <n v="108.77551020408163"/>
    <x v="8"/>
    <x v="20"/>
    <x v="1759"/>
    <x v="1758"/>
  </r>
  <r>
    <n v="1760"/>
    <s v="Portraits by Aris Jerome"/>
    <s v="Thank you all so much for your pledges! We reached the goal! To continue supporting or for any questions email arisjerome@gmail.com"/>
    <x v="10"/>
    <n v="8272"/>
    <x v="0"/>
    <x v="0"/>
    <s v="USD"/>
    <x v="1759"/>
    <x v="1760"/>
    <x v="0"/>
    <x v="332"/>
    <x v="0"/>
    <x v="20"/>
    <x v="1341"/>
    <n v="81.098039215686271"/>
    <x v="8"/>
    <x v="20"/>
    <x v="1760"/>
    <x v="1759"/>
  </r>
  <r>
    <n v="1761"/>
    <s v="I Wanted To See Boobs"/>
    <s v="A hardcover photobook telling the naked truth of a young photographers journey."/>
    <x v="213"/>
    <n v="155"/>
    <x v="0"/>
    <x v="1"/>
    <s v="GBP"/>
    <x v="1760"/>
    <x v="1761"/>
    <x v="0"/>
    <x v="83"/>
    <x v="0"/>
    <x v="20"/>
    <x v="1342"/>
    <n v="51.666666666666664"/>
    <x v="8"/>
    <x v="20"/>
    <x v="1761"/>
    <x v="1760"/>
  </r>
  <r>
    <n v="1762"/>
    <s v="&quot;The Naked Pixel&quot; Ali Pakele"/>
    <s v="Project rewards $25 gets you 190+ digital images"/>
    <x v="213"/>
    <n v="885"/>
    <x v="0"/>
    <x v="0"/>
    <s v="USD"/>
    <x v="1761"/>
    <x v="1762"/>
    <x v="0"/>
    <x v="20"/>
    <x v="0"/>
    <x v="20"/>
    <x v="1343"/>
    <n v="35.4"/>
    <x v="8"/>
    <x v="20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x v="0"/>
    <s v="USD"/>
    <x v="1762"/>
    <x v="1763"/>
    <x v="0"/>
    <x v="115"/>
    <x v="0"/>
    <x v="20"/>
    <x v="1344"/>
    <n v="103.63559322033899"/>
    <x v="8"/>
    <x v="20"/>
    <x v="1763"/>
    <x v="1762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x v="1"/>
    <s v="GBP"/>
    <x v="1763"/>
    <x v="1764"/>
    <x v="1"/>
    <x v="70"/>
    <x v="1"/>
    <x v="20"/>
    <x v="1345"/>
    <n v="55.282051282051285"/>
    <x v="8"/>
    <x v="20"/>
    <x v="1764"/>
    <x v="1763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x v="0"/>
    <s v="USD"/>
    <x v="1764"/>
    <x v="1765"/>
    <x v="1"/>
    <x v="273"/>
    <x v="1"/>
    <x v="20"/>
    <x v="1346"/>
    <n v="72.16970873786407"/>
    <x v="8"/>
    <x v="20"/>
    <x v="1765"/>
    <x v="1764"/>
  </r>
  <r>
    <n v="1766"/>
    <s v="Photographic book on Melbourne's music scene"/>
    <s v="I want to create a beautiful book which documents the Melbourne music scene."/>
    <x v="15"/>
    <n v="0"/>
    <x v="2"/>
    <x v="2"/>
    <s v="AUD"/>
    <x v="1765"/>
    <x v="1766"/>
    <x v="1"/>
    <x v="78"/>
    <x v="1"/>
    <x v="20"/>
    <x v="109"/>
    <e v="#DIV/0!"/>
    <x v="8"/>
    <x v="20"/>
    <x v="1766"/>
    <x v="1765"/>
  </r>
  <r>
    <n v="1767"/>
    <s v="OR-GÃ“L-HO -A search for meaning during the World Cup"/>
    <s v="A photographic search for the true meaning of pride for ones country during the World Cup"/>
    <x v="10"/>
    <n v="2286"/>
    <x v="2"/>
    <x v="0"/>
    <s v="USD"/>
    <x v="1766"/>
    <x v="1767"/>
    <x v="1"/>
    <x v="70"/>
    <x v="1"/>
    <x v="20"/>
    <x v="1347"/>
    <n v="58.615384615384613"/>
    <x v="8"/>
    <x v="20"/>
    <x v="1767"/>
    <x v="1766"/>
  </r>
  <r>
    <n v="1768"/>
    <s v="SWFTTR: Southwest Farm-to-Table Recipes"/>
    <s v="My goal is to create a catalog of farm-to-table recipes with stunning images from restaurants and farms in the southwest."/>
    <x v="10"/>
    <n v="187"/>
    <x v="2"/>
    <x v="0"/>
    <s v="USD"/>
    <x v="1767"/>
    <x v="1768"/>
    <x v="1"/>
    <x v="41"/>
    <x v="1"/>
    <x v="20"/>
    <x v="1348"/>
    <n v="12.466666666666667"/>
    <x v="8"/>
    <x v="20"/>
    <x v="1768"/>
    <x v="1767"/>
  </r>
  <r>
    <n v="1769"/>
    <s v="Navajo Textile Project"/>
    <s v="To create a publication, and exhibition documenting the collection of Jamie Ross, longtime collector of Navajo Textiles"/>
    <x v="79"/>
    <n v="1081"/>
    <x v="2"/>
    <x v="0"/>
    <s v="USD"/>
    <x v="1768"/>
    <x v="1769"/>
    <x v="1"/>
    <x v="19"/>
    <x v="1"/>
    <x v="20"/>
    <x v="1349"/>
    <n v="49.136363636363633"/>
    <x v="8"/>
    <x v="20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x v="0"/>
    <s v="USD"/>
    <x v="1769"/>
    <x v="1770"/>
    <x v="1"/>
    <x v="297"/>
    <x v="1"/>
    <x v="20"/>
    <x v="1350"/>
    <n v="150.5"/>
    <x v="8"/>
    <x v="20"/>
    <x v="1770"/>
    <x v="1769"/>
  </r>
  <r>
    <n v="1771"/>
    <s v="&quot;Drakes Folly&quot;"/>
    <s v="Photographic book on the historic oil region of Pennsylvania where Edwin Drake drilled the well that started the modern oil industry."/>
    <x v="285"/>
    <n v="895"/>
    <x v="2"/>
    <x v="1"/>
    <s v="GBP"/>
    <x v="1770"/>
    <x v="1771"/>
    <x v="1"/>
    <x v="20"/>
    <x v="1"/>
    <x v="20"/>
    <x v="1351"/>
    <n v="35.799999999999997"/>
    <x v="8"/>
    <x v="20"/>
    <x v="1771"/>
    <x v="1770"/>
  </r>
  <r>
    <n v="1772"/>
    <s v="White Mountain"/>
    <s v="A photobook and a short documentary film telling the story of Holocaust in Northwestern Lithuania"/>
    <x v="62"/>
    <n v="858"/>
    <x v="2"/>
    <x v="1"/>
    <s v="GBP"/>
    <x v="1771"/>
    <x v="1772"/>
    <x v="1"/>
    <x v="10"/>
    <x v="1"/>
    <x v="20"/>
    <x v="1352"/>
    <n v="45.157894736842103"/>
    <x v="8"/>
    <x v="20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x v="0"/>
    <s v="USD"/>
    <x v="1772"/>
    <x v="1773"/>
    <x v="1"/>
    <x v="10"/>
    <x v="1"/>
    <x v="20"/>
    <x v="1353"/>
    <n v="98.78947368421052"/>
    <x v="8"/>
    <x v="20"/>
    <x v="1773"/>
    <x v="1772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x v="0"/>
    <s v="USD"/>
    <x v="1773"/>
    <x v="1774"/>
    <x v="1"/>
    <x v="62"/>
    <x v="1"/>
    <x v="20"/>
    <x v="768"/>
    <n v="88.307692307692307"/>
    <x v="8"/>
    <x v="20"/>
    <x v="1774"/>
    <x v="1773"/>
  </r>
  <r>
    <n v="1775"/>
    <s v="Muhammad Ali - The Comeback"/>
    <s v="Rarely seen images of Muhammad Ali in his prime as he trained in Miami Beach at the famous 5th Street Gym in the early 70s"/>
    <x v="286"/>
    <n v="21158"/>
    <x v="2"/>
    <x v="0"/>
    <s v="USD"/>
    <x v="1774"/>
    <x v="1775"/>
    <x v="1"/>
    <x v="204"/>
    <x v="1"/>
    <x v="20"/>
    <x v="1354"/>
    <n v="170.62903225806451"/>
    <x v="8"/>
    <x v="20"/>
    <x v="1775"/>
    <x v="1774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x v="1"/>
    <s v="GBP"/>
    <x v="1775"/>
    <x v="1776"/>
    <x v="1"/>
    <x v="80"/>
    <x v="1"/>
    <x v="20"/>
    <x v="1355"/>
    <n v="83.75"/>
    <x v="8"/>
    <x v="20"/>
    <x v="1776"/>
    <x v="1775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x v="9"/>
    <s v="EUR"/>
    <x v="1776"/>
    <x v="1777"/>
    <x v="1"/>
    <x v="73"/>
    <x v="1"/>
    <x v="20"/>
    <x v="1356"/>
    <n v="65.099999999999994"/>
    <x v="8"/>
    <x v="20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x v="0"/>
    <s v="USD"/>
    <x v="1777"/>
    <x v="1778"/>
    <x v="1"/>
    <x v="41"/>
    <x v="1"/>
    <x v="20"/>
    <x v="1357"/>
    <n v="66.333333333333329"/>
    <x v="8"/>
    <x v="20"/>
    <x v="1778"/>
    <x v="1777"/>
  </r>
  <r>
    <n v="1779"/>
    <s v="Ozymandias : a photo book"/>
    <s v="Publication of an award-winning photographic series that explores the endless and beautiful dance between creation and destruction."/>
    <x v="34"/>
    <n v="3986"/>
    <x v="2"/>
    <x v="0"/>
    <s v="USD"/>
    <x v="1778"/>
    <x v="1779"/>
    <x v="1"/>
    <x v="44"/>
    <x v="1"/>
    <x v="20"/>
    <x v="1358"/>
    <n v="104.89473684210526"/>
    <x v="8"/>
    <x v="20"/>
    <x v="1779"/>
    <x v="1778"/>
  </r>
  <r>
    <n v="1780"/>
    <s v="Native Nation"/>
    <s v="It is time to recognize and give to the indigenus groups the credit they deserve. It is time to understand where we come from."/>
    <x v="11"/>
    <n v="11923"/>
    <x v="2"/>
    <x v="0"/>
    <s v="USD"/>
    <x v="1779"/>
    <x v="1780"/>
    <x v="1"/>
    <x v="215"/>
    <x v="1"/>
    <x v="20"/>
    <x v="1359"/>
    <n v="78.440789473684205"/>
    <x v="8"/>
    <x v="20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x v="0"/>
    <s v="USD"/>
    <x v="1780"/>
    <x v="1781"/>
    <x v="1"/>
    <x v="54"/>
    <x v="1"/>
    <x v="20"/>
    <x v="1360"/>
    <n v="59.041666666666664"/>
    <x v="8"/>
    <x v="20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x v="0"/>
    <s v="USD"/>
    <x v="1781"/>
    <x v="1782"/>
    <x v="1"/>
    <x v="88"/>
    <x v="1"/>
    <x v="20"/>
    <x v="1361"/>
    <n v="71.34210526315789"/>
    <x v="8"/>
    <x v="20"/>
    <x v="1782"/>
    <x v="1781"/>
  </r>
  <r>
    <n v="1783"/>
    <s v="Hues of my Vision"/>
    <s v="My Buddy Spirit and I, Ara, camping full time camera on hand for a bit over nine years. &quot;Hue of my Vision&quot; is our Photo Book."/>
    <x v="79"/>
    <n v="9477"/>
    <x v="2"/>
    <x v="0"/>
    <s v="USD"/>
    <x v="1782"/>
    <x v="1783"/>
    <x v="1"/>
    <x v="333"/>
    <x v="1"/>
    <x v="20"/>
    <x v="1362"/>
    <n v="51.227027027027027"/>
    <x v="8"/>
    <x v="20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x v="0"/>
    <s v="USD"/>
    <x v="1783"/>
    <x v="1784"/>
    <x v="1"/>
    <x v="51"/>
    <x v="1"/>
    <x v="20"/>
    <x v="1363"/>
    <n v="60.242424242424242"/>
    <x v="8"/>
    <x v="20"/>
    <x v="1784"/>
    <x v="1783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x v="0"/>
    <s v="USD"/>
    <x v="1784"/>
    <x v="1785"/>
    <x v="1"/>
    <x v="52"/>
    <x v="1"/>
    <x v="20"/>
    <x v="1364"/>
    <n v="44.935185185185183"/>
    <x v="8"/>
    <x v="20"/>
    <x v="1785"/>
    <x v="1784"/>
  </r>
  <r>
    <n v="1786"/>
    <s v="Observations in 6x6"/>
    <s v="A photo book that shows a timeless trip from Portugal to Sri Lanka in a subjective point of view through an old Hasselblad objective."/>
    <x v="168"/>
    <n v="905"/>
    <x v="2"/>
    <x v="9"/>
    <s v="EUR"/>
    <x v="1785"/>
    <x v="1786"/>
    <x v="1"/>
    <x v="60"/>
    <x v="1"/>
    <x v="20"/>
    <x v="1365"/>
    <n v="31.206896551724139"/>
    <x v="8"/>
    <x v="20"/>
    <x v="1786"/>
    <x v="1785"/>
  </r>
  <r>
    <n v="1787"/>
    <s v="Alpamayo to Yerupaja"/>
    <s v="Raising awareness to the effects of global warming through photographs of the high mountains of Peru."/>
    <x v="3"/>
    <n v="1533"/>
    <x v="2"/>
    <x v="0"/>
    <s v="USD"/>
    <x v="1786"/>
    <x v="1787"/>
    <x v="1"/>
    <x v="54"/>
    <x v="1"/>
    <x v="20"/>
    <x v="1366"/>
    <n v="63.875"/>
    <x v="8"/>
    <x v="20"/>
    <x v="1787"/>
    <x v="1786"/>
  </r>
  <r>
    <n v="1788"/>
    <s v="Beyond the Pale"/>
    <s v="A photo book celebrating Goths, exploring their lives and giving an insight into what Goth is for them."/>
    <x v="62"/>
    <n v="76"/>
    <x v="2"/>
    <x v="1"/>
    <s v="GBP"/>
    <x v="1787"/>
    <x v="1788"/>
    <x v="1"/>
    <x v="80"/>
    <x v="1"/>
    <x v="20"/>
    <x v="1367"/>
    <n v="19"/>
    <x v="8"/>
    <x v="20"/>
    <x v="1788"/>
    <x v="1787"/>
  </r>
  <r>
    <n v="1789"/>
    <s v="Paintball: Beyond The Paint"/>
    <s v="I want to create a portfolio to show all the aspects of the adrenaline filled game of paintball. Focusing on tournament players"/>
    <x v="6"/>
    <n v="40"/>
    <x v="2"/>
    <x v="0"/>
    <s v="USD"/>
    <x v="1788"/>
    <x v="1789"/>
    <x v="1"/>
    <x v="80"/>
    <x v="1"/>
    <x v="20"/>
    <x v="724"/>
    <n v="10"/>
    <x v="8"/>
    <x v="20"/>
    <x v="1789"/>
    <x v="1788"/>
  </r>
  <r>
    <n v="1790"/>
    <s v="Return to Relevance: The Scott Hyde Archive"/>
    <s v="70 years of incredible photography sits patiently in old film sheet boxes, waiting for a return to relevance."/>
    <x v="287"/>
    <n v="1636"/>
    <x v="2"/>
    <x v="0"/>
    <s v="USD"/>
    <x v="1789"/>
    <x v="1790"/>
    <x v="1"/>
    <x v="41"/>
    <x v="1"/>
    <x v="20"/>
    <x v="1368"/>
    <n v="109.06666666666666"/>
    <x v="8"/>
    <x v="20"/>
    <x v="1790"/>
    <x v="1789"/>
  </r>
  <r>
    <n v="1791"/>
    <s v="disCover: Napoli"/>
    <s v="For the love of street photography and the beauty of traditional cultures in southern Italy."/>
    <x v="9"/>
    <n v="107"/>
    <x v="2"/>
    <x v="1"/>
    <s v="GBP"/>
    <x v="1790"/>
    <x v="1791"/>
    <x v="1"/>
    <x v="80"/>
    <x v="1"/>
    <x v="20"/>
    <x v="1369"/>
    <n v="26.75"/>
    <x v="8"/>
    <x v="20"/>
    <x v="1791"/>
    <x v="1790"/>
  </r>
  <r>
    <n v="1792"/>
    <s v="Bensinger's: Photographs by Helaine Garren"/>
    <s v="In 1970 Helaine Garren shot a series of images at Bensingerâ€™s Pool Hall in Chicago, Illinois."/>
    <x v="31"/>
    <n v="15281"/>
    <x v="2"/>
    <x v="0"/>
    <s v="USD"/>
    <x v="1791"/>
    <x v="1792"/>
    <x v="1"/>
    <x v="237"/>
    <x v="1"/>
    <x v="20"/>
    <x v="1370"/>
    <n v="109.93525179856115"/>
    <x v="8"/>
    <x v="20"/>
    <x v="1792"/>
    <x v="1791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x v="2"/>
    <s v="AUD"/>
    <x v="1792"/>
    <x v="1793"/>
    <x v="1"/>
    <x v="84"/>
    <x v="1"/>
    <x v="20"/>
    <x v="843"/>
    <n v="20"/>
    <x v="8"/>
    <x v="20"/>
    <x v="1793"/>
    <x v="1792"/>
  </r>
  <r>
    <n v="1794"/>
    <s v="Venus as Men"/>
    <s v="&quot;Venus as Menâ€ is a book about beauty of masculine nude. Is a reflection about men as a sensitive and sensual being and gender equity."/>
    <x v="7"/>
    <n v="997"/>
    <x v="2"/>
    <x v="0"/>
    <s v="USD"/>
    <x v="1793"/>
    <x v="1794"/>
    <x v="1"/>
    <x v="59"/>
    <x v="1"/>
    <x v="20"/>
    <x v="1371"/>
    <n v="55.388888888888886"/>
    <x v="8"/>
    <x v="20"/>
    <x v="1794"/>
    <x v="1793"/>
  </r>
  <r>
    <n v="1795"/>
    <s v="THE AFGHANS - A Photo Book"/>
    <s v="A photography book documenting the impact of the ISAF mission on the Afghan people of Mazar-e Sharif."/>
    <x v="89"/>
    <n v="10846"/>
    <x v="2"/>
    <x v="12"/>
    <s v="EUR"/>
    <x v="1794"/>
    <x v="1795"/>
    <x v="1"/>
    <x v="75"/>
    <x v="1"/>
    <x v="20"/>
    <x v="1372"/>
    <n v="133.90123456790124"/>
    <x v="8"/>
    <x v="20"/>
    <x v="1795"/>
    <x v="1794"/>
  </r>
  <r>
    <n v="1796"/>
    <s v="Kenema"/>
    <s v="Kenema is a stunning portrait photography book by British Photographer, Peter Dibdin, capturing community life in Kenema, Sierra Leone."/>
    <x v="266"/>
    <n v="4190"/>
    <x v="2"/>
    <x v="1"/>
    <s v="GBP"/>
    <x v="1795"/>
    <x v="1796"/>
    <x v="1"/>
    <x v="48"/>
    <x v="1"/>
    <x v="20"/>
    <x v="1373"/>
    <n v="48.720930232558139"/>
    <x v="8"/>
    <x v="20"/>
    <x v="1796"/>
    <x v="1795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x v="0"/>
    <s v="USD"/>
    <x v="1796"/>
    <x v="1797"/>
    <x v="1"/>
    <x v="205"/>
    <x v="1"/>
    <x v="20"/>
    <x v="697"/>
    <n v="48.25"/>
    <x v="8"/>
    <x v="20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x v="0"/>
    <s v="USD"/>
    <x v="1797"/>
    <x v="1798"/>
    <x v="1"/>
    <x v="77"/>
    <x v="1"/>
    <x v="20"/>
    <x v="1374"/>
    <n v="58.972972972972975"/>
    <x v="8"/>
    <x v="20"/>
    <x v="1798"/>
    <x v="1797"/>
  </r>
  <r>
    <n v="1799"/>
    <s v="The UnDiscovered Image"/>
    <s v="The UnDiscovered Image, a monthly publication dedicated to photographers."/>
    <x v="23"/>
    <n v="69.83"/>
    <x v="2"/>
    <x v="1"/>
    <s v="GBP"/>
    <x v="1798"/>
    <x v="1799"/>
    <x v="1"/>
    <x v="79"/>
    <x v="1"/>
    <x v="20"/>
    <x v="1375"/>
    <n v="11.638333333333334"/>
    <x v="8"/>
    <x v="20"/>
    <x v="1799"/>
    <x v="1798"/>
  </r>
  <r>
    <n v="1800"/>
    <s v="The Sikh Project Book"/>
    <s v="Shot over 3 years in the U.K &amp; U.S, and featured in press worldwide, we need your help to back the highly anticipated Sikh Project book"/>
    <x v="288"/>
    <n v="9460"/>
    <x v="2"/>
    <x v="1"/>
    <s v="GBP"/>
    <x v="1799"/>
    <x v="1800"/>
    <x v="1"/>
    <x v="116"/>
    <x v="1"/>
    <x v="20"/>
    <x v="1376"/>
    <n v="83.716814159292042"/>
    <x v="8"/>
    <x v="20"/>
    <x v="1800"/>
    <x v="1799"/>
  </r>
  <r>
    <n v="1801"/>
    <s v="Come, Bring, Punish"/>
    <s v="Get involved in Come, Bring, Punish, a new photo book by Ewen Spencer, documenting the European Ballroom scene and the life around it"/>
    <x v="73"/>
    <n v="2355"/>
    <x v="2"/>
    <x v="1"/>
    <s v="GBP"/>
    <x v="1800"/>
    <x v="1801"/>
    <x v="1"/>
    <x v="77"/>
    <x v="1"/>
    <x v="20"/>
    <x v="1377"/>
    <n v="63.648648648648646"/>
    <x v="8"/>
    <x v="20"/>
    <x v="1801"/>
    <x v="1800"/>
  </r>
  <r>
    <n v="1802"/>
    <s v="Out Of The Dark"/>
    <s v="Inner Darkness turned into a photobook. Personal work i shot during my recovery...in Berlin."/>
    <x v="8"/>
    <n v="1697"/>
    <x v="2"/>
    <x v="12"/>
    <s v="EUR"/>
    <x v="1801"/>
    <x v="1802"/>
    <x v="1"/>
    <x v="59"/>
    <x v="1"/>
    <x v="20"/>
    <x v="1378"/>
    <n v="94.277777777777771"/>
    <x v="8"/>
    <x v="20"/>
    <x v="1802"/>
    <x v="1801"/>
  </r>
  <r>
    <n v="1803"/>
    <s v="On the Verge, the book."/>
    <s v="Photographs capture fleeting experiences, where childhood is our past and adulthood is our future. In between. On the verge."/>
    <x v="178"/>
    <n v="5390"/>
    <x v="2"/>
    <x v="0"/>
    <s v="USD"/>
    <x v="1802"/>
    <x v="1803"/>
    <x v="1"/>
    <x v="11"/>
    <x v="1"/>
    <x v="20"/>
    <x v="1379"/>
    <n v="71.86666666666666"/>
    <x v="8"/>
    <x v="20"/>
    <x v="1803"/>
    <x v="1802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x v="0"/>
    <s v="USD"/>
    <x v="1803"/>
    <x v="1804"/>
    <x v="1"/>
    <x v="47"/>
    <x v="1"/>
    <x v="20"/>
    <x v="1380"/>
    <n v="104.84615384615384"/>
    <x v="8"/>
    <x v="20"/>
    <x v="1804"/>
    <x v="1803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x v="12"/>
    <s v="EUR"/>
    <x v="1804"/>
    <x v="1805"/>
    <x v="1"/>
    <x v="259"/>
    <x v="1"/>
    <x v="20"/>
    <x v="1381"/>
    <n v="67.139344262295083"/>
    <x v="8"/>
    <x v="20"/>
    <x v="1805"/>
    <x v="1804"/>
  </r>
  <r>
    <n v="1806"/>
    <s v="American Presidents Naked"/>
    <s v="Join me in publishing an amazing and unprecedented book with full frontal photopraphs of 8 American Presidents Naked"/>
    <x v="22"/>
    <n v="591"/>
    <x v="2"/>
    <x v="1"/>
    <s v="GBP"/>
    <x v="1805"/>
    <x v="1806"/>
    <x v="1"/>
    <x v="22"/>
    <x v="1"/>
    <x v="20"/>
    <x v="1382"/>
    <n v="73.875"/>
    <x v="8"/>
    <x v="20"/>
    <x v="1806"/>
    <x v="1805"/>
  </r>
  <r>
    <n v="1807"/>
    <s v="Anywhere but Here"/>
    <s v="I want to explore alternative cultures and lifestyles in America."/>
    <x v="10"/>
    <n v="553"/>
    <x v="2"/>
    <x v="0"/>
    <s v="USD"/>
    <x v="1806"/>
    <x v="1807"/>
    <x v="1"/>
    <x v="22"/>
    <x v="1"/>
    <x v="20"/>
    <x v="1383"/>
    <n v="69.125"/>
    <x v="8"/>
    <x v="20"/>
    <x v="1807"/>
    <x v="1806"/>
  </r>
  <r>
    <n v="1808"/>
    <s v="An Iranian Journey"/>
    <s v="An Iranian Journey exposes the duality of life in modern Iran where youth navigate a thicket of Islamic laws and customs to live freely"/>
    <x v="89"/>
    <n v="11594"/>
    <x v="2"/>
    <x v="0"/>
    <s v="USD"/>
    <x v="1807"/>
    <x v="1808"/>
    <x v="1"/>
    <x v="93"/>
    <x v="1"/>
    <x v="20"/>
    <x v="1384"/>
    <n v="120.77083333333333"/>
    <x v="8"/>
    <x v="20"/>
    <x v="1808"/>
    <x v="1807"/>
  </r>
  <r>
    <n v="1809"/>
    <s v="Hamilton: A Different Perspective"/>
    <s v="A stunning photo book highlighting the visual diversity of the City of Hamilton and showcasing it in a new light."/>
    <x v="8"/>
    <n v="380"/>
    <x v="2"/>
    <x v="5"/>
    <s v="CAD"/>
    <x v="1808"/>
    <x v="1809"/>
    <x v="1"/>
    <x v="82"/>
    <x v="1"/>
    <x v="20"/>
    <x v="1385"/>
    <n v="42.222222222222221"/>
    <x v="8"/>
    <x v="20"/>
    <x v="1809"/>
    <x v="1808"/>
  </r>
  <r>
    <n v="1810"/>
    <s v="Film Speed"/>
    <s v="Film Speed is a series of Zines focusing on architecture shot completely on 35 and 120mm film."/>
    <x v="52"/>
    <n v="15"/>
    <x v="2"/>
    <x v="0"/>
    <s v="USD"/>
    <x v="1809"/>
    <x v="1810"/>
    <x v="0"/>
    <x v="84"/>
    <x v="1"/>
    <x v="20"/>
    <x v="422"/>
    <n v="7.5"/>
    <x v="8"/>
    <x v="20"/>
    <x v="1810"/>
    <x v="1809"/>
  </r>
  <r>
    <n v="1811"/>
    <s v="The Year of Sunsets"/>
    <s v="A collection of 365 color photographs of sunsets in 2014, beautifully presented in a hardcover book."/>
    <x v="214"/>
    <n v="40"/>
    <x v="2"/>
    <x v="0"/>
    <s v="USD"/>
    <x v="1810"/>
    <x v="1811"/>
    <x v="0"/>
    <x v="55"/>
    <x v="1"/>
    <x v="20"/>
    <x v="1386"/>
    <n v="1.5384615384615385"/>
    <x v="8"/>
    <x v="20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x v="1"/>
    <s v="GBP"/>
    <x v="1811"/>
    <x v="1812"/>
    <x v="0"/>
    <x v="23"/>
    <x v="1"/>
    <x v="20"/>
    <x v="1387"/>
    <n v="37.608695652173914"/>
    <x v="8"/>
    <x v="20"/>
    <x v="1812"/>
    <x v="1811"/>
  </r>
  <r>
    <n v="1813"/>
    <s v="Libya : The Lost Days"/>
    <s v="This project aims to document, Libyan photographic history; through both print and artisan mediums ."/>
    <x v="222"/>
    <n v="0"/>
    <x v="2"/>
    <x v="1"/>
    <s v="GBP"/>
    <x v="1812"/>
    <x v="1813"/>
    <x v="0"/>
    <x v="78"/>
    <x v="1"/>
    <x v="20"/>
    <x v="109"/>
    <e v="#DIV/0!"/>
    <x v="8"/>
    <x v="20"/>
    <x v="1813"/>
    <x v="1812"/>
  </r>
  <r>
    <n v="1814"/>
    <s v="My Favourite Colour Was Yellow"/>
    <s v="A self published photo book documenting the overwhelming presence of the colour pink, in young girls lives here in the UK."/>
    <x v="14"/>
    <n v="5902"/>
    <x v="2"/>
    <x v="1"/>
    <s v="GBP"/>
    <x v="1813"/>
    <x v="1814"/>
    <x v="0"/>
    <x v="205"/>
    <x v="1"/>
    <x v="20"/>
    <x v="1388"/>
    <n v="42.157142857142858"/>
    <x v="8"/>
    <x v="20"/>
    <x v="1814"/>
    <x v="1813"/>
  </r>
  <r>
    <n v="1815"/>
    <s v="Texas to Florida"/>
    <s v="Photographic roadtrip from Dallas/Ft Worth, Texas to Florida's beaches. A summer photography roadtrip project to include 5 states."/>
    <x v="9"/>
    <n v="0"/>
    <x v="2"/>
    <x v="0"/>
    <s v="USD"/>
    <x v="1814"/>
    <x v="1815"/>
    <x v="0"/>
    <x v="78"/>
    <x v="1"/>
    <x v="20"/>
    <x v="109"/>
    <e v="#DIV/0!"/>
    <x v="8"/>
    <x v="20"/>
    <x v="1815"/>
    <x v="1814"/>
  </r>
  <r>
    <n v="1816"/>
    <s v="Moments of Passion"/>
    <s v="A unique Photographic Book Project about the Passionate Moments and Strong Emotions that lie within Karate"/>
    <x v="31"/>
    <n v="509"/>
    <x v="2"/>
    <x v="16"/>
    <s v="CHF"/>
    <x v="1815"/>
    <x v="1816"/>
    <x v="0"/>
    <x v="79"/>
    <x v="1"/>
    <x v="20"/>
    <x v="1389"/>
    <n v="84.833333333333329"/>
    <x v="8"/>
    <x v="20"/>
    <x v="1816"/>
    <x v="1815"/>
  </r>
  <r>
    <n v="1817"/>
    <s v="Through the Lens of Jerry Gustafson"/>
    <s v="Hundreds of breathtaking rodeo photographs collected in a beautiful coffee table book."/>
    <x v="102"/>
    <n v="9419"/>
    <x v="2"/>
    <x v="0"/>
    <s v="USD"/>
    <x v="1816"/>
    <x v="1817"/>
    <x v="0"/>
    <x v="61"/>
    <x v="1"/>
    <x v="20"/>
    <x v="1390"/>
    <n v="94.19"/>
    <x v="8"/>
    <x v="20"/>
    <x v="1817"/>
    <x v="1816"/>
  </r>
  <r>
    <n v="1818"/>
    <s v="Give Me Your Goofy-ist"/>
    <s v="We are all different, this is a way to honor and celebrate the authenticity in being different."/>
    <x v="36"/>
    <n v="0"/>
    <x v="2"/>
    <x v="0"/>
    <s v="USD"/>
    <x v="1817"/>
    <x v="1818"/>
    <x v="0"/>
    <x v="78"/>
    <x v="1"/>
    <x v="20"/>
    <x v="109"/>
    <e v="#DIV/0!"/>
    <x v="8"/>
    <x v="20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x v="0"/>
    <s v="USD"/>
    <x v="1818"/>
    <x v="1819"/>
    <x v="0"/>
    <x v="80"/>
    <x v="1"/>
    <x v="20"/>
    <x v="1391"/>
    <n v="6.25"/>
    <x v="8"/>
    <x v="20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x v="0"/>
    <s v="USD"/>
    <x v="1819"/>
    <x v="1820"/>
    <x v="0"/>
    <x v="22"/>
    <x v="1"/>
    <x v="20"/>
    <x v="1392"/>
    <n v="213.375"/>
    <x v="8"/>
    <x v="20"/>
    <x v="1820"/>
    <x v="1819"/>
  </r>
  <r>
    <n v="1821"/>
    <s v="Glass Cloud on the road!"/>
    <s v="Glass Cloud tour dates are already beginning to pile up. They are turning to YOU to help get them from town to town."/>
    <x v="30"/>
    <n v="3372.25"/>
    <x v="0"/>
    <x v="0"/>
    <s v="USD"/>
    <x v="1820"/>
    <x v="1821"/>
    <x v="0"/>
    <x v="7"/>
    <x v="0"/>
    <x v="11"/>
    <x v="1393"/>
    <n v="59.162280701754383"/>
    <x v="4"/>
    <x v="11"/>
    <x v="1821"/>
    <x v="1820"/>
  </r>
  <r>
    <n v="1822"/>
    <s v="Wood Butcher's new music video- I Don't Wanna Party"/>
    <s v="Wood Butcher needs your help to make this happen. Buy a CD, support local music!"/>
    <x v="43"/>
    <n v="300"/>
    <x v="0"/>
    <x v="5"/>
    <s v="CAD"/>
    <x v="1821"/>
    <x v="1822"/>
    <x v="0"/>
    <x v="202"/>
    <x v="0"/>
    <x v="11"/>
    <x v="31"/>
    <n v="27.272727272727273"/>
    <x v="4"/>
    <x v="11"/>
    <x v="1822"/>
    <x v="1821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x v="0"/>
    <s v="USD"/>
    <x v="1822"/>
    <x v="1823"/>
    <x v="0"/>
    <x v="51"/>
    <x v="0"/>
    <x v="11"/>
    <x v="1394"/>
    <n v="24.575757575757574"/>
    <x v="4"/>
    <x v="11"/>
    <x v="1823"/>
    <x v="1822"/>
  </r>
  <r>
    <n v="1824"/>
    <s v="Tin Man's Broken Wisdom Fund"/>
    <s v="cd fund raiser"/>
    <x v="9"/>
    <n v="3002"/>
    <x v="0"/>
    <x v="0"/>
    <s v="USD"/>
    <x v="1823"/>
    <x v="1824"/>
    <x v="0"/>
    <x v="244"/>
    <x v="0"/>
    <x v="11"/>
    <x v="1395"/>
    <n v="75.05"/>
    <x v="4"/>
    <x v="11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x v="0"/>
    <s v="USD"/>
    <x v="1824"/>
    <x v="1825"/>
    <x v="0"/>
    <x v="133"/>
    <x v="0"/>
    <x v="11"/>
    <x v="1396"/>
    <n v="42.02"/>
    <x v="4"/>
    <x v="11"/>
    <x v="1825"/>
    <x v="1824"/>
  </r>
  <r>
    <n v="1826"/>
    <s v="BEAR GHOST! Professional Recording! Yay!"/>
    <s v="Hear your favorite Bear Ghost in eargasmic quality!"/>
    <x v="13"/>
    <n v="2020"/>
    <x v="0"/>
    <x v="0"/>
    <s v="USD"/>
    <x v="1825"/>
    <x v="1826"/>
    <x v="0"/>
    <x v="44"/>
    <x v="0"/>
    <x v="11"/>
    <x v="50"/>
    <n v="53.157894736842103"/>
    <x v="4"/>
    <x v="11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x v="0"/>
    <s v="USD"/>
    <x v="1826"/>
    <x v="1827"/>
    <x v="0"/>
    <x v="93"/>
    <x v="0"/>
    <x v="11"/>
    <x v="1397"/>
    <n v="83.885416666666671"/>
    <x v="4"/>
    <x v="11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x v="0"/>
    <s v="USD"/>
    <x v="1827"/>
    <x v="1828"/>
    <x v="0"/>
    <x v="53"/>
    <x v="0"/>
    <x v="11"/>
    <x v="1398"/>
    <n v="417.33333333333331"/>
    <x v="4"/>
    <x v="11"/>
    <x v="1828"/>
    <x v="1827"/>
  </r>
  <r>
    <n v="1829"/>
    <s v="Help JUICE (Boston) Record Their First Album"/>
    <s v="Everything is set to record are EP except for our finances. Please donate if you can! Any amount is appreciated. "/>
    <x v="15"/>
    <n v="2500.25"/>
    <x v="0"/>
    <x v="0"/>
    <s v="USD"/>
    <x v="1828"/>
    <x v="1829"/>
    <x v="0"/>
    <x v="51"/>
    <x v="0"/>
    <x v="11"/>
    <x v="1399"/>
    <n v="75.765151515151516"/>
    <x v="4"/>
    <x v="11"/>
    <x v="1829"/>
    <x v="1828"/>
  </r>
  <r>
    <n v="1830"/>
    <s v="Help Vintage Blue Complete and Promote Our Record!"/>
    <s v="We have come a long way on our new record, but now we need your help.  Help us, and together we can make magic!"/>
    <x v="36"/>
    <n v="15230"/>
    <x v="0"/>
    <x v="0"/>
    <s v="USD"/>
    <x v="1829"/>
    <x v="1830"/>
    <x v="0"/>
    <x v="334"/>
    <x v="0"/>
    <x v="11"/>
    <x v="1400"/>
    <n v="67.389380530973455"/>
    <x v="4"/>
    <x v="11"/>
    <x v="1830"/>
    <x v="1829"/>
  </r>
  <r>
    <n v="1831"/>
    <s v="Darling Waste Trailer Bail Out!"/>
    <s v="After a 2 year Odyssey, Darling Waste's trailer is still not home! We need $3,500 to get it through U.S. Customs!"/>
    <x v="28"/>
    <n v="1030"/>
    <x v="0"/>
    <x v="0"/>
    <s v="USD"/>
    <x v="1830"/>
    <x v="1831"/>
    <x v="0"/>
    <x v="25"/>
    <x v="0"/>
    <x v="11"/>
    <x v="288"/>
    <n v="73.571428571428569"/>
    <x v="4"/>
    <x v="11"/>
    <x v="1831"/>
    <x v="1830"/>
  </r>
  <r>
    <n v="1832"/>
    <s v="Black Swan Theories Debut CD"/>
    <s v="Hi! We're the music duo Black Swan Theories and our project is to manufacture our debut CD of 10 already-completed songs.  "/>
    <x v="18"/>
    <n v="500"/>
    <x v="0"/>
    <x v="0"/>
    <s v="USD"/>
    <x v="1831"/>
    <x v="1832"/>
    <x v="0"/>
    <x v="9"/>
    <x v="0"/>
    <x v="11"/>
    <x v="1401"/>
    <n v="25"/>
    <x v="4"/>
    <x v="11"/>
    <x v="1832"/>
    <x v="1831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x v="0"/>
    <s v="USD"/>
    <x v="1832"/>
    <x v="1833"/>
    <x v="0"/>
    <x v="20"/>
    <x v="0"/>
    <x v="11"/>
    <x v="1402"/>
    <n v="42"/>
    <x v="4"/>
    <x v="11"/>
    <x v="1833"/>
    <x v="1832"/>
  </r>
  <r>
    <n v="1834"/>
    <s v="TDJ - All Part of the Plan EP/Tour"/>
    <s v="Help us fund our first tour and promote our new EP!"/>
    <x v="3"/>
    <n v="11805"/>
    <x v="0"/>
    <x v="0"/>
    <s v="USD"/>
    <x v="1833"/>
    <x v="1834"/>
    <x v="0"/>
    <x v="240"/>
    <x v="0"/>
    <x v="11"/>
    <x v="1403"/>
    <n v="131.16666666666666"/>
    <x v="4"/>
    <x v="11"/>
    <x v="1834"/>
    <x v="1833"/>
  </r>
  <r>
    <n v="1835"/>
    <s v="DIRTY LITTLE REBEL EP"/>
    <s v="WE ARE A HARD ROCK/PUNK BAND SEEKING FUNDS TO RECORD A NEW EP. _x000a__x000a_https://www.reverbnation.com/dirtylittlerebel"/>
    <x v="2"/>
    <n v="520"/>
    <x v="0"/>
    <x v="1"/>
    <s v="GBP"/>
    <x v="1834"/>
    <x v="1835"/>
    <x v="0"/>
    <x v="202"/>
    <x v="0"/>
    <x v="11"/>
    <x v="87"/>
    <n v="47.272727272727273"/>
    <x v="4"/>
    <x v="11"/>
    <x v="1835"/>
    <x v="1834"/>
  </r>
  <r>
    <n v="1836"/>
    <s v="KICKSTART OUR &lt;+3"/>
    <s v="Help fund our 2013 Sound &amp; Lighting Touring rig!"/>
    <x v="10"/>
    <n v="10017"/>
    <x v="0"/>
    <x v="0"/>
    <s v="USD"/>
    <x v="1835"/>
    <x v="1836"/>
    <x v="0"/>
    <x v="165"/>
    <x v="0"/>
    <x v="11"/>
    <x v="1404"/>
    <n v="182.12727272727273"/>
    <x v="4"/>
    <x v="11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x v="0"/>
    <s v="USD"/>
    <x v="1836"/>
    <x v="1837"/>
    <x v="0"/>
    <x v="209"/>
    <x v="0"/>
    <x v="11"/>
    <x v="1405"/>
    <n v="61.366666666666667"/>
    <x v="4"/>
    <x v="11"/>
    <x v="1837"/>
    <x v="1836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x v="0"/>
    <s v="USD"/>
    <x v="1837"/>
    <x v="1838"/>
    <x v="0"/>
    <x v="33"/>
    <x v="0"/>
    <x v="11"/>
    <x v="1406"/>
    <n v="35.767499999999998"/>
    <x v="4"/>
    <x v="11"/>
    <x v="1838"/>
    <x v="1837"/>
  </r>
  <r>
    <n v="1839"/>
    <s v="Help The King of Mars Record Their First EP!"/>
    <s v="The King of Mars, a Chicago rock band, needs your help funding their first EP! Visit us at thekingofmars.com for more."/>
    <x v="28"/>
    <n v="2053"/>
    <x v="0"/>
    <x v="0"/>
    <s v="USD"/>
    <x v="1838"/>
    <x v="1839"/>
    <x v="0"/>
    <x v="43"/>
    <x v="0"/>
    <x v="11"/>
    <x v="1407"/>
    <n v="45.62222222222222"/>
    <x v="4"/>
    <x v="11"/>
    <x v="1839"/>
    <x v="1838"/>
  </r>
  <r>
    <n v="1840"/>
    <s v="City of the Weak on Tour!"/>
    <s v="St. Paul five-piece band City of the Weak hits the road May 9th, heading for Ft. Lauderdale to attend the Driven Music Conference!"/>
    <x v="42"/>
    <n v="980"/>
    <x v="0"/>
    <x v="0"/>
    <s v="USD"/>
    <x v="1839"/>
    <x v="1840"/>
    <x v="0"/>
    <x v="62"/>
    <x v="0"/>
    <x v="11"/>
    <x v="1408"/>
    <n v="75.384615384615387"/>
    <x v="4"/>
    <x v="11"/>
    <x v="1840"/>
    <x v="1839"/>
  </r>
  <r>
    <n v="1841"/>
    <s v="Hydra Effect Debut EP"/>
    <s v="Hard Rock with a Positive Message. Help us fund, release and promote our debut EP!"/>
    <x v="13"/>
    <n v="2035"/>
    <x v="0"/>
    <x v="0"/>
    <s v="USD"/>
    <x v="1840"/>
    <x v="1841"/>
    <x v="0"/>
    <x v="244"/>
    <x v="0"/>
    <x v="11"/>
    <x v="1409"/>
    <n v="50.875"/>
    <x v="4"/>
    <x v="11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x v="0"/>
    <s v="USD"/>
    <x v="1841"/>
    <x v="1842"/>
    <x v="0"/>
    <x v="64"/>
    <x v="0"/>
    <x v="11"/>
    <x v="1410"/>
    <n v="119.28571428571429"/>
    <x v="4"/>
    <x v="11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x v="0"/>
    <s v="USD"/>
    <x v="1842"/>
    <x v="1843"/>
    <x v="0"/>
    <x v="179"/>
    <x v="0"/>
    <x v="11"/>
    <x v="1411"/>
    <n v="92.541865671641801"/>
    <x v="4"/>
    <x v="11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x v="0"/>
    <s v="USD"/>
    <x v="1843"/>
    <x v="1844"/>
    <x v="0"/>
    <x v="9"/>
    <x v="0"/>
    <x v="11"/>
    <x v="578"/>
    <n v="76.05"/>
    <x v="4"/>
    <x v="11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x v="0"/>
    <s v="USD"/>
    <x v="1844"/>
    <x v="1845"/>
    <x v="0"/>
    <x v="10"/>
    <x v="0"/>
    <x v="11"/>
    <x v="31"/>
    <n v="52.631578947368418"/>
    <x v="4"/>
    <x v="11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x v="0"/>
    <s v="USD"/>
    <x v="1845"/>
    <x v="1846"/>
    <x v="0"/>
    <x v="335"/>
    <x v="0"/>
    <x v="11"/>
    <x v="1412"/>
    <n v="98.990430622009569"/>
    <x v="4"/>
    <x v="11"/>
    <x v="1846"/>
    <x v="1845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x v="0"/>
    <s v="USD"/>
    <x v="1846"/>
    <x v="1847"/>
    <x v="0"/>
    <x v="44"/>
    <x v="0"/>
    <x v="11"/>
    <x v="1413"/>
    <n v="79.526315789473685"/>
    <x v="4"/>
    <x v="11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x v="0"/>
    <s v="USD"/>
    <x v="1847"/>
    <x v="1848"/>
    <x v="0"/>
    <x v="54"/>
    <x v="0"/>
    <x v="11"/>
    <x v="1414"/>
    <n v="134.20833333333334"/>
    <x v="4"/>
    <x v="11"/>
    <x v="1848"/>
    <x v="1847"/>
  </r>
  <r>
    <n v="1849"/>
    <s v="Release the Skyline Album"/>
    <s v="Release the Skylines is a small, local Cleveland metal band looking to record an album."/>
    <x v="43"/>
    <n v="301"/>
    <x v="0"/>
    <x v="0"/>
    <s v="USD"/>
    <x v="1848"/>
    <x v="1849"/>
    <x v="0"/>
    <x v="22"/>
    <x v="0"/>
    <x v="11"/>
    <x v="1415"/>
    <n v="37.625"/>
    <x v="4"/>
    <x v="11"/>
    <x v="1849"/>
    <x v="1848"/>
  </r>
  <r>
    <n v="1850"/>
    <s v="WILKES EP"/>
    <s v="WILKES is the solo venture of HighFlightSociety singer / Disciple bassist, Jason Wilkes. This project is to fund the debut 6 song EP."/>
    <x v="7"/>
    <n v="9137"/>
    <x v="0"/>
    <x v="0"/>
    <s v="USD"/>
    <x v="1849"/>
    <x v="1850"/>
    <x v="0"/>
    <x v="122"/>
    <x v="0"/>
    <x v="11"/>
    <x v="1416"/>
    <n v="51.044692737430168"/>
    <x v="4"/>
    <x v="11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x v="0"/>
    <s v="USD"/>
    <x v="1850"/>
    <x v="1851"/>
    <x v="0"/>
    <x v="55"/>
    <x v="0"/>
    <x v="11"/>
    <x v="1417"/>
    <n v="50.03846153846154"/>
    <x v="4"/>
    <x v="11"/>
    <x v="1851"/>
    <x v="1850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x v="0"/>
    <s v="USD"/>
    <x v="1851"/>
    <x v="1852"/>
    <x v="0"/>
    <x v="132"/>
    <x v="0"/>
    <x v="11"/>
    <x v="1418"/>
    <n v="133.93129770992365"/>
    <x v="4"/>
    <x v="11"/>
    <x v="1852"/>
    <x v="1851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x v="0"/>
    <s v="USD"/>
    <x v="1852"/>
    <x v="1853"/>
    <x v="0"/>
    <x v="25"/>
    <x v="0"/>
    <x v="11"/>
    <x v="1419"/>
    <n v="58.214285714285715"/>
    <x v="4"/>
    <x v="11"/>
    <x v="1853"/>
    <x v="1852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x v="0"/>
    <s v="USD"/>
    <x v="1853"/>
    <x v="1854"/>
    <x v="0"/>
    <x v="49"/>
    <x v="0"/>
    <x v="11"/>
    <x v="1420"/>
    <n v="88.037643678160919"/>
    <x v="4"/>
    <x v="11"/>
    <x v="1854"/>
    <x v="1853"/>
  </r>
  <r>
    <n v="1855"/>
    <s v="Motion Device Debut EP"/>
    <s v="11 year old Sara &amp; Motion Device want rock &amp; metal fans all over the world to unite and join the ROCK REVOLUTION!!!"/>
    <x v="222"/>
    <n v="13480.16"/>
    <x v="0"/>
    <x v="5"/>
    <s v="CAD"/>
    <x v="1854"/>
    <x v="1855"/>
    <x v="0"/>
    <x v="277"/>
    <x v="0"/>
    <x v="11"/>
    <x v="1421"/>
    <n v="70.576753926701571"/>
    <x v="4"/>
    <x v="11"/>
    <x v="1855"/>
    <x v="1854"/>
  </r>
  <r>
    <n v="1856"/>
    <s v="Lazy Sunday"/>
    <s v="We are an independent band who needs your help for the production of our new album, so we can share our music with you lovely people :)"/>
    <x v="13"/>
    <n v="2025"/>
    <x v="0"/>
    <x v="0"/>
    <s v="USD"/>
    <x v="1855"/>
    <x v="1856"/>
    <x v="0"/>
    <x v="44"/>
    <x v="0"/>
    <x v="11"/>
    <x v="982"/>
    <n v="53.289473684210527"/>
    <x v="4"/>
    <x v="11"/>
    <x v="1856"/>
    <x v="1855"/>
  </r>
  <r>
    <n v="1857"/>
    <s v="Holy Water Moses - A Hail Dale Project"/>
    <s v="We need to get back to Nashville to record our second record, a full LP this time.  It ain't cheap and we need your help!"/>
    <x v="9"/>
    <n v="3000"/>
    <x v="0"/>
    <x v="0"/>
    <s v="USD"/>
    <x v="1856"/>
    <x v="1857"/>
    <x v="0"/>
    <x v="19"/>
    <x v="0"/>
    <x v="11"/>
    <x v="31"/>
    <n v="136.36363636363637"/>
    <x v="4"/>
    <x v="11"/>
    <x v="1857"/>
    <x v="1856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x v="0"/>
    <s v="USD"/>
    <x v="1857"/>
    <x v="1858"/>
    <x v="0"/>
    <x v="184"/>
    <x v="0"/>
    <x v="11"/>
    <x v="1422"/>
    <n v="40.547315436241611"/>
    <x v="4"/>
    <x v="11"/>
    <x v="1858"/>
    <x v="1857"/>
  </r>
  <r>
    <n v="1859"/>
    <s v="Queen Kwong Tour to London and Paris"/>
    <s v="Queen Kwong is going ON TOUR to London and Paris!"/>
    <x v="9"/>
    <n v="3955"/>
    <x v="0"/>
    <x v="0"/>
    <s v="USD"/>
    <x v="1858"/>
    <x v="1859"/>
    <x v="0"/>
    <x v="66"/>
    <x v="0"/>
    <x v="11"/>
    <x v="1423"/>
    <n v="70.625"/>
    <x v="4"/>
    <x v="11"/>
    <x v="1859"/>
    <x v="1858"/>
  </r>
  <r>
    <n v="1860"/>
    <s v="A Simple Complex's 2013 CD Release Party DVD"/>
    <s v="ASC had a one-of-a-kind CD release party in 2013, and we want to share it with the world - in DVD format!"/>
    <x v="47"/>
    <n v="1001"/>
    <x v="0"/>
    <x v="0"/>
    <s v="USD"/>
    <x v="1859"/>
    <x v="1860"/>
    <x v="0"/>
    <x v="10"/>
    <x v="0"/>
    <x v="11"/>
    <x v="1424"/>
    <n v="52.684210526315788"/>
    <x v="4"/>
    <x v="11"/>
    <x v="1860"/>
    <x v="1859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x v="1"/>
    <s v="GBP"/>
    <x v="1860"/>
    <x v="1861"/>
    <x v="0"/>
    <x v="78"/>
    <x v="1"/>
    <x v="18"/>
    <x v="109"/>
    <e v="#DIV/0!"/>
    <x v="6"/>
    <x v="18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x v="0"/>
    <s v="USD"/>
    <x v="1861"/>
    <x v="1862"/>
    <x v="0"/>
    <x v="38"/>
    <x v="1"/>
    <x v="18"/>
    <x v="1425"/>
    <n v="90.9375"/>
    <x v="6"/>
    <x v="18"/>
    <x v="1862"/>
    <x v="1861"/>
  </r>
  <r>
    <n v="1863"/>
    <s v="Project: 20M813"/>
    <s v="This is an Android game where you take control of the zombies and try to eat your way to world domination!"/>
    <x v="30"/>
    <n v="10"/>
    <x v="2"/>
    <x v="0"/>
    <s v="USD"/>
    <x v="1862"/>
    <x v="1863"/>
    <x v="0"/>
    <x v="84"/>
    <x v="1"/>
    <x v="18"/>
    <x v="177"/>
    <n v="5"/>
    <x v="6"/>
    <x v="18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x v="0"/>
    <s v="USD"/>
    <x v="1863"/>
    <x v="1864"/>
    <x v="0"/>
    <x v="53"/>
    <x v="1"/>
    <x v="18"/>
    <x v="1426"/>
    <n v="58.083333333333336"/>
    <x v="6"/>
    <x v="18"/>
    <x v="1864"/>
    <x v="1863"/>
  </r>
  <r>
    <n v="1865"/>
    <s v="THE RUNNING GAME"/>
    <s v="This game is an alternative to the boring morning jogs This game will make you excited to workout Following elite footballer movements!"/>
    <x v="74"/>
    <n v="4"/>
    <x v="2"/>
    <x v="1"/>
    <s v="GBP"/>
    <x v="1864"/>
    <x v="1865"/>
    <x v="0"/>
    <x v="84"/>
    <x v="1"/>
    <x v="18"/>
    <x v="1427"/>
    <n v="2"/>
    <x v="6"/>
    <x v="18"/>
    <x v="1865"/>
    <x v="1864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x v="0"/>
    <s v="USD"/>
    <x v="1865"/>
    <x v="1866"/>
    <x v="0"/>
    <x v="84"/>
    <x v="1"/>
    <x v="18"/>
    <x v="724"/>
    <n v="62.5"/>
    <x v="6"/>
    <x v="18"/>
    <x v="1866"/>
    <x v="1865"/>
  </r>
  <r>
    <n v="1867"/>
    <s v="Meme Wars - Dank Age"/>
    <s v="A mix of PokemonGo, Game of War- Fire Age, DragonSoul, &amp; Throwdown. Join a clan, collect meme, upgrade features, fight, &amp; compete."/>
    <x v="22"/>
    <n v="10"/>
    <x v="2"/>
    <x v="0"/>
    <s v="USD"/>
    <x v="1866"/>
    <x v="1867"/>
    <x v="0"/>
    <x v="29"/>
    <x v="1"/>
    <x v="18"/>
    <x v="833"/>
    <n v="10"/>
    <x v="6"/>
    <x v="18"/>
    <x v="1867"/>
    <x v="1866"/>
  </r>
  <r>
    <n v="1868"/>
    <s v="Help Build PaperChase Version 3 !"/>
    <s v="PaperChase is a popular endless flying game conceived by a 15 year old and loved by millions worldwide.  Help us build version 3!"/>
    <x v="31"/>
    <n v="1217"/>
    <x v="2"/>
    <x v="0"/>
    <s v="USD"/>
    <x v="1867"/>
    <x v="1868"/>
    <x v="0"/>
    <x v="57"/>
    <x v="1"/>
    <x v="18"/>
    <x v="1428"/>
    <n v="71.588235294117652"/>
    <x v="6"/>
    <x v="18"/>
    <x v="1868"/>
    <x v="1867"/>
  </r>
  <r>
    <n v="1869"/>
    <s v="Castle Crawler RPG"/>
    <s v="CCRPG will be a 2D Pixel Art Game based on similar elements to the SNES game &quot;Zelda: A Link to the Past&quot; with RPG elements added in."/>
    <x v="3"/>
    <n v="0"/>
    <x v="2"/>
    <x v="0"/>
    <s v="USD"/>
    <x v="1868"/>
    <x v="1869"/>
    <x v="0"/>
    <x v="78"/>
    <x v="1"/>
    <x v="18"/>
    <x v="109"/>
    <e v="#DIV/0!"/>
    <x v="6"/>
    <x v="18"/>
    <x v="1869"/>
    <x v="1868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x v="0"/>
    <s v="USD"/>
    <x v="1869"/>
    <x v="1870"/>
    <x v="0"/>
    <x v="202"/>
    <x v="1"/>
    <x v="18"/>
    <x v="1429"/>
    <n v="32.81818181818182"/>
    <x v="6"/>
    <x v="18"/>
    <x v="1870"/>
    <x v="1869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x v="0"/>
    <s v="USD"/>
    <x v="1870"/>
    <x v="1871"/>
    <x v="0"/>
    <x v="195"/>
    <x v="1"/>
    <x v="18"/>
    <x v="1430"/>
    <n v="49.11578947368421"/>
    <x v="6"/>
    <x v="18"/>
    <x v="1871"/>
    <x v="1870"/>
  </r>
  <r>
    <n v="1872"/>
    <s v="ZombieTime!"/>
    <s v="A Top-View Action game where you play as Bob, the FIRST zombie to rise from the grave. Bring chaos to town, feast and don't die again."/>
    <x v="22"/>
    <n v="212"/>
    <x v="2"/>
    <x v="0"/>
    <s v="USD"/>
    <x v="1871"/>
    <x v="1872"/>
    <x v="0"/>
    <x v="62"/>
    <x v="1"/>
    <x v="18"/>
    <x v="550"/>
    <n v="16.307692307692307"/>
    <x v="6"/>
    <x v="18"/>
    <x v="1872"/>
    <x v="1871"/>
  </r>
  <r>
    <n v="1873"/>
    <s v="The Red Card Blue Card Game"/>
    <s v="It's time for The Red Card Blue Card Game to be available everywhere! Help save the sanity of ALL parent's! Help make it an App!!"/>
    <x v="6"/>
    <n v="36"/>
    <x v="2"/>
    <x v="5"/>
    <s v="CAD"/>
    <x v="1872"/>
    <x v="1873"/>
    <x v="0"/>
    <x v="84"/>
    <x v="1"/>
    <x v="18"/>
    <x v="871"/>
    <n v="18"/>
    <x v="6"/>
    <x v="18"/>
    <x v="1873"/>
    <x v="1872"/>
  </r>
  <r>
    <n v="1874"/>
    <s v="PATH to Reading Brain Training"/>
    <s v="PATH to Reading (PATH) is a patented break-through technology  that dramatically and permanently improves attention, reading, memory"/>
    <x v="292"/>
    <n v="26"/>
    <x v="2"/>
    <x v="0"/>
    <s v="USD"/>
    <x v="1873"/>
    <x v="1874"/>
    <x v="0"/>
    <x v="84"/>
    <x v="1"/>
    <x v="18"/>
    <x v="1431"/>
    <n v="13"/>
    <x v="6"/>
    <x v="18"/>
    <x v="1874"/>
    <x v="1873"/>
  </r>
  <r>
    <n v="1875"/>
    <s v="Claws &amp; Fins"/>
    <s v="Sea opposition of Crab's family and angry fishes. Who is going to win, and who is going to loose ?!"/>
    <x v="3"/>
    <n v="51"/>
    <x v="2"/>
    <x v="0"/>
    <s v="USD"/>
    <x v="1874"/>
    <x v="1875"/>
    <x v="0"/>
    <x v="83"/>
    <x v="1"/>
    <x v="18"/>
    <x v="872"/>
    <n v="17"/>
    <x v="6"/>
    <x v="18"/>
    <x v="1875"/>
    <x v="1874"/>
  </r>
  <r>
    <n v="1876"/>
    <s v="Migration Madness (Android)"/>
    <s v="An arcade styled side scroller. Help Bob the pilot steer his plane through hordes of migrating birds strapped with explosives."/>
    <x v="293"/>
    <n v="0"/>
    <x v="2"/>
    <x v="2"/>
    <s v="AUD"/>
    <x v="1875"/>
    <x v="1876"/>
    <x v="0"/>
    <x v="78"/>
    <x v="1"/>
    <x v="18"/>
    <x v="109"/>
    <e v="#DIV/0!"/>
    <x v="6"/>
    <x v="18"/>
    <x v="1876"/>
    <x v="1875"/>
  </r>
  <r>
    <n v="1877"/>
    <s v="Chip Dip II: Son of Chip Dip! - A Terrible, Terrible Game"/>
    <s v="It's obvious you won't survive by your wits alone. Unfortunately that's all you've got, Chip. Run!"/>
    <x v="294"/>
    <n v="0"/>
    <x v="2"/>
    <x v="0"/>
    <s v="USD"/>
    <x v="1876"/>
    <x v="1877"/>
    <x v="0"/>
    <x v="78"/>
    <x v="1"/>
    <x v="18"/>
    <x v="109"/>
    <e v="#DIV/0!"/>
    <x v="6"/>
    <x v="18"/>
    <x v="1877"/>
    <x v="1876"/>
  </r>
  <r>
    <n v="1878"/>
    <s v="Aussies versus Zombies"/>
    <s v="Action game now playable on Android/iOS platforms and PC browsers. Easy gameplay even for starters yet hard to be skilled. Multi-player"/>
    <x v="6"/>
    <n v="0"/>
    <x v="2"/>
    <x v="2"/>
    <s v="AUD"/>
    <x v="1877"/>
    <x v="1878"/>
    <x v="0"/>
    <x v="78"/>
    <x v="1"/>
    <x v="18"/>
    <x v="109"/>
    <e v="#DIV/0!"/>
    <x v="6"/>
    <x v="18"/>
    <x v="1878"/>
    <x v="1877"/>
  </r>
  <r>
    <n v="1879"/>
    <s v="Alex and More"/>
    <s v="Juego de plataformas con 20 personajes. Cada personaje tiene cuatro habilidades distintas al resto de personajes y sus propias voces."/>
    <x v="10"/>
    <n v="6"/>
    <x v="2"/>
    <x v="3"/>
    <s v="EUR"/>
    <x v="1878"/>
    <x v="1879"/>
    <x v="0"/>
    <x v="84"/>
    <x v="1"/>
    <x v="18"/>
    <x v="154"/>
    <n v="3"/>
    <x v="6"/>
    <x v="18"/>
    <x v="1879"/>
    <x v="1878"/>
  </r>
  <r>
    <n v="1880"/>
    <s v="Sim Betting Football"/>
    <s v="Sim Betting Football is the only football (soccer) betting simulation  game."/>
    <x v="10"/>
    <n v="1004"/>
    <x v="2"/>
    <x v="1"/>
    <s v="GBP"/>
    <x v="1879"/>
    <x v="1880"/>
    <x v="0"/>
    <x v="54"/>
    <x v="1"/>
    <x v="18"/>
    <x v="1432"/>
    <n v="41.833333333333336"/>
    <x v="6"/>
    <x v="18"/>
    <x v="1880"/>
    <x v="1879"/>
  </r>
  <r>
    <n v="1881"/>
    <s v="Story Rock by The Jolly Llamas -- Our First Album!"/>
    <s v="We're now raising money to produce a music video. Those who donate get a vote in deciding which song!"/>
    <x v="13"/>
    <n v="3453.69"/>
    <x v="0"/>
    <x v="0"/>
    <s v="USD"/>
    <x v="1880"/>
    <x v="1881"/>
    <x v="0"/>
    <x v="16"/>
    <x v="0"/>
    <x v="14"/>
    <x v="1433"/>
    <n v="49.338428571428572"/>
    <x v="4"/>
    <x v="14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x v="0"/>
    <s v="USD"/>
    <x v="1881"/>
    <x v="1882"/>
    <x v="0"/>
    <x v="75"/>
    <x v="0"/>
    <x v="14"/>
    <x v="1434"/>
    <n v="41.728395061728392"/>
    <x v="4"/>
    <x v="14"/>
    <x v="1882"/>
    <x v="1881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x v="0"/>
    <s v="USD"/>
    <x v="1882"/>
    <x v="1883"/>
    <x v="0"/>
    <x v="58"/>
    <x v="0"/>
    <x v="14"/>
    <x v="1435"/>
    <n v="32.71875"/>
    <x v="4"/>
    <x v="14"/>
    <x v="1883"/>
    <x v="1882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x v="0"/>
    <s v="USD"/>
    <x v="1883"/>
    <x v="1884"/>
    <x v="0"/>
    <x v="55"/>
    <x v="0"/>
    <x v="14"/>
    <x v="1436"/>
    <n v="51.96153846153846"/>
    <x v="4"/>
    <x v="14"/>
    <x v="1884"/>
    <x v="1883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x v="0"/>
    <s v="USD"/>
    <x v="1884"/>
    <x v="1885"/>
    <x v="0"/>
    <x v="217"/>
    <x v="0"/>
    <x v="14"/>
    <x v="1437"/>
    <n v="50.685714285714283"/>
    <x v="4"/>
    <x v="14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x v="0"/>
    <s v="USD"/>
    <x v="1885"/>
    <x v="1886"/>
    <x v="0"/>
    <x v="60"/>
    <x v="0"/>
    <x v="14"/>
    <x v="1438"/>
    <n v="42.241379310344826"/>
    <x v="4"/>
    <x v="14"/>
    <x v="1886"/>
    <x v="1885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x v="3"/>
    <s v="EUR"/>
    <x v="1886"/>
    <x v="1887"/>
    <x v="0"/>
    <x v="22"/>
    <x v="0"/>
    <x v="14"/>
    <x v="1439"/>
    <n v="416.875"/>
    <x v="4"/>
    <x v="14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x v="0"/>
    <s v="USD"/>
    <x v="1887"/>
    <x v="1888"/>
    <x v="0"/>
    <x v="30"/>
    <x v="0"/>
    <x v="14"/>
    <x v="1440"/>
    <n v="46.651685393258425"/>
    <x v="4"/>
    <x v="14"/>
    <x v="1888"/>
    <x v="1887"/>
  </r>
  <r>
    <n v="1889"/>
    <s v="LittleBear"/>
    <s v="Sweeping epic melodies. I want to incorporate all my influences into one album I have been writing for 90 days now and ready to record!"/>
    <x v="13"/>
    <n v="2132"/>
    <x v="0"/>
    <x v="0"/>
    <s v="USD"/>
    <x v="1888"/>
    <x v="1889"/>
    <x v="0"/>
    <x v="34"/>
    <x v="0"/>
    <x v="14"/>
    <x v="15"/>
    <n v="48.454545454545453"/>
    <x v="4"/>
    <x v="14"/>
    <x v="1889"/>
    <x v="1888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x v="0"/>
    <s v="USD"/>
    <x v="1889"/>
    <x v="1890"/>
    <x v="0"/>
    <x v="336"/>
    <x v="0"/>
    <x v="14"/>
    <x v="1441"/>
    <n v="70.5289837398374"/>
    <x v="4"/>
    <x v="14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x v="0"/>
    <s v="USD"/>
    <x v="1890"/>
    <x v="1891"/>
    <x v="0"/>
    <x v="148"/>
    <x v="0"/>
    <x v="14"/>
    <x v="1442"/>
    <n v="87.958333333333329"/>
    <x v="4"/>
    <x v="14"/>
    <x v="1891"/>
    <x v="1890"/>
  </r>
  <r>
    <n v="1892"/>
    <s v="Nemes wants you to be able to hear their new songs!"/>
    <s v="Nemes has just recorded a new album and is raising $500 to get it mixed and mastered professionally."/>
    <x v="2"/>
    <n v="683"/>
    <x v="0"/>
    <x v="0"/>
    <s v="USD"/>
    <x v="1891"/>
    <x v="1892"/>
    <x v="0"/>
    <x v="55"/>
    <x v="0"/>
    <x v="14"/>
    <x v="1443"/>
    <n v="26.26923076923077"/>
    <x v="4"/>
    <x v="14"/>
    <x v="1892"/>
    <x v="1891"/>
  </r>
  <r>
    <n v="1893"/>
    <s v="Archeology 7&quot; Vinyl"/>
    <s v="Archeology is looking to gain support to release their 7&quot; vinyl single &quot;Hunger&quot; as well as the b-side, &quot;Kings canyon."/>
    <x v="30"/>
    <n v="2600"/>
    <x v="0"/>
    <x v="0"/>
    <s v="USD"/>
    <x v="1892"/>
    <x v="1893"/>
    <x v="0"/>
    <x v="43"/>
    <x v="0"/>
    <x v="14"/>
    <x v="87"/>
    <n v="57.777777777777779"/>
    <x v="4"/>
    <x v="14"/>
    <x v="1893"/>
    <x v="1892"/>
  </r>
  <r>
    <n v="1894"/>
    <s v="Help me release my first 3 song EP!!"/>
    <s v="Im trying to raise $1000 for a 3 song EP in a studio!"/>
    <x v="28"/>
    <n v="1145"/>
    <x v="0"/>
    <x v="0"/>
    <s v="USD"/>
    <x v="1893"/>
    <x v="1894"/>
    <x v="0"/>
    <x v="9"/>
    <x v="0"/>
    <x v="14"/>
    <x v="1444"/>
    <n v="57.25"/>
    <x v="4"/>
    <x v="14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x v="0"/>
    <s v="USD"/>
    <x v="1894"/>
    <x v="1895"/>
    <x v="0"/>
    <x v="5"/>
    <x v="0"/>
    <x v="14"/>
    <x v="1445"/>
    <n v="196.34042553191489"/>
    <x v="4"/>
    <x v="14"/>
    <x v="1895"/>
    <x v="1894"/>
  </r>
  <r>
    <n v="1896"/>
    <s v="the bridge"/>
    <s v="My barely anticipated second album of self produced songs is ready to go.  Just need a little help to cover mastering, artwork etc."/>
    <x v="298"/>
    <n v="559"/>
    <x v="0"/>
    <x v="0"/>
    <s v="USD"/>
    <x v="1895"/>
    <x v="1896"/>
    <x v="0"/>
    <x v="62"/>
    <x v="0"/>
    <x v="14"/>
    <x v="1446"/>
    <n v="43"/>
    <x v="4"/>
    <x v="14"/>
    <x v="1896"/>
    <x v="1895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x v="0"/>
    <s v="USD"/>
    <x v="1896"/>
    <x v="1897"/>
    <x v="0"/>
    <x v="275"/>
    <x v="0"/>
    <x v="14"/>
    <x v="1447"/>
    <n v="35.551912568306008"/>
    <x v="4"/>
    <x v="14"/>
    <x v="1897"/>
    <x v="1896"/>
  </r>
  <r>
    <n v="1898"/>
    <s v="Degenerate Matters EP Funding Campaign"/>
    <s v="We are heading into the studio to create the most soulfully orchestrated Indie Pop masterpiece mankind has ever witnessed."/>
    <x v="28"/>
    <n v="1445"/>
    <x v="0"/>
    <x v="0"/>
    <s v="USD"/>
    <x v="1897"/>
    <x v="1898"/>
    <x v="0"/>
    <x v="64"/>
    <x v="0"/>
    <x v="14"/>
    <x v="1448"/>
    <n v="68.80952380952381"/>
    <x v="4"/>
    <x v="14"/>
    <x v="1898"/>
    <x v="1897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x v="0"/>
    <s v="USD"/>
    <x v="1898"/>
    <x v="1899"/>
    <x v="0"/>
    <x v="288"/>
    <x v="0"/>
    <x v="14"/>
    <x v="25"/>
    <n v="28.571428571428573"/>
    <x v="4"/>
    <x v="14"/>
    <x v="1899"/>
    <x v="1898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x v="0"/>
    <s v="USD"/>
    <x v="1899"/>
    <x v="1900"/>
    <x v="0"/>
    <x v="241"/>
    <x v="0"/>
    <x v="14"/>
    <x v="1449"/>
    <n v="50.631666666666668"/>
    <x v="4"/>
    <x v="14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x v="1"/>
    <s v="GBP"/>
    <x v="1900"/>
    <x v="1901"/>
    <x v="0"/>
    <x v="20"/>
    <x v="1"/>
    <x v="29"/>
    <x v="1450"/>
    <n v="106.8"/>
    <x v="2"/>
    <x v="29"/>
    <x v="1901"/>
    <x v="1900"/>
  </r>
  <r>
    <n v="1902"/>
    <s v="Cardboard reality"/>
    <s v="Virtual reality is expensive, here is the solution. I've created a VR device out of cardboard. I present: World's cheapest VR Device."/>
    <x v="28"/>
    <n v="12"/>
    <x v="2"/>
    <x v="9"/>
    <s v="EUR"/>
    <x v="1901"/>
    <x v="1902"/>
    <x v="0"/>
    <x v="83"/>
    <x v="1"/>
    <x v="29"/>
    <x v="444"/>
    <n v="4"/>
    <x v="2"/>
    <x v="29"/>
    <x v="1902"/>
    <x v="1901"/>
  </r>
  <r>
    <n v="1903"/>
    <s v="MiPointer"/>
    <s v="A cool smart laser pointer for presenting professionals. Unique by design, widest functional coverage for both IOS and Android."/>
    <x v="9"/>
    <n v="1398"/>
    <x v="2"/>
    <x v="0"/>
    <s v="USD"/>
    <x v="1902"/>
    <x v="1903"/>
    <x v="0"/>
    <x v="14"/>
    <x v="1"/>
    <x v="29"/>
    <x v="1451"/>
    <n v="34.097560975609753"/>
    <x v="2"/>
    <x v="29"/>
    <x v="1903"/>
    <x v="1902"/>
  </r>
  <r>
    <n v="1904"/>
    <s v="Small Animal Deterrent Latch (S.A.D.L.)"/>
    <s v="Animals knocking over your waste wheeler making a mess on trash day? The S.A.D.L. will help prevent that from happening!"/>
    <x v="63"/>
    <n v="50"/>
    <x v="2"/>
    <x v="0"/>
    <s v="USD"/>
    <x v="1903"/>
    <x v="1904"/>
    <x v="0"/>
    <x v="84"/>
    <x v="1"/>
    <x v="29"/>
    <x v="370"/>
    <n v="25"/>
    <x v="2"/>
    <x v="29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x v="0"/>
    <s v="USD"/>
    <x v="1904"/>
    <x v="1905"/>
    <x v="0"/>
    <x v="80"/>
    <x v="1"/>
    <x v="29"/>
    <x v="1452"/>
    <n v="10.5"/>
    <x v="2"/>
    <x v="29"/>
    <x v="1905"/>
    <x v="1904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x v="0"/>
    <s v="USD"/>
    <x v="1905"/>
    <x v="1906"/>
    <x v="0"/>
    <x v="221"/>
    <x v="1"/>
    <x v="29"/>
    <x v="1453"/>
    <n v="215.95959595959596"/>
    <x v="2"/>
    <x v="29"/>
    <x v="1906"/>
    <x v="1905"/>
  </r>
  <r>
    <n v="1907"/>
    <s v="Litter-Buddy"/>
    <s v="Litter-Buddy is great economical alternative to leading pet waste disposal systems with cartridge bag elements."/>
    <x v="11"/>
    <n v="85"/>
    <x v="2"/>
    <x v="0"/>
    <s v="USD"/>
    <x v="1906"/>
    <x v="1907"/>
    <x v="0"/>
    <x v="80"/>
    <x v="1"/>
    <x v="29"/>
    <x v="1454"/>
    <n v="21.25"/>
    <x v="2"/>
    <x v="29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x v="0"/>
    <s v="USD"/>
    <x v="1907"/>
    <x v="1908"/>
    <x v="0"/>
    <x v="80"/>
    <x v="1"/>
    <x v="29"/>
    <x v="1455"/>
    <n v="108.25"/>
    <x v="2"/>
    <x v="29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x v="0"/>
    <s v="USD"/>
    <x v="1908"/>
    <x v="1909"/>
    <x v="0"/>
    <x v="44"/>
    <x v="1"/>
    <x v="29"/>
    <x v="1456"/>
    <n v="129.97368421052633"/>
    <x v="2"/>
    <x v="29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x v="9"/>
    <s v="EUR"/>
    <x v="1909"/>
    <x v="1910"/>
    <x v="0"/>
    <x v="168"/>
    <x v="1"/>
    <x v="29"/>
    <x v="1457"/>
    <n v="117.49473684210527"/>
    <x v="2"/>
    <x v="29"/>
    <x v="1910"/>
    <x v="1909"/>
  </r>
  <r>
    <n v="1911"/>
    <s v="Charge Furniture"/>
    <s v="Charge furniture, making it simple and comfortable to charge your USB devices without leaving the comfort of your couch or armchair"/>
    <x v="301"/>
    <n v="10"/>
    <x v="2"/>
    <x v="4"/>
    <s v="NZD"/>
    <x v="1910"/>
    <x v="1911"/>
    <x v="0"/>
    <x v="29"/>
    <x v="1"/>
    <x v="29"/>
    <x v="1458"/>
    <n v="10"/>
    <x v="2"/>
    <x v="29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x v="0"/>
    <s v="USD"/>
    <x v="1911"/>
    <x v="1912"/>
    <x v="0"/>
    <x v="288"/>
    <x v="1"/>
    <x v="29"/>
    <x v="1459"/>
    <n v="70.595238095238102"/>
    <x v="2"/>
    <x v="29"/>
    <x v="1912"/>
    <x v="1911"/>
  </r>
  <r>
    <n v="1913"/>
    <s v="Tibio - Spreading warmth in everyones home"/>
    <s v="Tibio is a revolutionary new product designed to solve an age old problem."/>
    <x v="240"/>
    <n v="637"/>
    <x v="2"/>
    <x v="1"/>
    <s v="GBP"/>
    <x v="1912"/>
    <x v="1913"/>
    <x v="0"/>
    <x v="55"/>
    <x v="1"/>
    <x v="29"/>
    <x v="1460"/>
    <n v="24.5"/>
    <x v="2"/>
    <x v="29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x v="0"/>
    <s v="USD"/>
    <x v="1913"/>
    <x v="1914"/>
    <x v="0"/>
    <x v="84"/>
    <x v="1"/>
    <x v="29"/>
    <x v="1461"/>
    <n v="30"/>
    <x v="2"/>
    <x v="29"/>
    <x v="1914"/>
    <x v="1913"/>
  </r>
  <r>
    <n v="1915"/>
    <s v="The Cat-Bath Contraption"/>
    <s v="The picture above is of our current prototype for the cat bath - we hope to move beyond a simple bin and create a cat bath revolution!"/>
    <x v="2"/>
    <n v="8"/>
    <x v="2"/>
    <x v="0"/>
    <s v="USD"/>
    <x v="1914"/>
    <x v="1915"/>
    <x v="0"/>
    <x v="80"/>
    <x v="1"/>
    <x v="29"/>
    <x v="1462"/>
    <n v="2"/>
    <x v="2"/>
    <x v="29"/>
    <x v="1915"/>
    <x v="1914"/>
  </r>
  <r>
    <n v="1916"/>
    <s v="The Paint Can Holder by U.S. Green Products"/>
    <s v="The Paint Can Holder Makes Painting Easier and Safer on Extension Ladders."/>
    <x v="22"/>
    <n v="102"/>
    <x v="2"/>
    <x v="0"/>
    <s v="USD"/>
    <x v="1915"/>
    <x v="1916"/>
    <x v="0"/>
    <x v="79"/>
    <x v="1"/>
    <x v="29"/>
    <x v="872"/>
    <n v="17"/>
    <x v="2"/>
    <x v="29"/>
    <x v="1916"/>
    <x v="1915"/>
  </r>
  <r>
    <n v="1917"/>
    <s v="Chronovisor:The MOST innovative watch for night time reading"/>
    <s v="Let's build a legendary brand altogether"/>
    <x v="303"/>
    <n v="205025"/>
    <x v="2"/>
    <x v="7"/>
    <s v="HKD"/>
    <x v="1916"/>
    <x v="1917"/>
    <x v="0"/>
    <x v="16"/>
    <x v="1"/>
    <x v="29"/>
    <x v="1463"/>
    <n v="2928.9285714285716"/>
    <x v="2"/>
    <x v="29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x v="0"/>
    <s v="USD"/>
    <x v="1917"/>
    <x v="1918"/>
    <x v="0"/>
    <x v="82"/>
    <x v="1"/>
    <x v="29"/>
    <x v="1464"/>
    <n v="28.888888888888889"/>
    <x v="2"/>
    <x v="29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x v="0"/>
    <s v="USD"/>
    <x v="1918"/>
    <x v="1919"/>
    <x v="0"/>
    <x v="22"/>
    <x v="1"/>
    <x v="29"/>
    <x v="1465"/>
    <n v="29.625"/>
    <x v="2"/>
    <x v="29"/>
    <x v="1919"/>
    <x v="1918"/>
  </r>
  <r>
    <n v="1920"/>
    <s v="Brightside - Side lighting for cyclists"/>
    <s v="A new concept in bike light safety, protecting cyclists from being hit in the side. Bright, amber sideways."/>
    <x v="3"/>
    <n v="4303"/>
    <x v="2"/>
    <x v="1"/>
    <s v="GBP"/>
    <x v="1919"/>
    <x v="1920"/>
    <x v="0"/>
    <x v="217"/>
    <x v="1"/>
    <x v="29"/>
    <x v="1466"/>
    <n v="40.980952380952381"/>
    <x v="2"/>
    <x v="29"/>
    <x v="1920"/>
    <x v="1919"/>
  </r>
  <r>
    <n v="1921"/>
    <s v="The Fine Spirits are making an album!"/>
    <s v="The Fine Spirits are making an album, but we need your help!"/>
    <x v="15"/>
    <n v="2052"/>
    <x v="0"/>
    <x v="0"/>
    <s v="USD"/>
    <x v="1920"/>
    <x v="1921"/>
    <x v="0"/>
    <x v="44"/>
    <x v="0"/>
    <x v="14"/>
    <x v="346"/>
    <n v="54"/>
    <x v="4"/>
    <x v="14"/>
    <x v="1921"/>
    <x v="1920"/>
  </r>
  <r>
    <n v="1922"/>
    <s v="Low Weather // Debut Album"/>
    <s v="Low Weather's debut album is halfway finished.  With your help and your help alone we can record the rest!"/>
    <x v="13"/>
    <n v="2311"/>
    <x v="0"/>
    <x v="0"/>
    <s v="USD"/>
    <x v="1921"/>
    <x v="1922"/>
    <x v="0"/>
    <x v="31"/>
    <x v="0"/>
    <x v="14"/>
    <x v="1467"/>
    <n v="36.109375"/>
    <x v="4"/>
    <x v="14"/>
    <x v="1922"/>
    <x v="1921"/>
  </r>
  <r>
    <n v="1923"/>
    <s v="Help Lions&amp;Creators print their album!"/>
    <s v="We just finished recording our first album! All we need is a little extra help to be able to get it printed!"/>
    <x v="304"/>
    <n v="301"/>
    <x v="0"/>
    <x v="0"/>
    <s v="USD"/>
    <x v="1922"/>
    <x v="1923"/>
    <x v="0"/>
    <x v="62"/>
    <x v="0"/>
    <x v="14"/>
    <x v="1468"/>
    <n v="23.153846153846153"/>
    <x v="4"/>
    <x v="14"/>
    <x v="1923"/>
    <x v="1922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x v="0"/>
    <s v="USD"/>
    <x v="1923"/>
    <x v="1924"/>
    <x v="0"/>
    <x v="51"/>
    <x v="0"/>
    <x v="14"/>
    <x v="316"/>
    <n v="104"/>
    <x v="4"/>
    <x v="14"/>
    <x v="1924"/>
    <x v="1923"/>
  </r>
  <r>
    <n v="1925"/>
    <s v="The Freakniks Debut Album: Infinite Love"/>
    <s v="The Freakniks are making their psychedelic freak-folk debut studio album and they need your help."/>
    <x v="15"/>
    <n v="1655"/>
    <x v="0"/>
    <x v="0"/>
    <s v="USD"/>
    <x v="1924"/>
    <x v="1925"/>
    <x v="0"/>
    <x v="47"/>
    <x v="0"/>
    <x v="14"/>
    <x v="1469"/>
    <n v="31.826923076923077"/>
    <x v="4"/>
    <x v="14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x v="0"/>
    <s v="USD"/>
    <x v="1925"/>
    <x v="1926"/>
    <x v="0"/>
    <x v="329"/>
    <x v="0"/>
    <x v="14"/>
    <x v="1470"/>
    <n v="27.3896261682243"/>
    <x v="4"/>
    <x v="14"/>
    <x v="1926"/>
    <x v="1925"/>
  </r>
  <r>
    <n v="1927"/>
    <s v="GBS Detroit Presents Hampshire"/>
    <s v="Hampshire is headed to GBS Detroit."/>
    <x v="20"/>
    <n v="620"/>
    <x v="0"/>
    <x v="0"/>
    <s v="USD"/>
    <x v="1926"/>
    <x v="1927"/>
    <x v="0"/>
    <x v="202"/>
    <x v="0"/>
    <x v="14"/>
    <x v="101"/>
    <n v="56.363636363636367"/>
    <x v="4"/>
    <x v="14"/>
    <x v="1927"/>
    <x v="1926"/>
  </r>
  <r>
    <n v="1928"/>
    <s v="Jollyheads Circus Debut Album &quot;The Kaleidoscope Dawn&quot;"/>
    <s v="Help us master and release our debut album &quot;The Kaleidoscope Dawn&quot;"/>
    <x v="305"/>
    <n v="2630"/>
    <x v="0"/>
    <x v="0"/>
    <s v="USD"/>
    <x v="1927"/>
    <x v="1928"/>
    <x v="0"/>
    <x v="69"/>
    <x v="0"/>
    <x v="14"/>
    <x v="1471"/>
    <n v="77.352941176470594"/>
    <x v="4"/>
    <x v="14"/>
    <x v="1928"/>
    <x v="1927"/>
  </r>
  <r>
    <n v="1929"/>
    <s v="Surplus 1980 album funds for release on CD/LP."/>
    <s v="Trying to raise funds to release a full-length album on LP and CD by my post-punk studio project, Surplus 1980."/>
    <x v="50"/>
    <n v="3210"/>
    <x v="0"/>
    <x v="0"/>
    <s v="USD"/>
    <x v="1928"/>
    <x v="1929"/>
    <x v="0"/>
    <x v="11"/>
    <x v="0"/>
    <x v="14"/>
    <x v="1472"/>
    <n v="42.8"/>
    <x v="4"/>
    <x v="14"/>
    <x v="1929"/>
    <x v="1928"/>
  </r>
  <r>
    <n v="1930"/>
    <s v="Magnetic Flowers Presents: Old, Cold. Losing It."/>
    <s v="We're nearly done recording, but we're out of money! Help us release the record!!!"/>
    <x v="28"/>
    <n v="1270"/>
    <x v="0"/>
    <x v="0"/>
    <s v="USD"/>
    <x v="1929"/>
    <x v="1930"/>
    <x v="0"/>
    <x v="55"/>
    <x v="0"/>
    <x v="14"/>
    <x v="74"/>
    <n v="48.846153846153847"/>
    <x v="4"/>
    <x v="14"/>
    <x v="1930"/>
    <x v="1929"/>
  </r>
  <r>
    <n v="1931"/>
    <s v="New Lions After Dark EP!"/>
    <s v="We're an indie rock band from Clearwater, FL headed back into the studio to finish our latest EP."/>
    <x v="13"/>
    <n v="2412.02"/>
    <x v="0"/>
    <x v="0"/>
    <s v="USD"/>
    <x v="1930"/>
    <x v="1931"/>
    <x v="0"/>
    <x v="133"/>
    <x v="0"/>
    <x v="14"/>
    <x v="1473"/>
    <n v="48.240400000000001"/>
    <x v="4"/>
    <x v="14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x v="0"/>
    <s v="USD"/>
    <x v="1931"/>
    <x v="1932"/>
    <x v="0"/>
    <x v="144"/>
    <x v="0"/>
    <x v="14"/>
    <x v="1474"/>
    <n v="70.212500000000006"/>
    <x v="4"/>
    <x v="14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x v="0"/>
    <s v="USD"/>
    <x v="1932"/>
    <x v="1933"/>
    <x v="0"/>
    <x v="238"/>
    <x v="0"/>
    <x v="14"/>
    <x v="1475"/>
    <n v="94.054545454545448"/>
    <x v="4"/>
    <x v="14"/>
    <x v="1933"/>
    <x v="1932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x v="0"/>
    <s v="USD"/>
    <x v="1933"/>
    <x v="1934"/>
    <x v="0"/>
    <x v="99"/>
    <x v="0"/>
    <x v="14"/>
    <x v="1476"/>
    <n v="80.272727272727266"/>
    <x v="4"/>
    <x v="14"/>
    <x v="1934"/>
    <x v="1933"/>
  </r>
  <r>
    <n v="1935"/>
    <s v="the last echo AM/PM Project"/>
    <s v="AM/PM is a 20 song dual-disk album that we're trying to record with your help! AM is a pop album and PM is an ambient/intense album!"/>
    <x v="30"/>
    <n v="2710"/>
    <x v="0"/>
    <x v="0"/>
    <s v="USD"/>
    <x v="1934"/>
    <x v="1935"/>
    <x v="0"/>
    <x v="133"/>
    <x v="0"/>
    <x v="14"/>
    <x v="1477"/>
    <n v="54.2"/>
    <x v="4"/>
    <x v="14"/>
    <x v="1935"/>
    <x v="1934"/>
  </r>
  <r>
    <n v="1936"/>
    <s v="Grandkids Record a Full-length Album!"/>
    <s v="Hey, we're Grandkids! We have enough songs to record an LP, and we need your help! We're going to make you proud, promise!"/>
    <x v="51"/>
    <n v="8739.01"/>
    <x v="0"/>
    <x v="0"/>
    <s v="USD"/>
    <x v="1935"/>
    <x v="1936"/>
    <x v="0"/>
    <x v="108"/>
    <x v="0"/>
    <x v="14"/>
    <x v="1478"/>
    <n v="60.26903448275862"/>
    <x v="4"/>
    <x v="14"/>
    <x v="1936"/>
    <x v="1935"/>
  </r>
  <r>
    <n v="1937"/>
    <s v="GBS Detroit Presents My Pal Val"/>
    <s v="My Pal Val is headed to Groovebox Studios in Detroit, Michigan on June 15th to record and film a live GBS Detroit EP."/>
    <x v="20"/>
    <n v="1123.47"/>
    <x v="0"/>
    <x v="0"/>
    <s v="USD"/>
    <x v="1936"/>
    <x v="1937"/>
    <x v="0"/>
    <x v="60"/>
    <x v="0"/>
    <x v="14"/>
    <x v="1479"/>
    <n v="38.740344827586206"/>
    <x v="4"/>
    <x v="14"/>
    <x v="1937"/>
    <x v="1936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x v="0"/>
    <s v="USD"/>
    <x v="1937"/>
    <x v="1938"/>
    <x v="0"/>
    <x v="229"/>
    <x v="0"/>
    <x v="14"/>
    <x v="1480"/>
    <n v="152.54385964912279"/>
    <x v="4"/>
    <x v="14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x v="0"/>
    <s v="USD"/>
    <x v="1938"/>
    <x v="1939"/>
    <x v="0"/>
    <x v="93"/>
    <x v="0"/>
    <x v="14"/>
    <x v="1076"/>
    <n v="115.3125"/>
    <x v="4"/>
    <x v="14"/>
    <x v="1939"/>
    <x v="1938"/>
  </r>
  <r>
    <n v="1940"/>
    <s v="History Grows: New K. Record"/>
    <s v="K. is about *this* close to finishing up our third record, History Grows.  Now we just need to master it and release it!"/>
    <x v="81"/>
    <n v="1111"/>
    <x v="0"/>
    <x v="0"/>
    <s v="USD"/>
    <x v="1939"/>
    <x v="1940"/>
    <x v="0"/>
    <x v="162"/>
    <x v="0"/>
    <x v="14"/>
    <x v="1481"/>
    <n v="35.838709677419352"/>
    <x v="4"/>
    <x v="14"/>
    <x v="1940"/>
    <x v="1939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x v="0"/>
    <s v="USD"/>
    <x v="1940"/>
    <x v="1941"/>
    <x v="1"/>
    <x v="337"/>
    <x v="0"/>
    <x v="30"/>
    <x v="1482"/>
    <n v="64.570118779438872"/>
    <x v="2"/>
    <x v="30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x v="0"/>
    <s v="USD"/>
    <x v="1941"/>
    <x v="1942"/>
    <x v="1"/>
    <x v="195"/>
    <x v="0"/>
    <x v="30"/>
    <x v="1483"/>
    <n v="87.436000000000007"/>
    <x v="2"/>
    <x v="30"/>
    <x v="1942"/>
    <x v="1941"/>
  </r>
  <r>
    <n v="1943"/>
    <s v="RuuviTag - Open-Source Bluetooth Sensor Beacon"/>
    <s v="Next-gen 100% open-source sensor beacon platform designed especially for makers, developers and IoT companies."/>
    <x v="3"/>
    <n v="170525"/>
    <x v="0"/>
    <x v="0"/>
    <s v="USD"/>
    <x v="1942"/>
    <x v="1943"/>
    <x v="1"/>
    <x v="338"/>
    <x v="0"/>
    <x v="30"/>
    <x v="1484"/>
    <n v="68.815577078288939"/>
    <x v="2"/>
    <x v="30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x v="0"/>
    <s v="USD"/>
    <x v="1943"/>
    <x v="1944"/>
    <x v="1"/>
    <x v="339"/>
    <x v="0"/>
    <x v="30"/>
    <x v="1485"/>
    <n v="176.200223588597"/>
    <x v="2"/>
    <x v="30"/>
    <x v="1944"/>
    <x v="1943"/>
  </r>
  <r>
    <n v="1945"/>
    <s v="Oval - The First Digital HandPan"/>
    <s v="A new electronic musical instrument which allows you to play, learn and perform music using any sound you can imagine."/>
    <x v="57"/>
    <n v="348018"/>
    <x v="0"/>
    <x v="3"/>
    <s v="EUR"/>
    <x v="1944"/>
    <x v="1945"/>
    <x v="1"/>
    <x v="340"/>
    <x v="0"/>
    <x v="30"/>
    <x v="1486"/>
    <n v="511.79117647058825"/>
    <x v="2"/>
    <x v="30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x v="0"/>
    <s v="USD"/>
    <x v="1945"/>
    <x v="1946"/>
    <x v="1"/>
    <x v="16"/>
    <x v="0"/>
    <x v="30"/>
    <x v="1487"/>
    <n v="160.44285714285715"/>
    <x v="2"/>
    <x v="30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x v="0"/>
    <s v="USD"/>
    <x v="1946"/>
    <x v="1947"/>
    <x v="1"/>
    <x v="23"/>
    <x v="0"/>
    <x v="30"/>
    <x v="1488"/>
    <n v="35.003043478260871"/>
    <x v="2"/>
    <x v="30"/>
    <x v="1947"/>
    <x v="1946"/>
  </r>
  <r>
    <n v="1948"/>
    <s v="UDOO X86: The Most Powerful Maker Board Ever"/>
    <s v="10 times more powerful than Raspberry Pi 3, x86 64-bit architecture"/>
    <x v="57"/>
    <n v="800211"/>
    <x v="0"/>
    <x v="0"/>
    <s v="USD"/>
    <x v="1947"/>
    <x v="1948"/>
    <x v="1"/>
    <x v="341"/>
    <x v="0"/>
    <x v="30"/>
    <x v="1489"/>
    <n v="188.50671378091872"/>
    <x v="2"/>
    <x v="30"/>
    <x v="1948"/>
    <x v="1947"/>
  </r>
  <r>
    <n v="1949"/>
    <s v="Shake Your Power"/>
    <s v="#ShakeYourPower brings clean energy to places in the world without electricity through the power of music."/>
    <x v="63"/>
    <n v="53001.3"/>
    <x v="0"/>
    <x v="1"/>
    <s v="GBP"/>
    <x v="1948"/>
    <x v="1949"/>
    <x v="1"/>
    <x v="342"/>
    <x v="0"/>
    <x v="30"/>
    <x v="1490"/>
    <n v="56.204984093319197"/>
    <x v="2"/>
    <x v="30"/>
    <x v="1949"/>
    <x v="1948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x v="0"/>
    <s v="USD"/>
    <x v="1949"/>
    <x v="1950"/>
    <x v="1"/>
    <x v="343"/>
    <x v="0"/>
    <x v="30"/>
    <x v="1491"/>
    <n v="51.3054157782516"/>
    <x v="2"/>
    <x v="30"/>
    <x v="1950"/>
    <x v="1949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x v="0"/>
    <s v="USD"/>
    <x v="1950"/>
    <x v="1951"/>
    <x v="1"/>
    <x v="344"/>
    <x v="0"/>
    <x v="30"/>
    <x v="1492"/>
    <n v="127.36450839328538"/>
    <x v="2"/>
    <x v="30"/>
    <x v="1951"/>
    <x v="1950"/>
  </r>
  <r>
    <n v="1952"/>
    <s v="Nix Color Sensor"/>
    <s v="Nix is a breakthrough smartphone accessory. Just scan an object and instantly view the color on your iPhone, Android, PC, or Mac."/>
    <x v="19"/>
    <n v="69465.33"/>
    <x v="0"/>
    <x v="5"/>
    <s v="CAD"/>
    <x v="1951"/>
    <x v="1952"/>
    <x v="1"/>
    <x v="345"/>
    <x v="0"/>
    <x v="30"/>
    <x v="1493"/>
    <n v="101.85532258064516"/>
    <x v="2"/>
    <x v="30"/>
    <x v="1952"/>
    <x v="1951"/>
  </r>
  <r>
    <n v="1953"/>
    <s v="NTH Music Synthesizer"/>
    <s v="The NTH is an open source music synthesizer featuring instant fun, awesome sound, and a hackable design."/>
    <x v="36"/>
    <n v="33892"/>
    <x v="0"/>
    <x v="0"/>
    <s v="USD"/>
    <x v="1952"/>
    <x v="1953"/>
    <x v="1"/>
    <x v="206"/>
    <x v="0"/>
    <x v="30"/>
    <x v="1494"/>
    <n v="230.55782312925169"/>
    <x v="2"/>
    <x v="30"/>
    <x v="1953"/>
    <x v="1952"/>
  </r>
  <r>
    <n v="1954"/>
    <s v="Orison â€“ Rethink the Power of Energy"/>
    <s v="The First Home Battery System You Simply Plug in to Install"/>
    <x v="63"/>
    <n v="349474"/>
    <x v="0"/>
    <x v="0"/>
    <s v="USD"/>
    <x v="1953"/>
    <x v="1954"/>
    <x v="1"/>
    <x v="119"/>
    <x v="0"/>
    <x v="30"/>
    <x v="1495"/>
    <n v="842.10602409638557"/>
    <x v="2"/>
    <x v="30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x v="0"/>
    <s v="USD"/>
    <x v="1954"/>
    <x v="1955"/>
    <x v="1"/>
    <x v="126"/>
    <x v="0"/>
    <x v="30"/>
    <x v="1496"/>
    <n v="577.27593103448271"/>
    <x v="2"/>
    <x v="30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x v="0"/>
    <s v="USD"/>
    <x v="1955"/>
    <x v="1956"/>
    <x v="1"/>
    <x v="346"/>
    <x v="0"/>
    <x v="30"/>
    <x v="1497"/>
    <n v="483.34246575342468"/>
    <x v="2"/>
    <x v="30"/>
    <x v="1956"/>
    <x v="1955"/>
  </r>
  <r>
    <n v="1957"/>
    <s v="freeSoC and freeSoC Mini"/>
    <s v="An open hardware platform for the best microcontroller in the world."/>
    <x v="11"/>
    <n v="50251.41"/>
    <x v="0"/>
    <x v="0"/>
    <s v="USD"/>
    <x v="1956"/>
    <x v="1957"/>
    <x v="1"/>
    <x v="347"/>
    <x v="0"/>
    <x v="30"/>
    <x v="1498"/>
    <n v="76.138500000000008"/>
    <x v="2"/>
    <x v="30"/>
    <x v="1957"/>
    <x v="1956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x v="0"/>
    <s v="USD"/>
    <x v="1957"/>
    <x v="1958"/>
    <x v="1"/>
    <x v="348"/>
    <x v="0"/>
    <x v="30"/>
    <x v="1499"/>
    <n v="74.107684365781708"/>
    <x v="2"/>
    <x v="30"/>
    <x v="1958"/>
    <x v="1957"/>
  </r>
  <r>
    <n v="1959"/>
    <s v="Heat Seek NYC"/>
    <s v="A thermometer that connects to the internet to help New York City turn the heat on for thousands of tenants with no heat in the winter."/>
    <x v="3"/>
    <n v="15673.44"/>
    <x v="0"/>
    <x v="0"/>
    <s v="USD"/>
    <x v="1958"/>
    <x v="1959"/>
    <x v="1"/>
    <x v="349"/>
    <x v="0"/>
    <x v="30"/>
    <x v="1500"/>
    <n v="36.965660377358489"/>
    <x v="2"/>
    <x v="30"/>
    <x v="1959"/>
    <x v="1958"/>
  </r>
  <r>
    <n v="1960"/>
    <s v="TREKKAYAK"/>
    <s v="Trekkayak is an ultralight, durable and inflatable boat to be carried in your backpack to cross a lake or paddle down a river."/>
    <x v="54"/>
    <n v="82532"/>
    <x v="0"/>
    <x v="11"/>
    <s v="SEK"/>
    <x v="1959"/>
    <x v="1960"/>
    <x v="1"/>
    <x v="51"/>
    <x v="0"/>
    <x v="30"/>
    <x v="1501"/>
    <n v="2500.969696969697"/>
    <x v="2"/>
    <x v="30"/>
    <x v="1960"/>
    <x v="1959"/>
  </r>
  <r>
    <n v="1961"/>
    <s v="Public Lab DIY Spectrometry Kit"/>
    <s v="This DIY kit helps analyze materials and contaminants. We need your help to build a library of open-source spectral data."/>
    <x v="3"/>
    <n v="110538.12"/>
    <x v="0"/>
    <x v="0"/>
    <s v="USD"/>
    <x v="1960"/>
    <x v="1961"/>
    <x v="1"/>
    <x v="350"/>
    <x v="0"/>
    <x v="30"/>
    <x v="1502"/>
    <n v="67.690214329454989"/>
    <x v="2"/>
    <x v="30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x v="0"/>
    <s v="USD"/>
    <x v="1961"/>
    <x v="1962"/>
    <x v="1"/>
    <x v="351"/>
    <x v="0"/>
    <x v="30"/>
    <x v="1503"/>
    <n v="63.04738562091503"/>
    <x v="2"/>
    <x v="30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x v="1"/>
    <s v="GBP"/>
    <x v="1962"/>
    <x v="1963"/>
    <x v="1"/>
    <x v="242"/>
    <x v="0"/>
    <x v="30"/>
    <x v="1504"/>
    <n v="117.6"/>
    <x v="2"/>
    <x v="30"/>
    <x v="1963"/>
    <x v="1962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x v="13"/>
    <s v="EUR"/>
    <x v="1963"/>
    <x v="1964"/>
    <x v="1"/>
    <x v="352"/>
    <x v="0"/>
    <x v="30"/>
    <x v="1505"/>
    <n v="180.75185011709601"/>
    <x v="2"/>
    <x v="30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x v="0"/>
    <s v="USD"/>
    <x v="1964"/>
    <x v="1965"/>
    <x v="1"/>
    <x v="273"/>
    <x v="0"/>
    <x v="30"/>
    <x v="1506"/>
    <n v="127.32038834951456"/>
    <x v="2"/>
    <x v="30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x v="0"/>
    <s v="USD"/>
    <x v="1965"/>
    <x v="1966"/>
    <x v="1"/>
    <x v="353"/>
    <x v="0"/>
    <x v="30"/>
    <x v="1507"/>
    <n v="136.6444745538665"/>
    <x v="2"/>
    <x v="30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x v="0"/>
    <s v="USD"/>
    <x v="1966"/>
    <x v="1967"/>
    <x v="1"/>
    <x v="316"/>
    <x v="0"/>
    <x v="30"/>
    <x v="1508"/>
    <n v="182.78024691358024"/>
    <x v="2"/>
    <x v="30"/>
    <x v="1967"/>
    <x v="1966"/>
  </r>
  <r>
    <n v="1968"/>
    <s v="XSHIFTER: World's First Affordable Wireless Shifting System"/>
    <s v="Bringing the advantages of wireless smart shifting to every cyclist. FITS ANY BIKE"/>
    <x v="63"/>
    <n v="142483"/>
    <x v="0"/>
    <x v="0"/>
    <s v="USD"/>
    <x v="1967"/>
    <x v="1968"/>
    <x v="1"/>
    <x v="354"/>
    <x v="0"/>
    <x v="30"/>
    <x v="1509"/>
    <n v="279.37843137254902"/>
    <x v="2"/>
    <x v="30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x v="1"/>
    <s v="GBP"/>
    <x v="1968"/>
    <x v="1969"/>
    <x v="1"/>
    <x v="355"/>
    <x v="0"/>
    <x v="30"/>
    <x v="1510"/>
    <n v="61.375728669846318"/>
    <x v="2"/>
    <x v="30"/>
    <x v="1969"/>
    <x v="1968"/>
  </r>
  <r>
    <n v="1970"/>
    <s v="APOC: Mini Radiation Detector"/>
    <s v="The APOC is a gamma particle detector that will help you learn about radiation and find radioactive things!"/>
    <x v="10"/>
    <n v="56590"/>
    <x v="0"/>
    <x v="0"/>
    <s v="USD"/>
    <x v="1969"/>
    <x v="1970"/>
    <x v="1"/>
    <x v="356"/>
    <x v="0"/>
    <x v="30"/>
    <x v="1511"/>
    <n v="80.727532097004286"/>
    <x v="2"/>
    <x v="30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x v="0"/>
    <s v="USD"/>
    <x v="1970"/>
    <x v="1971"/>
    <x v="1"/>
    <x v="357"/>
    <x v="0"/>
    <x v="30"/>
    <x v="1512"/>
    <n v="272.35590732591254"/>
    <x v="2"/>
    <x v="30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x v="0"/>
    <s v="USD"/>
    <x v="1971"/>
    <x v="1972"/>
    <x v="1"/>
    <x v="146"/>
    <x v="0"/>
    <x v="30"/>
    <x v="1513"/>
    <n v="70.848739495798313"/>
    <x v="2"/>
    <x v="30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x v="0"/>
    <s v="USD"/>
    <x v="1972"/>
    <x v="1973"/>
    <x v="1"/>
    <x v="358"/>
    <x v="0"/>
    <x v="30"/>
    <x v="1514"/>
    <n v="247.94003412969283"/>
    <x v="2"/>
    <x v="30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x v="1"/>
    <s v="GBP"/>
    <x v="1973"/>
    <x v="1974"/>
    <x v="1"/>
    <x v="359"/>
    <x v="0"/>
    <x v="30"/>
    <x v="1515"/>
    <n v="186.81393034825871"/>
    <x v="2"/>
    <x v="30"/>
    <x v="1974"/>
    <x v="1973"/>
  </r>
  <r>
    <n v="1975"/>
    <s v="Bugle2: A DIY Phono Preamp"/>
    <s v="The Bugle2 is a second generation DIY kit phono preamplifier for vinyl playback."/>
    <x v="194"/>
    <n v="33393.339999999997"/>
    <x v="0"/>
    <x v="0"/>
    <s v="USD"/>
    <x v="1974"/>
    <x v="1975"/>
    <x v="1"/>
    <x v="35"/>
    <x v="0"/>
    <x v="30"/>
    <x v="1516"/>
    <n v="131.98948616600788"/>
    <x v="2"/>
    <x v="30"/>
    <x v="1975"/>
    <x v="1974"/>
  </r>
  <r>
    <n v="1976"/>
    <s v="Pi Lite white - Bright white LED display for Raspberry Pi"/>
    <s v="Can you help us make an ultra bright white one a reality?"/>
    <x v="23"/>
    <n v="13864"/>
    <x v="0"/>
    <x v="1"/>
    <s v="GBP"/>
    <x v="1975"/>
    <x v="1976"/>
    <x v="1"/>
    <x v="360"/>
    <x v="0"/>
    <x v="30"/>
    <x v="1517"/>
    <n v="29.310782241014799"/>
    <x v="2"/>
    <x v="30"/>
    <x v="1976"/>
    <x v="1975"/>
  </r>
  <r>
    <n v="1977"/>
    <s v="Ario: Smart Lighting. Better Health."/>
    <s v="Ario learns about you, syncs your body clock, and keeps you healthy through natural lighting patterns."/>
    <x v="63"/>
    <n v="201165"/>
    <x v="0"/>
    <x v="0"/>
    <s v="USD"/>
    <x v="1976"/>
    <x v="1977"/>
    <x v="1"/>
    <x v="361"/>
    <x v="0"/>
    <x v="30"/>
    <x v="1518"/>
    <n v="245.02436053593178"/>
    <x v="2"/>
    <x v="30"/>
    <x v="1977"/>
    <x v="1976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x v="0"/>
    <s v="USD"/>
    <x v="1977"/>
    <x v="1978"/>
    <x v="1"/>
    <x v="362"/>
    <x v="0"/>
    <x v="30"/>
    <x v="1519"/>
    <n v="1323.2540463917526"/>
    <x v="2"/>
    <x v="30"/>
    <x v="1978"/>
    <x v="1977"/>
  </r>
  <r>
    <n v="1979"/>
    <s v="Skybuds - truly wireless earbuds and smartphone case"/>
    <s v="Truly wireless premium earbuds with a battery-boosting smartphone case for charging and storage"/>
    <x v="61"/>
    <n v="229802.31"/>
    <x v="0"/>
    <x v="0"/>
    <s v="USD"/>
    <x v="1978"/>
    <x v="1979"/>
    <x v="1"/>
    <x v="363"/>
    <x v="0"/>
    <x v="30"/>
    <x v="1520"/>
    <n v="282.65966789667897"/>
    <x v="2"/>
    <x v="30"/>
    <x v="1979"/>
    <x v="1978"/>
  </r>
  <r>
    <n v="1980"/>
    <s v="YOUMO - Your Smart Modular Power Strip"/>
    <s v="Multi-power charging that is smarter, stylish and designed for you."/>
    <x v="63"/>
    <n v="177412.01"/>
    <x v="0"/>
    <x v="12"/>
    <s v="EUR"/>
    <x v="1979"/>
    <x v="1980"/>
    <x v="1"/>
    <x v="364"/>
    <x v="0"/>
    <x v="30"/>
    <x v="1521"/>
    <n v="91.214401028277635"/>
    <x v="2"/>
    <x v="30"/>
    <x v="1980"/>
    <x v="1979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x v="5"/>
    <s v="CAD"/>
    <x v="1980"/>
    <x v="1981"/>
    <x v="0"/>
    <x v="8"/>
    <x v="1"/>
    <x v="31"/>
    <x v="1522"/>
    <n v="31.75"/>
    <x v="8"/>
    <x v="31"/>
    <x v="1981"/>
    <x v="1980"/>
  </r>
  <r>
    <n v="1982"/>
    <s v="Lonely Boy: 55 male models 200s sensual expression"/>
    <s v="Express a very dark place in my childhood. Release my emotions through photography in a form of Art."/>
    <x v="237"/>
    <n v="0"/>
    <x v="2"/>
    <x v="7"/>
    <s v="HKD"/>
    <x v="1981"/>
    <x v="1982"/>
    <x v="0"/>
    <x v="78"/>
    <x v="1"/>
    <x v="31"/>
    <x v="109"/>
    <e v="#DIV/0!"/>
    <x v="8"/>
    <x v="31"/>
    <x v="1982"/>
    <x v="1981"/>
  </r>
  <r>
    <n v="1983"/>
    <s v="Vegans of Hawai'i - 140'000 Strong?"/>
    <s v="A vegan photographer bringing Hawaii to the tipping point of plant pure wisdom, featuring the most influential early adopters."/>
    <x v="287"/>
    <n v="1419"/>
    <x v="2"/>
    <x v="0"/>
    <s v="USD"/>
    <x v="1982"/>
    <x v="1983"/>
    <x v="0"/>
    <x v="38"/>
    <x v="1"/>
    <x v="31"/>
    <x v="1523"/>
    <n v="88.6875"/>
    <x v="8"/>
    <x v="31"/>
    <x v="1983"/>
    <x v="1982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x v="0"/>
    <s v="USD"/>
    <x v="1983"/>
    <x v="1984"/>
    <x v="0"/>
    <x v="63"/>
    <x v="1"/>
    <x v="31"/>
    <x v="1524"/>
    <n v="453.14285714285717"/>
    <x v="8"/>
    <x v="31"/>
    <x v="1984"/>
    <x v="1983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x v="1"/>
    <s v="GBP"/>
    <x v="1984"/>
    <x v="1985"/>
    <x v="0"/>
    <x v="80"/>
    <x v="1"/>
    <x v="31"/>
    <x v="1525"/>
    <n v="12.75"/>
    <x v="8"/>
    <x v="31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x v="1"/>
    <s v="GBP"/>
    <x v="1985"/>
    <x v="1986"/>
    <x v="0"/>
    <x v="29"/>
    <x v="1"/>
    <x v="31"/>
    <x v="833"/>
    <n v="1"/>
    <x v="8"/>
    <x v="31"/>
    <x v="1986"/>
    <x v="1985"/>
  </r>
  <r>
    <n v="1987"/>
    <s v="Ethiopia: Beheld"/>
    <s v="A collection of images that depicts the beauty and diversity within Ethiopia"/>
    <x v="62"/>
    <n v="2336"/>
    <x v="2"/>
    <x v="1"/>
    <s v="GBP"/>
    <x v="1986"/>
    <x v="1987"/>
    <x v="0"/>
    <x v="33"/>
    <x v="1"/>
    <x v="31"/>
    <x v="1526"/>
    <n v="83.428571428571431"/>
    <x v="8"/>
    <x v="31"/>
    <x v="1987"/>
    <x v="1986"/>
  </r>
  <r>
    <n v="1988"/>
    <s v="Phillip Michael Photography"/>
    <s v="Expressing art in an image!"/>
    <x v="12"/>
    <n v="25"/>
    <x v="2"/>
    <x v="0"/>
    <s v="USD"/>
    <x v="1987"/>
    <x v="1988"/>
    <x v="0"/>
    <x v="29"/>
    <x v="1"/>
    <x v="31"/>
    <x v="151"/>
    <n v="25"/>
    <x v="8"/>
    <x v="31"/>
    <x v="1988"/>
    <x v="1987"/>
  </r>
  <r>
    <n v="1989"/>
    <s v="Shutters of Hope: The Real Faces of Infertility"/>
    <s v="Creating an awareness for infertility through photographing families and showcasing the real faces of infertility."/>
    <x v="10"/>
    <n v="50"/>
    <x v="2"/>
    <x v="0"/>
    <s v="USD"/>
    <x v="1988"/>
    <x v="1989"/>
    <x v="0"/>
    <x v="29"/>
    <x v="1"/>
    <x v="31"/>
    <x v="460"/>
    <n v="50"/>
    <x v="8"/>
    <x v="31"/>
    <x v="1989"/>
    <x v="1988"/>
  </r>
  <r>
    <n v="1990"/>
    <s v="The Virgin of the Path"/>
    <s v="An art nude photography book that includes traditional black and white sepia nudes as well as experimiental color nudes."/>
    <x v="9"/>
    <n v="509"/>
    <x v="2"/>
    <x v="0"/>
    <s v="USD"/>
    <x v="1989"/>
    <x v="1990"/>
    <x v="0"/>
    <x v="81"/>
    <x v="1"/>
    <x v="31"/>
    <x v="1527"/>
    <n v="101.8"/>
    <x v="8"/>
    <x v="31"/>
    <x v="1990"/>
    <x v="1989"/>
  </r>
  <r>
    <n v="1991"/>
    <s v="Portraits of Resilience"/>
    <s v="Taking (and giving) professional portraits of survivors of human trafficking in Myanmar."/>
    <x v="13"/>
    <n v="140"/>
    <x v="2"/>
    <x v="0"/>
    <s v="USD"/>
    <x v="1990"/>
    <x v="1991"/>
    <x v="0"/>
    <x v="83"/>
    <x v="1"/>
    <x v="31"/>
    <x v="1528"/>
    <n v="46.666666666666664"/>
    <x v="8"/>
    <x v="31"/>
    <x v="1991"/>
    <x v="1990"/>
  </r>
  <r>
    <n v="1992"/>
    <s v="The Wonderful World of Princes &amp; Princesses"/>
    <s v="A complete revamp of all the Disney Princes &amp; Princesses!"/>
    <x v="15"/>
    <n v="2"/>
    <x v="2"/>
    <x v="0"/>
    <s v="USD"/>
    <x v="1991"/>
    <x v="1992"/>
    <x v="0"/>
    <x v="84"/>
    <x v="1"/>
    <x v="31"/>
    <x v="1529"/>
    <n v="1"/>
    <x v="8"/>
    <x v="31"/>
    <x v="1992"/>
    <x v="1991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x v="1"/>
    <s v="GBP"/>
    <x v="1992"/>
    <x v="1993"/>
    <x v="0"/>
    <x v="78"/>
    <x v="1"/>
    <x v="31"/>
    <x v="109"/>
    <e v="#DIV/0!"/>
    <x v="8"/>
    <x v="31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x v="0"/>
    <s v="USD"/>
    <x v="1993"/>
    <x v="1994"/>
    <x v="0"/>
    <x v="78"/>
    <x v="1"/>
    <x v="31"/>
    <x v="109"/>
    <e v="#DIV/0!"/>
    <x v="8"/>
    <x v="31"/>
    <x v="1994"/>
    <x v="1993"/>
  </r>
  <r>
    <n v="1995"/>
    <s v="The Girl With(out) The Camera"/>
    <s v="I'm looking to pursue my dream of becoming a full time photographer, using my current creative experience as a graphic designer."/>
    <x v="28"/>
    <n v="78"/>
    <x v="2"/>
    <x v="5"/>
    <s v="CAD"/>
    <x v="1994"/>
    <x v="1995"/>
    <x v="0"/>
    <x v="83"/>
    <x v="1"/>
    <x v="31"/>
    <x v="1530"/>
    <n v="26"/>
    <x v="8"/>
    <x v="31"/>
    <x v="1995"/>
    <x v="1994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x v="0"/>
    <s v="USD"/>
    <x v="1995"/>
    <x v="1996"/>
    <x v="0"/>
    <x v="78"/>
    <x v="1"/>
    <x v="31"/>
    <x v="109"/>
    <e v="#DIV/0!"/>
    <x v="8"/>
    <x v="31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x v="0"/>
    <s v="USD"/>
    <x v="1996"/>
    <x v="1997"/>
    <x v="0"/>
    <x v="78"/>
    <x v="1"/>
    <x v="31"/>
    <x v="109"/>
    <e v="#DIV/0!"/>
    <x v="8"/>
    <x v="31"/>
    <x v="1997"/>
    <x v="1996"/>
  </r>
  <r>
    <n v="1998"/>
    <s v="Photography from Below"/>
    <s v="I am moving to Guatemala to document and report on the growing community resistance movements across Central America and Mexico"/>
    <x v="30"/>
    <n v="655"/>
    <x v="2"/>
    <x v="0"/>
    <s v="USD"/>
    <x v="1997"/>
    <x v="1998"/>
    <x v="0"/>
    <x v="83"/>
    <x v="1"/>
    <x v="31"/>
    <x v="1531"/>
    <n v="218.33333333333334"/>
    <x v="8"/>
    <x v="31"/>
    <x v="1998"/>
    <x v="1997"/>
  </r>
  <r>
    <n v="1999"/>
    <s v="Planet Venus"/>
    <s v="This is a portrait photo project aiming to inspire women to explore themselves and live their passion"/>
    <x v="310"/>
    <n v="236"/>
    <x v="2"/>
    <x v="1"/>
    <s v="GBP"/>
    <x v="1998"/>
    <x v="1999"/>
    <x v="0"/>
    <x v="63"/>
    <x v="1"/>
    <x v="31"/>
    <x v="1532"/>
    <n v="33.714285714285715"/>
    <x v="8"/>
    <x v="31"/>
    <x v="1999"/>
    <x v="1998"/>
  </r>
  <r>
    <n v="2000"/>
    <s v="Jacs+Cam 2016 calendar"/>
    <s v="What do you get when you combine 2 of the hottest alt-models in North America with one Canadian photographer? Make a CALENDAR!!!"/>
    <x v="10"/>
    <n v="625"/>
    <x v="2"/>
    <x v="5"/>
    <s v="CAD"/>
    <x v="1999"/>
    <x v="2000"/>
    <x v="0"/>
    <x v="20"/>
    <x v="1"/>
    <x v="31"/>
    <x v="856"/>
    <n v="25"/>
    <x v="8"/>
    <x v="31"/>
    <x v="2000"/>
    <x v="1999"/>
  </r>
  <r>
    <n v="2001"/>
    <s v="Nuimo: Seamless Smart Home Interface"/>
    <s v="Nuimo is a universal controller for the internet of things. Control your music, lights, locks and more."/>
    <x v="56"/>
    <n v="210171"/>
    <x v="0"/>
    <x v="12"/>
    <s v="EUR"/>
    <x v="2000"/>
    <x v="2001"/>
    <x v="1"/>
    <x v="365"/>
    <x v="0"/>
    <x v="30"/>
    <x v="1533"/>
    <n v="128.38790470372632"/>
    <x v="2"/>
    <x v="30"/>
    <x v="2001"/>
    <x v="2000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x v="0"/>
    <s v="USD"/>
    <x v="2001"/>
    <x v="2002"/>
    <x v="1"/>
    <x v="366"/>
    <x v="0"/>
    <x v="30"/>
    <x v="1534"/>
    <n v="78.834261818181815"/>
    <x v="2"/>
    <x v="30"/>
    <x v="2002"/>
    <x v="2001"/>
  </r>
  <r>
    <n v="2003"/>
    <s v="velosynth"/>
    <s v="velosynth is an open-source bicycle interaction synthesizer. it interprets the speed and acceleration of a bicycle into expressive audio feedback."/>
    <x v="2"/>
    <n v="1560"/>
    <x v="0"/>
    <x v="0"/>
    <s v="USD"/>
    <x v="2002"/>
    <x v="2003"/>
    <x v="1"/>
    <x v="57"/>
    <x v="0"/>
    <x v="30"/>
    <x v="1535"/>
    <n v="91.764705882352942"/>
    <x v="2"/>
    <x v="30"/>
    <x v="2003"/>
    <x v="2002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x v="0"/>
    <s v="USD"/>
    <x v="2003"/>
    <x v="2004"/>
    <x v="1"/>
    <x v="178"/>
    <x v="0"/>
    <x v="30"/>
    <x v="1536"/>
    <n v="331.10237288135596"/>
    <x v="2"/>
    <x v="30"/>
    <x v="2004"/>
    <x v="2003"/>
  </r>
  <r>
    <n v="2005"/>
    <s v="bassAware Holster"/>
    <s v="The bassAware Holster is a new type of wearable audio technology that uses vibration to create a massive bass experience."/>
    <x v="11"/>
    <n v="37104.03"/>
    <x v="0"/>
    <x v="0"/>
    <s v="USD"/>
    <x v="2004"/>
    <x v="2005"/>
    <x v="1"/>
    <x v="277"/>
    <x v="0"/>
    <x v="30"/>
    <x v="1537"/>
    <n v="194.26193717277485"/>
    <x v="2"/>
    <x v="30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x v="0"/>
    <s v="USD"/>
    <x v="2005"/>
    <x v="2006"/>
    <x v="1"/>
    <x v="175"/>
    <x v="0"/>
    <x v="30"/>
    <x v="1538"/>
    <n v="408.97689768976898"/>
    <x v="2"/>
    <x v="30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x v="0"/>
    <s v="USD"/>
    <x v="2006"/>
    <x v="2007"/>
    <x v="1"/>
    <x v="89"/>
    <x v="0"/>
    <x v="30"/>
    <x v="1539"/>
    <n v="84.459270072992695"/>
    <x v="2"/>
    <x v="30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x v="0"/>
    <s v="USD"/>
    <x v="2007"/>
    <x v="2008"/>
    <x v="1"/>
    <x v="14"/>
    <x v="0"/>
    <x v="30"/>
    <x v="1540"/>
    <n v="44.853658536585364"/>
    <x v="2"/>
    <x v="30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x v="12"/>
    <s v="EUR"/>
    <x v="2008"/>
    <x v="2009"/>
    <x v="1"/>
    <x v="367"/>
    <x v="0"/>
    <x v="30"/>
    <x v="1541"/>
    <n v="383.3643216080402"/>
    <x v="2"/>
    <x v="30"/>
    <x v="2009"/>
    <x v="2008"/>
  </r>
  <r>
    <n v="2010"/>
    <s v="Weighitz: Weigh Smarter"/>
    <s v="Weighitz are miniature smart scales designed to weigh anything in the home."/>
    <x v="11"/>
    <n v="96015.9"/>
    <x v="0"/>
    <x v="0"/>
    <s v="USD"/>
    <x v="2009"/>
    <x v="2010"/>
    <x v="1"/>
    <x v="368"/>
    <x v="0"/>
    <x v="30"/>
    <x v="1542"/>
    <n v="55.276856649395505"/>
    <x v="2"/>
    <x v="30"/>
    <x v="2010"/>
    <x v="2009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x v="15"/>
    <s v="EUR"/>
    <x v="2010"/>
    <x v="2011"/>
    <x v="1"/>
    <x v="369"/>
    <x v="0"/>
    <x v="30"/>
    <x v="1543"/>
    <n v="422.02059732234807"/>
    <x v="2"/>
    <x v="30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x v="0"/>
    <s v="USD"/>
    <x v="2011"/>
    <x v="2012"/>
    <x v="1"/>
    <x v="275"/>
    <x v="0"/>
    <x v="30"/>
    <x v="1544"/>
    <n v="64.180327868852459"/>
    <x v="2"/>
    <x v="30"/>
    <x v="2012"/>
    <x v="2011"/>
  </r>
  <r>
    <n v="2013"/>
    <s v="Portal: Turbocharged WiFi"/>
    <s v="Crowds can slow WiFi to a crawl, but not Portal. Stream ultraHD videos without buffering and play Internet games without lagging."/>
    <x v="292"/>
    <n v="791862"/>
    <x v="0"/>
    <x v="0"/>
    <s v="USD"/>
    <x v="2012"/>
    <x v="2013"/>
    <x v="1"/>
    <x v="370"/>
    <x v="0"/>
    <x v="30"/>
    <x v="1545"/>
    <n v="173.57781674704077"/>
    <x v="2"/>
    <x v="30"/>
    <x v="2013"/>
    <x v="2012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x v="0"/>
    <s v="USD"/>
    <x v="2013"/>
    <x v="2014"/>
    <x v="1"/>
    <x v="371"/>
    <x v="0"/>
    <x v="30"/>
    <x v="1546"/>
    <n v="88.601680840609291"/>
    <x v="2"/>
    <x v="30"/>
    <x v="2014"/>
    <x v="2013"/>
  </r>
  <r>
    <n v="2015"/>
    <s v="ExtraCore (Arduino Compatible)"/>
    <s v="ExtraCore is a 1&quot; x 1&quot; 22 I/O pin Arduino Compatible. It's 1.7 grams and 16mhz of tiny Arduino style coolness."/>
    <x v="312"/>
    <n v="8136.01"/>
    <x v="0"/>
    <x v="0"/>
    <s v="USD"/>
    <x v="2014"/>
    <x v="2015"/>
    <x v="1"/>
    <x v="372"/>
    <x v="0"/>
    <x v="30"/>
    <x v="1547"/>
    <n v="50.222283950617282"/>
    <x v="2"/>
    <x v="30"/>
    <x v="2015"/>
    <x v="2014"/>
  </r>
  <r>
    <n v="2016"/>
    <s v="Hydra: a triple-output power supply for electronics projects"/>
    <s v="A smart, compact power supply designed to power anything, anywhere"/>
    <x v="3"/>
    <n v="92154.22"/>
    <x v="0"/>
    <x v="0"/>
    <s v="USD"/>
    <x v="2015"/>
    <x v="2016"/>
    <x v="1"/>
    <x v="373"/>
    <x v="0"/>
    <x v="30"/>
    <x v="1548"/>
    <n v="192.38876826722338"/>
    <x v="2"/>
    <x v="30"/>
    <x v="2016"/>
    <x v="2015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x v="0"/>
    <s v="USD"/>
    <x v="2016"/>
    <x v="2017"/>
    <x v="1"/>
    <x v="374"/>
    <x v="0"/>
    <x v="30"/>
    <x v="1549"/>
    <n v="73.416901408450698"/>
    <x v="2"/>
    <x v="30"/>
    <x v="2017"/>
    <x v="2016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x v="17"/>
    <s v="EUR"/>
    <x v="2017"/>
    <x v="2018"/>
    <x v="1"/>
    <x v="375"/>
    <x v="0"/>
    <x v="30"/>
    <x v="1550"/>
    <n v="147.68495555555555"/>
    <x v="2"/>
    <x v="30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x v="0"/>
    <s v="USD"/>
    <x v="2018"/>
    <x v="2019"/>
    <x v="1"/>
    <x v="376"/>
    <x v="0"/>
    <x v="30"/>
    <x v="1551"/>
    <n v="108.96848314606741"/>
    <x v="2"/>
    <x v="30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x v="0"/>
    <s v="USD"/>
    <x v="2019"/>
    <x v="2020"/>
    <x v="1"/>
    <x v="259"/>
    <x v="0"/>
    <x v="30"/>
    <x v="1552"/>
    <n v="23.647540983606557"/>
    <x v="2"/>
    <x v="30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x v="0"/>
    <s v="USD"/>
    <x v="2020"/>
    <x v="2021"/>
    <x v="1"/>
    <x v="195"/>
    <x v="0"/>
    <x v="30"/>
    <x v="1553"/>
    <n v="147.94736842105263"/>
    <x v="2"/>
    <x v="30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x v="0"/>
    <s v="USD"/>
    <x v="2021"/>
    <x v="2022"/>
    <x v="1"/>
    <x v="166"/>
    <x v="0"/>
    <x v="30"/>
    <x v="1554"/>
    <n v="385.03692307692307"/>
    <x v="2"/>
    <x v="30"/>
    <x v="2022"/>
    <x v="2021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x v="0"/>
    <s v="USD"/>
    <x v="2022"/>
    <x v="2023"/>
    <x v="1"/>
    <x v="377"/>
    <x v="0"/>
    <x v="30"/>
    <x v="1555"/>
    <n v="457.39093484419266"/>
    <x v="2"/>
    <x v="30"/>
    <x v="2023"/>
    <x v="2022"/>
  </r>
  <r>
    <n v="2024"/>
    <s v="RA 3D printer controller by Elefu"/>
    <s v="RA - 3D Printer board. This board can control 3 extruders, bed heaters, Elefu control panel, 4 temp monitors, lighting and more."/>
    <x v="23"/>
    <n v="23414"/>
    <x v="0"/>
    <x v="0"/>
    <s v="USD"/>
    <x v="2023"/>
    <x v="2024"/>
    <x v="1"/>
    <x v="217"/>
    <x v="0"/>
    <x v="30"/>
    <x v="1556"/>
    <n v="222.99047619047619"/>
    <x v="2"/>
    <x v="30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x v="12"/>
    <s v="EUR"/>
    <x v="2024"/>
    <x v="2025"/>
    <x v="1"/>
    <x v="378"/>
    <x v="0"/>
    <x v="30"/>
    <x v="1557"/>
    <n v="220.74074074074073"/>
    <x v="2"/>
    <x v="30"/>
    <x v="2025"/>
    <x v="2024"/>
  </r>
  <r>
    <n v="2026"/>
    <s v="MIDI Sprout - Biodata Sonification Device"/>
    <s v="MIDI Sprout enables plants to play synthesizers in real time."/>
    <x v="31"/>
    <n v="33370.769999999997"/>
    <x v="0"/>
    <x v="0"/>
    <s v="USD"/>
    <x v="2025"/>
    <x v="2026"/>
    <x v="1"/>
    <x v="379"/>
    <x v="0"/>
    <x v="30"/>
    <x v="1558"/>
    <n v="73.503898678414089"/>
    <x v="2"/>
    <x v="30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x v="0"/>
    <s v="USD"/>
    <x v="2026"/>
    <x v="2027"/>
    <x v="1"/>
    <x v="380"/>
    <x v="0"/>
    <x v="30"/>
    <x v="1559"/>
    <n v="223.09647495361781"/>
    <x v="2"/>
    <x v="30"/>
    <x v="2027"/>
    <x v="2026"/>
  </r>
  <r>
    <n v="2028"/>
    <s v="Building the Open Source Bussard Fusion Reactor "/>
    <s v="Building an open source Bussard fusion reactor, aka the Polywell."/>
    <x v="9"/>
    <n v="3785"/>
    <x v="0"/>
    <x v="0"/>
    <s v="USD"/>
    <x v="2027"/>
    <x v="2028"/>
    <x v="1"/>
    <x v="1"/>
    <x v="0"/>
    <x v="30"/>
    <x v="1560"/>
    <n v="47.911392405063289"/>
    <x v="2"/>
    <x v="30"/>
    <x v="2028"/>
    <x v="2027"/>
  </r>
  <r>
    <n v="2029"/>
    <s v="Lumin8 Pro"/>
    <s v="Lumin8 Pro is a fun and easy to use light controller that makes light dance to your favorite music."/>
    <x v="30"/>
    <n v="9030"/>
    <x v="0"/>
    <x v="0"/>
    <s v="USD"/>
    <x v="2028"/>
    <x v="2029"/>
    <x v="1"/>
    <x v="225"/>
    <x v="0"/>
    <x v="30"/>
    <x v="1561"/>
    <n v="96.063829787234042"/>
    <x v="2"/>
    <x v="30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x v="1"/>
    <s v="GBP"/>
    <x v="2029"/>
    <x v="2030"/>
    <x v="1"/>
    <x v="381"/>
    <x v="0"/>
    <x v="30"/>
    <x v="1562"/>
    <n v="118.6144"/>
    <x v="2"/>
    <x v="30"/>
    <x v="2030"/>
    <x v="2029"/>
  </r>
  <r>
    <n v="2031"/>
    <s v="Linkio: the $100 Smart Home Devices Solution"/>
    <s v="With Linkio you can use your smartphone to control every electronic you own- for only $100!"/>
    <x v="63"/>
    <n v="60175"/>
    <x v="0"/>
    <x v="9"/>
    <s v="EUR"/>
    <x v="2030"/>
    <x v="2031"/>
    <x v="1"/>
    <x v="278"/>
    <x v="0"/>
    <x v="30"/>
    <x v="1563"/>
    <n v="118.45472440944881"/>
    <x v="2"/>
    <x v="30"/>
    <x v="2031"/>
    <x v="2030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x v="0"/>
    <s v="USD"/>
    <x v="2031"/>
    <x v="2032"/>
    <x v="1"/>
    <x v="382"/>
    <x v="0"/>
    <x v="30"/>
    <x v="1564"/>
    <n v="143.21468926553672"/>
    <x v="2"/>
    <x v="30"/>
    <x v="2032"/>
    <x v="2031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x v="0"/>
    <s v="USD"/>
    <x v="2032"/>
    <x v="2033"/>
    <x v="1"/>
    <x v="150"/>
    <x v="0"/>
    <x v="30"/>
    <x v="1565"/>
    <n v="282.71518987341773"/>
    <x v="2"/>
    <x v="30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x v="0"/>
    <s v="USD"/>
    <x v="2033"/>
    <x v="2034"/>
    <x v="1"/>
    <x v="278"/>
    <x v="0"/>
    <x v="30"/>
    <x v="1566"/>
    <n v="593.93620078740162"/>
    <x v="2"/>
    <x v="30"/>
    <x v="2034"/>
    <x v="2033"/>
  </r>
  <r>
    <n v="2035"/>
    <s v="OpenBCI: Biosensing for Everybody"/>
    <s v="Announcing the GANGLION and the ULTRACORTEXâ€”a $99 biodata acquisition device and a 3D-printed, brain-sensing headset."/>
    <x v="58"/>
    <n v="168829.14"/>
    <x v="0"/>
    <x v="0"/>
    <s v="USD"/>
    <x v="2034"/>
    <x v="2035"/>
    <x v="1"/>
    <x v="383"/>
    <x v="0"/>
    <x v="30"/>
    <x v="1567"/>
    <n v="262.15704968944101"/>
    <x v="2"/>
    <x v="30"/>
    <x v="2035"/>
    <x v="2034"/>
  </r>
  <r>
    <n v="2036"/>
    <s v="L.E.D Portable Charger"/>
    <s v="A high-capacity portable charger with LED lights keeps your iPhone, iPad, smartphones, tablets and other devices juiced up on-the-go."/>
    <x v="11"/>
    <n v="39500.5"/>
    <x v="0"/>
    <x v="0"/>
    <s v="USD"/>
    <x v="2035"/>
    <x v="2036"/>
    <x v="1"/>
    <x v="384"/>
    <x v="0"/>
    <x v="30"/>
    <x v="1568"/>
    <n v="46.580778301886795"/>
    <x v="2"/>
    <x v="30"/>
    <x v="2036"/>
    <x v="2035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x v="0"/>
    <s v="USD"/>
    <x v="2036"/>
    <x v="2037"/>
    <x v="1"/>
    <x v="385"/>
    <x v="0"/>
    <x v="30"/>
    <x v="1569"/>
    <n v="70.041118881118877"/>
    <x v="2"/>
    <x v="30"/>
    <x v="2037"/>
    <x v="2036"/>
  </r>
  <r>
    <n v="2038"/>
    <s v="OWL Programmable Effects Pedal"/>
    <s v="The OWL is an open source, open hardware, reprogrammable effects pedal designed for musicians, coders, and hackers."/>
    <x v="6"/>
    <n v="33641"/>
    <x v="0"/>
    <x v="1"/>
    <s v="GBP"/>
    <x v="2037"/>
    <x v="2038"/>
    <x v="1"/>
    <x v="386"/>
    <x v="0"/>
    <x v="30"/>
    <x v="1570"/>
    <n v="164.90686274509804"/>
    <x v="2"/>
    <x v="30"/>
    <x v="2038"/>
    <x v="2037"/>
  </r>
  <r>
    <n v="2039"/>
    <s v="ODIN2: Smart Projector for movies, video calls, and apps"/>
    <s v="Open up your digital worlds with the most sophisticated, intuitive android smart projector."/>
    <x v="152"/>
    <n v="170271"/>
    <x v="0"/>
    <x v="0"/>
    <s v="USD"/>
    <x v="2038"/>
    <x v="2039"/>
    <x v="1"/>
    <x v="169"/>
    <x v="0"/>
    <x v="30"/>
    <x v="1571"/>
    <n v="449.26385224274406"/>
    <x v="2"/>
    <x v="30"/>
    <x v="2039"/>
    <x v="2038"/>
  </r>
  <r>
    <n v="2040"/>
    <s v="Programmable Capacitor"/>
    <s v="4.29 Billion+ Capacitor Combinations._x000a_No Coding Required."/>
    <x v="9"/>
    <n v="7445.14"/>
    <x v="0"/>
    <x v="0"/>
    <s v="USD"/>
    <x v="2039"/>
    <x v="2040"/>
    <x v="1"/>
    <x v="197"/>
    <x v="0"/>
    <x v="30"/>
    <x v="1572"/>
    <n v="27.472841328413285"/>
    <x v="2"/>
    <x v="30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x v="0"/>
    <s v="USD"/>
    <x v="2040"/>
    <x v="2041"/>
    <x v="0"/>
    <x v="148"/>
    <x v="0"/>
    <x v="30"/>
    <x v="1573"/>
    <n v="143.97499999999999"/>
    <x v="2"/>
    <x v="30"/>
    <x v="2041"/>
    <x v="2040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x v="0"/>
    <s v="USD"/>
    <x v="2041"/>
    <x v="2042"/>
    <x v="0"/>
    <x v="205"/>
    <x v="0"/>
    <x v="30"/>
    <x v="1574"/>
    <n v="88.23571428571428"/>
    <x v="2"/>
    <x v="30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x v="0"/>
    <s v="USD"/>
    <x v="2042"/>
    <x v="2043"/>
    <x v="0"/>
    <x v="189"/>
    <x v="0"/>
    <x v="30"/>
    <x v="1575"/>
    <n v="36.326424870466319"/>
    <x v="2"/>
    <x v="30"/>
    <x v="2043"/>
    <x v="2042"/>
  </r>
  <r>
    <n v="2044"/>
    <s v="PiSoC: Learn to Create"/>
    <s v="The PiSoC is an open source development platform which gives each person a unique opportunity to create, regardless of skill level."/>
    <x v="36"/>
    <n v="16232"/>
    <x v="0"/>
    <x v="0"/>
    <s v="USD"/>
    <x v="2043"/>
    <x v="2044"/>
    <x v="0"/>
    <x v="387"/>
    <x v="0"/>
    <x v="30"/>
    <x v="1576"/>
    <n v="90.177777777777777"/>
    <x v="2"/>
    <x v="30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x v="0"/>
    <s v="USD"/>
    <x v="2044"/>
    <x v="2045"/>
    <x v="0"/>
    <x v="40"/>
    <x v="0"/>
    <x v="30"/>
    <x v="1577"/>
    <n v="152.62361216730039"/>
    <x v="2"/>
    <x v="30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x v="0"/>
    <s v="USD"/>
    <x v="2045"/>
    <x v="2046"/>
    <x v="0"/>
    <x v="37"/>
    <x v="0"/>
    <x v="30"/>
    <x v="1578"/>
    <n v="55.806451612903224"/>
    <x v="2"/>
    <x v="30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x v="2"/>
    <s v="AUD"/>
    <x v="2046"/>
    <x v="2047"/>
    <x v="0"/>
    <x v="388"/>
    <x v="0"/>
    <x v="30"/>
    <x v="1579"/>
    <n v="227.85327313769753"/>
    <x v="2"/>
    <x v="30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x v="0"/>
    <s v="USD"/>
    <x v="2047"/>
    <x v="2048"/>
    <x v="0"/>
    <x v="389"/>
    <x v="0"/>
    <x v="30"/>
    <x v="1580"/>
    <n v="91.82989803350327"/>
    <x v="2"/>
    <x v="30"/>
    <x v="2048"/>
    <x v="2047"/>
  </r>
  <r>
    <n v="2049"/>
    <s v="LOCK8 - the World's First Smart Bike Lock"/>
    <s v="Keyless. Alarm secured. GPS tracking."/>
    <x v="63"/>
    <n v="60095.35"/>
    <x v="0"/>
    <x v="1"/>
    <s v="GBP"/>
    <x v="2048"/>
    <x v="2049"/>
    <x v="0"/>
    <x v="390"/>
    <x v="0"/>
    <x v="30"/>
    <x v="1581"/>
    <n v="80.991037735849048"/>
    <x v="2"/>
    <x v="30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x v="0"/>
    <s v="USD"/>
    <x v="2049"/>
    <x v="2050"/>
    <x v="0"/>
    <x v="203"/>
    <x v="0"/>
    <x v="30"/>
    <x v="1582"/>
    <n v="278.39411764705881"/>
    <x v="2"/>
    <x v="30"/>
    <x v="2050"/>
    <x v="2049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x v="0"/>
    <s v="USD"/>
    <x v="2050"/>
    <x v="2051"/>
    <x v="0"/>
    <x v="391"/>
    <x v="0"/>
    <x v="30"/>
    <x v="1583"/>
    <n v="43.095041322314053"/>
    <x v="2"/>
    <x v="30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x v="0"/>
    <s v="USD"/>
    <x v="2051"/>
    <x v="2052"/>
    <x v="0"/>
    <x v="392"/>
    <x v="0"/>
    <x v="30"/>
    <x v="1584"/>
    <n v="326.29205175600737"/>
    <x v="2"/>
    <x v="30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x v="0"/>
    <s v="USD"/>
    <x v="2052"/>
    <x v="2053"/>
    <x v="0"/>
    <x v="212"/>
    <x v="0"/>
    <x v="30"/>
    <x v="1585"/>
    <n v="41.743801652892564"/>
    <x v="2"/>
    <x v="30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x v="1"/>
    <s v="GBP"/>
    <x v="2053"/>
    <x v="2054"/>
    <x v="0"/>
    <x v="393"/>
    <x v="0"/>
    <x v="30"/>
    <x v="1586"/>
    <n v="64.020933977455712"/>
    <x v="2"/>
    <x v="30"/>
    <x v="2054"/>
    <x v="2053"/>
  </r>
  <r>
    <n v="2055"/>
    <s v="The I2C and SPI Education System"/>
    <s v="An Arduino compatible shield matched with a web based tutorial system to teach you how to talk with I2C and SPI components."/>
    <x v="12"/>
    <n v="10045"/>
    <x v="0"/>
    <x v="0"/>
    <s v="USD"/>
    <x v="2054"/>
    <x v="2055"/>
    <x v="0"/>
    <x v="21"/>
    <x v="0"/>
    <x v="30"/>
    <x v="1587"/>
    <n v="99.455445544554451"/>
    <x v="2"/>
    <x v="30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x v="0"/>
    <s v="USD"/>
    <x v="2055"/>
    <x v="2056"/>
    <x v="0"/>
    <x v="394"/>
    <x v="0"/>
    <x v="30"/>
    <x v="1588"/>
    <n v="138.49458483754512"/>
    <x v="2"/>
    <x v="30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x v="1"/>
    <s v="GBP"/>
    <x v="2056"/>
    <x v="2057"/>
    <x v="0"/>
    <x v="395"/>
    <x v="0"/>
    <x v="30"/>
    <x v="1589"/>
    <n v="45.547792792792798"/>
    <x v="2"/>
    <x v="30"/>
    <x v="2057"/>
    <x v="2056"/>
  </r>
  <r>
    <n v="2058"/>
    <s v="Raspberry Pi Debug Clip"/>
    <s v="Making using the serial terminal on the Raspberry Pi as easy as Pi!"/>
    <x v="317"/>
    <n v="4308"/>
    <x v="0"/>
    <x v="1"/>
    <s v="GBP"/>
    <x v="2057"/>
    <x v="2058"/>
    <x v="0"/>
    <x v="396"/>
    <x v="0"/>
    <x v="30"/>
    <x v="1590"/>
    <n v="10.507317073170732"/>
    <x v="2"/>
    <x v="30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x v="0"/>
    <s v="USD"/>
    <x v="2058"/>
    <x v="2059"/>
    <x v="0"/>
    <x v="269"/>
    <x v="0"/>
    <x v="30"/>
    <x v="1591"/>
    <n v="114.76533333333333"/>
    <x v="2"/>
    <x v="30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x v="0"/>
    <s v="USD"/>
    <x v="2059"/>
    <x v="2060"/>
    <x v="0"/>
    <x v="397"/>
    <x v="0"/>
    <x v="30"/>
    <x v="1592"/>
    <n v="35.997067448680355"/>
    <x v="2"/>
    <x v="30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x v="0"/>
    <s v="USD"/>
    <x v="2060"/>
    <x v="2061"/>
    <x v="0"/>
    <x v="2"/>
    <x v="0"/>
    <x v="30"/>
    <x v="1593"/>
    <n v="154.17142857142858"/>
    <x v="2"/>
    <x v="30"/>
    <x v="2061"/>
    <x v="2060"/>
  </r>
  <r>
    <n v="2062"/>
    <s v="Rho Board"/>
    <s v="4K HEVC Android TV Media Player with optional DIY electronics, ideal for app development, home control, software developement, learning"/>
    <x v="57"/>
    <n v="114977"/>
    <x v="0"/>
    <x v="8"/>
    <s v="DKK"/>
    <x v="2061"/>
    <x v="2062"/>
    <x v="0"/>
    <x v="398"/>
    <x v="0"/>
    <x v="30"/>
    <x v="1594"/>
    <n v="566.38916256157631"/>
    <x v="2"/>
    <x v="30"/>
    <x v="2062"/>
    <x v="2061"/>
  </r>
  <r>
    <n v="2063"/>
    <s v="Up to 4 axis Beaglebone black based CNC control"/>
    <s v="Build a professional grade Linux CNC control with Beaglebone black and our CNC cape."/>
    <x v="23"/>
    <n v="5922"/>
    <x v="0"/>
    <x v="12"/>
    <s v="EUR"/>
    <x v="2062"/>
    <x v="2063"/>
    <x v="0"/>
    <x v="72"/>
    <x v="0"/>
    <x v="30"/>
    <x v="1595"/>
    <n v="120.85714285714286"/>
    <x v="2"/>
    <x v="30"/>
    <x v="2063"/>
    <x v="2062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x v="0"/>
    <s v="USD"/>
    <x v="2063"/>
    <x v="2064"/>
    <x v="0"/>
    <x v="399"/>
    <x v="0"/>
    <x v="30"/>
    <x v="1596"/>
    <n v="86.163845492085343"/>
    <x v="2"/>
    <x v="30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x v="1"/>
    <s v="GBP"/>
    <x v="2064"/>
    <x v="2065"/>
    <x v="0"/>
    <x v="400"/>
    <x v="0"/>
    <x v="30"/>
    <x v="1597"/>
    <n v="51.212114395886893"/>
    <x v="2"/>
    <x v="30"/>
    <x v="2065"/>
    <x v="2064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x v="0"/>
    <s v="USD"/>
    <x v="2065"/>
    <x v="2066"/>
    <x v="0"/>
    <x v="71"/>
    <x v="0"/>
    <x v="30"/>
    <x v="1598"/>
    <n v="67.261538461538464"/>
    <x v="2"/>
    <x v="30"/>
    <x v="2066"/>
    <x v="2065"/>
  </r>
  <r>
    <n v="2067"/>
    <s v="Luminite (LED lighting)"/>
    <s v="The next generation of premium quality LED lighting. Extreme power efficiency in a small package."/>
    <x v="319"/>
    <n v="628"/>
    <x v="0"/>
    <x v="1"/>
    <s v="GBP"/>
    <x v="2066"/>
    <x v="2067"/>
    <x v="0"/>
    <x v="73"/>
    <x v="0"/>
    <x v="30"/>
    <x v="1599"/>
    <n v="62.8"/>
    <x v="2"/>
    <x v="30"/>
    <x v="2067"/>
    <x v="2066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x v="0"/>
    <s v="USD"/>
    <x v="2067"/>
    <x v="2068"/>
    <x v="0"/>
    <x v="88"/>
    <x v="0"/>
    <x v="30"/>
    <x v="1600"/>
    <n v="346.13118421052633"/>
    <x v="2"/>
    <x v="30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x v="0"/>
    <s v="USD"/>
    <x v="2068"/>
    <x v="2069"/>
    <x v="0"/>
    <x v="40"/>
    <x v="0"/>
    <x v="30"/>
    <x v="1601"/>
    <n v="244.11912547528519"/>
    <x v="2"/>
    <x v="30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x v="12"/>
    <s v="EUR"/>
    <x v="2069"/>
    <x v="2070"/>
    <x v="0"/>
    <x v="401"/>
    <x v="0"/>
    <x v="30"/>
    <x v="1602"/>
    <n v="259.25424836601309"/>
    <x v="2"/>
    <x v="30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x v="0"/>
    <s v="USD"/>
    <x v="2070"/>
    <x v="2071"/>
    <x v="0"/>
    <x v="402"/>
    <x v="0"/>
    <x v="30"/>
    <x v="1603"/>
    <n v="201.96402877697841"/>
    <x v="2"/>
    <x v="30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x v="0"/>
    <s v="USD"/>
    <x v="2071"/>
    <x v="2072"/>
    <x v="0"/>
    <x v="403"/>
    <x v="0"/>
    <x v="30"/>
    <x v="1604"/>
    <n v="226.20857142857142"/>
    <x v="2"/>
    <x v="30"/>
    <x v="2072"/>
    <x v="2071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x v="0"/>
    <s v="USD"/>
    <x v="2072"/>
    <x v="2073"/>
    <x v="0"/>
    <x v="404"/>
    <x v="0"/>
    <x v="30"/>
    <x v="1605"/>
    <n v="324.69"/>
    <x v="2"/>
    <x v="30"/>
    <x v="2073"/>
    <x v="2072"/>
  </r>
  <r>
    <n v="2074"/>
    <s v="Advanced Simulation Products - PC Gaming Controllers"/>
    <s v="Creating PC gaming controllers to bring your gaming experience to a new level."/>
    <x v="20"/>
    <n v="615"/>
    <x v="0"/>
    <x v="0"/>
    <s v="USD"/>
    <x v="2073"/>
    <x v="2074"/>
    <x v="0"/>
    <x v="83"/>
    <x v="0"/>
    <x v="30"/>
    <x v="78"/>
    <n v="205"/>
    <x v="2"/>
    <x v="30"/>
    <x v="2074"/>
    <x v="2073"/>
  </r>
  <r>
    <n v="2075"/>
    <s v="The Practical Meter: Know your power!"/>
    <s v="The Practical Meter helps you charge your phone faster by solving a problem millions of people experience."/>
    <x v="204"/>
    <n v="167820.6"/>
    <x v="0"/>
    <x v="0"/>
    <s v="USD"/>
    <x v="2074"/>
    <x v="2075"/>
    <x v="0"/>
    <x v="405"/>
    <x v="0"/>
    <x v="30"/>
    <x v="1606"/>
    <n v="20.465926829268295"/>
    <x v="2"/>
    <x v="30"/>
    <x v="2075"/>
    <x v="2074"/>
  </r>
  <r>
    <n v="2076"/>
    <s v="Earin - The Worlds Smallest Wireless Earbuds"/>
    <s v="Wireless earbuds filled with sound, yet so small they are almost invisible!"/>
    <x v="321"/>
    <n v="972594.99"/>
    <x v="0"/>
    <x v="1"/>
    <s v="GBP"/>
    <x v="2075"/>
    <x v="2076"/>
    <x v="0"/>
    <x v="406"/>
    <x v="0"/>
    <x v="30"/>
    <x v="1607"/>
    <n v="116.35303146309367"/>
    <x v="2"/>
    <x v="30"/>
    <x v="2076"/>
    <x v="2075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x v="0"/>
    <s v="USD"/>
    <x v="2076"/>
    <x v="2077"/>
    <x v="0"/>
    <x v="101"/>
    <x v="0"/>
    <x v="30"/>
    <x v="1608"/>
    <n v="307.20212765957444"/>
    <x v="2"/>
    <x v="30"/>
    <x v="2077"/>
    <x v="2076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x v="3"/>
    <s v="EUR"/>
    <x v="2077"/>
    <x v="2078"/>
    <x v="0"/>
    <x v="53"/>
    <x v="0"/>
    <x v="30"/>
    <x v="1609"/>
    <n v="546.6875"/>
    <x v="2"/>
    <x v="30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x v="1"/>
    <s v="GBP"/>
    <x v="2078"/>
    <x v="2079"/>
    <x v="0"/>
    <x v="407"/>
    <x v="0"/>
    <x v="30"/>
    <x v="1610"/>
    <n v="47.474464579901152"/>
    <x v="2"/>
    <x v="30"/>
    <x v="2079"/>
    <x v="2078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x v="0"/>
    <s v="USD"/>
    <x v="2079"/>
    <x v="2080"/>
    <x v="0"/>
    <x v="133"/>
    <x v="0"/>
    <x v="30"/>
    <x v="1611"/>
    <n v="101.56"/>
    <x v="2"/>
    <x v="30"/>
    <x v="2080"/>
    <x v="2079"/>
  </r>
  <r>
    <n v="2081"/>
    <s v="Our Vintage Film: Summer Tour Kickstarter"/>
    <s v="Embarking on a Summer Tour to spread their message of cherishing your unforgettable memories through nostalgic rock music."/>
    <x v="8"/>
    <n v="4010"/>
    <x v="0"/>
    <x v="0"/>
    <s v="USD"/>
    <x v="2080"/>
    <x v="2081"/>
    <x v="0"/>
    <x v="165"/>
    <x v="0"/>
    <x v="14"/>
    <x v="1612"/>
    <n v="72.909090909090907"/>
    <x v="4"/>
    <x v="14"/>
    <x v="2081"/>
    <x v="2080"/>
  </r>
  <r>
    <n v="2082"/>
    <s v="Nights On First's First CD!"/>
    <s v="Local bay area band looking to share our vision with people, looking to create something we are proud of, no more bedroom recordings!"/>
    <x v="15"/>
    <n v="1661"/>
    <x v="0"/>
    <x v="0"/>
    <s v="USD"/>
    <x v="2081"/>
    <x v="2082"/>
    <x v="0"/>
    <x v="44"/>
    <x v="0"/>
    <x v="14"/>
    <x v="1613"/>
    <n v="43.710526315789473"/>
    <x v="4"/>
    <x v="14"/>
    <x v="2082"/>
    <x v="2081"/>
  </r>
  <r>
    <n v="2083"/>
    <s v="These Old Streets Album"/>
    <s v="Autumn's Song is working on a debut album that brings accustic / singer-songwriter / piano rock to the central Florida music scene."/>
    <x v="47"/>
    <n v="850"/>
    <x v="0"/>
    <x v="0"/>
    <s v="USD"/>
    <x v="2082"/>
    <x v="2083"/>
    <x v="0"/>
    <x v="20"/>
    <x v="0"/>
    <x v="14"/>
    <x v="1614"/>
    <n v="34"/>
    <x v="4"/>
    <x v="14"/>
    <x v="2083"/>
    <x v="2082"/>
  </r>
  <r>
    <n v="2084"/>
    <s v="Project: Ballerina Black UK Tour"/>
    <s v="Los Angeles based Ballerina Black are on their way to tour the UK in May. Join our club &amp; help make it happen."/>
    <x v="9"/>
    <n v="3250"/>
    <x v="0"/>
    <x v="0"/>
    <s v="USD"/>
    <x v="2083"/>
    <x v="2084"/>
    <x v="0"/>
    <x v="67"/>
    <x v="0"/>
    <x v="14"/>
    <x v="1002"/>
    <n v="70.652173913043484"/>
    <x v="4"/>
    <x v="14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x v="0"/>
    <s v="USD"/>
    <x v="2084"/>
    <x v="2085"/>
    <x v="0"/>
    <x v="183"/>
    <x v="0"/>
    <x v="14"/>
    <x v="1615"/>
    <n v="89.301204819277103"/>
    <x v="4"/>
    <x v="14"/>
    <x v="2085"/>
    <x v="2084"/>
  </r>
  <r>
    <n v="2086"/>
    <s v="Adam Sullivan - Recording 4 New EPs for 2012!"/>
    <s v="I am in the process of completing 4 new EPs to be released in Winter, Spring, Summer, and Fall of 2012."/>
    <x v="23"/>
    <n v="4028"/>
    <x v="0"/>
    <x v="0"/>
    <s v="USD"/>
    <x v="2085"/>
    <x v="2086"/>
    <x v="0"/>
    <x v="2"/>
    <x v="0"/>
    <x v="14"/>
    <x v="1616"/>
    <n v="115.08571428571429"/>
    <x v="4"/>
    <x v="14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x v="0"/>
    <s v="USD"/>
    <x v="2086"/>
    <x v="2087"/>
    <x v="0"/>
    <x v="20"/>
    <x v="0"/>
    <x v="14"/>
    <x v="1617"/>
    <n v="62.12"/>
    <x v="4"/>
    <x v="14"/>
    <x v="2087"/>
    <x v="2086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x v="0"/>
    <s v="USD"/>
    <x v="2087"/>
    <x v="2088"/>
    <x v="0"/>
    <x v="11"/>
    <x v="0"/>
    <x v="14"/>
    <x v="1618"/>
    <n v="46.204266666666669"/>
    <x v="4"/>
    <x v="14"/>
    <x v="2088"/>
    <x v="2087"/>
  </r>
  <r>
    <n v="2089"/>
    <s v="Little Moses EP"/>
    <s v="Little Moses is trying to record their first EP, and we can't do it without your help!"/>
    <x v="30"/>
    <n v="3010.01"/>
    <x v="0"/>
    <x v="0"/>
    <s v="USD"/>
    <x v="2088"/>
    <x v="2089"/>
    <x v="0"/>
    <x v="95"/>
    <x v="0"/>
    <x v="14"/>
    <x v="1619"/>
    <n v="48.54854838709678"/>
    <x v="4"/>
    <x v="14"/>
    <x v="2089"/>
    <x v="2088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x v="0"/>
    <s v="USD"/>
    <x v="2089"/>
    <x v="2090"/>
    <x v="0"/>
    <x v="322"/>
    <x v="0"/>
    <x v="14"/>
    <x v="1620"/>
    <n v="57.520187499999999"/>
    <x v="4"/>
    <x v="14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x v="0"/>
    <s v="USD"/>
    <x v="2090"/>
    <x v="2091"/>
    <x v="0"/>
    <x v="336"/>
    <x v="0"/>
    <x v="14"/>
    <x v="1621"/>
    <n v="88.147154471544724"/>
    <x v="4"/>
    <x v="14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x v="0"/>
    <s v="USD"/>
    <x v="2091"/>
    <x v="2092"/>
    <x v="0"/>
    <x v="165"/>
    <x v="0"/>
    <x v="14"/>
    <x v="1622"/>
    <n v="110.49090909090908"/>
    <x v="4"/>
    <x v="14"/>
    <x v="2092"/>
    <x v="2091"/>
  </r>
  <r>
    <n v="2093"/>
    <s v="Lift The Decade Debut Full-Length Record"/>
    <s v="Help Lift The Decade record their debut full length album with with Ace Enders! (The Early November, I Can Make A Mess)"/>
    <x v="15"/>
    <n v="1537"/>
    <x v="0"/>
    <x v="0"/>
    <s v="USD"/>
    <x v="2092"/>
    <x v="2093"/>
    <x v="0"/>
    <x v="23"/>
    <x v="0"/>
    <x v="14"/>
    <x v="95"/>
    <n v="66.826086956521735"/>
    <x v="4"/>
    <x v="14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x v="0"/>
    <s v="USD"/>
    <x v="2093"/>
    <x v="2094"/>
    <x v="0"/>
    <x v="250"/>
    <x v="0"/>
    <x v="14"/>
    <x v="1623"/>
    <n v="58.597222222222221"/>
    <x v="4"/>
    <x v="14"/>
    <x v="2094"/>
    <x v="2093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x v="0"/>
    <s v="USD"/>
    <x v="2094"/>
    <x v="2095"/>
    <x v="0"/>
    <x v="19"/>
    <x v="0"/>
    <x v="14"/>
    <x v="31"/>
    <n v="113.63636363636364"/>
    <x v="4"/>
    <x v="14"/>
    <x v="2095"/>
    <x v="2094"/>
  </r>
  <r>
    <n v="2096"/>
    <s v="GBS Detroit Presents Shone Nuisance"/>
    <s v="Shone Nuisance is heading to GBS Detroit on Friday, October 26th to record and film their GBS Detroit EP and video."/>
    <x v="20"/>
    <n v="610"/>
    <x v="0"/>
    <x v="0"/>
    <s v="USD"/>
    <x v="2095"/>
    <x v="2096"/>
    <x v="0"/>
    <x v="25"/>
    <x v="0"/>
    <x v="14"/>
    <x v="658"/>
    <n v="43.571428571428569"/>
    <x v="4"/>
    <x v="14"/>
    <x v="2096"/>
    <x v="2095"/>
  </r>
  <r>
    <n v="2097"/>
    <s v="Caverns of Sonora"/>
    <s v="Engine is ready to record our sophomore release. The songs are written, the musicians are ready. Help us bring this into existence!"/>
    <x v="9"/>
    <n v="3000"/>
    <x v="0"/>
    <x v="0"/>
    <s v="USD"/>
    <x v="2096"/>
    <x v="2097"/>
    <x v="0"/>
    <x v="44"/>
    <x v="0"/>
    <x v="14"/>
    <x v="31"/>
    <n v="78.94736842105263"/>
    <x v="4"/>
    <x v="14"/>
    <x v="2097"/>
    <x v="2096"/>
  </r>
  <r>
    <n v="2098"/>
    <s v="The Christopher Battles EP"/>
    <s v="The Christopher Battles EP Project will fund professional recording, publicity, and release for this original singer-songwriter."/>
    <x v="12"/>
    <n v="6020"/>
    <x v="0"/>
    <x v="0"/>
    <s v="USD"/>
    <x v="2097"/>
    <x v="2098"/>
    <x v="0"/>
    <x v="58"/>
    <x v="0"/>
    <x v="14"/>
    <x v="1415"/>
    <n v="188.125"/>
    <x v="4"/>
    <x v="14"/>
    <x v="2098"/>
    <x v="2097"/>
  </r>
  <r>
    <n v="2099"/>
    <s v="Roosevelt Died."/>
    <s v="Our tour van died, we need help!"/>
    <x v="9"/>
    <n v="3971"/>
    <x v="0"/>
    <x v="0"/>
    <s v="USD"/>
    <x v="2098"/>
    <x v="2099"/>
    <x v="0"/>
    <x v="287"/>
    <x v="0"/>
    <x v="14"/>
    <x v="1624"/>
    <n v="63.031746031746032"/>
    <x v="4"/>
    <x v="14"/>
    <x v="2099"/>
    <x v="2098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x v="0"/>
    <s v="USD"/>
    <x v="2099"/>
    <x v="2100"/>
    <x v="0"/>
    <x v="74"/>
    <x v="0"/>
    <x v="14"/>
    <x v="1625"/>
    <n v="30.37037037037037"/>
    <x v="4"/>
    <x v="14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x v="0"/>
    <s v="USD"/>
    <x v="2100"/>
    <x v="2101"/>
    <x v="0"/>
    <x v="34"/>
    <x v="0"/>
    <x v="14"/>
    <x v="1626"/>
    <n v="51.477272727272727"/>
    <x v="4"/>
    <x v="14"/>
    <x v="2101"/>
    <x v="2100"/>
  </r>
  <r>
    <n v="2102"/>
    <s v="The Guru releases &quot;Native Sun&quot;"/>
    <s v="The Guru is basement parties, lake swimming, a smile shared between reunited friends, and the doe-eyed innocence of youth."/>
    <x v="28"/>
    <n v="1360"/>
    <x v="0"/>
    <x v="0"/>
    <s v="USD"/>
    <x v="2101"/>
    <x v="2102"/>
    <x v="0"/>
    <x v="44"/>
    <x v="0"/>
    <x v="14"/>
    <x v="1627"/>
    <n v="35.789473684210527"/>
    <x v="4"/>
    <x v="14"/>
    <x v="2102"/>
    <x v="2101"/>
  </r>
  <r>
    <n v="2103"/>
    <s v="Matthew Moon's New Album"/>
    <s v="Indie rocker, Matthew Moon, has something to share with you..."/>
    <x v="198"/>
    <n v="11364"/>
    <x v="0"/>
    <x v="0"/>
    <s v="USD"/>
    <x v="2102"/>
    <x v="2103"/>
    <x v="0"/>
    <x v="248"/>
    <x v="0"/>
    <x v="14"/>
    <x v="1628"/>
    <n v="98.817391304347822"/>
    <x v="4"/>
    <x v="14"/>
    <x v="2103"/>
    <x v="2102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x v="0"/>
    <s v="USD"/>
    <x v="2103"/>
    <x v="2104"/>
    <x v="0"/>
    <x v="77"/>
    <x v="0"/>
    <x v="14"/>
    <x v="1629"/>
    <n v="28"/>
    <x v="4"/>
    <x v="14"/>
    <x v="2104"/>
    <x v="2103"/>
  </r>
  <r>
    <n v="2105"/>
    <s v="Layla The Wolf Debut E.P. &quot;Sugar&quot;"/>
    <s v="Help Layla the Wolf fund the printing and releasing of our first E.P. Release called &quot;Sugar&quot;."/>
    <x v="13"/>
    <n v="5080"/>
    <x v="0"/>
    <x v="0"/>
    <s v="USD"/>
    <x v="2104"/>
    <x v="2105"/>
    <x v="0"/>
    <x v="221"/>
    <x v="0"/>
    <x v="14"/>
    <x v="1630"/>
    <n v="51.313131313131315"/>
    <x v="4"/>
    <x v="14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x v="0"/>
    <s v="USD"/>
    <x v="2105"/>
    <x v="2106"/>
    <x v="0"/>
    <x v="34"/>
    <x v="0"/>
    <x v="14"/>
    <x v="1631"/>
    <n v="53.522727272727273"/>
    <x v="4"/>
    <x v="14"/>
    <x v="2106"/>
    <x v="2105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x v="0"/>
    <s v="USD"/>
    <x v="2106"/>
    <x v="2107"/>
    <x v="0"/>
    <x v="6"/>
    <x v="0"/>
    <x v="14"/>
    <x v="1632"/>
    <n v="37.149310344827583"/>
    <x v="4"/>
    <x v="14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x v="0"/>
    <s v="USD"/>
    <x v="2107"/>
    <x v="2108"/>
    <x v="0"/>
    <x v="277"/>
    <x v="0"/>
    <x v="14"/>
    <x v="1633"/>
    <n v="89.895287958115176"/>
    <x v="4"/>
    <x v="14"/>
    <x v="2108"/>
    <x v="2107"/>
  </r>
  <r>
    <n v="2109"/>
    <s v="Skyline Sounds - First Studio Album (and Merch!)"/>
    <s v="We are ready to make our first full-length album, and with your help, we can make it happen!"/>
    <x v="23"/>
    <n v="4261"/>
    <x v="0"/>
    <x v="0"/>
    <s v="USD"/>
    <x v="2108"/>
    <x v="2109"/>
    <x v="0"/>
    <x v="244"/>
    <x v="0"/>
    <x v="14"/>
    <x v="1634"/>
    <n v="106.52500000000001"/>
    <x v="4"/>
    <x v="14"/>
    <x v="2109"/>
    <x v="2108"/>
  </r>
  <r>
    <n v="2110"/>
    <s v="&quot;Vision&quot; - New Album - Brent Brown"/>
    <s v="Brent Brown's breakout new album! Requires help from the record label... You!"/>
    <x v="13"/>
    <n v="2007"/>
    <x v="0"/>
    <x v="0"/>
    <s v="USD"/>
    <x v="2109"/>
    <x v="2110"/>
    <x v="0"/>
    <x v="44"/>
    <x v="0"/>
    <x v="14"/>
    <x v="28"/>
    <n v="52.815789473684212"/>
    <x v="4"/>
    <x v="14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x v="0"/>
    <s v="USD"/>
    <x v="2110"/>
    <x v="2111"/>
    <x v="0"/>
    <x v="70"/>
    <x v="0"/>
    <x v="14"/>
    <x v="1635"/>
    <n v="54.615384615384613"/>
    <x v="4"/>
    <x v="14"/>
    <x v="2111"/>
    <x v="2110"/>
  </r>
  <r>
    <n v="2112"/>
    <s v="BBB Kickstarter Two"/>
    <s v="BBB is going back into the studio to record and release &quot;Felix From Canada&quot; by popular demand.  We need your help!"/>
    <x v="43"/>
    <n v="300"/>
    <x v="0"/>
    <x v="0"/>
    <s v="USD"/>
    <x v="2111"/>
    <x v="2112"/>
    <x v="0"/>
    <x v="202"/>
    <x v="0"/>
    <x v="14"/>
    <x v="31"/>
    <n v="27.272727272727273"/>
    <x v="4"/>
    <x v="14"/>
    <x v="2112"/>
    <x v="2111"/>
  </r>
  <r>
    <n v="2113"/>
    <s v="Summer Underground // Honeycomb LP"/>
    <s v="Help us fund our second full-length album Honeycomb!"/>
    <x v="39"/>
    <n v="7340"/>
    <x v="0"/>
    <x v="0"/>
    <s v="USD"/>
    <x v="2112"/>
    <x v="2113"/>
    <x v="0"/>
    <x v="329"/>
    <x v="0"/>
    <x v="14"/>
    <x v="1636"/>
    <n v="68.598130841121488"/>
    <x v="4"/>
    <x v="14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x v="0"/>
    <s v="USD"/>
    <x v="2113"/>
    <x v="2114"/>
    <x v="0"/>
    <x v="206"/>
    <x v="0"/>
    <x v="14"/>
    <x v="1637"/>
    <n v="35.612244897959187"/>
    <x v="4"/>
    <x v="14"/>
    <x v="2114"/>
    <x v="2113"/>
  </r>
  <r>
    <n v="2115"/>
    <s v="The Violet Tone and the City of Angels!"/>
    <s v="The Violet Tone is heading to California but we need your help!  We've been at this for years and finally have a shot!"/>
    <x v="15"/>
    <n v="3385"/>
    <x v="0"/>
    <x v="0"/>
    <s v="USD"/>
    <x v="2114"/>
    <x v="2115"/>
    <x v="0"/>
    <x v="17"/>
    <x v="0"/>
    <x v="14"/>
    <x v="1638"/>
    <n v="94.027777777777771"/>
    <x v="4"/>
    <x v="14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x v="0"/>
    <s v="USD"/>
    <x v="2115"/>
    <x v="2116"/>
    <x v="0"/>
    <x v="297"/>
    <x v="0"/>
    <x v="14"/>
    <x v="1639"/>
    <n v="526.45652173913038"/>
    <x v="4"/>
    <x v="14"/>
    <x v="2116"/>
    <x v="2115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x v="0"/>
    <s v="USD"/>
    <x v="2116"/>
    <x v="2117"/>
    <x v="0"/>
    <x v="2"/>
    <x v="0"/>
    <x v="14"/>
    <x v="1640"/>
    <n v="50.657142857142858"/>
    <x v="4"/>
    <x v="14"/>
    <x v="2117"/>
    <x v="2116"/>
  </r>
  <r>
    <n v="2118"/>
    <s v="PORCHES. vs. THE U.S.A."/>
    <s v="PORCHES.  and Documentarians tour from New York to San Francisco and back."/>
    <x v="28"/>
    <n v="1346.11"/>
    <x v="0"/>
    <x v="0"/>
    <s v="USD"/>
    <x v="2117"/>
    <x v="2118"/>
    <x v="0"/>
    <x v="57"/>
    <x v="0"/>
    <x v="14"/>
    <x v="1641"/>
    <n v="79.182941176470578"/>
    <x v="4"/>
    <x v="14"/>
    <x v="2118"/>
    <x v="2117"/>
  </r>
  <r>
    <n v="2119"/>
    <s v="Big Long Now's Debut Album"/>
    <s v="big long now is recording our debut album and we are looking for help mastering and pressing it to vinyl"/>
    <x v="13"/>
    <n v="2015"/>
    <x v="0"/>
    <x v="0"/>
    <s v="USD"/>
    <x v="2118"/>
    <x v="2119"/>
    <x v="0"/>
    <x v="19"/>
    <x v="0"/>
    <x v="14"/>
    <x v="1266"/>
    <n v="91.590909090909093"/>
    <x v="4"/>
    <x v="14"/>
    <x v="2119"/>
    <x v="2118"/>
  </r>
  <r>
    <n v="2120"/>
    <s v="Hearty Har Full Length Album"/>
    <s v="&lt;3_x000a_Coming in from outer space. Help Hearty Har record their 1st album!!"/>
    <x v="6"/>
    <n v="8070.43"/>
    <x v="0"/>
    <x v="0"/>
    <s v="USD"/>
    <x v="2119"/>
    <x v="2120"/>
    <x v="0"/>
    <x v="50"/>
    <x v="0"/>
    <x v="14"/>
    <x v="1642"/>
    <n v="116.96275362318841"/>
    <x v="4"/>
    <x v="14"/>
    <x v="2120"/>
    <x v="2119"/>
  </r>
  <r>
    <n v="2121"/>
    <s v="Legend of Decay"/>
    <s v="Join us on an epic journey to discover a millennia old secret which will change the world forever."/>
    <x v="63"/>
    <n v="284"/>
    <x v="2"/>
    <x v="16"/>
    <s v="CHF"/>
    <x v="2120"/>
    <x v="2121"/>
    <x v="0"/>
    <x v="73"/>
    <x v="1"/>
    <x v="17"/>
    <x v="1643"/>
    <n v="28.4"/>
    <x v="6"/>
    <x v="17"/>
    <x v="2121"/>
    <x v="2120"/>
  </r>
  <r>
    <n v="2122"/>
    <s v="CapitÃ¡n Kalani y el sindicato robÃ³tico"/>
    <s v="Captain Kalani it's a retro game full of nostalgia for the old gamers but interesting for the new ones"/>
    <x v="58"/>
    <n v="310"/>
    <x v="2"/>
    <x v="14"/>
    <s v="MXN"/>
    <x v="2121"/>
    <x v="2122"/>
    <x v="0"/>
    <x v="83"/>
    <x v="1"/>
    <x v="17"/>
    <x v="1644"/>
    <n v="103.33333333333333"/>
    <x v="6"/>
    <x v="17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x v="0"/>
    <s v="USD"/>
    <x v="2122"/>
    <x v="2123"/>
    <x v="0"/>
    <x v="81"/>
    <x v="1"/>
    <x v="17"/>
    <x v="709"/>
    <n v="10"/>
    <x v="6"/>
    <x v="17"/>
    <x v="2123"/>
    <x v="2122"/>
  </r>
  <r>
    <n v="2124"/>
    <s v="AZAMAR"/>
    <s v="AZAMAR is a Role Playing Game world involving fantasy and high magic, based on the popular OpenD6 OGL using the Cinema6 RPG Framework."/>
    <x v="184"/>
    <n v="115"/>
    <x v="2"/>
    <x v="0"/>
    <s v="USD"/>
    <x v="2123"/>
    <x v="2124"/>
    <x v="0"/>
    <x v="81"/>
    <x v="1"/>
    <x v="17"/>
    <x v="1645"/>
    <n v="23"/>
    <x v="6"/>
    <x v="17"/>
    <x v="2124"/>
    <x v="2123"/>
  </r>
  <r>
    <n v="2125"/>
    <s v="Becoming - A Metaphysical Game About Mental Illness"/>
    <s v="Becoming is a video game that aims to portray mental illness through a metaphysical and emotional story."/>
    <x v="127"/>
    <n v="852"/>
    <x v="2"/>
    <x v="0"/>
    <s v="USD"/>
    <x v="2124"/>
    <x v="2125"/>
    <x v="0"/>
    <x v="74"/>
    <x v="1"/>
    <x v="17"/>
    <x v="1646"/>
    <n v="31.555555555555557"/>
    <x v="6"/>
    <x v="17"/>
    <x v="2125"/>
    <x v="2124"/>
  </r>
  <r>
    <n v="2126"/>
    <s v="DodgeBall Blitz"/>
    <s v="Lead your team to victory in this fast-paced, action, sports game! Use Power-ups and avoid attacks as you fight for victory!"/>
    <x v="22"/>
    <n v="10"/>
    <x v="2"/>
    <x v="0"/>
    <s v="USD"/>
    <x v="2125"/>
    <x v="2126"/>
    <x v="0"/>
    <x v="84"/>
    <x v="1"/>
    <x v="17"/>
    <x v="833"/>
    <n v="5"/>
    <x v="6"/>
    <x v="17"/>
    <x v="2126"/>
    <x v="2125"/>
  </r>
  <r>
    <n v="2127"/>
    <s v="Three Monkeys - Part 1: Into the Abyss"/>
    <s v="Three Monkeys is an audio adventure game for PC."/>
    <x v="89"/>
    <n v="8076"/>
    <x v="2"/>
    <x v="1"/>
    <s v="GBP"/>
    <x v="2126"/>
    <x v="2127"/>
    <x v="0"/>
    <x v="163"/>
    <x v="1"/>
    <x v="17"/>
    <x v="1647"/>
    <n v="34.220338983050844"/>
    <x v="6"/>
    <x v="17"/>
    <x v="2127"/>
    <x v="2126"/>
  </r>
  <r>
    <n v="2128"/>
    <s v="Makayla's Quest"/>
    <s v="The Royal Snail has misdelivered all the invitations to the Royal Ball.  It's up to Makayla to set things right in the Fairy Forest"/>
    <x v="36"/>
    <n v="25"/>
    <x v="2"/>
    <x v="5"/>
    <s v="CAD"/>
    <x v="2127"/>
    <x v="2128"/>
    <x v="0"/>
    <x v="29"/>
    <x v="1"/>
    <x v="17"/>
    <x v="874"/>
    <n v="25"/>
    <x v="6"/>
    <x v="17"/>
    <x v="2128"/>
    <x v="2127"/>
  </r>
  <r>
    <n v="2129"/>
    <s v="Pretty Kitty Fuzzy"/>
    <s v="PKF is a Cat-Tastic 2D side-scrolling shooter! Stand up to all the big meanies with the power of positivity and save the universe!"/>
    <x v="13"/>
    <n v="236"/>
    <x v="2"/>
    <x v="0"/>
    <s v="USD"/>
    <x v="2128"/>
    <x v="2129"/>
    <x v="0"/>
    <x v="8"/>
    <x v="1"/>
    <x v="17"/>
    <x v="1648"/>
    <n v="19.666666666666668"/>
    <x v="6"/>
    <x v="17"/>
    <x v="2129"/>
    <x v="2128"/>
  </r>
  <r>
    <n v="2130"/>
    <s v="Wondrous Adventures: A Kid's Game"/>
    <s v="You are the hero tasked to save your home from the villainous Sanword."/>
    <x v="247"/>
    <n v="85"/>
    <x v="2"/>
    <x v="0"/>
    <s v="USD"/>
    <x v="2129"/>
    <x v="2130"/>
    <x v="0"/>
    <x v="80"/>
    <x v="1"/>
    <x v="17"/>
    <x v="1649"/>
    <n v="21.25"/>
    <x v="6"/>
    <x v="17"/>
    <x v="2130"/>
    <x v="2129"/>
  </r>
  <r>
    <n v="2131"/>
    <s v="Scout's Honor"/>
    <s v="From frightened girl to empowered woman, Scout's Honor is a tale about facing your fears and overcoming odds."/>
    <x v="2"/>
    <n v="25"/>
    <x v="2"/>
    <x v="0"/>
    <s v="USD"/>
    <x v="2130"/>
    <x v="2131"/>
    <x v="0"/>
    <x v="83"/>
    <x v="1"/>
    <x v="17"/>
    <x v="152"/>
    <n v="8.3333333333333339"/>
    <x v="6"/>
    <x v="17"/>
    <x v="2131"/>
    <x v="2130"/>
  </r>
  <r>
    <n v="2132"/>
    <s v="Universe Rush"/>
    <s v="Fight your way to dominate the universe. Be the first to try our engaging cross-platform mmo-strategy and bring it closer to reality."/>
    <x v="57"/>
    <n v="2112.9899999999998"/>
    <x v="2"/>
    <x v="0"/>
    <s v="USD"/>
    <x v="2131"/>
    <x v="2132"/>
    <x v="0"/>
    <x v="221"/>
    <x v="1"/>
    <x v="17"/>
    <x v="1650"/>
    <n v="21.34333333333333"/>
    <x v="6"/>
    <x v="17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x v="0"/>
    <s v="USD"/>
    <x v="2132"/>
    <x v="2133"/>
    <x v="0"/>
    <x v="83"/>
    <x v="1"/>
    <x v="17"/>
    <x v="1462"/>
    <n v="5.333333333333333"/>
    <x v="6"/>
    <x v="17"/>
    <x v="2133"/>
    <x v="2132"/>
  </r>
  <r>
    <n v="2134"/>
    <s v="Prehistoric Landing"/>
    <s v="1st person Action Survivalist Rpg game. You get sent to a deadly Island to die not knowing that your not alone on the island."/>
    <x v="12"/>
    <n v="104"/>
    <x v="2"/>
    <x v="0"/>
    <s v="USD"/>
    <x v="2133"/>
    <x v="2134"/>
    <x v="0"/>
    <x v="83"/>
    <x v="1"/>
    <x v="17"/>
    <x v="1651"/>
    <n v="34.666666666666664"/>
    <x v="6"/>
    <x v="17"/>
    <x v="2134"/>
    <x v="2133"/>
  </r>
  <r>
    <n v="2135"/>
    <s v="Tesla's Electric Mist"/>
    <s v="Point-and-click adventure: The mysterious Nikola Tesla, a time traveling device, and an experiment gone wrong in Colorado Springs"/>
    <x v="10"/>
    <n v="478"/>
    <x v="2"/>
    <x v="0"/>
    <s v="USD"/>
    <x v="2134"/>
    <x v="2135"/>
    <x v="0"/>
    <x v="19"/>
    <x v="1"/>
    <x v="17"/>
    <x v="1652"/>
    <n v="21.727272727272727"/>
    <x v="6"/>
    <x v="17"/>
    <x v="2135"/>
    <x v="2134"/>
  </r>
  <r>
    <n v="2136"/>
    <s v="Dark Paradise"/>
    <s v="A dark and twisted game with physiological madness and corruption as a man becomes the ultimate bio weapon."/>
    <x v="58"/>
    <n v="47.69"/>
    <x v="2"/>
    <x v="0"/>
    <s v="USD"/>
    <x v="2135"/>
    <x v="2136"/>
    <x v="0"/>
    <x v="80"/>
    <x v="1"/>
    <x v="17"/>
    <x v="1653"/>
    <n v="11.922499999999999"/>
    <x v="6"/>
    <x v="17"/>
    <x v="2136"/>
    <x v="2135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x v="5"/>
    <s v="CAD"/>
    <x v="2136"/>
    <x v="2137"/>
    <x v="0"/>
    <x v="408"/>
    <x v="1"/>
    <x v="17"/>
    <x v="1654"/>
    <n v="26.59737827715356"/>
    <x v="6"/>
    <x v="17"/>
    <x v="2137"/>
    <x v="2136"/>
  </r>
  <r>
    <n v="2138"/>
    <s v="Tales Of Tameria - Dawning Light"/>
    <s v="A game with a mixture of a few genres from RPG, Simulation and to adventure elements."/>
    <x v="28"/>
    <n v="128"/>
    <x v="2"/>
    <x v="1"/>
    <s v="GBP"/>
    <x v="2137"/>
    <x v="2138"/>
    <x v="0"/>
    <x v="8"/>
    <x v="1"/>
    <x v="17"/>
    <x v="1655"/>
    <n v="10.666666666666666"/>
    <x v="6"/>
    <x v="17"/>
    <x v="2138"/>
    <x v="2137"/>
  </r>
  <r>
    <n v="2139"/>
    <s v="Manorkept"/>
    <s v="An adventuring RPG with ghosts, mysteries, and flexible gameplay paths, Manorkept is a game that promises an unforgettable experience."/>
    <x v="11"/>
    <n v="1626"/>
    <x v="2"/>
    <x v="0"/>
    <s v="USD"/>
    <x v="2138"/>
    <x v="2139"/>
    <x v="0"/>
    <x v="66"/>
    <x v="1"/>
    <x v="17"/>
    <x v="1656"/>
    <n v="29.035714285714285"/>
    <x v="6"/>
    <x v="17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x v="0"/>
    <s v="USD"/>
    <x v="2139"/>
    <x v="2140"/>
    <x v="0"/>
    <x v="202"/>
    <x v="1"/>
    <x v="17"/>
    <x v="1657"/>
    <n v="50.909090909090907"/>
    <x v="6"/>
    <x v="17"/>
    <x v="2140"/>
    <x v="2139"/>
  </r>
  <r>
    <n v="2141"/>
    <s v="King of Consoles"/>
    <s v="A place where people can test out the latest video games, for an hourly fee. It's cheaper than wasting money on a $60 game that sucked"/>
    <x v="36"/>
    <n v="0"/>
    <x v="2"/>
    <x v="0"/>
    <s v="USD"/>
    <x v="2140"/>
    <x v="2141"/>
    <x v="0"/>
    <x v="78"/>
    <x v="1"/>
    <x v="17"/>
    <x v="109"/>
    <e v="#DIV/0!"/>
    <x v="6"/>
    <x v="17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x v="12"/>
    <s v="EUR"/>
    <x v="2141"/>
    <x v="2142"/>
    <x v="0"/>
    <x v="8"/>
    <x v="1"/>
    <x v="17"/>
    <x v="1658"/>
    <n v="50.083333333333336"/>
    <x v="6"/>
    <x v="17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x v="0"/>
    <s v="USD"/>
    <x v="2142"/>
    <x v="2143"/>
    <x v="0"/>
    <x v="81"/>
    <x v="1"/>
    <x v="17"/>
    <x v="1659"/>
    <n v="45"/>
    <x v="6"/>
    <x v="17"/>
    <x v="2143"/>
    <x v="2142"/>
  </r>
  <r>
    <n v="2144"/>
    <s v="Project Starborn"/>
    <s v="A thousand community-built sandbox games (and more!) with a fully-customizable game engine."/>
    <x v="322"/>
    <n v="607"/>
    <x v="2"/>
    <x v="0"/>
    <s v="USD"/>
    <x v="2143"/>
    <x v="2144"/>
    <x v="0"/>
    <x v="54"/>
    <x v="1"/>
    <x v="17"/>
    <x v="1660"/>
    <n v="25.291666666666668"/>
    <x v="6"/>
    <x v="17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x v="0"/>
    <s v="USD"/>
    <x v="2144"/>
    <x v="2145"/>
    <x v="0"/>
    <x v="30"/>
    <x v="1"/>
    <x v="17"/>
    <x v="1661"/>
    <n v="51.292134831460672"/>
    <x v="6"/>
    <x v="17"/>
    <x v="2145"/>
    <x v="2144"/>
  </r>
  <r>
    <n v="2146"/>
    <s v="Nanaue eSports"/>
    <s v="New professional gaming organization with a tournament winning Dota 2 team, &amp; divisions in all eSports games looking to re brand/expand"/>
    <x v="10"/>
    <n v="1"/>
    <x v="2"/>
    <x v="0"/>
    <s v="USD"/>
    <x v="2145"/>
    <x v="2146"/>
    <x v="0"/>
    <x v="29"/>
    <x v="1"/>
    <x v="17"/>
    <x v="459"/>
    <n v="1"/>
    <x v="6"/>
    <x v="17"/>
    <x v="2146"/>
    <x v="2145"/>
  </r>
  <r>
    <n v="2147"/>
    <s v="Johnny Rocketfingers 3"/>
    <s v="A Point and Click Adventure on Steroids."/>
    <x v="303"/>
    <n v="2716"/>
    <x v="2"/>
    <x v="0"/>
    <s v="USD"/>
    <x v="2146"/>
    <x v="2147"/>
    <x v="0"/>
    <x v="165"/>
    <x v="1"/>
    <x v="17"/>
    <x v="1662"/>
    <n v="49.381818181818183"/>
    <x v="6"/>
    <x v="17"/>
    <x v="2147"/>
    <x v="2146"/>
  </r>
  <r>
    <n v="2148"/>
    <s v="ZomBlock's"/>
    <s v="zomblock's is a online zombie survival game where you can craft new weapons,find food and water to keep yourself alive."/>
    <x v="213"/>
    <n v="2"/>
    <x v="2"/>
    <x v="1"/>
    <s v="GBP"/>
    <x v="2147"/>
    <x v="2148"/>
    <x v="0"/>
    <x v="84"/>
    <x v="1"/>
    <x v="17"/>
    <x v="172"/>
    <n v="1"/>
    <x v="6"/>
    <x v="17"/>
    <x v="2148"/>
    <x v="2147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x v="0"/>
    <s v="USD"/>
    <x v="2148"/>
    <x v="2149"/>
    <x v="0"/>
    <x v="78"/>
    <x v="1"/>
    <x v="17"/>
    <x v="109"/>
    <e v="#DIV/0!"/>
    <x v="6"/>
    <x v="17"/>
    <x v="2149"/>
    <x v="2148"/>
  </r>
  <r>
    <n v="2150"/>
    <s v="The Unknown Door"/>
    <s v="A pixel styled open world detective game."/>
    <x v="63"/>
    <n v="405"/>
    <x v="2"/>
    <x v="10"/>
    <s v="NOK"/>
    <x v="2149"/>
    <x v="2150"/>
    <x v="0"/>
    <x v="80"/>
    <x v="1"/>
    <x v="17"/>
    <x v="1663"/>
    <n v="101.25"/>
    <x v="6"/>
    <x v="17"/>
    <x v="2150"/>
    <x v="2149"/>
  </r>
  <r>
    <n v="2151"/>
    <s v="Handee Job for PS4 Gets on Shark Tank"/>
    <s v="Crazy Artist makes gaming more comfortable and fun for Playstation 4 users. I really want to give you a Handee Job!"/>
    <x v="101"/>
    <n v="118"/>
    <x v="2"/>
    <x v="0"/>
    <s v="USD"/>
    <x v="2150"/>
    <x v="2151"/>
    <x v="0"/>
    <x v="79"/>
    <x v="1"/>
    <x v="17"/>
    <x v="1664"/>
    <n v="19.666666666666668"/>
    <x v="6"/>
    <x v="17"/>
    <x v="2151"/>
    <x v="2150"/>
  </r>
  <r>
    <n v="2152"/>
    <s v="Space Shooter RPG+"/>
    <s v="Our game is going to be a space shooter that has RPG elements with New Game+! It will be unlike any space shooter ever played."/>
    <x v="11"/>
    <n v="50"/>
    <x v="2"/>
    <x v="0"/>
    <s v="USD"/>
    <x v="2151"/>
    <x v="2152"/>
    <x v="0"/>
    <x v="80"/>
    <x v="1"/>
    <x v="17"/>
    <x v="874"/>
    <n v="12.5"/>
    <x v="6"/>
    <x v="17"/>
    <x v="2152"/>
    <x v="2151"/>
  </r>
  <r>
    <n v="2153"/>
    <s v="It's The GOD Complex"/>
    <s v="Crowdfunding the Gamers Way. An online game with real world consequences.Do you dare to play? Can you turn the world around?"/>
    <x v="323"/>
    <n v="34"/>
    <x v="2"/>
    <x v="0"/>
    <s v="USD"/>
    <x v="2152"/>
    <x v="2153"/>
    <x v="0"/>
    <x v="80"/>
    <x v="1"/>
    <x v="17"/>
    <x v="1665"/>
    <n v="8.5"/>
    <x v="6"/>
    <x v="17"/>
    <x v="2153"/>
    <x v="2152"/>
  </r>
  <r>
    <n v="2154"/>
    <s v="Demigods - Rise of the Children - Part 1 (Design)"/>
    <s v="A Real Time Strategy game based on Greek mythology in a fictional world."/>
    <x v="49"/>
    <n v="2"/>
    <x v="2"/>
    <x v="0"/>
    <s v="USD"/>
    <x v="2153"/>
    <x v="2154"/>
    <x v="0"/>
    <x v="84"/>
    <x v="1"/>
    <x v="17"/>
    <x v="417"/>
    <n v="1"/>
    <x v="6"/>
    <x v="17"/>
    <x v="2154"/>
    <x v="2153"/>
  </r>
  <r>
    <n v="2155"/>
    <s v="VoxelMaze"/>
    <s v="A Level Editor, Turned up to eleven. Infinite creativity in one package, solo or with up to 16 of your friends."/>
    <x v="10"/>
    <n v="115"/>
    <x v="2"/>
    <x v="1"/>
    <s v="GBP"/>
    <x v="2154"/>
    <x v="2155"/>
    <x v="0"/>
    <x v="81"/>
    <x v="1"/>
    <x v="17"/>
    <x v="1666"/>
    <n v="23"/>
    <x v="6"/>
    <x v="17"/>
    <x v="2155"/>
    <x v="2154"/>
  </r>
  <r>
    <n v="2156"/>
    <s v="Beyond Black Space"/>
    <s v="Captain and manage your ship along with your crew in this deep space adventure! (PC/Linux/Mac)"/>
    <x v="324"/>
    <n v="1493"/>
    <x v="2"/>
    <x v="0"/>
    <s v="USD"/>
    <x v="2155"/>
    <x v="2156"/>
    <x v="0"/>
    <x v="183"/>
    <x v="1"/>
    <x v="17"/>
    <x v="1667"/>
    <n v="17.987951807228917"/>
    <x v="6"/>
    <x v="17"/>
    <x v="2156"/>
    <x v="2155"/>
  </r>
  <r>
    <n v="2157"/>
    <s v="Nin"/>
    <s v="Gamers and 90's fans unite in this small tale of epic proportions!"/>
    <x v="96"/>
    <n v="21144"/>
    <x v="2"/>
    <x v="0"/>
    <s v="USD"/>
    <x v="2156"/>
    <x v="2157"/>
    <x v="0"/>
    <x v="7"/>
    <x v="1"/>
    <x v="17"/>
    <x v="1668"/>
    <n v="370.94736842105266"/>
    <x v="6"/>
    <x v="17"/>
    <x v="2157"/>
    <x v="2156"/>
  </r>
  <r>
    <n v="2158"/>
    <s v="PerfectGolf"/>
    <s v="A next generation golf game with a course designer and a massively multiplayer online tour. Join the fun and help us create it"/>
    <x v="82"/>
    <n v="19770.11"/>
    <x v="2"/>
    <x v="0"/>
    <s v="USD"/>
    <x v="2157"/>
    <x v="2158"/>
    <x v="0"/>
    <x v="409"/>
    <x v="1"/>
    <x v="17"/>
    <x v="1669"/>
    <n v="63.569485530546629"/>
    <x v="6"/>
    <x v="17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x v="0"/>
    <s v="USD"/>
    <x v="2158"/>
    <x v="2159"/>
    <x v="0"/>
    <x v="84"/>
    <x v="1"/>
    <x v="17"/>
    <x v="1670"/>
    <n v="13"/>
    <x v="6"/>
    <x v="17"/>
    <x v="2159"/>
    <x v="2158"/>
  </r>
  <r>
    <n v="2160"/>
    <s v="Army vs Aliens - Currently in Alpha"/>
    <s v="An awesome side-scroller tower defense game.  Think &quot;Plants vs Zombies&quot; but from a side-on perspective."/>
    <x v="3"/>
    <n v="85"/>
    <x v="2"/>
    <x v="0"/>
    <s v="USD"/>
    <x v="2159"/>
    <x v="2160"/>
    <x v="0"/>
    <x v="38"/>
    <x v="1"/>
    <x v="17"/>
    <x v="1671"/>
    <n v="5.3125"/>
    <x v="6"/>
    <x v="17"/>
    <x v="2160"/>
    <x v="2159"/>
  </r>
  <r>
    <n v="2161"/>
    <s v="CallMeGhost DEBUT ALBUM preorder!"/>
    <s v="We're trying to fund hard copies of our debut album!"/>
    <x v="44"/>
    <n v="463"/>
    <x v="0"/>
    <x v="0"/>
    <s v="USD"/>
    <x v="2160"/>
    <x v="2161"/>
    <x v="0"/>
    <x v="62"/>
    <x v="0"/>
    <x v="11"/>
    <x v="1672"/>
    <n v="35.615384615384613"/>
    <x v="4"/>
    <x v="11"/>
    <x v="2161"/>
    <x v="2160"/>
  </r>
  <r>
    <n v="2162"/>
    <s v="&quot;Then &amp; Now&quot;"/>
    <s v="Then &amp; Now is the 1st Solo album from me Ian Stewart. To learn more about me, my music, and my life visit www.ianstewartlive.com"/>
    <x v="37"/>
    <n v="5052"/>
    <x v="0"/>
    <x v="0"/>
    <s v="USD"/>
    <x v="2161"/>
    <x v="2162"/>
    <x v="0"/>
    <x v="6"/>
    <x v="0"/>
    <x v="11"/>
    <x v="1146"/>
    <n v="87.103448275862064"/>
    <x v="4"/>
    <x v="11"/>
    <x v="2162"/>
    <x v="2161"/>
  </r>
  <r>
    <n v="2163"/>
    <s v="Help MONGREL record our new cd !"/>
    <s v="Mongrel is looking to hit the studio once again in June so we can bring you a new cd later this year and we need your help!"/>
    <x v="30"/>
    <n v="3305"/>
    <x v="0"/>
    <x v="0"/>
    <s v="USD"/>
    <x v="2162"/>
    <x v="2163"/>
    <x v="0"/>
    <x v="34"/>
    <x v="0"/>
    <x v="11"/>
    <x v="1673"/>
    <n v="75.11363636363636"/>
    <x v="4"/>
    <x v="11"/>
    <x v="2163"/>
    <x v="2162"/>
  </r>
  <r>
    <n v="2164"/>
    <s v="Rosaline debut record"/>
    <s v="South Florida roots country/rock outfit's long awaited debut record"/>
    <x v="62"/>
    <n v="5645"/>
    <x v="0"/>
    <x v="0"/>
    <s v="USD"/>
    <x v="2163"/>
    <x v="2164"/>
    <x v="0"/>
    <x v="183"/>
    <x v="0"/>
    <x v="11"/>
    <x v="1674"/>
    <n v="68.01204819277109"/>
    <x v="4"/>
    <x v="11"/>
    <x v="2164"/>
    <x v="2163"/>
  </r>
  <r>
    <n v="2165"/>
    <s v="Le Temps Nous Est ComtÃ©"/>
    <s v="Vous aimez le rock fort ? Aidez les Beat Cheese Ã  produire leur premier album ! Do you like cheese? Help us produce our first album!"/>
    <x v="30"/>
    <n v="3466"/>
    <x v="0"/>
    <x v="6"/>
    <s v="EUR"/>
    <x v="2164"/>
    <x v="2165"/>
    <x v="0"/>
    <x v="27"/>
    <x v="0"/>
    <x v="11"/>
    <x v="1675"/>
    <n v="29.623931623931625"/>
    <x v="4"/>
    <x v="11"/>
    <x v="2165"/>
    <x v="2164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x v="0"/>
    <s v="USD"/>
    <x v="2165"/>
    <x v="2166"/>
    <x v="0"/>
    <x v="58"/>
    <x v="0"/>
    <x v="11"/>
    <x v="1676"/>
    <n v="91.625"/>
    <x v="4"/>
    <x v="11"/>
    <x v="2166"/>
    <x v="2165"/>
  </r>
  <r>
    <n v="2167"/>
    <s v="Planes and Planets needs to get their EP finished!!"/>
    <s v="We need YOUR HELP to take one more step to this make release sound amazing!"/>
    <x v="325"/>
    <n v="180"/>
    <x v="0"/>
    <x v="0"/>
    <s v="USD"/>
    <x v="2166"/>
    <x v="2167"/>
    <x v="0"/>
    <x v="22"/>
    <x v="0"/>
    <x v="11"/>
    <x v="43"/>
    <n v="22.5"/>
    <x v="4"/>
    <x v="11"/>
    <x v="2167"/>
    <x v="2166"/>
  </r>
  <r>
    <n v="2168"/>
    <s v="PIZAZZ: Pigeons Playing Ping Pong's New Album"/>
    <s v="We're hitting the studio to record our next album, &quot;Pizazz&quot;!! Help us put the FUN in FUNK!!"/>
    <x v="102"/>
    <n v="21884.69"/>
    <x v="0"/>
    <x v="0"/>
    <s v="USD"/>
    <x v="2167"/>
    <x v="2168"/>
    <x v="0"/>
    <x v="158"/>
    <x v="0"/>
    <x v="11"/>
    <x v="1677"/>
    <n v="64.366735294117646"/>
    <x v="4"/>
    <x v="11"/>
    <x v="2168"/>
    <x v="2167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x v="0"/>
    <s v="USD"/>
    <x v="2168"/>
    <x v="2169"/>
    <x v="0"/>
    <x v="63"/>
    <x v="0"/>
    <x v="11"/>
    <x v="31"/>
    <n v="21.857142857142858"/>
    <x v="4"/>
    <x v="11"/>
    <x v="2169"/>
    <x v="2168"/>
  </r>
  <r>
    <n v="2170"/>
    <s v="STETSON'S NEW EP"/>
    <s v="We are a hard rock band from Northern California trying to raise $350 for our next EP. Be a part of our journey!"/>
    <x v="18"/>
    <n v="633"/>
    <x v="0"/>
    <x v="0"/>
    <s v="USD"/>
    <x v="2169"/>
    <x v="2170"/>
    <x v="0"/>
    <x v="10"/>
    <x v="0"/>
    <x v="11"/>
    <x v="1678"/>
    <n v="33.315789473684212"/>
    <x v="4"/>
    <x v="11"/>
    <x v="2170"/>
    <x v="2169"/>
  </r>
  <r>
    <n v="2171"/>
    <s v="Brainspoonâ€™s New Record"/>
    <s v="Like records? We do, too! Help this Los Angeles based rock 'n' roll band get their new album out on vinyl!"/>
    <x v="23"/>
    <n v="4243"/>
    <x v="0"/>
    <x v="0"/>
    <s v="USD"/>
    <x v="2170"/>
    <x v="2171"/>
    <x v="0"/>
    <x v="5"/>
    <x v="0"/>
    <x v="11"/>
    <x v="1679"/>
    <n v="90.276595744680847"/>
    <x v="4"/>
    <x v="11"/>
    <x v="2171"/>
    <x v="2170"/>
  </r>
  <r>
    <n v="2172"/>
    <s v="Hollow point 9, Sins Of Yesterday CD"/>
    <s v="hey friends. We are Hollow Point 9._x000a_We are calling on you to help us._x000a_In our journey to make our debut album."/>
    <x v="28"/>
    <n v="1000"/>
    <x v="0"/>
    <x v="0"/>
    <s v="USD"/>
    <x v="2171"/>
    <x v="2172"/>
    <x v="0"/>
    <x v="62"/>
    <x v="0"/>
    <x v="11"/>
    <x v="31"/>
    <n v="76.92307692307692"/>
    <x v="4"/>
    <x v="11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x v="0"/>
    <s v="USD"/>
    <x v="2172"/>
    <x v="2173"/>
    <x v="0"/>
    <x v="240"/>
    <x v="0"/>
    <x v="11"/>
    <x v="1680"/>
    <n v="59.233333333333334"/>
    <x v="4"/>
    <x v="11"/>
    <x v="2173"/>
    <x v="2172"/>
  </r>
  <r>
    <n v="2174"/>
    <s v="Chivo Funge and the Extensions"/>
    <s v="Chivo and his band of miscreants present their debut album _x000a_'Blind Energy' ...we think you are going to like it."/>
    <x v="23"/>
    <n v="4119"/>
    <x v="0"/>
    <x v="1"/>
    <s v="GBP"/>
    <x v="2173"/>
    <x v="2174"/>
    <x v="0"/>
    <x v="287"/>
    <x v="0"/>
    <x v="11"/>
    <x v="1681"/>
    <n v="65.38095238095238"/>
    <x v="4"/>
    <x v="11"/>
    <x v="2174"/>
    <x v="2173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x v="0"/>
    <s v="USD"/>
    <x v="2174"/>
    <x v="2175"/>
    <x v="0"/>
    <x v="55"/>
    <x v="0"/>
    <x v="11"/>
    <x v="1682"/>
    <n v="67.307692307692307"/>
    <x v="4"/>
    <x v="11"/>
    <x v="2175"/>
    <x v="2174"/>
  </r>
  <r>
    <n v="2176"/>
    <s v="Mike Farley Band - New Album!"/>
    <s v="The Mike Farley Band has re-assembled its original line up and needs your help to make a new full-length album!"/>
    <x v="10"/>
    <n v="6301"/>
    <x v="0"/>
    <x v="0"/>
    <s v="USD"/>
    <x v="2175"/>
    <x v="2176"/>
    <x v="0"/>
    <x v="26"/>
    <x v="0"/>
    <x v="11"/>
    <x v="1683"/>
    <n v="88.74647887323944"/>
    <x v="4"/>
    <x v="11"/>
    <x v="2176"/>
    <x v="2175"/>
  </r>
  <r>
    <n v="2177"/>
    <s v="Nobody Rides For Free ~ Stone Horse"/>
    <s v="Stone Horse ~ _x000a_Doing what they do best, laying down honest and _x000a_proper Rock-n-Roll guaranteed to soothe your soul!"/>
    <x v="30"/>
    <n v="2503"/>
    <x v="0"/>
    <x v="0"/>
    <s v="USD"/>
    <x v="2176"/>
    <x v="2177"/>
    <x v="0"/>
    <x v="44"/>
    <x v="0"/>
    <x v="11"/>
    <x v="1684"/>
    <n v="65.868421052631575"/>
    <x v="4"/>
    <x v="11"/>
    <x v="2177"/>
    <x v="2176"/>
  </r>
  <r>
    <n v="2178"/>
    <s v="The Letter Black - New Record"/>
    <s v="We are making our third studio album and no longer have a label telling us what we can/can't do. This record is for the fans."/>
    <x v="31"/>
    <n v="34660"/>
    <x v="0"/>
    <x v="0"/>
    <s v="USD"/>
    <x v="2177"/>
    <x v="2178"/>
    <x v="0"/>
    <x v="410"/>
    <x v="0"/>
    <x v="11"/>
    <x v="1675"/>
    <n v="40.349243306169967"/>
    <x v="4"/>
    <x v="11"/>
    <x v="2178"/>
    <x v="2177"/>
  </r>
  <r>
    <n v="2179"/>
    <s v="Woodhouse EP"/>
    <s v="Woodhouse is making an EP!  If you are a fan of whiskey and loud guitars, contribute to the cause!"/>
    <x v="28"/>
    <n v="1614"/>
    <x v="0"/>
    <x v="0"/>
    <s v="USD"/>
    <x v="2178"/>
    <x v="2179"/>
    <x v="0"/>
    <x v="64"/>
    <x v="0"/>
    <x v="11"/>
    <x v="1685"/>
    <n v="76.857142857142861"/>
    <x v="4"/>
    <x v="11"/>
    <x v="2179"/>
    <x v="2178"/>
  </r>
  <r>
    <n v="2180"/>
    <s v="FOUR STAR MARY &quot;PIECES&quot;"/>
    <s v="Help fund the new record by independent alternative rockers FOUR STAR MARY &quot;PIECES&quot;"/>
    <x v="10"/>
    <n v="5359.21"/>
    <x v="0"/>
    <x v="0"/>
    <s v="USD"/>
    <x v="2179"/>
    <x v="2180"/>
    <x v="0"/>
    <x v="76"/>
    <x v="0"/>
    <x v="11"/>
    <x v="1686"/>
    <n v="68.707820512820518"/>
    <x v="4"/>
    <x v="11"/>
    <x v="2180"/>
    <x v="2179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x v="0"/>
    <s v="USD"/>
    <x v="2180"/>
    <x v="2181"/>
    <x v="0"/>
    <x v="28"/>
    <x v="0"/>
    <x v="32"/>
    <x v="1687"/>
    <n v="57.773584905660378"/>
    <x v="6"/>
    <x v="32"/>
    <x v="2181"/>
    <x v="2180"/>
  </r>
  <r>
    <n v="2182"/>
    <s v="Broken World - A Post-Apocalypse Tabletop RPG"/>
    <s v="An incredibly comprehensive tabletop rpg book for the post apocalypse, inspired by Dungeon World."/>
    <x v="9"/>
    <n v="15725"/>
    <x v="0"/>
    <x v="5"/>
    <s v="CAD"/>
    <x v="2181"/>
    <x v="2182"/>
    <x v="0"/>
    <x v="289"/>
    <x v="0"/>
    <x v="32"/>
    <x v="1688"/>
    <n v="44.171348314606739"/>
    <x v="6"/>
    <x v="32"/>
    <x v="2182"/>
    <x v="2181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x v="0"/>
    <s v="USD"/>
    <x v="2182"/>
    <x v="2183"/>
    <x v="0"/>
    <x v="411"/>
    <x v="0"/>
    <x v="32"/>
    <x v="1689"/>
    <n v="31.566308243727597"/>
    <x v="6"/>
    <x v="32"/>
    <x v="2183"/>
    <x v="2182"/>
  </r>
  <r>
    <n v="2184"/>
    <s v="Liguria"/>
    <s v="Trading beautiful colors on behalf of the bishop! Become the best merchant of the Fresco World in this innovative game by Queen Games."/>
    <x v="3"/>
    <n v="28474"/>
    <x v="0"/>
    <x v="0"/>
    <s v="USD"/>
    <x v="2183"/>
    <x v="2184"/>
    <x v="1"/>
    <x v="161"/>
    <x v="0"/>
    <x v="32"/>
    <x v="1690"/>
    <n v="107.04511278195488"/>
    <x v="6"/>
    <x v="32"/>
    <x v="2184"/>
    <x v="2183"/>
  </r>
  <r>
    <n v="2185"/>
    <s v="Empire of the Dead: REQUIEM"/>
    <s v="Empire of the Dead-Requiem is a miniatures expansion to our 28mm tabletop game set in a Dark and Gothic, Steampunk Victorian Empire."/>
    <x v="10"/>
    <n v="92848.5"/>
    <x v="0"/>
    <x v="1"/>
    <s v="GBP"/>
    <x v="2184"/>
    <x v="2185"/>
    <x v="0"/>
    <x v="412"/>
    <x v="0"/>
    <x v="32"/>
    <x v="1691"/>
    <n v="149.03451043338683"/>
    <x v="6"/>
    <x v="32"/>
    <x v="2185"/>
    <x v="2184"/>
  </r>
  <r>
    <n v="2186"/>
    <s v="Latitude 90Â° : The Origin"/>
    <s v="The real-time digital social deduction game where there's no moderator, no sleeping, and no dying."/>
    <x v="22"/>
    <n v="21935"/>
    <x v="0"/>
    <x v="0"/>
    <s v="USD"/>
    <x v="2185"/>
    <x v="2186"/>
    <x v="0"/>
    <x v="413"/>
    <x v="0"/>
    <x v="32"/>
    <x v="1692"/>
    <n v="55.956632653061227"/>
    <x v="6"/>
    <x v="32"/>
    <x v="2186"/>
    <x v="2185"/>
  </r>
  <r>
    <n v="2187"/>
    <s v="Tesla vs. Edison"/>
    <s v="The War of Currents! 2-5 electricity innovators build routes, grow tech trees, and play the stock market in 20 minutes per player."/>
    <x v="22"/>
    <n v="202928.5"/>
    <x v="0"/>
    <x v="0"/>
    <s v="USD"/>
    <x v="2186"/>
    <x v="2187"/>
    <x v="1"/>
    <x v="414"/>
    <x v="0"/>
    <x v="32"/>
    <x v="1693"/>
    <n v="56.970381807973048"/>
    <x v="6"/>
    <x v="32"/>
    <x v="2187"/>
    <x v="2186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x v="2"/>
    <s v="AUD"/>
    <x v="2187"/>
    <x v="2188"/>
    <x v="0"/>
    <x v="415"/>
    <x v="0"/>
    <x v="32"/>
    <x v="1694"/>
    <n v="44.056420233463037"/>
    <x v="6"/>
    <x v="32"/>
    <x v="2188"/>
    <x v="2187"/>
  </r>
  <r>
    <n v="2189"/>
    <s v="Odyssey: ARGONAUTS"/>
    <s v="Help me fund the Argonauts! Sculpted by Dave Kidd, based on concept art from Roberto Cirillo, created by Fet Milner and myself!"/>
    <x v="38"/>
    <n v="6039"/>
    <x v="0"/>
    <x v="1"/>
    <s v="GBP"/>
    <x v="2188"/>
    <x v="2189"/>
    <x v="0"/>
    <x v="106"/>
    <x v="0"/>
    <x v="32"/>
    <x v="1695"/>
    <n v="68.625"/>
    <x v="6"/>
    <x v="32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x v="0"/>
    <s v="USD"/>
    <x v="2189"/>
    <x v="2190"/>
    <x v="0"/>
    <x v="416"/>
    <x v="0"/>
    <x v="32"/>
    <x v="1696"/>
    <n v="65.318435754189949"/>
    <x v="6"/>
    <x v="32"/>
    <x v="2190"/>
    <x v="2189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x v="1"/>
    <s v="GBP"/>
    <x v="2190"/>
    <x v="2191"/>
    <x v="0"/>
    <x v="20"/>
    <x v="0"/>
    <x v="32"/>
    <x v="1697"/>
    <n v="35.92"/>
    <x v="6"/>
    <x v="32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x v="1"/>
    <s v="GBP"/>
    <x v="2191"/>
    <x v="2192"/>
    <x v="0"/>
    <x v="417"/>
    <x v="0"/>
    <x v="32"/>
    <x v="1698"/>
    <n v="40.070667078443485"/>
    <x v="6"/>
    <x v="32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x v="0"/>
    <s v="USD"/>
    <x v="2192"/>
    <x v="2193"/>
    <x v="0"/>
    <x v="418"/>
    <x v="0"/>
    <x v="32"/>
    <x v="1699"/>
    <n v="75.647714604236342"/>
    <x v="6"/>
    <x v="32"/>
    <x v="2193"/>
    <x v="2192"/>
  </r>
  <r>
    <n v="2194"/>
    <s v="Monster Lab"/>
    <s v="LAST CHANCE! A fast paced card game for people who like to play god, build hybrid cat monsters and add flamethrowers to space dragons."/>
    <x v="3"/>
    <n v="53737"/>
    <x v="0"/>
    <x v="0"/>
    <s v="USD"/>
    <x v="2193"/>
    <x v="2194"/>
    <x v="0"/>
    <x v="419"/>
    <x v="0"/>
    <x v="32"/>
    <x v="1700"/>
    <n v="61.203872437357631"/>
    <x v="6"/>
    <x v="32"/>
    <x v="2194"/>
    <x v="2193"/>
  </r>
  <r>
    <n v="2195"/>
    <s v="Purgatoria: City of Angels"/>
    <s v="A gritty, noir tabletop RPG with a fast-paced combo-based battle system."/>
    <x v="210"/>
    <n v="5535"/>
    <x v="0"/>
    <x v="0"/>
    <s v="USD"/>
    <x v="2194"/>
    <x v="2195"/>
    <x v="0"/>
    <x v="248"/>
    <x v="0"/>
    <x v="32"/>
    <x v="1187"/>
    <n v="48.130434782608695"/>
    <x v="6"/>
    <x v="32"/>
    <x v="2195"/>
    <x v="2194"/>
  </r>
  <r>
    <n v="2196"/>
    <s v="LACORSA Grand Prix Game (relaunch)"/>
    <s v="Race your friends in style with this classic Grand Prix game."/>
    <x v="32"/>
    <n v="15937"/>
    <x v="0"/>
    <x v="0"/>
    <s v="USD"/>
    <x v="2195"/>
    <x v="2196"/>
    <x v="0"/>
    <x v="302"/>
    <x v="0"/>
    <x v="32"/>
    <x v="1701"/>
    <n v="68.106837606837601"/>
    <x v="6"/>
    <x v="32"/>
    <x v="2196"/>
    <x v="2195"/>
  </r>
  <r>
    <n v="2197"/>
    <s v="Trickerion - Legends of Illusion"/>
    <s v="A strategy game of magic and deception, where aspiring  Illusionists clash in a grand contest for fame and fortune."/>
    <x v="11"/>
    <n v="285309.33"/>
    <x v="0"/>
    <x v="0"/>
    <s v="USD"/>
    <x v="2196"/>
    <x v="2197"/>
    <x v="0"/>
    <x v="420"/>
    <x v="0"/>
    <x v="32"/>
    <x v="1702"/>
    <n v="65.891300230946882"/>
    <x v="6"/>
    <x v="32"/>
    <x v="2197"/>
    <x v="2196"/>
  </r>
  <r>
    <n v="2198"/>
    <s v="Rivals: Masters of the Deep"/>
    <s v="A tactical Miniatures board game for 2-4 players set in a mysterious underwater realm where 4 factions battle for supremacy."/>
    <x v="79"/>
    <n v="53157"/>
    <x v="0"/>
    <x v="0"/>
    <s v="USD"/>
    <x v="2197"/>
    <x v="2198"/>
    <x v="0"/>
    <x v="421"/>
    <x v="0"/>
    <x v="32"/>
    <x v="1703"/>
    <n v="81.654377880184327"/>
    <x v="6"/>
    <x v="32"/>
    <x v="2198"/>
    <x v="2197"/>
  </r>
  <r>
    <n v="2199"/>
    <s v="Decadolo. Flip it!"/>
    <s v="A new strategic board game designed to flip out your opponent."/>
    <x v="7"/>
    <n v="13228"/>
    <x v="0"/>
    <x v="17"/>
    <s v="EUR"/>
    <x v="2198"/>
    <x v="2199"/>
    <x v="1"/>
    <x v="140"/>
    <x v="0"/>
    <x v="32"/>
    <x v="1704"/>
    <n v="52.701195219123505"/>
    <x v="6"/>
    <x v="32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x v="1"/>
    <s v="GBP"/>
    <x v="2199"/>
    <x v="2200"/>
    <x v="0"/>
    <x v="40"/>
    <x v="0"/>
    <x v="32"/>
    <x v="1705"/>
    <n v="41.228136882129277"/>
    <x v="6"/>
    <x v="32"/>
    <x v="2200"/>
    <x v="2199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x v="1"/>
    <s v="GBP"/>
    <x v="2200"/>
    <x v="2201"/>
    <x v="0"/>
    <x v="33"/>
    <x v="0"/>
    <x v="15"/>
    <x v="1706"/>
    <n v="15.035357142857142"/>
    <x v="4"/>
    <x v="15"/>
    <x v="2201"/>
    <x v="2200"/>
  </r>
  <r>
    <n v="2202"/>
    <s v="zircon - &quot;Identity Sequence&quot;: A cyberpunk-inspired journey"/>
    <s v="An electro-organic album of evolved dance music inspired by seminal cyberpunk works."/>
    <x v="23"/>
    <n v="28167.25"/>
    <x v="0"/>
    <x v="0"/>
    <s v="USD"/>
    <x v="2201"/>
    <x v="2202"/>
    <x v="0"/>
    <x v="422"/>
    <x v="0"/>
    <x v="15"/>
    <x v="1707"/>
    <n v="39.066920943134534"/>
    <x v="4"/>
    <x v="15"/>
    <x v="2202"/>
    <x v="2201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x v="5"/>
    <s v="CAD"/>
    <x v="2202"/>
    <x v="2203"/>
    <x v="0"/>
    <x v="133"/>
    <x v="0"/>
    <x v="15"/>
    <x v="1708"/>
    <n v="43.82"/>
    <x v="4"/>
    <x v="15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x v="0"/>
    <s v="USD"/>
    <x v="2203"/>
    <x v="2204"/>
    <x v="0"/>
    <x v="196"/>
    <x v="0"/>
    <x v="15"/>
    <x v="1709"/>
    <n v="27.301369863013697"/>
    <x v="4"/>
    <x v="15"/>
    <x v="2204"/>
    <x v="2203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x v="0"/>
    <s v="USD"/>
    <x v="2204"/>
    <x v="2205"/>
    <x v="0"/>
    <x v="74"/>
    <x v="0"/>
    <x v="15"/>
    <x v="1710"/>
    <n v="42.222222222222221"/>
    <x v="4"/>
    <x v="15"/>
    <x v="2205"/>
    <x v="2204"/>
  </r>
  <r>
    <n v="2206"/>
    <s v="Arbor Oasis's First Album!"/>
    <s v="We really think we might have what it takes to make it someday! But we really need help to take the first step and release this album!"/>
    <x v="184"/>
    <n v="1130"/>
    <x v="0"/>
    <x v="0"/>
    <s v="USD"/>
    <x v="2205"/>
    <x v="2206"/>
    <x v="0"/>
    <x v="69"/>
    <x v="0"/>
    <x v="15"/>
    <x v="1711"/>
    <n v="33.235294117647058"/>
    <x v="4"/>
    <x v="15"/>
    <x v="2206"/>
    <x v="2205"/>
  </r>
  <r>
    <n v="2207"/>
    <s v="Piece of Happy"/>
    <s v="Each piece has a story behind it. Not of some life drama but of an experience you live whilst listening; Happiness evoking"/>
    <x v="13"/>
    <n v="2000"/>
    <x v="0"/>
    <x v="0"/>
    <s v="USD"/>
    <x v="2206"/>
    <x v="2207"/>
    <x v="0"/>
    <x v="63"/>
    <x v="0"/>
    <x v="15"/>
    <x v="31"/>
    <n v="285.71428571428572"/>
    <x v="4"/>
    <x v="15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x v="0"/>
    <s v="USD"/>
    <x v="2207"/>
    <x v="2208"/>
    <x v="0"/>
    <x v="54"/>
    <x v="0"/>
    <x v="15"/>
    <x v="264"/>
    <n v="42.333333333333336"/>
    <x v="4"/>
    <x v="15"/>
    <x v="2208"/>
    <x v="2207"/>
  </r>
  <r>
    <n v="2209"/>
    <s v="NYPC's North American (+ Colombia!) Tour May 2014 - Part 2"/>
    <s v="Support us and pledge for rewards on our new bigger Tour of the US, Canada and Colombia!"/>
    <x v="2"/>
    <n v="754"/>
    <x v="0"/>
    <x v="1"/>
    <s v="GBP"/>
    <x v="2208"/>
    <x v="2209"/>
    <x v="0"/>
    <x v="41"/>
    <x v="0"/>
    <x v="15"/>
    <x v="1712"/>
    <n v="50.266666666666666"/>
    <x v="4"/>
    <x v="15"/>
    <x v="2209"/>
    <x v="2208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x v="0"/>
    <s v="USD"/>
    <x v="2209"/>
    <x v="2210"/>
    <x v="0"/>
    <x v="250"/>
    <x v="0"/>
    <x v="15"/>
    <x v="1713"/>
    <n v="61.902777777777779"/>
    <x v="4"/>
    <x v="15"/>
    <x v="2210"/>
    <x v="2209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x v="0"/>
    <s v="USD"/>
    <x v="2210"/>
    <x v="2211"/>
    <x v="0"/>
    <x v="148"/>
    <x v="0"/>
    <x v="15"/>
    <x v="1714"/>
    <n v="40.75"/>
    <x v="4"/>
    <x v="15"/>
    <x v="2211"/>
    <x v="2210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x v="0"/>
    <s v="USD"/>
    <x v="2211"/>
    <x v="2212"/>
    <x v="0"/>
    <x v="252"/>
    <x v="0"/>
    <x v="15"/>
    <x v="1715"/>
    <n v="55.796747967479675"/>
    <x v="4"/>
    <x v="15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x v="0"/>
    <s v="USD"/>
    <x v="2212"/>
    <x v="2213"/>
    <x v="0"/>
    <x v="29"/>
    <x v="0"/>
    <x v="15"/>
    <x v="1716"/>
    <n v="10"/>
    <x v="4"/>
    <x v="15"/>
    <x v="2213"/>
    <x v="2212"/>
  </r>
  <r>
    <n v="2214"/>
    <s v="Spiff is ready to join the digital age!"/>
    <s v="Join this Kickstarter project today to assist Spiff in converting his analog recordings from the 80's to digital!"/>
    <x v="20"/>
    <n v="1755.01"/>
    <x v="0"/>
    <x v="0"/>
    <s v="USD"/>
    <x v="2213"/>
    <x v="2214"/>
    <x v="0"/>
    <x v="54"/>
    <x v="0"/>
    <x v="15"/>
    <x v="1717"/>
    <n v="73.125416666666666"/>
    <x v="4"/>
    <x v="15"/>
    <x v="2214"/>
    <x v="2213"/>
  </r>
  <r>
    <n v="2215"/>
    <s v="&quot;Something to See, Not to Say&quot; - Anemometer's First EP Album"/>
    <s v="Ambient Electro Grind-fest!"/>
    <x v="131"/>
    <n v="860"/>
    <x v="0"/>
    <x v="0"/>
    <s v="USD"/>
    <x v="2214"/>
    <x v="2215"/>
    <x v="0"/>
    <x v="51"/>
    <x v="0"/>
    <x v="15"/>
    <x v="1718"/>
    <n v="26.060606060606062"/>
    <x v="4"/>
    <x v="15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x v="0"/>
    <s v="USD"/>
    <x v="2215"/>
    <x v="2216"/>
    <x v="0"/>
    <x v="25"/>
    <x v="0"/>
    <x v="15"/>
    <x v="1719"/>
    <n v="22.642857142857142"/>
    <x v="4"/>
    <x v="15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x v="0"/>
    <s v="USD"/>
    <x v="2216"/>
    <x v="2217"/>
    <x v="0"/>
    <x v="82"/>
    <x v="0"/>
    <x v="15"/>
    <x v="1720"/>
    <n v="47.222222222222221"/>
    <x v="4"/>
    <x v="15"/>
    <x v="2217"/>
    <x v="2216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x v="0"/>
    <s v="USD"/>
    <x v="2217"/>
    <x v="2218"/>
    <x v="0"/>
    <x v="88"/>
    <x v="0"/>
    <x v="15"/>
    <x v="1721"/>
    <n v="32.324473684210524"/>
    <x v="4"/>
    <x v="15"/>
    <x v="2218"/>
    <x v="2217"/>
  </r>
  <r>
    <n v="2219"/>
    <s v="Moments by eBurner"/>
    <s v="An album that illustrates events in our lives, whether trivial or significant, through the tones of electronic music."/>
    <x v="28"/>
    <n v="1015"/>
    <x v="0"/>
    <x v="0"/>
    <s v="USD"/>
    <x v="2218"/>
    <x v="2219"/>
    <x v="0"/>
    <x v="10"/>
    <x v="0"/>
    <x v="15"/>
    <x v="1240"/>
    <n v="53.421052631578945"/>
    <x v="4"/>
    <x v="15"/>
    <x v="2219"/>
    <x v="2218"/>
  </r>
  <r>
    <n v="2220"/>
    <s v="Be Part of Darkpine's Debut EP"/>
    <s v="Darkpine is recording and releasing a 5-track EP within the coming months this summer and hopes for your support."/>
    <x v="8"/>
    <n v="3540"/>
    <x v="0"/>
    <x v="0"/>
    <s v="USD"/>
    <x v="2219"/>
    <x v="2220"/>
    <x v="0"/>
    <x v="50"/>
    <x v="0"/>
    <x v="15"/>
    <x v="1722"/>
    <n v="51.304347826086953"/>
    <x v="4"/>
    <x v="15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x v="0"/>
    <s v="USD"/>
    <x v="2220"/>
    <x v="2221"/>
    <x v="0"/>
    <x v="423"/>
    <x v="0"/>
    <x v="32"/>
    <x v="1723"/>
    <n v="37.197247706422019"/>
    <x v="6"/>
    <x v="32"/>
    <x v="2221"/>
    <x v="2220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x v="0"/>
    <s v="USD"/>
    <x v="2221"/>
    <x v="2222"/>
    <x v="0"/>
    <x v="209"/>
    <x v="0"/>
    <x v="32"/>
    <x v="1724"/>
    <n v="27.1"/>
    <x v="6"/>
    <x v="32"/>
    <x v="2222"/>
    <x v="2221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x v="5"/>
    <s v="CAD"/>
    <x v="2222"/>
    <x v="2223"/>
    <x v="0"/>
    <x v="61"/>
    <x v="0"/>
    <x v="32"/>
    <x v="1725"/>
    <n v="206.31"/>
    <x v="6"/>
    <x v="32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x v="0"/>
    <s v="USD"/>
    <x v="2223"/>
    <x v="2224"/>
    <x v="0"/>
    <x v="228"/>
    <x v="0"/>
    <x v="32"/>
    <x v="1726"/>
    <n v="82.145270270270274"/>
    <x v="6"/>
    <x v="32"/>
    <x v="2224"/>
    <x v="2223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x v="1"/>
    <s v="GBP"/>
    <x v="2224"/>
    <x v="2225"/>
    <x v="0"/>
    <x v="424"/>
    <x v="0"/>
    <x v="32"/>
    <x v="1727"/>
    <n v="164.79651993355483"/>
    <x v="6"/>
    <x v="32"/>
    <x v="2225"/>
    <x v="2224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x v="0"/>
    <s v="USD"/>
    <x v="2225"/>
    <x v="2226"/>
    <x v="0"/>
    <x v="306"/>
    <x v="0"/>
    <x v="32"/>
    <x v="1728"/>
    <n v="60.820280373831778"/>
    <x v="6"/>
    <x v="32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x v="1"/>
    <s v="GBP"/>
    <x v="2226"/>
    <x v="2227"/>
    <x v="0"/>
    <x v="425"/>
    <x v="0"/>
    <x v="32"/>
    <x v="1729"/>
    <n v="67.970099667774093"/>
    <x v="6"/>
    <x v="32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x v="12"/>
    <s v="EUR"/>
    <x v="2227"/>
    <x v="2228"/>
    <x v="0"/>
    <x v="296"/>
    <x v="0"/>
    <x v="32"/>
    <x v="1730"/>
    <n v="81.561805555555551"/>
    <x v="6"/>
    <x v="32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x v="0"/>
    <s v="USD"/>
    <x v="2228"/>
    <x v="2229"/>
    <x v="0"/>
    <x v="380"/>
    <x v="0"/>
    <x v="32"/>
    <x v="1731"/>
    <n v="25.42547309833024"/>
    <x v="6"/>
    <x v="32"/>
    <x v="2229"/>
    <x v="2228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x v="0"/>
    <s v="USD"/>
    <x v="2229"/>
    <x v="2230"/>
    <x v="0"/>
    <x v="156"/>
    <x v="0"/>
    <x v="32"/>
    <x v="1732"/>
    <n v="21.497991967871485"/>
    <x v="6"/>
    <x v="32"/>
    <x v="2230"/>
    <x v="2229"/>
  </r>
  <r>
    <n v="2231"/>
    <s v="Kingdom"/>
    <s v="A game about communities by Ben Robbins, creator of Microscope. Do you change the Kingdom or does the Kingdom change you?"/>
    <x v="30"/>
    <n v="30303.24"/>
    <x v="0"/>
    <x v="0"/>
    <s v="USD"/>
    <x v="2230"/>
    <x v="2231"/>
    <x v="0"/>
    <x v="426"/>
    <x v="0"/>
    <x v="32"/>
    <x v="1733"/>
    <n v="27.226630727762803"/>
    <x v="6"/>
    <x v="32"/>
    <x v="2231"/>
    <x v="2230"/>
  </r>
  <r>
    <n v="2232"/>
    <s v="Backstory Cards"/>
    <s v="Backstory Cards help you and your friends create vibrant backstories for roleplaying games, no matter the system or genre."/>
    <x v="10"/>
    <n v="24790"/>
    <x v="0"/>
    <x v="0"/>
    <s v="USD"/>
    <x v="2231"/>
    <x v="2232"/>
    <x v="0"/>
    <x v="427"/>
    <x v="0"/>
    <x v="32"/>
    <x v="1734"/>
    <n v="25.091093117408906"/>
    <x v="6"/>
    <x v="32"/>
    <x v="2232"/>
    <x v="2231"/>
  </r>
  <r>
    <n v="2233"/>
    <s v="Cadaver - A Card Game For Aspiring Necromancers"/>
    <s v="Cadaver is a lighthearted game of friendly necromancy! Players compete to resurrect as many bodies as possible!"/>
    <x v="30"/>
    <n v="8301"/>
    <x v="0"/>
    <x v="1"/>
    <s v="GBP"/>
    <x v="2232"/>
    <x v="2233"/>
    <x v="0"/>
    <x v="428"/>
    <x v="0"/>
    <x v="32"/>
    <x v="1735"/>
    <n v="21.230179028132991"/>
    <x v="6"/>
    <x v="32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x v="0"/>
    <s v="USD"/>
    <x v="2233"/>
    <x v="2234"/>
    <x v="0"/>
    <x v="33"/>
    <x v="0"/>
    <x v="32"/>
    <x v="1736"/>
    <n v="41.607142857142854"/>
    <x v="6"/>
    <x v="32"/>
    <x v="2234"/>
    <x v="2233"/>
  </r>
  <r>
    <n v="2235"/>
    <s v="Miniature Scenery Terrain for Tabletop gaming and Wargames"/>
    <s v="An amazing set of sceneries to create unique atmospheres for your tabletop gaming."/>
    <x v="93"/>
    <n v="19931"/>
    <x v="0"/>
    <x v="5"/>
    <s v="CAD"/>
    <x v="2234"/>
    <x v="2235"/>
    <x v="0"/>
    <x v="206"/>
    <x v="0"/>
    <x v="32"/>
    <x v="1737"/>
    <n v="135.58503401360545"/>
    <x v="6"/>
    <x v="32"/>
    <x v="2235"/>
    <x v="2234"/>
  </r>
  <r>
    <n v="2236"/>
    <s v="Alienation - an intergalactic card drafting game"/>
    <s v="Assume the role of an intergalactic real-estate agent attempting to satisfy various creature clientele!"/>
    <x v="70"/>
    <n v="15039"/>
    <x v="0"/>
    <x v="0"/>
    <s v="USD"/>
    <x v="2235"/>
    <x v="2236"/>
    <x v="0"/>
    <x v="340"/>
    <x v="0"/>
    <x v="32"/>
    <x v="1738"/>
    <n v="22.116176470588236"/>
    <x v="6"/>
    <x v="32"/>
    <x v="2236"/>
    <x v="2235"/>
  </r>
  <r>
    <n v="2237"/>
    <s v="Monster Mansion"/>
    <s v="A real-time cooperative adventure for 2-8 players. Defeat legendary monsters to earn gold and escape before the time RUNS OUT!"/>
    <x v="102"/>
    <n v="63527"/>
    <x v="0"/>
    <x v="0"/>
    <s v="USD"/>
    <x v="2236"/>
    <x v="2237"/>
    <x v="0"/>
    <x v="429"/>
    <x v="0"/>
    <x v="32"/>
    <x v="1739"/>
    <n v="64.625635808748726"/>
    <x v="6"/>
    <x v="32"/>
    <x v="2237"/>
    <x v="2236"/>
  </r>
  <r>
    <n v="2238"/>
    <s v="28mm Fantasy Miniature range Feral Orcs!"/>
    <s v="28mm Fantasy Miniature Range in leadfree white metal: Orcs, wolves and more."/>
    <x v="23"/>
    <n v="5496"/>
    <x v="0"/>
    <x v="12"/>
    <s v="EUR"/>
    <x v="2237"/>
    <x v="2238"/>
    <x v="0"/>
    <x v="1"/>
    <x v="0"/>
    <x v="32"/>
    <x v="1740"/>
    <n v="69.569620253164558"/>
    <x v="6"/>
    <x v="32"/>
    <x v="2238"/>
    <x v="2237"/>
  </r>
  <r>
    <n v="2239"/>
    <s v="Pro Tabletop Gaming Audio Collection"/>
    <s v="Next stretch goal unlocks at $33,000 and/or 500 backers unlocks 2 bonus stretch goals."/>
    <x v="31"/>
    <n v="32006.67"/>
    <x v="0"/>
    <x v="0"/>
    <s v="USD"/>
    <x v="2238"/>
    <x v="2239"/>
    <x v="0"/>
    <x v="374"/>
    <x v="0"/>
    <x v="32"/>
    <x v="1741"/>
    <n v="75.133028169014082"/>
    <x v="6"/>
    <x v="32"/>
    <x v="2239"/>
    <x v="2238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x v="0"/>
    <s v="USD"/>
    <x v="2239"/>
    <x v="2240"/>
    <x v="0"/>
    <x v="93"/>
    <x v="0"/>
    <x v="32"/>
    <x v="1742"/>
    <n v="140.97916666666666"/>
    <x v="6"/>
    <x v="32"/>
    <x v="2240"/>
    <x v="2239"/>
  </r>
  <r>
    <n v="2241"/>
    <s v="Savage Worlds Zombie Squad"/>
    <s v="You are Ex- Military criminals sent on suicide missions on the edge of space. Science Fiction Tabletop RPG using Savage Worlds"/>
    <x v="28"/>
    <n v="8064"/>
    <x v="0"/>
    <x v="1"/>
    <s v="GBP"/>
    <x v="2240"/>
    <x v="2241"/>
    <x v="0"/>
    <x v="430"/>
    <x v="0"/>
    <x v="32"/>
    <x v="1743"/>
    <n v="49.472392638036808"/>
    <x v="6"/>
    <x v="32"/>
    <x v="2241"/>
    <x v="2240"/>
  </r>
  <r>
    <n v="2242"/>
    <s v="The Princess Bride Playing Cards from USPCC"/>
    <s v="Inconceivable! An amazing new illustrative deck based on The Princess Bride movie."/>
    <x v="3"/>
    <n v="136009.76"/>
    <x v="0"/>
    <x v="0"/>
    <s v="USD"/>
    <x v="2241"/>
    <x v="2242"/>
    <x v="0"/>
    <x v="431"/>
    <x v="0"/>
    <x v="32"/>
    <x v="1744"/>
    <n v="53.865251485148519"/>
    <x v="6"/>
    <x v="32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x v="0"/>
    <s v="USD"/>
    <x v="2242"/>
    <x v="2243"/>
    <x v="0"/>
    <x v="432"/>
    <x v="0"/>
    <x v="32"/>
    <x v="1745"/>
    <n v="4.5712530712530715"/>
    <x v="6"/>
    <x v="32"/>
    <x v="2243"/>
    <x v="2242"/>
  </r>
  <r>
    <n v="2244"/>
    <s v="Warbands of the Cold North III"/>
    <s v="Finely sculpted 28mm Classic Fantasy metal and resin miniatures perfectly themed for use as a warband or adventuring party."/>
    <x v="10"/>
    <n v="18851"/>
    <x v="0"/>
    <x v="0"/>
    <s v="USD"/>
    <x v="2243"/>
    <x v="2244"/>
    <x v="0"/>
    <x v="126"/>
    <x v="0"/>
    <x v="32"/>
    <x v="1746"/>
    <n v="65.00344827586207"/>
    <x v="6"/>
    <x v="32"/>
    <x v="2244"/>
    <x v="2243"/>
  </r>
  <r>
    <n v="2245"/>
    <s v="TimeWatch: GUMSHOE Investigative Time Travel RPG"/>
    <s v="You've got a time machine, high-powered weapons and a whole lot of history to save. Welcome to TimeWatch!"/>
    <x v="23"/>
    <n v="105881"/>
    <x v="0"/>
    <x v="0"/>
    <s v="USD"/>
    <x v="2244"/>
    <x v="2245"/>
    <x v="0"/>
    <x v="433"/>
    <x v="0"/>
    <x v="32"/>
    <x v="1747"/>
    <n v="53.475252525252522"/>
    <x v="6"/>
    <x v="32"/>
    <x v="2245"/>
    <x v="2244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x v="1"/>
    <s v="GBP"/>
    <x v="2245"/>
    <x v="2246"/>
    <x v="0"/>
    <x v="7"/>
    <x v="0"/>
    <x v="32"/>
    <x v="1684"/>
    <n v="43.912280701754383"/>
    <x v="6"/>
    <x v="32"/>
    <x v="2246"/>
    <x v="2245"/>
  </r>
  <r>
    <n v="2247"/>
    <s v="Foragers"/>
    <s v="Take on the role of an ancient forager in this fun strategy game from the designer of Biblios."/>
    <x v="17"/>
    <n v="19324"/>
    <x v="0"/>
    <x v="0"/>
    <s v="USD"/>
    <x v="2246"/>
    <x v="2247"/>
    <x v="0"/>
    <x v="434"/>
    <x v="0"/>
    <x v="32"/>
    <x v="1748"/>
    <n v="50.852631578947367"/>
    <x v="6"/>
    <x v="32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x v="1"/>
    <s v="GBP"/>
    <x v="2247"/>
    <x v="2248"/>
    <x v="0"/>
    <x v="130"/>
    <x v="0"/>
    <x v="32"/>
    <x v="1749"/>
    <n v="58.6328125"/>
    <x v="6"/>
    <x v="32"/>
    <x v="2248"/>
    <x v="2247"/>
  </r>
  <r>
    <n v="2249"/>
    <s v="Centurion: Legionaries of Rome"/>
    <s v="March with the legions against the enemies of Rome in this role-playing game of military adventures."/>
    <x v="8"/>
    <n v="5907"/>
    <x v="0"/>
    <x v="0"/>
    <s v="USD"/>
    <x v="2248"/>
    <x v="2249"/>
    <x v="0"/>
    <x v="387"/>
    <x v="0"/>
    <x v="32"/>
    <x v="1750"/>
    <n v="32.81666666666667"/>
    <x v="6"/>
    <x v="32"/>
    <x v="2249"/>
    <x v="2248"/>
  </r>
  <r>
    <n v="2250"/>
    <s v="The Game Anywhere Table"/>
    <s v="A customizable gaming table, for the best gaming experience, portable, storable and lightweight, that can be taken anywhere"/>
    <x v="31"/>
    <n v="243778"/>
    <x v="0"/>
    <x v="0"/>
    <s v="USD"/>
    <x v="2249"/>
    <x v="2250"/>
    <x v="0"/>
    <x v="435"/>
    <x v="0"/>
    <x v="32"/>
    <x v="1751"/>
    <n v="426.93169877408059"/>
    <x v="6"/>
    <x v="32"/>
    <x v="2250"/>
    <x v="2249"/>
  </r>
  <r>
    <n v="2251"/>
    <s v="Werewolf: Full Moon Expansion"/>
    <s v="A great game full of lying, scheming, and werewolves.  Now with additional characters to add even more mayhem!"/>
    <x v="0"/>
    <n v="11428.19"/>
    <x v="0"/>
    <x v="0"/>
    <s v="USD"/>
    <x v="2250"/>
    <x v="2251"/>
    <x v="0"/>
    <x v="436"/>
    <x v="0"/>
    <x v="32"/>
    <x v="1752"/>
    <n v="23.808729166666669"/>
    <x v="6"/>
    <x v="32"/>
    <x v="2251"/>
    <x v="2250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x v="3"/>
    <s v="EUR"/>
    <x v="2251"/>
    <x v="2252"/>
    <x v="0"/>
    <x v="437"/>
    <x v="0"/>
    <x v="32"/>
    <x v="1753"/>
    <n v="98.413654618473899"/>
    <x v="6"/>
    <x v="32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x v="0"/>
    <s v="USD"/>
    <x v="2252"/>
    <x v="2253"/>
    <x v="0"/>
    <x v="87"/>
    <x v="0"/>
    <x v="32"/>
    <x v="1754"/>
    <n v="107.32142857142857"/>
    <x v="6"/>
    <x v="32"/>
    <x v="2253"/>
    <x v="2252"/>
  </r>
  <r>
    <n v="2254"/>
    <s v="Green Couch Games Limited: FrogFlip!"/>
    <s v="A dexterity microgame by father/daughter team, Jason and Claire Kotarski. Make 100 project."/>
    <x v="2"/>
    <n v="2299"/>
    <x v="0"/>
    <x v="0"/>
    <s v="USD"/>
    <x v="2253"/>
    <x v="2254"/>
    <x v="0"/>
    <x v="438"/>
    <x v="0"/>
    <x v="32"/>
    <x v="1755"/>
    <n v="11.67005076142132"/>
    <x v="6"/>
    <x v="32"/>
    <x v="2254"/>
    <x v="2253"/>
  </r>
  <r>
    <n v="2255"/>
    <s v="Jumbo Jets - Jet Set Expansion Set #2"/>
    <s v="This is the second set of 5 expansions for our route-building game, Jet Set!"/>
    <x v="333"/>
    <n v="11323"/>
    <x v="0"/>
    <x v="0"/>
    <s v="USD"/>
    <x v="2254"/>
    <x v="2255"/>
    <x v="0"/>
    <x v="197"/>
    <x v="0"/>
    <x v="32"/>
    <x v="1756"/>
    <n v="41.782287822878232"/>
    <x v="6"/>
    <x v="32"/>
    <x v="2255"/>
    <x v="2254"/>
  </r>
  <r>
    <n v="2256"/>
    <s v="Bitcoin Empire"/>
    <s v="Build your crypto-currency empire and sabotage your opponents. A deck building, card game. 2-4 players. 15 minutes."/>
    <x v="334"/>
    <n v="1069"/>
    <x v="0"/>
    <x v="1"/>
    <s v="GBP"/>
    <x v="2255"/>
    <x v="2256"/>
    <x v="0"/>
    <x v="133"/>
    <x v="0"/>
    <x v="32"/>
    <x v="1757"/>
    <n v="21.38"/>
    <x v="6"/>
    <x v="32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x v="1"/>
    <s v="GBP"/>
    <x v="2256"/>
    <x v="2257"/>
    <x v="0"/>
    <x v="39"/>
    <x v="0"/>
    <x v="32"/>
    <x v="1758"/>
    <n v="94.103550295857985"/>
    <x v="6"/>
    <x v="32"/>
    <x v="2257"/>
    <x v="2256"/>
  </r>
  <r>
    <n v="2258"/>
    <s v="A Sundered World"/>
    <s v="A Dungeon World campaign setting that takes place after the end of the worlds."/>
    <x v="41"/>
    <n v="3223"/>
    <x v="0"/>
    <x v="0"/>
    <s v="USD"/>
    <x v="2257"/>
    <x v="2258"/>
    <x v="0"/>
    <x v="242"/>
    <x v="0"/>
    <x v="32"/>
    <x v="1759"/>
    <n v="15.721951219512196"/>
    <x v="6"/>
    <x v="32"/>
    <x v="2258"/>
    <x v="2257"/>
  </r>
  <r>
    <n v="2259"/>
    <s v="The Second Breakfast"/>
    <s v="More Halfmen, more goats, more guns, and most of all some neat buildings and structures for the little fellas to hang out in!"/>
    <x v="28"/>
    <n v="18671"/>
    <x v="0"/>
    <x v="1"/>
    <s v="GBP"/>
    <x v="2258"/>
    <x v="2259"/>
    <x v="0"/>
    <x v="190"/>
    <x v="0"/>
    <x v="32"/>
    <x v="1760"/>
    <n v="90.635922330097088"/>
    <x v="6"/>
    <x v="32"/>
    <x v="2259"/>
    <x v="2258"/>
  </r>
  <r>
    <n v="2260"/>
    <s v="Cryptex Dice Vault"/>
    <s v="A fine wood cryptex dice vault to store your favorite dice. Designed to hold a standard set of 7 polyhedrals for your favorite RPG."/>
    <x v="30"/>
    <n v="8173"/>
    <x v="0"/>
    <x v="0"/>
    <s v="USD"/>
    <x v="2259"/>
    <x v="2260"/>
    <x v="0"/>
    <x v="87"/>
    <x v="0"/>
    <x v="32"/>
    <x v="1761"/>
    <n v="97.297619047619051"/>
    <x v="6"/>
    <x v="32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x v="2"/>
    <s v="AUD"/>
    <x v="2260"/>
    <x v="2261"/>
    <x v="0"/>
    <x v="439"/>
    <x v="0"/>
    <x v="32"/>
    <x v="1762"/>
    <n v="37.11904761904762"/>
    <x v="6"/>
    <x v="32"/>
    <x v="2261"/>
    <x v="2260"/>
  </r>
  <r>
    <n v="2262"/>
    <s v="Riders: A Game About Cheating Doomsday"/>
    <s v="An RPG about mortal servants of the Horsemen of the Apocalypse deciding to not end the world."/>
    <x v="126"/>
    <n v="5087"/>
    <x v="0"/>
    <x v="0"/>
    <s v="USD"/>
    <x v="2261"/>
    <x v="2262"/>
    <x v="0"/>
    <x v="331"/>
    <x v="0"/>
    <x v="32"/>
    <x v="1763"/>
    <n v="28.104972375690608"/>
    <x v="6"/>
    <x v="32"/>
    <x v="2262"/>
    <x v="2261"/>
  </r>
  <r>
    <n v="2263"/>
    <s v="Corvus Corax Miniatures - Outcasts"/>
    <s v="These are degenerated men who have, since birth, suffered the effect of mutation and turned into something wicked!"/>
    <x v="51"/>
    <n v="8666"/>
    <x v="0"/>
    <x v="11"/>
    <s v="SEK"/>
    <x v="2262"/>
    <x v="2263"/>
    <x v="0"/>
    <x v="65"/>
    <x v="0"/>
    <x v="32"/>
    <x v="1764"/>
    <n v="144.43333333333334"/>
    <x v="6"/>
    <x v="32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x v="0"/>
    <s v="USD"/>
    <x v="2263"/>
    <x v="2264"/>
    <x v="0"/>
    <x v="440"/>
    <x v="0"/>
    <x v="32"/>
    <x v="1765"/>
    <n v="24.274157303370785"/>
    <x v="6"/>
    <x v="32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x v="1"/>
    <s v="GBP"/>
    <x v="2264"/>
    <x v="2265"/>
    <x v="0"/>
    <x v="57"/>
    <x v="0"/>
    <x v="32"/>
    <x v="1766"/>
    <n v="35.117647058823529"/>
    <x v="6"/>
    <x v="32"/>
    <x v="2265"/>
    <x v="2264"/>
  </r>
  <r>
    <n v="2266"/>
    <s v="GOAT LORDS."/>
    <s v="Want to be LORD OF THE GOATS? Start building your herd using thievery, magic, bombs and mostly goats."/>
    <x v="15"/>
    <n v="4804"/>
    <x v="0"/>
    <x v="0"/>
    <s v="USD"/>
    <x v="2265"/>
    <x v="2266"/>
    <x v="0"/>
    <x v="441"/>
    <x v="0"/>
    <x v="32"/>
    <x v="1767"/>
    <n v="24.762886597938145"/>
    <x v="6"/>
    <x v="32"/>
    <x v="2266"/>
    <x v="2265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x v="0"/>
    <s v="USD"/>
    <x v="2266"/>
    <x v="2267"/>
    <x v="0"/>
    <x v="442"/>
    <x v="0"/>
    <x v="32"/>
    <x v="1768"/>
    <n v="188.37871287128712"/>
    <x v="6"/>
    <x v="32"/>
    <x v="2267"/>
    <x v="2266"/>
  </r>
  <r>
    <n v="2268"/>
    <s v="Chardonnay Go"/>
    <s v="Chardonnay Go, the viral video with 23 million views, is now a hilarious board game for wine lovers, moms and other shameless people."/>
    <x v="89"/>
    <n v="28728"/>
    <x v="0"/>
    <x v="0"/>
    <s v="USD"/>
    <x v="2267"/>
    <x v="2268"/>
    <x v="0"/>
    <x v="441"/>
    <x v="0"/>
    <x v="32"/>
    <x v="946"/>
    <n v="148.08247422680412"/>
    <x v="6"/>
    <x v="32"/>
    <x v="2268"/>
    <x v="2267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x v="0"/>
    <s v="USD"/>
    <x v="2268"/>
    <x v="2269"/>
    <x v="0"/>
    <x v="443"/>
    <x v="0"/>
    <x v="32"/>
    <x v="1769"/>
    <n v="49.934589800443462"/>
    <x v="6"/>
    <x v="32"/>
    <x v="2269"/>
    <x v="2268"/>
  </r>
  <r>
    <n v="2270"/>
    <s v="MCG Premium Sleeves &amp; Accessories"/>
    <s v="MCG Premium Sleeves offer excellent protection for your cards. This line is about to be expanded with new sleeves sizes!"/>
    <x v="31"/>
    <n v="180062"/>
    <x v="0"/>
    <x v="0"/>
    <s v="USD"/>
    <x v="2269"/>
    <x v="2270"/>
    <x v="0"/>
    <x v="444"/>
    <x v="0"/>
    <x v="32"/>
    <x v="1770"/>
    <n v="107.82155688622754"/>
    <x v="6"/>
    <x v="32"/>
    <x v="2270"/>
    <x v="2269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x v="0"/>
    <s v="USD"/>
    <x v="2270"/>
    <x v="2271"/>
    <x v="0"/>
    <x v="445"/>
    <x v="0"/>
    <x v="32"/>
    <x v="1771"/>
    <n v="42.63403614457831"/>
    <x v="6"/>
    <x v="32"/>
    <x v="2271"/>
    <x v="2270"/>
  </r>
  <r>
    <n v="2272"/>
    <s v="Pick the Lock"/>
    <s v="Pick the Lock is a game of chance and strategy. Attempt to obtain priceless treasures and outwit the other players."/>
    <x v="28"/>
    <n v="13566"/>
    <x v="0"/>
    <x v="0"/>
    <s v="USD"/>
    <x v="2271"/>
    <x v="2272"/>
    <x v="0"/>
    <x v="446"/>
    <x v="0"/>
    <x v="32"/>
    <x v="1772"/>
    <n v="14.370762711864407"/>
    <x v="6"/>
    <x v="32"/>
    <x v="2272"/>
    <x v="2271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x v="5"/>
    <s v="CAD"/>
    <x v="2272"/>
    <x v="2273"/>
    <x v="0"/>
    <x v="206"/>
    <x v="0"/>
    <x v="32"/>
    <x v="1773"/>
    <n v="37.476190476190474"/>
    <x v="6"/>
    <x v="32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x v="0"/>
    <s v="USD"/>
    <x v="2273"/>
    <x v="2274"/>
    <x v="0"/>
    <x v="221"/>
    <x v="0"/>
    <x v="32"/>
    <x v="1774"/>
    <n v="30.202020202020201"/>
    <x v="6"/>
    <x v="32"/>
    <x v="2274"/>
    <x v="2273"/>
  </r>
  <r>
    <n v="2275"/>
    <s v="Samurai Dwarves (Korobokuru)"/>
    <s v="The aim of this project is to extend our existing Samurai Dwarf range from 6 to 9. The new sculpts will be done by Bob Olley."/>
    <x v="81"/>
    <n v="2650.5"/>
    <x v="0"/>
    <x v="1"/>
    <s v="GBP"/>
    <x v="2274"/>
    <x v="2275"/>
    <x v="0"/>
    <x v="1"/>
    <x v="0"/>
    <x v="32"/>
    <x v="1775"/>
    <n v="33.550632911392405"/>
    <x v="6"/>
    <x v="32"/>
    <x v="2275"/>
    <x v="2274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x v="0"/>
    <s v="USD"/>
    <x v="2275"/>
    <x v="2276"/>
    <x v="0"/>
    <x v="11"/>
    <x v="0"/>
    <x v="32"/>
    <x v="1776"/>
    <n v="64.74666666666667"/>
    <x v="6"/>
    <x v="32"/>
    <x v="2276"/>
    <x v="2275"/>
  </r>
  <r>
    <n v="2277"/>
    <s v="Police Precinct"/>
    <s v="Police Precinct is a cooperative game where the players take on the roles as police officers, with different areas of expertise."/>
    <x v="0"/>
    <n v="11992"/>
    <x v="0"/>
    <x v="0"/>
    <s v="USD"/>
    <x v="2276"/>
    <x v="2277"/>
    <x v="0"/>
    <x v="447"/>
    <x v="0"/>
    <x v="32"/>
    <x v="1777"/>
    <n v="57.932367149758456"/>
    <x v="6"/>
    <x v="32"/>
    <x v="2277"/>
    <x v="2276"/>
  </r>
  <r>
    <n v="2278"/>
    <s v="Eternity Dice - Regular and D6 Charms Edition"/>
    <s v="Dice forged from stone one by one entirely by hand for demanding Gamers and Collectors."/>
    <x v="13"/>
    <n v="5414"/>
    <x v="0"/>
    <x v="13"/>
    <s v="EUR"/>
    <x v="2277"/>
    <x v="2278"/>
    <x v="0"/>
    <x v="332"/>
    <x v="0"/>
    <x v="32"/>
    <x v="1778"/>
    <n v="53.078431372549019"/>
    <x v="6"/>
    <x v="32"/>
    <x v="2278"/>
    <x v="2277"/>
  </r>
  <r>
    <n v="2279"/>
    <s v="Zombie Apocalypse Geocaching"/>
    <s v="The Zombie Apocalypse has begun! Fortunately, YOU have your priorities straight. What could be more important than Geocaching?"/>
    <x v="28"/>
    <n v="1538"/>
    <x v="0"/>
    <x v="0"/>
    <s v="USD"/>
    <x v="2278"/>
    <x v="2279"/>
    <x v="0"/>
    <x v="58"/>
    <x v="0"/>
    <x v="32"/>
    <x v="1779"/>
    <n v="48.0625"/>
    <x v="6"/>
    <x v="32"/>
    <x v="2279"/>
    <x v="2278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x v="0"/>
    <s v="USD"/>
    <x v="2279"/>
    <x v="2280"/>
    <x v="0"/>
    <x v="436"/>
    <x v="0"/>
    <x v="32"/>
    <x v="1780"/>
    <n v="82.396874999999994"/>
    <x v="6"/>
    <x v="32"/>
    <x v="2280"/>
    <x v="2279"/>
  </r>
  <r>
    <n v="2281"/>
    <s v="Lewis Robertson Band EP!"/>
    <s v="I am trying to get a new band off the ground, and in order to be taken seriously and get gigs, we need some killer recordings!"/>
    <x v="43"/>
    <n v="555"/>
    <x v="0"/>
    <x v="0"/>
    <s v="USD"/>
    <x v="2280"/>
    <x v="2281"/>
    <x v="0"/>
    <x v="202"/>
    <x v="0"/>
    <x v="11"/>
    <x v="1781"/>
    <n v="50.454545454545453"/>
    <x v="4"/>
    <x v="11"/>
    <x v="2281"/>
    <x v="2280"/>
  </r>
  <r>
    <n v="2282"/>
    <s v="Sage King's Debut Album"/>
    <s v="Sage King is recording his debut album and wants YOU to be a part of the creation process"/>
    <x v="47"/>
    <n v="1390"/>
    <x v="0"/>
    <x v="0"/>
    <s v="USD"/>
    <x v="2281"/>
    <x v="2282"/>
    <x v="0"/>
    <x v="8"/>
    <x v="0"/>
    <x v="11"/>
    <x v="1782"/>
    <n v="115.83333333333333"/>
    <x v="4"/>
    <x v="11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x v="0"/>
    <s v="USD"/>
    <x v="2282"/>
    <x v="2283"/>
    <x v="0"/>
    <x v="53"/>
    <x v="0"/>
    <x v="11"/>
    <x v="1783"/>
    <n v="63.03458333333333"/>
    <x v="4"/>
    <x v="11"/>
    <x v="2283"/>
    <x v="2282"/>
  </r>
  <r>
    <n v="2284"/>
    <s v="Make a record, write a song, take the Vinyl Skyway. "/>
    <s v="The Vinyl Skyway reunite to make a third album. "/>
    <x v="12"/>
    <n v="6373.27"/>
    <x v="0"/>
    <x v="0"/>
    <s v="USD"/>
    <x v="2283"/>
    <x v="2284"/>
    <x v="0"/>
    <x v="211"/>
    <x v="0"/>
    <x v="11"/>
    <x v="1784"/>
    <n v="108.02152542372882"/>
    <x v="4"/>
    <x v="11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x v="0"/>
    <s v="USD"/>
    <x v="2284"/>
    <x v="2285"/>
    <x v="0"/>
    <x v="1"/>
    <x v="0"/>
    <x v="11"/>
    <x v="1785"/>
    <n v="46.088607594936711"/>
    <x v="4"/>
    <x v="11"/>
    <x v="2285"/>
    <x v="2284"/>
  </r>
  <r>
    <n v="2286"/>
    <s v="Arson In The Suburbs"/>
    <s v="Arson In The Suburbs is ready to release its FIRST three song E.P. and looking to raise funds to get back in the studio! RnFnR!"/>
    <x v="15"/>
    <n v="1501"/>
    <x v="0"/>
    <x v="0"/>
    <s v="USD"/>
    <x v="2285"/>
    <x v="2286"/>
    <x v="0"/>
    <x v="25"/>
    <x v="0"/>
    <x v="11"/>
    <x v="1395"/>
    <n v="107.21428571428571"/>
    <x v="4"/>
    <x v="11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x v="0"/>
    <s v="USD"/>
    <x v="2286"/>
    <x v="2287"/>
    <x v="0"/>
    <x v="448"/>
    <x v="0"/>
    <x v="11"/>
    <x v="1786"/>
    <n v="50.9338679245283"/>
    <x v="4"/>
    <x v="11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x v="0"/>
    <s v="USD"/>
    <x v="2287"/>
    <x v="2288"/>
    <x v="0"/>
    <x v="20"/>
    <x v="0"/>
    <x v="11"/>
    <x v="1787"/>
    <n v="40.04"/>
    <x v="4"/>
    <x v="11"/>
    <x v="2288"/>
    <x v="2287"/>
  </r>
  <r>
    <n v="2289"/>
    <s v="Blind Man Deaf Boy Tour!"/>
    <s v="Blind Man Deaf Boy is a Folk Punk band from Denver, we need money to get ourselves a van and take it on tour around the west coast."/>
    <x v="15"/>
    <n v="1611"/>
    <x v="0"/>
    <x v="0"/>
    <s v="USD"/>
    <x v="2288"/>
    <x v="2289"/>
    <x v="0"/>
    <x v="20"/>
    <x v="0"/>
    <x v="11"/>
    <x v="202"/>
    <n v="64.44"/>
    <x v="4"/>
    <x v="11"/>
    <x v="2289"/>
    <x v="2288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x v="0"/>
    <s v="USD"/>
    <x v="2289"/>
    <x v="2290"/>
    <x v="0"/>
    <x v="60"/>
    <x v="0"/>
    <x v="11"/>
    <x v="1788"/>
    <n v="53.827586206896555"/>
    <x v="4"/>
    <x v="11"/>
    <x v="2290"/>
    <x v="2289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x v="0"/>
    <s v="USD"/>
    <x v="2290"/>
    <x v="2291"/>
    <x v="0"/>
    <x v="68"/>
    <x v="0"/>
    <x v="11"/>
    <x v="1789"/>
    <n v="100.46511627906976"/>
    <x v="4"/>
    <x v="11"/>
    <x v="2291"/>
    <x v="2290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x v="0"/>
    <s v="USD"/>
    <x v="2291"/>
    <x v="2292"/>
    <x v="0"/>
    <x v="67"/>
    <x v="0"/>
    <x v="11"/>
    <x v="1790"/>
    <n v="46.630652173913049"/>
    <x v="4"/>
    <x v="11"/>
    <x v="2292"/>
    <x v="2291"/>
  </r>
  <r>
    <n v="2293"/>
    <s v="&quot;Hurt N' Wrong&quot; New Album Fundraiser!"/>
    <s v="Donate here to be a part of the upcoming album. Every little bit helps!"/>
    <x v="16"/>
    <n v="920"/>
    <x v="0"/>
    <x v="0"/>
    <s v="USD"/>
    <x v="2292"/>
    <x v="2293"/>
    <x v="0"/>
    <x v="74"/>
    <x v="0"/>
    <x v="11"/>
    <x v="1791"/>
    <n v="34.074074074074076"/>
    <x v="4"/>
    <x v="11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x v="0"/>
    <s v="USD"/>
    <x v="2293"/>
    <x v="2294"/>
    <x v="0"/>
    <x v="300"/>
    <x v="0"/>
    <x v="11"/>
    <x v="1792"/>
    <n v="65.214642857142863"/>
    <x v="4"/>
    <x v="11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x v="0"/>
    <s v="USD"/>
    <x v="2294"/>
    <x v="2295"/>
    <x v="0"/>
    <x v="69"/>
    <x v="0"/>
    <x v="11"/>
    <x v="1410"/>
    <n v="44.205882352941174"/>
    <x v="4"/>
    <x v="11"/>
    <x v="2295"/>
    <x v="2294"/>
  </r>
  <r>
    <n v="2296"/>
    <s v="HAMELL ON TRIAL IS RECORDING AN ALBUM"/>
    <s v="Ed Hamell AKA Hamell on Trial is recording an album titled The Happiest Man in the World. He needs your help."/>
    <x v="39"/>
    <n v="10435"/>
    <x v="0"/>
    <x v="0"/>
    <s v="USD"/>
    <x v="2295"/>
    <x v="2296"/>
    <x v="0"/>
    <x v="108"/>
    <x v="0"/>
    <x v="11"/>
    <x v="1793"/>
    <n v="71.965517241379317"/>
    <x v="4"/>
    <x v="11"/>
    <x v="2296"/>
    <x v="2295"/>
  </r>
  <r>
    <n v="2297"/>
    <s v="Company Company: Debut EP"/>
    <s v="New Jersey Alternative Rock band COCO needs YOUR help self-releasing debut EP!"/>
    <x v="28"/>
    <n v="1006"/>
    <x v="0"/>
    <x v="0"/>
    <s v="USD"/>
    <x v="2296"/>
    <x v="2297"/>
    <x v="0"/>
    <x v="10"/>
    <x v="0"/>
    <x v="11"/>
    <x v="1794"/>
    <n v="52.94736842105263"/>
    <x v="4"/>
    <x v="11"/>
    <x v="2297"/>
    <x v="2296"/>
  </r>
  <r>
    <n v="2298"/>
    <s v="Jonny Gray: First Full Length Album"/>
    <s v="My name is Jonny Gray, and my friends and I are working together to raise funds for my debut album"/>
    <x v="11"/>
    <n v="31522"/>
    <x v="0"/>
    <x v="0"/>
    <s v="USD"/>
    <x v="2297"/>
    <x v="2298"/>
    <x v="0"/>
    <x v="449"/>
    <x v="0"/>
    <x v="11"/>
    <x v="1795"/>
    <n v="109.45138888888889"/>
    <x v="4"/>
    <x v="11"/>
    <x v="2298"/>
    <x v="2297"/>
  </r>
  <r>
    <n v="2299"/>
    <s v="HELP FLY RADIO FINISH THEIR FULL LENGTH ALBUM!"/>
    <s v="Fly Radio has finished tracking their album now all that is left is the mixing/mastering and duplication!"/>
    <x v="43"/>
    <n v="1050.5"/>
    <x v="0"/>
    <x v="0"/>
    <s v="USD"/>
    <x v="2298"/>
    <x v="2299"/>
    <x v="0"/>
    <x v="25"/>
    <x v="0"/>
    <x v="11"/>
    <x v="1796"/>
    <n v="75.035714285714292"/>
    <x v="4"/>
    <x v="11"/>
    <x v="2299"/>
    <x v="2298"/>
  </r>
  <r>
    <n v="2300"/>
    <s v="Keep The Prison Van Rolling"/>
    <s v="Big Fiction leaves for tour on 6/27 but the Prison Van needs some work!  New brakes, transmission repair, tires... it needs a bit."/>
    <x v="134"/>
    <n v="810"/>
    <x v="0"/>
    <x v="0"/>
    <s v="USD"/>
    <x v="2299"/>
    <x v="2300"/>
    <x v="0"/>
    <x v="63"/>
    <x v="0"/>
    <x v="11"/>
    <x v="982"/>
    <n v="115.71428571428571"/>
    <x v="4"/>
    <x v="11"/>
    <x v="2300"/>
    <x v="2299"/>
  </r>
  <r>
    <n v="2301"/>
    <s v="Time Crash"/>
    <s v="We are America's first trock band, and we're ready to bring you our first album!"/>
    <x v="10"/>
    <n v="6680.22"/>
    <x v="0"/>
    <x v="0"/>
    <s v="USD"/>
    <x v="2300"/>
    <x v="2301"/>
    <x v="1"/>
    <x v="263"/>
    <x v="0"/>
    <x v="14"/>
    <x v="1797"/>
    <n v="31.659810426540286"/>
    <x v="4"/>
    <x v="14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x v="0"/>
    <s v="USD"/>
    <x v="2301"/>
    <x v="2302"/>
    <x v="1"/>
    <x v="268"/>
    <x v="0"/>
    <x v="14"/>
    <x v="1798"/>
    <n v="46.176470588235297"/>
    <x v="4"/>
    <x v="14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x v="0"/>
    <s v="USD"/>
    <x v="2302"/>
    <x v="2303"/>
    <x v="1"/>
    <x v="273"/>
    <x v="0"/>
    <x v="14"/>
    <x v="1799"/>
    <n v="68.481650485436887"/>
    <x v="4"/>
    <x v="14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x v="0"/>
    <s v="USD"/>
    <x v="1254"/>
    <x v="2304"/>
    <x v="1"/>
    <x v="116"/>
    <x v="0"/>
    <x v="14"/>
    <x v="1800"/>
    <n v="53.469203539823013"/>
    <x v="4"/>
    <x v="14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x v="0"/>
    <s v="USD"/>
    <x v="2303"/>
    <x v="2305"/>
    <x v="1"/>
    <x v="157"/>
    <x v="0"/>
    <x v="14"/>
    <x v="1801"/>
    <n v="109.10778443113773"/>
    <x v="4"/>
    <x v="14"/>
    <x v="2305"/>
    <x v="2303"/>
  </r>
  <r>
    <n v="2306"/>
    <s v="Cook Up a Record with Dewveall"/>
    <s v="Indie rockers, Dewveall, are recording new music. Take a seat at the table; let them cook you a meal and sing you some songs."/>
    <x v="8"/>
    <n v="3736.55"/>
    <x v="0"/>
    <x v="0"/>
    <s v="USD"/>
    <x v="2304"/>
    <x v="2306"/>
    <x v="1"/>
    <x v="196"/>
    <x v="0"/>
    <x v="14"/>
    <x v="1802"/>
    <n v="51.185616438356163"/>
    <x v="4"/>
    <x v="14"/>
    <x v="2306"/>
    <x v="2304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x v="0"/>
    <s v="USD"/>
    <x v="2305"/>
    <x v="2307"/>
    <x v="1"/>
    <x v="11"/>
    <x v="0"/>
    <x v="14"/>
    <x v="1803"/>
    <n v="27.936800000000002"/>
    <x v="4"/>
    <x v="14"/>
    <x v="2307"/>
    <x v="2305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x v="0"/>
    <s v="USD"/>
    <x v="2306"/>
    <x v="2308"/>
    <x v="1"/>
    <x v="450"/>
    <x v="0"/>
    <x v="14"/>
    <x v="1804"/>
    <n v="82.496921824104234"/>
    <x v="4"/>
    <x v="14"/>
    <x v="2308"/>
    <x v="2306"/>
  </r>
  <r>
    <n v="2309"/>
    <s v="// Marny Lion Proudfit /\/\/\ Album Release \\"/>
    <s v="|| HELP MARNY LION PROUDFIT RECORD HER SECOND INDIE FOLK ALBUM THIS MARCH â€“ THE BARN IS WAITING ||"/>
    <x v="12"/>
    <n v="6400.47"/>
    <x v="0"/>
    <x v="0"/>
    <s v="USD"/>
    <x v="2307"/>
    <x v="2309"/>
    <x v="1"/>
    <x v="329"/>
    <x v="0"/>
    <x v="14"/>
    <x v="1805"/>
    <n v="59.817476635514019"/>
    <x v="4"/>
    <x v="14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x v="0"/>
    <s v="USD"/>
    <x v="2308"/>
    <x v="2310"/>
    <x v="1"/>
    <x v="451"/>
    <x v="0"/>
    <x v="14"/>
    <x v="1806"/>
    <n v="64.816470588235291"/>
    <x v="4"/>
    <x v="14"/>
    <x v="2310"/>
    <x v="2308"/>
  </r>
  <r>
    <n v="2311"/>
    <s v="Mary Fagan's CD Project!"/>
    <s v="I'm heading back into the studio!  I'm planning to record a CD of original songs and one with some jazz standards."/>
    <x v="7"/>
    <n v="9370"/>
    <x v="0"/>
    <x v="0"/>
    <s v="USD"/>
    <x v="2309"/>
    <x v="2311"/>
    <x v="1"/>
    <x v="201"/>
    <x v="0"/>
    <x v="14"/>
    <x v="1807"/>
    <n v="90.09615384615384"/>
    <x v="4"/>
    <x v="14"/>
    <x v="2311"/>
    <x v="2309"/>
  </r>
  <r>
    <n v="2312"/>
    <s v="DINOWALRUS: 3RD RECORD ON VINYL"/>
    <s v="Help Brooklyn psychedelic synth rockers DINOWALRUS release their 3rd Record, COMPLEXION, on vinyl!"/>
    <x v="9"/>
    <n v="3236"/>
    <x v="0"/>
    <x v="0"/>
    <s v="USD"/>
    <x v="2310"/>
    <x v="2312"/>
    <x v="1"/>
    <x v="1"/>
    <x v="0"/>
    <x v="14"/>
    <x v="1808"/>
    <n v="40.962025316455694"/>
    <x v="4"/>
    <x v="14"/>
    <x v="2312"/>
    <x v="2310"/>
  </r>
  <r>
    <n v="2313"/>
    <s v="A SUNNY DAY IN GLASGOW"/>
    <s v="A Sunny Day in Glasgow are recording a new album and we need your help!"/>
    <x v="10"/>
    <n v="8792.02"/>
    <x v="0"/>
    <x v="0"/>
    <s v="USD"/>
    <x v="2311"/>
    <x v="2313"/>
    <x v="1"/>
    <x v="328"/>
    <x v="0"/>
    <x v="14"/>
    <x v="1809"/>
    <n v="56.000127388535034"/>
    <x v="4"/>
    <x v="14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x v="0"/>
    <s v="USD"/>
    <x v="2312"/>
    <x v="2314"/>
    <x v="1"/>
    <x v="133"/>
    <x v="0"/>
    <x v="14"/>
    <x v="1810"/>
    <n v="37.672800000000002"/>
    <x v="4"/>
    <x v="14"/>
    <x v="2314"/>
    <x v="2312"/>
  </r>
  <r>
    <n v="2315"/>
    <s v="RICE Presses Their Debut Album 'Keep Warm' On Vinyl"/>
    <s v="Rice invites you to be a part of the creation of their first album and spread their message of love."/>
    <x v="30"/>
    <n v="2565"/>
    <x v="0"/>
    <x v="0"/>
    <s v="USD"/>
    <x v="2313"/>
    <x v="2315"/>
    <x v="1"/>
    <x v="31"/>
    <x v="0"/>
    <x v="14"/>
    <x v="946"/>
    <n v="40.078125"/>
    <x v="4"/>
    <x v="14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x v="0"/>
    <s v="USD"/>
    <x v="2314"/>
    <x v="2316"/>
    <x v="1"/>
    <x v="452"/>
    <x v="0"/>
    <x v="14"/>
    <x v="1811"/>
    <n v="78.031999999999996"/>
    <x v="4"/>
    <x v="14"/>
    <x v="2316"/>
    <x v="2314"/>
  </r>
  <r>
    <n v="2317"/>
    <s v="ibreatheFUR / He Can Jog split Cassette"/>
    <s v="Snag the first Wolf Interval release by droners ibreatheFUR and He Can Jog. One month to preorder and then they're gone!"/>
    <x v="44"/>
    <n v="416"/>
    <x v="0"/>
    <x v="0"/>
    <s v="USD"/>
    <x v="2315"/>
    <x v="2317"/>
    <x v="1"/>
    <x v="19"/>
    <x v="0"/>
    <x v="14"/>
    <x v="87"/>
    <n v="18.90909090909091"/>
    <x v="4"/>
    <x v="14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x v="0"/>
    <s v="USD"/>
    <x v="2316"/>
    <x v="2318"/>
    <x v="1"/>
    <x v="430"/>
    <x v="0"/>
    <x v="14"/>
    <x v="1812"/>
    <n v="37.134969325153371"/>
    <x v="4"/>
    <x v="14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x v="0"/>
    <s v="USD"/>
    <x v="2317"/>
    <x v="2319"/>
    <x v="1"/>
    <x v="99"/>
    <x v="0"/>
    <x v="14"/>
    <x v="1813"/>
    <n v="41.961038961038959"/>
    <x v="4"/>
    <x v="14"/>
    <x v="2319"/>
    <x v="2317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x v="0"/>
    <s v="USD"/>
    <x v="2318"/>
    <x v="2320"/>
    <x v="1"/>
    <x v="30"/>
    <x v="0"/>
    <x v="14"/>
    <x v="1814"/>
    <n v="61.044943820224717"/>
    <x v="4"/>
    <x v="14"/>
    <x v="2320"/>
    <x v="2318"/>
  </r>
  <r>
    <n v="2321"/>
    <s v="WienerWÃ¼rze"/>
    <s v="Universal organic liquid seasoning brewed all natural from lupine, oat, salt and water for soups, salads, stews and more"/>
    <x v="339"/>
    <n v="4130"/>
    <x v="3"/>
    <x v="15"/>
    <s v="EUR"/>
    <x v="2319"/>
    <x v="2321"/>
    <x v="0"/>
    <x v="31"/>
    <x v="1"/>
    <x v="33"/>
    <x v="1815"/>
    <n v="64.53125"/>
    <x v="7"/>
    <x v="33"/>
    <x v="2321"/>
    <x v="2319"/>
  </r>
  <r>
    <n v="2322"/>
    <s v="Jen bakes shortbread needs a commercial kitchen!"/>
    <s v="Jen bakes shortbread is a small batch, all natural shortbread cookie business looking for smart funding to grow!"/>
    <x v="200"/>
    <n v="85"/>
    <x v="3"/>
    <x v="0"/>
    <s v="USD"/>
    <x v="2320"/>
    <x v="2322"/>
    <x v="0"/>
    <x v="80"/>
    <x v="1"/>
    <x v="33"/>
    <x v="1816"/>
    <n v="21.25"/>
    <x v="7"/>
    <x v="33"/>
    <x v="2322"/>
    <x v="2320"/>
  </r>
  <r>
    <n v="2323"/>
    <s v="Beef Sticks, the Ultimate Protein Snack"/>
    <s v="You can never go wrong with a Beef Stick, great taste with no fillers and can easily goes with you everywhere."/>
    <x v="49"/>
    <n v="120"/>
    <x v="3"/>
    <x v="0"/>
    <s v="USD"/>
    <x v="2321"/>
    <x v="2323"/>
    <x v="0"/>
    <x v="80"/>
    <x v="1"/>
    <x v="33"/>
    <x v="1817"/>
    <n v="30"/>
    <x v="7"/>
    <x v="33"/>
    <x v="2323"/>
    <x v="2321"/>
  </r>
  <r>
    <n v="2324"/>
    <s v="Pies not Lies"/>
    <s v="A city centre shop selling great locally made food with room to chat and learn about eachother."/>
    <x v="51"/>
    <n v="1555"/>
    <x v="3"/>
    <x v="1"/>
    <s v="GBP"/>
    <x v="2322"/>
    <x v="2324"/>
    <x v="0"/>
    <x v="42"/>
    <x v="1"/>
    <x v="33"/>
    <x v="1818"/>
    <n v="25.491803278688526"/>
    <x v="7"/>
    <x v="33"/>
    <x v="2324"/>
    <x v="2322"/>
  </r>
  <r>
    <n v="2325"/>
    <s v="MAGA Private Label Spicy Sauce"/>
    <s v="Do you like to Maga? Do you like hot sauce as spicy as your memes? Do you like sexy frogs? Of course you do were all adults here."/>
    <x v="28"/>
    <n v="80"/>
    <x v="3"/>
    <x v="0"/>
    <s v="USD"/>
    <x v="2323"/>
    <x v="2325"/>
    <x v="0"/>
    <x v="63"/>
    <x v="1"/>
    <x v="33"/>
    <x v="1819"/>
    <n v="11.428571428571429"/>
    <x v="7"/>
    <x v="33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x v="0"/>
    <s v="USD"/>
    <x v="2324"/>
    <x v="2326"/>
    <x v="0"/>
    <x v="29"/>
    <x v="1"/>
    <x v="33"/>
    <x v="174"/>
    <n v="108"/>
    <x v="7"/>
    <x v="33"/>
    <x v="2326"/>
    <x v="2324"/>
  </r>
  <r>
    <n v="2327"/>
    <s v="Kraut Source - Fermentation Made Simple"/>
    <s v="Gourmet Fermentation in a Mason Jar. Create delicious, nutritious fermented foods at home."/>
    <x v="19"/>
    <n v="184133.01"/>
    <x v="0"/>
    <x v="0"/>
    <s v="USD"/>
    <x v="2325"/>
    <x v="2327"/>
    <x v="1"/>
    <x v="453"/>
    <x v="0"/>
    <x v="33"/>
    <x v="1820"/>
    <n v="54.883162444113267"/>
    <x v="7"/>
    <x v="33"/>
    <x v="2327"/>
    <x v="2325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x v="0"/>
    <s v="USD"/>
    <x v="2326"/>
    <x v="2328"/>
    <x v="1"/>
    <x v="416"/>
    <x v="0"/>
    <x v="33"/>
    <x v="1821"/>
    <n v="47.383612662942269"/>
    <x v="7"/>
    <x v="33"/>
    <x v="2328"/>
    <x v="2326"/>
  </r>
  <r>
    <n v="2329"/>
    <s v="Half Moon Bay Distillery"/>
    <s v="Vodka, whiskey and fruit brandy - coming soon! We are a coastal distillery located in historic Half Moon Bay, California."/>
    <x v="31"/>
    <n v="26480"/>
    <x v="0"/>
    <x v="0"/>
    <s v="USD"/>
    <x v="2327"/>
    <x v="2329"/>
    <x v="1"/>
    <x v="207"/>
    <x v="0"/>
    <x v="33"/>
    <x v="1822"/>
    <n v="211.84"/>
    <x v="7"/>
    <x v="33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x v="0"/>
    <s v="USD"/>
    <x v="2328"/>
    <x v="2330"/>
    <x v="1"/>
    <x v="430"/>
    <x v="0"/>
    <x v="33"/>
    <x v="1823"/>
    <n v="219.92638036809817"/>
    <x v="7"/>
    <x v="33"/>
    <x v="2330"/>
    <x v="2328"/>
  </r>
  <r>
    <n v="2331"/>
    <s v="Meadowlands Chocolate"/>
    <s v="Handcrafted, organic, single-origin, bean-to-bar, dark chocolate. Like fine wine, the secret is in the terroir."/>
    <x v="6"/>
    <n v="11545.1"/>
    <x v="0"/>
    <x v="0"/>
    <s v="USD"/>
    <x v="2329"/>
    <x v="2331"/>
    <x v="1"/>
    <x v="454"/>
    <x v="0"/>
    <x v="33"/>
    <x v="1824"/>
    <n v="40.795406360424032"/>
    <x v="7"/>
    <x v="33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x v="0"/>
    <s v="USD"/>
    <x v="2330"/>
    <x v="2332"/>
    <x v="1"/>
    <x v="455"/>
    <x v="0"/>
    <x v="33"/>
    <x v="1825"/>
    <n v="75.502840909090907"/>
    <x v="7"/>
    <x v="33"/>
    <x v="2332"/>
    <x v="2330"/>
  </r>
  <r>
    <n v="2333"/>
    <s v="Two Hundred Chocolate Truffles"/>
    <s v="Homemade truffles for NYC chocolate fanatics. Truffle recipes for chocolate addicts from all over the world. Chocolate lovers unite."/>
    <x v="20"/>
    <n v="1273"/>
    <x v="0"/>
    <x v="0"/>
    <s v="USD"/>
    <x v="2331"/>
    <x v="2333"/>
    <x v="1"/>
    <x v="225"/>
    <x v="0"/>
    <x v="33"/>
    <x v="1826"/>
    <n v="13.542553191489361"/>
    <x v="7"/>
    <x v="33"/>
    <x v="2333"/>
    <x v="2331"/>
  </r>
  <r>
    <n v="2334"/>
    <s v="Picnic Pops in Your Grocery Store!"/>
    <s v="Help us get our delicious, organic, artisanal frozen pops on grocery store shelves in the Baltimore &amp; DC areas."/>
    <x v="23"/>
    <n v="4078"/>
    <x v="0"/>
    <x v="0"/>
    <s v="USD"/>
    <x v="2332"/>
    <x v="2334"/>
    <x v="1"/>
    <x v="85"/>
    <x v="0"/>
    <x v="33"/>
    <x v="1827"/>
    <n v="60.865671641791046"/>
    <x v="7"/>
    <x v="33"/>
    <x v="2334"/>
    <x v="2332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x v="0"/>
    <s v="USD"/>
    <x v="2333"/>
    <x v="2335"/>
    <x v="1"/>
    <x v="170"/>
    <x v="0"/>
    <x v="33"/>
    <x v="1828"/>
    <n v="115.69230769230769"/>
    <x v="7"/>
    <x v="33"/>
    <x v="2335"/>
    <x v="2333"/>
  </r>
  <r>
    <n v="2336"/>
    <s v="SOSU Barrel-Aged Sriracha"/>
    <s v="Aged in whiskey barrels for a unique fruity, spicy, and smoky flavor. Youâ€™ve never tasted sriracha quite like this before."/>
    <x v="22"/>
    <n v="104146.51"/>
    <x v="0"/>
    <x v="0"/>
    <s v="USD"/>
    <x v="2334"/>
    <x v="2336"/>
    <x v="1"/>
    <x v="456"/>
    <x v="0"/>
    <x v="33"/>
    <x v="1829"/>
    <n v="48.104623556581984"/>
    <x v="7"/>
    <x v="33"/>
    <x v="2336"/>
    <x v="2334"/>
  </r>
  <r>
    <n v="2337"/>
    <s v="The Hudson Standard Bitters and Shrubs"/>
    <s v="We make small batch, locally sourced bitters and shrubs for cocktails and cooking."/>
    <x v="14"/>
    <n v="13279"/>
    <x v="0"/>
    <x v="0"/>
    <s v="USD"/>
    <x v="2335"/>
    <x v="2337"/>
    <x v="1"/>
    <x v="122"/>
    <x v="0"/>
    <x v="33"/>
    <x v="1830"/>
    <n v="74.184357541899445"/>
    <x v="7"/>
    <x v="33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x v="0"/>
    <s v="USD"/>
    <x v="2336"/>
    <x v="2338"/>
    <x v="1"/>
    <x v="252"/>
    <x v="0"/>
    <x v="33"/>
    <x v="1831"/>
    <n v="123.34552845528455"/>
    <x v="7"/>
    <x v="33"/>
    <x v="2338"/>
    <x v="2336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x v="0"/>
    <s v="USD"/>
    <x v="2337"/>
    <x v="2339"/>
    <x v="1"/>
    <x v="457"/>
    <x v="0"/>
    <x v="33"/>
    <x v="1832"/>
    <n v="66.623188405797094"/>
    <x v="7"/>
    <x v="33"/>
    <x v="2339"/>
    <x v="2337"/>
  </r>
  <r>
    <n v="2340"/>
    <s v="Doughnuts with love by Strange Matter Coffee"/>
    <s v="Strange Matter Coffee is opening a scratch bakery featuring craft doughnuts with vegan and gluten free options!"/>
    <x v="79"/>
    <n v="42311"/>
    <x v="0"/>
    <x v="0"/>
    <s v="USD"/>
    <x v="2338"/>
    <x v="2340"/>
    <x v="1"/>
    <x v="458"/>
    <x v="0"/>
    <x v="33"/>
    <x v="1833"/>
    <n v="104.99007444168734"/>
    <x v="7"/>
    <x v="33"/>
    <x v="2340"/>
    <x v="2338"/>
  </r>
  <r>
    <n v="2341"/>
    <s v="Cutting Edge Fitness Website (Canceled)"/>
    <s v="This website will serve as an interface to change lives and have a community routing for your success!"/>
    <x v="10"/>
    <n v="0"/>
    <x v="1"/>
    <x v="0"/>
    <s v="USD"/>
    <x v="2339"/>
    <x v="2341"/>
    <x v="0"/>
    <x v="78"/>
    <x v="1"/>
    <x v="7"/>
    <x v="109"/>
    <e v="#DIV/0!"/>
    <x v="2"/>
    <x v="7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x v="0"/>
    <s v="USD"/>
    <x v="2340"/>
    <x v="2342"/>
    <x v="0"/>
    <x v="78"/>
    <x v="1"/>
    <x v="7"/>
    <x v="109"/>
    <e v="#DIV/0!"/>
    <x v="2"/>
    <x v="7"/>
    <x v="2342"/>
    <x v="2340"/>
  </r>
  <r>
    <n v="2343"/>
    <s v="Mobile Excellence Awards (Canceled)"/>
    <s v="The most influential and prestigious awards program that honors innovation and leadership in mobile technology and entertainment"/>
    <x v="3"/>
    <n v="300"/>
    <x v="1"/>
    <x v="0"/>
    <s v="USD"/>
    <x v="2341"/>
    <x v="2343"/>
    <x v="0"/>
    <x v="29"/>
    <x v="1"/>
    <x v="7"/>
    <x v="419"/>
    <n v="300"/>
    <x v="2"/>
    <x v="7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x v="5"/>
    <s v="CAD"/>
    <x v="2342"/>
    <x v="2344"/>
    <x v="0"/>
    <x v="29"/>
    <x v="1"/>
    <x v="7"/>
    <x v="370"/>
    <n v="1"/>
    <x v="2"/>
    <x v="7"/>
    <x v="2344"/>
    <x v="2342"/>
  </r>
  <r>
    <n v="2345"/>
    <s v="Social Media Website (Canceled)"/>
    <s v="My team and I are creating a social media website for pet lovers across the world! Fashion, animal shows, adoptions, and more."/>
    <x v="9"/>
    <n v="0"/>
    <x v="1"/>
    <x v="0"/>
    <s v="USD"/>
    <x v="2343"/>
    <x v="2345"/>
    <x v="0"/>
    <x v="78"/>
    <x v="1"/>
    <x v="7"/>
    <x v="109"/>
    <e v="#DIV/0!"/>
    <x v="2"/>
    <x v="7"/>
    <x v="2345"/>
    <x v="2343"/>
  </r>
  <r>
    <n v="2346"/>
    <s v="Ez 2c 3D Viewers (Canceled)"/>
    <s v="Watch and Make FREE 3D Videos &amp; Pics - No Viewer needed. To Help Learn we have Training and Instant 3D viewers."/>
    <x v="127"/>
    <n v="39"/>
    <x v="1"/>
    <x v="0"/>
    <s v="USD"/>
    <x v="2344"/>
    <x v="2346"/>
    <x v="0"/>
    <x v="83"/>
    <x v="1"/>
    <x v="7"/>
    <x v="1834"/>
    <n v="13"/>
    <x v="2"/>
    <x v="7"/>
    <x v="2346"/>
    <x v="2344"/>
  </r>
  <r>
    <n v="2347"/>
    <s v="Course: Create Complete Web Apps without Coding (Canceled)"/>
    <s v="Back this project and get access to a course about building COMPLETE web applications without coding."/>
    <x v="28"/>
    <n v="15"/>
    <x v="1"/>
    <x v="0"/>
    <s v="USD"/>
    <x v="2345"/>
    <x v="2347"/>
    <x v="0"/>
    <x v="29"/>
    <x v="1"/>
    <x v="7"/>
    <x v="1835"/>
    <n v="15"/>
    <x v="2"/>
    <x v="7"/>
    <x v="2347"/>
    <x v="2345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x v="0"/>
    <s v="USD"/>
    <x v="2346"/>
    <x v="2348"/>
    <x v="0"/>
    <x v="81"/>
    <x v="1"/>
    <x v="7"/>
    <x v="1836"/>
    <n v="54"/>
    <x v="2"/>
    <x v="7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x v="11"/>
    <s v="SEK"/>
    <x v="2347"/>
    <x v="2349"/>
    <x v="0"/>
    <x v="78"/>
    <x v="1"/>
    <x v="7"/>
    <x v="109"/>
    <e v="#DIV/0!"/>
    <x v="2"/>
    <x v="7"/>
    <x v="2349"/>
    <x v="2347"/>
  </r>
  <r>
    <n v="2350"/>
    <s v="HoxWi - Simple and reliable online customer services (Canceled)"/>
    <s v="HoxWi are the future for real time interaction with on-line customers via chat or video conference."/>
    <x v="63"/>
    <n v="0"/>
    <x v="1"/>
    <x v="17"/>
    <s v="EUR"/>
    <x v="2348"/>
    <x v="2350"/>
    <x v="0"/>
    <x v="78"/>
    <x v="1"/>
    <x v="7"/>
    <x v="109"/>
    <e v="#DIV/0!"/>
    <x v="2"/>
    <x v="7"/>
    <x v="2350"/>
    <x v="2348"/>
  </r>
  <r>
    <n v="2351"/>
    <s v="NZ Auction site.  No listing or success fees. Only $2 p/m"/>
    <s v="Donate $30 or more and receive a free selfie stick."/>
    <x v="341"/>
    <n v="108"/>
    <x v="1"/>
    <x v="4"/>
    <s v="NZD"/>
    <x v="2349"/>
    <x v="2351"/>
    <x v="0"/>
    <x v="63"/>
    <x v="1"/>
    <x v="7"/>
    <x v="1837"/>
    <n v="15.428571428571429"/>
    <x v="2"/>
    <x v="7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x v="0"/>
    <s v="USD"/>
    <x v="2350"/>
    <x v="2352"/>
    <x v="0"/>
    <x v="78"/>
    <x v="1"/>
    <x v="7"/>
    <x v="109"/>
    <e v="#DIV/0!"/>
    <x v="2"/>
    <x v="7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x v="0"/>
    <s v="USD"/>
    <x v="2351"/>
    <x v="2353"/>
    <x v="0"/>
    <x v="78"/>
    <x v="1"/>
    <x v="7"/>
    <x v="109"/>
    <e v="#DIV/0!"/>
    <x v="2"/>
    <x v="7"/>
    <x v="2353"/>
    <x v="2351"/>
  </r>
  <r>
    <n v="2354"/>
    <s v="Dissertation (Canceled)"/>
    <s v="Almost done with doctorate degree but need funding of $35,000 to complete research of project."/>
    <x v="19"/>
    <n v="25"/>
    <x v="1"/>
    <x v="0"/>
    <s v="USD"/>
    <x v="2352"/>
    <x v="2354"/>
    <x v="0"/>
    <x v="29"/>
    <x v="1"/>
    <x v="7"/>
    <x v="1838"/>
    <n v="25"/>
    <x v="2"/>
    <x v="7"/>
    <x v="2354"/>
    <x v="2352"/>
  </r>
  <r>
    <n v="2355"/>
    <s v="PriceItUpPlease (Canceled)"/>
    <s v="PriceItUpPlease will be an easy to use website that estimates the amount of your startup costs for that great idea you have!"/>
    <x v="6"/>
    <n v="55"/>
    <x v="1"/>
    <x v="2"/>
    <s v="AUD"/>
    <x v="2353"/>
    <x v="2355"/>
    <x v="0"/>
    <x v="84"/>
    <x v="1"/>
    <x v="7"/>
    <x v="1839"/>
    <n v="27.5"/>
    <x v="2"/>
    <x v="7"/>
    <x v="2355"/>
    <x v="2353"/>
  </r>
  <r>
    <n v="2356"/>
    <s v="HardstyleUnited.com (Canceled)"/>
    <s v="HardstyleUnited.com The Global Hardstyle community. Your Hardstyle community."/>
    <x v="3"/>
    <n v="0"/>
    <x v="1"/>
    <x v="9"/>
    <s v="EUR"/>
    <x v="2354"/>
    <x v="2356"/>
    <x v="0"/>
    <x v="78"/>
    <x v="1"/>
    <x v="7"/>
    <x v="109"/>
    <e v="#DIV/0!"/>
    <x v="2"/>
    <x v="7"/>
    <x v="2356"/>
    <x v="2354"/>
  </r>
  <r>
    <n v="2357"/>
    <s v="Online therapist directory - Click For Therapy (Canceled)"/>
    <s v="Click For Therapy is a website that was created to connect consumers and therapists across the UK."/>
    <x v="100"/>
    <n v="0"/>
    <x v="1"/>
    <x v="1"/>
    <s v="GBP"/>
    <x v="2355"/>
    <x v="2357"/>
    <x v="0"/>
    <x v="78"/>
    <x v="1"/>
    <x v="7"/>
    <x v="109"/>
    <e v="#DIV/0!"/>
    <x v="2"/>
    <x v="7"/>
    <x v="2357"/>
    <x v="2355"/>
  </r>
  <r>
    <n v="2358"/>
    <s v="Auction, Sell Swap without excessive fees, the next ebay."/>
    <s v="A website to auction, sell and swap items in the uk without a charge, without excess fees, the next ebay."/>
    <x v="15"/>
    <n v="0"/>
    <x v="1"/>
    <x v="1"/>
    <s v="GBP"/>
    <x v="2356"/>
    <x v="2358"/>
    <x v="0"/>
    <x v="78"/>
    <x v="1"/>
    <x v="7"/>
    <x v="109"/>
    <e v="#DIV/0!"/>
    <x v="2"/>
    <x v="7"/>
    <x v="2358"/>
    <x v="2356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x v="0"/>
    <s v="USD"/>
    <x v="2357"/>
    <x v="2359"/>
    <x v="0"/>
    <x v="83"/>
    <x v="1"/>
    <x v="7"/>
    <x v="1840"/>
    <n v="367"/>
    <x v="2"/>
    <x v="7"/>
    <x v="2359"/>
    <x v="2357"/>
  </r>
  <r>
    <n v="2360"/>
    <s v="Bee Bay Microjobs (Canceled)"/>
    <s v="Welcome to Bee Bay Canada, your commission free microjobs website.  Sell at any price and keep 100% of what you earn!"/>
    <x v="10"/>
    <n v="2"/>
    <x v="1"/>
    <x v="5"/>
    <s v="CAD"/>
    <x v="2358"/>
    <x v="2360"/>
    <x v="0"/>
    <x v="29"/>
    <x v="1"/>
    <x v="7"/>
    <x v="167"/>
    <n v="2"/>
    <x v="2"/>
    <x v="7"/>
    <x v="2360"/>
    <x v="2358"/>
  </r>
  <r>
    <n v="2361"/>
    <s v="Lemme Grab it (Canceled)"/>
    <s v="A website for email/sms alerts of your personal selection, comparison of prices,consolidated database, best deals around for clothing."/>
    <x v="48"/>
    <n v="0"/>
    <x v="1"/>
    <x v="5"/>
    <s v="CAD"/>
    <x v="2359"/>
    <x v="2361"/>
    <x v="0"/>
    <x v="78"/>
    <x v="1"/>
    <x v="7"/>
    <x v="109"/>
    <e v="#DIV/0!"/>
    <x v="2"/>
    <x v="7"/>
    <x v="2361"/>
    <x v="2359"/>
  </r>
  <r>
    <n v="2362"/>
    <s v="Help CRB obtain 501(c)(3) status! (Canceled)"/>
    <s v="The Columbus Ruby Brigade has brought monthly ruby goodness and camaraderie to all participants."/>
    <x v="329"/>
    <n v="120"/>
    <x v="1"/>
    <x v="0"/>
    <s v="USD"/>
    <x v="2360"/>
    <x v="2362"/>
    <x v="0"/>
    <x v="84"/>
    <x v="1"/>
    <x v="7"/>
    <x v="1841"/>
    <n v="60"/>
    <x v="2"/>
    <x v="7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x v="0"/>
    <s v="USD"/>
    <x v="2361"/>
    <x v="2363"/>
    <x v="0"/>
    <x v="78"/>
    <x v="1"/>
    <x v="7"/>
    <x v="109"/>
    <e v="#DIV/0!"/>
    <x v="2"/>
    <x v="7"/>
    <x v="2363"/>
    <x v="2361"/>
  </r>
  <r>
    <n v="2364"/>
    <s v="Minecraft Server and Website Help (Name: Forge Realms)"/>
    <s v="Making a Minecraft server and Website and I need your help to fund it. Thanks in Advance!"/>
    <x v="342"/>
    <n v="0"/>
    <x v="1"/>
    <x v="0"/>
    <s v="USD"/>
    <x v="2362"/>
    <x v="2364"/>
    <x v="0"/>
    <x v="78"/>
    <x v="1"/>
    <x v="7"/>
    <x v="109"/>
    <e v="#DIV/0!"/>
    <x v="2"/>
    <x v="7"/>
    <x v="2364"/>
    <x v="2362"/>
  </r>
  <r>
    <n v="2365"/>
    <s v="IMI - It's My Identity (Canceled)"/>
    <s v="A website that could group all your social 'identities' and online property together and find new followers or creators to follow"/>
    <x v="28"/>
    <n v="0"/>
    <x v="1"/>
    <x v="13"/>
    <s v="EUR"/>
    <x v="2363"/>
    <x v="2365"/>
    <x v="0"/>
    <x v="78"/>
    <x v="1"/>
    <x v="7"/>
    <x v="109"/>
    <e v="#DIV/0!"/>
    <x v="2"/>
    <x v="7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x v="1"/>
    <s v="GBP"/>
    <x v="2364"/>
    <x v="2366"/>
    <x v="0"/>
    <x v="74"/>
    <x v="1"/>
    <x v="7"/>
    <x v="1842"/>
    <n v="97.407407407407405"/>
    <x v="2"/>
    <x v="7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x v="0"/>
    <s v="USD"/>
    <x v="2365"/>
    <x v="2367"/>
    <x v="0"/>
    <x v="25"/>
    <x v="1"/>
    <x v="7"/>
    <x v="1843"/>
    <n v="47.857142857142854"/>
    <x v="2"/>
    <x v="7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x v="0"/>
    <s v="USD"/>
    <x v="2366"/>
    <x v="2368"/>
    <x v="0"/>
    <x v="84"/>
    <x v="1"/>
    <x v="7"/>
    <x v="1161"/>
    <n v="50"/>
    <x v="2"/>
    <x v="7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x v="0"/>
    <s v="USD"/>
    <x v="2367"/>
    <x v="2369"/>
    <x v="0"/>
    <x v="78"/>
    <x v="1"/>
    <x v="7"/>
    <x v="109"/>
    <e v="#DIV/0!"/>
    <x v="2"/>
    <x v="7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x v="0"/>
    <s v="USD"/>
    <x v="2368"/>
    <x v="2370"/>
    <x v="0"/>
    <x v="80"/>
    <x v="1"/>
    <x v="7"/>
    <x v="1844"/>
    <n v="20.5"/>
    <x v="2"/>
    <x v="7"/>
    <x v="2370"/>
    <x v="2368"/>
  </r>
  <r>
    <n v="2371"/>
    <s v="ProjectPetal.com (Canceled)"/>
    <s v="ProjectPetal.com is an all in one website for all Makers to share projects and ideas. A Facebook(R) Twitter(R) &amp; Github(R) all in one."/>
    <x v="13"/>
    <n v="0"/>
    <x v="1"/>
    <x v="0"/>
    <s v="USD"/>
    <x v="2369"/>
    <x v="2371"/>
    <x v="0"/>
    <x v="78"/>
    <x v="1"/>
    <x v="7"/>
    <x v="109"/>
    <e v="#DIV/0!"/>
    <x v="2"/>
    <x v="7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x v="2"/>
    <s v="AUD"/>
    <x v="2370"/>
    <x v="2372"/>
    <x v="0"/>
    <x v="79"/>
    <x v="1"/>
    <x v="7"/>
    <x v="1845"/>
    <n v="30"/>
    <x v="2"/>
    <x v="7"/>
    <x v="2372"/>
    <x v="2370"/>
  </r>
  <r>
    <n v="2373"/>
    <s v="Cykelauktion.com (Canceled)"/>
    <s v="We want to create a safe marketplace for buying and selling bicycles."/>
    <x v="343"/>
    <n v="50"/>
    <x v="1"/>
    <x v="11"/>
    <s v="SEK"/>
    <x v="2371"/>
    <x v="2373"/>
    <x v="0"/>
    <x v="29"/>
    <x v="1"/>
    <x v="7"/>
    <x v="1846"/>
    <n v="50"/>
    <x v="2"/>
    <x v="7"/>
    <x v="2373"/>
    <x v="2371"/>
  </r>
  <r>
    <n v="2374"/>
    <s v="Alcohol On Call (Canceled)"/>
    <s v="Next time you want a beer, put down your keys and pick up your phone. We prevent drunk driving by delivering alcohol to you at home."/>
    <x v="29"/>
    <n v="10"/>
    <x v="1"/>
    <x v="0"/>
    <s v="USD"/>
    <x v="2372"/>
    <x v="2374"/>
    <x v="0"/>
    <x v="29"/>
    <x v="1"/>
    <x v="7"/>
    <x v="1847"/>
    <n v="10"/>
    <x v="2"/>
    <x v="7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x v="0"/>
    <s v="USD"/>
    <x v="2373"/>
    <x v="2375"/>
    <x v="0"/>
    <x v="78"/>
    <x v="1"/>
    <x v="7"/>
    <x v="109"/>
    <e v="#DIV/0!"/>
    <x v="2"/>
    <x v="7"/>
    <x v="2375"/>
    <x v="2373"/>
  </r>
  <r>
    <n v="2376"/>
    <s v="Phone Tags: lost and found stickers (Canceled)"/>
    <s v="Tough, pre-manufactured lost and found stickers that forward messages to the owners email and cellphone."/>
    <x v="9"/>
    <n v="326.33"/>
    <x v="1"/>
    <x v="0"/>
    <s v="USD"/>
    <x v="2374"/>
    <x v="2376"/>
    <x v="0"/>
    <x v="80"/>
    <x v="1"/>
    <x v="7"/>
    <x v="1848"/>
    <n v="81.582499999999996"/>
    <x v="2"/>
    <x v="7"/>
    <x v="2376"/>
    <x v="2374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x v="5"/>
    <s v="CAD"/>
    <x v="2375"/>
    <x v="2377"/>
    <x v="0"/>
    <x v="78"/>
    <x v="1"/>
    <x v="7"/>
    <x v="109"/>
    <e v="#DIV/0!"/>
    <x v="2"/>
    <x v="7"/>
    <x v="2377"/>
    <x v="2375"/>
  </r>
  <r>
    <n v="2378"/>
    <s v="KEEPUP INC (Canceled)"/>
    <s v="KEEPUP allows you to extend your social circle by introducing you to new people via your friends."/>
    <x v="74"/>
    <n v="0"/>
    <x v="1"/>
    <x v="0"/>
    <s v="USD"/>
    <x v="2376"/>
    <x v="2378"/>
    <x v="0"/>
    <x v="78"/>
    <x v="1"/>
    <x v="7"/>
    <x v="109"/>
    <e v="#DIV/0!"/>
    <x v="2"/>
    <x v="7"/>
    <x v="2378"/>
    <x v="2376"/>
  </r>
  <r>
    <n v="2379"/>
    <s v="SelectCooks.com (Canceled)"/>
    <s v="Selectcooks.com is a community marketplace for people to list, find and hire chefs."/>
    <x v="11"/>
    <n v="0"/>
    <x v="1"/>
    <x v="0"/>
    <s v="USD"/>
    <x v="2377"/>
    <x v="2379"/>
    <x v="0"/>
    <x v="78"/>
    <x v="1"/>
    <x v="7"/>
    <x v="109"/>
    <e v="#DIV/0!"/>
    <x v="2"/>
    <x v="7"/>
    <x v="2379"/>
    <x v="2377"/>
  </r>
  <r>
    <n v="2380"/>
    <s v="Finit - Hashtag Chatting (Canceled)"/>
    <s v="Tired of waiting for likes? Here is a brand new social network centered on real-time hashtag chatting. Just chat and enjoy!"/>
    <x v="36"/>
    <n v="55"/>
    <x v="1"/>
    <x v="0"/>
    <s v="USD"/>
    <x v="2378"/>
    <x v="2380"/>
    <x v="0"/>
    <x v="83"/>
    <x v="1"/>
    <x v="7"/>
    <x v="456"/>
    <n v="18.333333333333332"/>
    <x v="2"/>
    <x v="7"/>
    <x v="2380"/>
    <x v="2378"/>
  </r>
  <r>
    <n v="2381"/>
    <s v="Cannabis Connection (Canceled)"/>
    <s v="Social Media Platform for the Marijuana Industry to create professionalism and a stable lasting market."/>
    <x v="344"/>
    <n v="1571"/>
    <x v="1"/>
    <x v="0"/>
    <s v="USD"/>
    <x v="2379"/>
    <x v="2381"/>
    <x v="0"/>
    <x v="63"/>
    <x v="1"/>
    <x v="7"/>
    <x v="1849"/>
    <n v="224.42857142857142"/>
    <x v="2"/>
    <x v="7"/>
    <x v="2381"/>
    <x v="2379"/>
  </r>
  <r>
    <n v="2382"/>
    <s v="These Easy Days (Canceled)"/>
    <s v="Netiquette classes to teach our youth how make proper use of computer-mediated communications for personal and educational success."/>
    <x v="9"/>
    <n v="75"/>
    <x v="1"/>
    <x v="0"/>
    <s v="USD"/>
    <x v="2380"/>
    <x v="2382"/>
    <x v="0"/>
    <x v="84"/>
    <x v="1"/>
    <x v="7"/>
    <x v="453"/>
    <n v="37.5"/>
    <x v="2"/>
    <x v="7"/>
    <x v="2382"/>
    <x v="2380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x v="4"/>
    <s v="NZD"/>
    <x v="2381"/>
    <x v="2383"/>
    <x v="0"/>
    <x v="83"/>
    <x v="1"/>
    <x v="7"/>
    <x v="1850"/>
    <n v="145"/>
    <x v="2"/>
    <x v="7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x v="0"/>
    <s v="USD"/>
    <x v="2382"/>
    <x v="2384"/>
    <x v="0"/>
    <x v="22"/>
    <x v="1"/>
    <x v="7"/>
    <x v="417"/>
    <n v="1"/>
    <x v="2"/>
    <x v="7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x v="0"/>
    <s v="USD"/>
    <x v="2383"/>
    <x v="2385"/>
    <x v="0"/>
    <x v="63"/>
    <x v="1"/>
    <x v="7"/>
    <x v="1851"/>
    <n v="112.57142857142857"/>
    <x v="2"/>
    <x v="7"/>
    <x v="2385"/>
    <x v="2383"/>
  </r>
  <r>
    <n v="2386"/>
    <s v="Realjobmatch.com (Canceled)"/>
    <s v="Realjobmatch is not just a job search site but a matching site , matching the right jobseekers with the best jobs."/>
    <x v="11"/>
    <n v="0"/>
    <x v="1"/>
    <x v="5"/>
    <s v="CAD"/>
    <x v="2384"/>
    <x v="2386"/>
    <x v="0"/>
    <x v="78"/>
    <x v="1"/>
    <x v="7"/>
    <x v="109"/>
    <e v="#DIV/0!"/>
    <x v="2"/>
    <x v="7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x v="0"/>
    <s v="USD"/>
    <x v="2385"/>
    <x v="2387"/>
    <x v="0"/>
    <x v="83"/>
    <x v="1"/>
    <x v="7"/>
    <x v="1852"/>
    <n v="342"/>
    <x v="2"/>
    <x v="7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x v="0"/>
    <s v="USD"/>
    <x v="2386"/>
    <x v="2388"/>
    <x v="0"/>
    <x v="22"/>
    <x v="1"/>
    <x v="7"/>
    <x v="1853"/>
    <n v="57.875"/>
    <x v="2"/>
    <x v="7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x v="6"/>
    <s v="EUR"/>
    <x v="2387"/>
    <x v="2389"/>
    <x v="0"/>
    <x v="29"/>
    <x v="1"/>
    <x v="7"/>
    <x v="1854"/>
    <n v="30"/>
    <x v="2"/>
    <x v="7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x v="2"/>
    <s v="AUD"/>
    <x v="2388"/>
    <x v="2390"/>
    <x v="0"/>
    <x v="78"/>
    <x v="1"/>
    <x v="7"/>
    <x v="109"/>
    <e v="#DIV/0!"/>
    <x v="2"/>
    <x v="7"/>
    <x v="2390"/>
    <x v="2388"/>
  </r>
  <r>
    <n v="2391"/>
    <s v="oToBOTS.com - Freedom from high cost auto repairs (Canceled)"/>
    <s v="Using the power of internet to help people save hundreds in car repair."/>
    <x v="22"/>
    <n v="25"/>
    <x v="1"/>
    <x v="0"/>
    <s v="USD"/>
    <x v="2389"/>
    <x v="2391"/>
    <x v="0"/>
    <x v="29"/>
    <x v="1"/>
    <x v="7"/>
    <x v="415"/>
    <n v="25"/>
    <x v="2"/>
    <x v="7"/>
    <x v="2391"/>
    <x v="2389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x v="0"/>
    <s v="USD"/>
    <x v="2390"/>
    <x v="2392"/>
    <x v="0"/>
    <x v="78"/>
    <x v="1"/>
    <x v="7"/>
    <x v="109"/>
    <e v="#DIV/0!"/>
    <x v="2"/>
    <x v="7"/>
    <x v="2392"/>
    <x v="2390"/>
  </r>
  <r>
    <n v="2393"/>
    <s v="Game Swapper (Canceled)"/>
    <s v="Imagine a world where you can swap a video game you're tired of playing for a video game you actually want to play for just $1.50!"/>
    <x v="57"/>
    <n v="50"/>
    <x v="1"/>
    <x v="0"/>
    <s v="USD"/>
    <x v="2391"/>
    <x v="2393"/>
    <x v="0"/>
    <x v="29"/>
    <x v="1"/>
    <x v="7"/>
    <x v="833"/>
    <n v="50"/>
    <x v="2"/>
    <x v="7"/>
    <x v="2393"/>
    <x v="2391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x v="17"/>
    <s v="EUR"/>
    <x v="2392"/>
    <x v="2394"/>
    <x v="0"/>
    <x v="84"/>
    <x v="1"/>
    <x v="7"/>
    <x v="1855"/>
    <n v="1.5"/>
    <x v="2"/>
    <x v="7"/>
    <x v="2394"/>
    <x v="2392"/>
  </r>
  <r>
    <n v="2395"/>
    <s v="VENT it out (Canceled)"/>
    <s v="I am making a social website where people can anonymously or openly vent, All walks of life all over the world"/>
    <x v="287"/>
    <n v="0"/>
    <x v="1"/>
    <x v="0"/>
    <s v="USD"/>
    <x v="2393"/>
    <x v="2395"/>
    <x v="0"/>
    <x v="78"/>
    <x v="1"/>
    <x v="7"/>
    <x v="109"/>
    <e v="#DIV/0!"/>
    <x v="2"/>
    <x v="7"/>
    <x v="2395"/>
    <x v="2393"/>
  </r>
  <r>
    <n v="2396"/>
    <s v="Projektwebseite (Canceled)"/>
    <s v="I'm creating a website with projects which I'll create later / Ich erstelle eine Webseite mit Projekten, welche ich spÃ¤ter erstelle."/>
    <x v="10"/>
    <n v="10"/>
    <x v="1"/>
    <x v="16"/>
    <s v="CHF"/>
    <x v="2394"/>
    <x v="2396"/>
    <x v="0"/>
    <x v="29"/>
    <x v="1"/>
    <x v="7"/>
    <x v="418"/>
    <n v="10"/>
    <x v="2"/>
    <x v="7"/>
    <x v="2396"/>
    <x v="2394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x v="0"/>
    <s v="USD"/>
    <x v="2395"/>
    <x v="2397"/>
    <x v="0"/>
    <x v="78"/>
    <x v="1"/>
    <x v="7"/>
    <x v="109"/>
    <e v="#DIV/0!"/>
    <x v="2"/>
    <x v="7"/>
    <x v="2397"/>
    <x v="2395"/>
  </r>
  <r>
    <n v="2398"/>
    <s v="Roekee.com (Canceled)"/>
    <s v="The internets new search engine. Looking for funding to develop our backend web indexing software with an emphasis on automation."/>
    <x v="23"/>
    <n v="0"/>
    <x v="1"/>
    <x v="0"/>
    <s v="USD"/>
    <x v="2396"/>
    <x v="2398"/>
    <x v="0"/>
    <x v="78"/>
    <x v="1"/>
    <x v="7"/>
    <x v="109"/>
    <e v="#DIV/0!"/>
    <x v="2"/>
    <x v="7"/>
    <x v="2398"/>
    <x v="2396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x v="11"/>
    <s v="SEK"/>
    <x v="2397"/>
    <x v="2399"/>
    <x v="0"/>
    <x v="78"/>
    <x v="1"/>
    <x v="7"/>
    <x v="109"/>
    <e v="#DIV/0!"/>
    <x v="2"/>
    <x v="7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x v="2"/>
    <s v="AUD"/>
    <x v="2398"/>
    <x v="2400"/>
    <x v="0"/>
    <x v="78"/>
    <x v="1"/>
    <x v="7"/>
    <x v="109"/>
    <e v="#DIV/0!"/>
    <x v="2"/>
    <x v="7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x v="0"/>
    <s v="USD"/>
    <x v="2399"/>
    <x v="2401"/>
    <x v="0"/>
    <x v="82"/>
    <x v="1"/>
    <x v="19"/>
    <x v="1856"/>
    <n v="22.333333333333332"/>
    <x v="7"/>
    <x v="19"/>
    <x v="2401"/>
    <x v="2399"/>
  </r>
  <r>
    <n v="2402"/>
    <s v="Cupcake Truck Unite"/>
    <s v="Small town, delicious treats, and a mobile truck"/>
    <x v="14"/>
    <n v="52"/>
    <x v="2"/>
    <x v="0"/>
    <s v="USD"/>
    <x v="2400"/>
    <x v="2402"/>
    <x v="0"/>
    <x v="29"/>
    <x v="1"/>
    <x v="19"/>
    <x v="414"/>
    <n v="52"/>
    <x v="7"/>
    <x v="19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x v="1"/>
    <s v="GBP"/>
    <x v="2401"/>
    <x v="2403"/>
    <x v="0"/>
    <x v="8"/>
    <x v="1"/>
    <x v="19"/>
    <x v="1857"/>
    <n v="16.833333333333332"/>
    <x v="7"/>
    <x v="19"/>
    <x v="2403"/>
    <x v="2401"/>
  </r>
  <r>
    <n v="2404"/>
    <s v="Square Donuts Truck"/>
    <s v="We would love another Donut Food Truck for your famous Square Donuts.  We have one successful truck and retail store open already!"/>
    <x v="36"/>
    <n v="0"/>
    <x v="2"/>
    <x v="0"/>
    <s v="USD"/>
    <x v="2402"/>
    <x v="2404"/>
    <x v="0"/>
    <x v="78"/>
    <x v="1"/>
    <x v="19"/>
    <x v="109"/>
    <e v="#DIV/0!"/>
    <x v="7"/>
    <x v="19"/>
    <x v="2404"/>
    <x v="2402"/>
  </r>
  <r>
    <n v="2405"/>
    <s v="JoyShtick Food Truck"/>
    <s v="We are the first gaming-themed food truck, bringing gourmet pub fare to the Jacksonville area."/>
    <x v="10"/>
    <n v="1126"/>
    <x v="2"/>
    <x v="0"/>
    <s v="USD"/>
    <x v="2403"/>
    <x v="2405"/>
    <x v="0"/>
    <x v="9"/>
    <x v="1"/>
    <x v="19"/>
    <x v="1858"/>
    <n v="56.3"/>
    <x v="7"/>
    <x v="19"/>
    <x v="2405"/>
    <x v="2403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x v="0"/>
    <s v="USD"/>
    <x v="2404"/>
    <x v="2406"/>
    <x v="0"/>
    <x v="38"/>
    <x v="1"/>
    <x v="19"/>
    <x v="1859"/>
    <n v="84.0625"/>
    <x v="7"/>
    <x v="19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x v="0"/>
    <s v="USD"/>
    <x v="2405"/>
    <x v="2407"/>
    <x v="0"/>
    <x v="51"/>
    <x v="1"/>
    <x v="19"/>
    <x v="1860"/>
    <n v="168.39393939393941"/>
    <x v="7"/>
    <x v="19"/>
    <x v="2407"/>
    <x v="2405"/>
  </r>
  <r>
    <n v="2408"/>
    <s v="Sabroso On Wheels"/>
    <s v="A US Army Vet trying to get a Peruvian food truck going! Really good Peruvian food now mobile!"/>
    <x v="36"/>
    <n v="30"/>
    <x v="2"/>
    <x v="0"/>
    <s v="USD"/>
    <x v="2406"/>
    <x v="2408"/>
    <x v="0"/>
    <x v="84"/>
    <x v="1"/>
    <x v="19"/>
    <x v="418"/>
    <n v="15"/>
    <x v="7"/>
    <x v="19"/>
    <x v="2408"/>
    <x v="2406"/>
  </r>
  <r>
    <n v="2409"/>
    <s v="Johnny's Food Truck a Puerto Rican and BBQ infusion"/>
    <s v="I am looking to start a food truck with an infusion of my Puerto Rican heritage and my love for BBQ."/>
    <x v="31"/>
    <n v="460"/>
    <x v="2"/>
    <x v="0"/>
    <s v="USD"/>
    <x v="2407"/>
    <x v="2409"/>
    <x v="0"/>
    <x v="79"/>
    <x v="1"/>
    <x v="19"/>
    <x v="1861"/>
    <n v="76.666666666666671"/>
    <x v="7"/>
    <x v="19"/>
    <x v="2409"/>
    <x v="2407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x v="2"/>
    <s v="AUD"/>
    <x v="2408"/>
    <x v="2410"/>
    <x v="0"/>
    <x v="78"/>
    <x v="1"/>
    <x v="19"/>
    <x v="109"/>
    <e v="#DIV/0!"/>
    <x v="7"/>
    <x v="19"/>
    <x v="2410"/>
    <x v="2408"/>
  </r>
  <r>
    <n v="2411"/>
    <s v="Was ist das"/>
    <s v="I want to create an authentic German food truck to travel all over the US. Spreading amazing German Food to Summer Time Music Festivals"/>
    <x v="31"/>
    <n v="151"/>
    <x v="2"/>
    <x v="0"/>
    <s v="USD"/>
    <x v="2409"/>
    <x v="2411"/>
    <x v="0"/>
    <x v="83"/>
    <x v="1"/>
    <x v="19"/>
    <x v="1862"/>
    <n v="50.333333333333336"/>
    <x v="7"/>
    <x v="19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x v="6"/>
    <s v="EUR"/>
    <x v="2410"/>
    <x v="2412"/>
    <x v="0"/>
    <x v="78"/>
    <x v="1"/>
    <x v="19"/>
    <x v="109"/>
    <e v="#DIV/0!"/>
    <x v="7"/>
    <x v="19"/>
    <x v="2412"/>
    <x v="2410"/>
  </r>
  <r>
    <n v="2413"/>
    <s v="Lone Pine Coffee Brewery"/>
    <s v="Lone Pine Coffee Brewery will be a portable third-wave coffee shop available for wedding receptions and other events!"/>
    <x v="9"/>
    <n v="25"/>
    <x v="2"/>
    <x v="0"/>
    <s v="USD"/>
    <x v="2411"/>
    <x v="2413"/>
    <x v="0"/>
    <x v="83"/>
    <x v="1"/>
    <x v="19"/>
    <x v="1863"/>
    <n v="8.3333333333333339"/>
    <x v="7"/>
    <x v="19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x v="0"/>
    <s v="USD"/>
    <x v="2412"/>
    <x v="2414"/>
    <x v="0"/>
    <x v="62"/>
    <x v="1"/>
    <x v="19"/>
    <x v="1864"/>
    <n v="35.384615384615387"/>
    <x v="7"/>
    <x v="19"/>
    <x v="2414"/>
    <x v="2412"/>
  </r>
  <r>
    <n v="2415"/>
    <s v="Local Food Truck is Off the Hoof!"/>
    <s v="It will be ridiculously easy to become addicted to the full, rich flavor of locally raised beef, pork, and more..."/>
    <x v="127"/>
    <n v="335"/>
    <x v="2"/>
    <x v="0"/>
    <s v="USD"/>
    <x v="2413"/>
    <x v="2415"/>
    <x v="0"/>
    <x v="79"/>
    <x v="1"/>
    <x v="19"/>
    <x v="1865"/>
    <n v="55.833333333333336"/>
    <x v="7"/>
    <x v="19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x v="0"/>
    <s v="USD"/>
    <x v="2414"/>
    <x v="2416"/>
    <x v="0"/>
    <x v="29"/>
    <x v="1"/>
    <x v="19"/>
    <x v="1866"/>
    <n v="5"/>
    <x v="7"/>
    <x v="19"/>
    <x v="2416"/>
    <x v="2414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x v="0"/>
    <s v="USD"/>
    <x v="2415"/>
    <x v="2417"/>
    <x v="0"/>
    <x v="78"/>
    <x v="1"/>
    <x v="19"/>
    <x v="109"/>
    <e v="#DIV/0!"/>
    <x v="7"/>
    <x v="19"/>
    <x v="2417"/>
    <x v="2415"/>
  </r>
  <r>
    <n v="2418"/>
    <s v="Mexican food truck"/>
    <s v="I want to start my food truck business."/>
    <x v="31"/>
    <n v="5"/>
    <x v="2"/>
    <x v="0"/>
    <s v="USD"/>
    <x v="2416"/>
    <x v="2418"/>
    <x v="0"/>
    <x v="81"/>
    <x v="1"/>
    <x v="19"/>
    <x v="459"/>
    <n v="1"/>
    <x v="7"/>
    <x v="19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x v="0"/>
    <s v="USD"/>
    <x v="2417"/>
    <x v="2419"/>
    <x v="0"/>
    <x v="78"/>
    <x v="1"/>
    <x v="19"/>
    <x v="109"/>
    <e v="#DIV/0!"/>
    <x v="7"/>
    <x v="19"/>
    <x v="2419"/>
    <x v="2417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x v="0"/>
    <s v="USD"/>
    <x v="2418"/>
    <x v="2420"/>
    <x v="0"/>
    <x v="17"/>
    <x v="1"/>
    <x v="19"/>
    <x v="1867"/>
    <n v="69.472222222222229"/>
    <x v="7"/>
    <x v="19"/>
    <x v="2420"/>
    <x v="2418"/>
  </r>
  <r>
    <n v="2421"/>
    <s v="hot dog cart"/>
    <s v="help me start Merrill's first hot dog cart in this empty lot"/>
    <x v="12"/>
    <n v="1"/>
    <x v="2"/>
    <x v="0"/>
    <s v="USD"/>
    <x v="2419"/>
    <x v="2421"/>
    <x v="0"/>
    <x v="29"/>
    <x v="1"/>
    <x v="19"/>
    <x v="374"/>
    <n v="1"/>
    <x v="7"/>
    <x v="19"/>
    <x v="2421"/>
    <x v="2419"/>
  </r>
  <r>
    <n v="2422"/>
    <s v="Help starting a family owned food truck"/>
    <s v="Family owned business serving BBQ and seafood to the public"/>
    <x v="2"/>
    <n v="1"/>
    <x v="2"/>
    <x v="0"/>
    <s v="USD"/>
    <x v="2420"/>
    <x v="2422"/>
    <x v="0"/>
    <x v="29"/>
    <x v="1"/>
    <x v="19"/>
    <x v="418"/>
    <n v="1"/>
    <x v="7"/>
    <x v="19"/>
    <x v="2422"/>
    <x v="2420"/>
  </r>
  <r>
    <n v="2423"/>
    <s v="FBTR BBQ"/>
    <s v="FBTR is a Texas-style, North Carolina based, homemade BBQ company looking to bring good meat to the masses."/>
    <x v="127"/>
    <n v="8"/>
    <x v="2"/>
    <x v="0"/>
    <s v="USD"/>
    <x v="2421"/>
    <x v="2423"/>
    <x v="0"/>
    <x v="29"/>
    <x v="1"/>
    <x v="19"/>
    <x v="473"/>
    <n v="8"/>
    <x v="7"/>
    <x v="19"/>
    <x v="2423"/>
    <x v="2421"/>
  </r>
  <r>
    <n v="2424"/>
    <s v="Lily and Memphs"/>
    <s v="Great and creative food from the heart in the form of a sweet food truck!"/>
    <x v="31"/>
    <n v="310"/>
    <x v="2"/>
    <x v="0"/>
    <s v="USD"/>
    <x v="2422"/>
    <x v="2424"/>
    <x v="0"/>
    <x v="82"/>
    <x v="1"/>
    <x v="19"/>
    <x v="1868"/>
    <n v="34.444444444444443"/>
    <x v="7"/>
    <x v="19"/>
    <x v="2424"/>
    <x v="2422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x v="0"/>
    <s v="USD"/>
    <x v="2423"/>
    <x v="2425"/>
    <x v="0"/>
    <x v="29"/>
    <x v="1"/>
    <x v="19"/>
    <x v="1869"/>
    <n v="1"/>
    <x v="7"/>
    <x v="19"/>
    <x v="2425"/>
    <x v="2423"/>
  </r>
  <r>
    <n v="2426"/>
    <s v="The Low-Calorie Food Truck"/>
    <s v="Aspiring to create a food truck with many delicious low calorie meals to encourage healthy eating while enjoying every bite."/>
    <x v="22"/>
    <n v="0"/>
    <x v="2"/>
    <x v="0"/>
    <s v="USD"/>
    <x v="2424"/>
    <x v="2426"/>
    <x v="0"/>
    <x v="78"/>
    <x v="1"/>
    <x v="19"/>
    <x v="109"/>
    <e v="#DIV/0!"/>
    <x v="7"/>
    <x v="19"/>
    <x v="2426"/>
    <x v="2424"/>
  </r>
  <r>
    <n v="2427"/>
    <s v="Wraps in a snap. Fast lunch with a gourmet punch!"/>
    <s v="Fast and simple lunches for those on the go.  All (lunch) deals $10 or less."/>
    <x v="63"/>
    <n v="1"/>
    <x v="2"/>
    <x v="0"/>
    <s v="USD"/>
    <x v="2425"/>
    <x v="2427"/>
    <x v="0"/>
    <x v="29"/>
    <x v="1"/>
    <x v="19"/>
    <x v="133"/>
    <n v="1"/>
    <x v="7"/>
    <x v="19"/>
    <x v="2427"/>
    <x v="2425"/>
  </r>
  <r>
    <n v="2428"/>
    <s v="Premium Burgers"/>
    <s v="From Moo 2 You! We want to offer premium burgers to a taco flooded environment."/>
    <x v="19"/>
    <n v="1"/>
    <x v="2"/>
    <x v="0"/>
    <s v="USD"/>
    <x v="2426"/>
    <x v="2428"/>
    <x v="0"/>
    <x v="29"/>
    <x v="1"/>
    <x v="19"/>
    <x v="1870"/>
    <n v="1"/>
    <x v="7"/>
    <x v="19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x v="10"/>
    <s v="NOK"/>
    <x v="2427"/>
    <x v="2429"/>
    <x v="0"/>
    <x v="80"/>
    <x v="1"/>
    <x v="19"/>
    <x v="1871"/>
    <n v="501.25"/>
    <x v="7"/>
    <x v="19"/>
    <x v="2429"/>
    <x v="2427"/>
  </r>
  <r>
    <n v="2430"/>
    <s v="It's so cute! - Great food!"/>
    <s v="This little guy will be circling the streets of Brickell &amp; Wynwood in Miami serving Venezuelan dishes. It needs TLC and some equipment"/>
    <x v="9"/>
    <n v="21"/>
    <x v="2"/>
    <x v="0"/>
    <s v="USD"/>
    <x v="2428"/>
    <x v="2430"/>
    <x v="0"/>
    <x v="84"/>
    <x v="1"/>
    <x v="19"/>
    <x v="449"/>
    <n v="10.5"/>
    <x v="7"/>
    <x v="19"/>
    <x v="2430"/>
    <x v="2428"/>
  </r>
  <r>
    <n v="2431"/>
    <s v="Murphy's good eatin'"/>
    <s v="Go to Colorado and run a food truck with homemade food of all kinds."/>
    <x v="57"/>
    <n v="2"/>
    <x v="2"/>
    <x v="0"/>
    <s v="USD"/>
    <x v="2429"/>
    <x v="2431"/>
    <x v="0"/>
    <x v="84"/>
    <x v="1"/>
    <x v="19"/>
    <x v="133"/>
    <n v="1"/>
    <x v="7"/>
    <x v="19"/>
    <x v="2431"/>
    <x v="2429"/>
  </r>
  <r>
    <n v="2432"/>
    <s v="funding for bbq trailer"/>
    <s v="Looking to start competition cooking and need start-up help.  Offering brisket tasting to all contributors."/>
    <x v="32"/>
    <n v="2"/>
    <x v="2"/>
    <x v="0"/>
    <s v="USD"/>
    <x v="2430"/>
    <x v="2432"/>
    <x v="0"/>
    <x v="84"/>
    <x v="1"/>
    <x v="19"/>
    <x v="107"/>
    <n v="1"/>
    <x v="7"/>
    <x v="19"/>
    <x v="2432"/>
    <x v="2430"/>
  </r>
  <r>
    <n v="2433"/>
    <s v="TWIZTID CREATIONS"/>
    <s v="I want to create an amazing menu that no one eals has.I have great ideas like a non-traditional pb&amp;j thats wraped in an eggroll &amp; fried"/>
    <x v="3"/>
    <n v="0"/>
    <x v="2"/>
    <x v="0"/>
    <s v="USD"/>
    <x v="2431"/>
    <x v="2433"/>
    <x v="0"/>
    <x v="78"/>
    <x v="1"/>
    <x v="19"/>
    <x v="109"/>
    <e v="#DIV/0!"/>
    <x v="7"/>
    <x v="19"/>
    <x v="2433"/>
    <x v="2431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x v="0"/>
    <s v="USD"/>
    <x v="2432"/>
    <x v="2434"/>
    <x v="0"/>
    <x v="84"/>
    <x v="1"/>
    <x v="19"/>
    <x v="1872"/>
    <n v="13"/>
    <x v="7"/>
    <x v="19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x v="11"/>
    <s v="SEK"/>
    <x v="2433"/>
    <x v="2435"/>
    <x v="0"/>
    <x v="80"/>
    <x v="1"/>
    <x v="19"/>
    <x v="1873"/>
    <n v="306"/>
    <x v="7"/>
    <x v="19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x v="5"/>
    <s v="CAD"/>
    <x v="2434"/>
    <x v="2436"/>
    <x v="0"/>
    <x v="84"/>
    <x v="1"/>
    <x v="19"/>
    <x v="1874"/>
    <n v="22.5"/>
    <x v="7"/>
    <x v="19"/>
    <x v="2436"/>
    <x v="2434"/>
  </r>
  <r>
    <n v="2437"/>
    <s v="Cuppa Gumbos"/>
    <s v="Homemade Gumbo, Stews and Curry to be served hot and fresh everyday at any festival or concert we can attend."/>
    <x v="6"/>
    <n v="0"/>
    <x v="2"/>
    <x v="0"/>
    <s v="USD"/>
    <x v="2435"/>
    <x v="2437"/>
    <x v="0"/>
    <x v="78"/>
    <x v="1"/>
    <x v="19"/>
    <x v="109"/>
    <e v="#DIV/0!"/>
    <x v="7"/>
    <x v="19"/>
    <x v="2437"/>
    <x v="2435"/>
  </r>
  <r>
    <n v="2438"/>
    <s v="FOOD|Art"/>
    <s v="I'm starting a catering and food truck business of southern comfort food. My FOOD is my Art!  _x000a_Thanks for you help!"/>
    <x v="36"/>
    <n v="50"/>
    <x v="2"/>
    <x v="0"/>
    <s v="USD"/>
    <x v="2436"/>
    <x v="2438"/>
    <x v="0"/>
    <x v="29"/>
    <x v="1"/>
    <x v="19"/>
    <x v="119"/>
    <n v="50"/>
    <x v="7"/>
    <x v="19"/>
    <x v="2438"/>
    <x v="2436"/>
  </r>
  <r>
    <n v="2439"/>
    <s v="Pillow Puffs Concessions"/>
    <s v="Expand cotton candy concession to include other foods and purchase a trailer to haul._x000a_Purchase unstuffed pets to fill with cotton candy"/>
    <x v="3"/>
    <n v="0"/>
    <x v="2"/>
    <x v="0"/>
    <s v="USD"/>
    <x v="2437"/>
    <x v="2439"/>
    <x v="0"/>
    <x v="78"/>
    <x v="1"/>
    <x v="19"/>
    <x v="109"/>
    <e v="#DIV/0!"/>
    <x v="7"/>
    <x v="19"/>
    <x v="2439"/>
    <x v="2437"/>
  </r>
  <r>
    <n v="2440"/>
    <s v="The first green Food Truck in Phnom Penh"/>
    <s v="Starting a entire clean energy food truck and set a new standard for Cambodia"/>
    <x v="10"/>
    <n v="10"/>
    <x v="2"/>
    <x v="18"/>
    <s v="EUR"/>
    <x v="2438"/>
    <x v="2440"/>
    <x v="0"/>
    <x v="84"/>
    <x v="1"/>
    <x v="19"/>
    <x v="418"/>
    <n v="5"/>
    <x v="7"/>
    <x v="19"/>
    <x v="2440"/>
    <x v="2438"/>
  </r>
  <r>
    <n v="2441"/>
    <s v="Bring Alchemy Pops to the People!"/>
    <s v="YOU can help Alchemy Pops POP up on a street near you!"/>
    <x v="51"/>
    <n v="8091"/>
    <x v="0"/>
    <x v="0"/>
    <s v="USD"/>
    <x v="2439"/>
    <x v="2441"/>
    <x v="0"/>
    <x v="280"/>
    <x v="0"/>
    <x v="33"/>
    <x v="1875"/>
    <n v="74.22935779816514"/>
    <x v="7"/>
    <x v="33"/>
    <x v="2441"/>
    <x v="2439"/>
  </r>
  <r>
    <n v="2442"/>
    <s v="Young Mountain Tea: A New White Tea from India's Himalayas"/>
    <s v="The first tea from a new sustainable tea region in India's young, rising Himalayas."/>
    <x v="95"/>
    <n v="30226"/>
    <x v="0"/>
    <x v="0"/>
    <s v="USD"/>
    <x v="2440"/>
    <x v="2442"/>
    <x v="0"/>
    <x v="459"/>
    <x v="0"/>
    <x v="33"/>
    <x v="1876"/>
    <n v="81.252688172043008"/>
    <x v="7"/>
    <x v="33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x v="0"/>
    <s v="USD"/>
    <x v="2441"/>
    <x v="2443"/>
    <x v="0"/>
    <x v="409"/>
    <x v="0"/>
    <x v="33"/>
    <x v="1877"/>
    <n v="130.23469453376205"/>
    <x v="7"/>
    <x v="33"/>
    <x v="2443"/>
    <x v="2441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x v="0"/>
    <s v="USD"/>
    <x v="2442"/>
    <x v="2444"/>
    <x v="0"/>
    <x v="42"/>
    <x v="0"/>
    <x v="33"/>
    <x v="1878"/>
    <n v="53.409836065573771"/>
    <x v="7"/>
    <x v="33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x v="0"/>
    <s v="USD"/>
    <x v="2443"/>
    <x v="2445"/>
    <x v="0"/>
    <x v="248"/>
    <x v="0"/>
    <x v="33"/>
    <x v="1789"/>
    <n v="75.130434782608702"/>
    <x v="7"/>
    <x v="33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x v="0"/>
    <s v="USD"/>
    <x v="2444"/>
    <x v="2446"/>
    <x v="0"/>
    <x v="112"/>
    <x v="0"/>
    <x v="33"/>
    <x v="1879"/>
    <n v="75.666666666666671"/>
    <x v="7"/>
    <x v="33"/>
    <x v="2446"/>
    <x v="2444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x v="0"/>
    <s v="USD"/>
    <x v="2445"/>
    <x v="2447"/>
    <x v="0"/>
    <x v="152"/>
    <x v="0"/>
    <x v="33"/>
    <x v="1880"/>
    <n v="31.691394658753708"/>
    <x v="7"/>
    <x v="33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x v="0"/>
    <s v="USD"/>
    <x v="2446"/>
    <x v="2448"/>
    <x v="0"/>
    <x v="82"/>
    <x v="0"/>
    <x v="33"/>
    <x v="1881"/>
    <n v="47.777777777777779"/>
    <x v="7"/>
    <x v="33"/>
    <x v="2448"/>
    <x v="2446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x v="0"/>
    <s v="USD"/>
    <x v="2447"/>
    <x v="2449"/>
    <x v="0"/>
    <x v="148"/>
    <x v="0"/>
    <x v="33"/>
    <x v="1277"/>
    <n v="90"/>
    <x v="7"/>
    <x v="33"/>
    <x v="2449"/>
    <x v="2447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x v="0"/>
    <s v="USD"/>
    <x v="2448"/>
    <x v="2450"/>
    <x v="0"/>
    <x v="332"/>
    <x v="0"/>
    <x v="33"/>
    <x v="1882"/>
    <n v="149.31401960784314"/>
    <x v="7"/>
    <x v="33"/>
    <x v="2450"/>
    <x v="2448"/>
  </r>
  <r>
    <n v="2451"/>
    <s v="Boss Balls Protein Balls"/>
    <s v="Meet the best tasting high protein, low sugar protein snack on the planet. Guaranteed to turn you into a stone cold fox."/>
    <x v="3"/>
    <n v="11545"/>
    <x v="0"/>
    <x v="0"/>
    <s v="USD"/>
    <x v="2449"/>
    <x v="2451"/>
    <x v="0"/>
    <x v="153"/>
    <x v="0"/>
    <x v="33"/>
    <x v="1883"/>
    <n v="62.06989247311828"/>
    <x v="7"/>
    <x v="33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x v="0"/>
    <s v="USD"/>
    <x v="2450"/>
    <x v="2452"/>
    <x v="0"/>
    <x v="41"/>
    <x v="0"/>
    <x v="33"/>
    <x v="1884"/>
    <n v="53.4"/>
    <x v="7"/>
    <x v="33"/>
    <x v="2452"/>
    <x v="2450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x v="0"/>
    <s v="USD"/>
    <x v="2451"/>
    <x v="2453"/>
    <x v="0"/>
    <x v="85"/>
    <x v="0"/>
    <x v="33"/>
    <x v="1885"/>
    <n v="69.268656716417908"/>
    <x v="7"/>
    <x v="33"/>
    <x v="2453"/>
    <x v="2451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x v="0"/>
    <s v="USD"/>
    <x v="2452"/>
    <x v="2454"/>
    <x v="0"/>
    <x v="208"/>
    <x v="0"/>
    <x v="33"/>
    <x v="1886"/>
    <n v="271.50769230769231"/>
    <x v="7"/>
    <x v="33"/>
    <x v="2454"/>
    <x v="2452"/>
  </r>
  <r>
    <n v="2455"/>
    <s v="Yo Mama's Sauces &amp; Rubs"/>
    <s v="Mama wants everyone to try her secret recipes for sauces and rubs. She uses only the freshest ingredients for them."/>
    <x v="43"/>
    <n v="546"/>
    <x v="0"/>
    <x v="0"/>
    <s v="USD"/>
    <x v="2453"/>
    <x v="2455"/>
    <x v="0"/>
    <x v="38"/>
    <x v="0"/>
    <x v="33"/>
    <x v="1887"/>
    <n v="34.125"/>
    <x v="7"/>
    <x v="33"/>
    <x v="2455"/>
    <x v="2453"/>
  </r>
  <r>
    <n v="2456"/>
    <s v="Beef Sticks to Chomp On!!"/>
    <s v="These beef sticks will make your taste buds dance with happiness. Plus they are healthier than most available today!"/>
    <x v="15"/>
    <n v="2713"/>
    <x v="0"/>
    <x v="0"/>
    <s v="USD"/>
    <x v="2454"/>
    <x v="2456"/>
    <x v="0"/>
    <x v="85"/>
    <x v="0"/>
    <x v="33"/>
    <x v="1888"/>
    <n v="40.492537313432834"/>
    <x v="7"/>
    <x v="33"/>
    <x v="2456"/>
    <x v="2454"/>
  </r>
  <r>
    <n v="2457"/>
    <s v="NDWK The North Dakota Wine Kitchen"/>
    <s v="If you love wine, and have ever dreamed of crafting your own. You can in 3 easy steps.  Sample~Sprinkle~Savor."/>
    <x v="165"/>
    <n v="23530"/>
    <x v="0"/>
    <x v="0"/>
    <s v="USD"/>
    <x v="2455"/>
    <x v="2457"/>
    <x v="0"/>
    <x v="204"/>
    <x v="0"/>
    <x v="33"/>
    <x v="1889"/>
    <n v="189.75806451612902"/>
    <x v="7"/>
    <x v="33"/>
    <x v="2457"/>
    <x v="2455"/>
  </r>
  <r>
    <n v="2458"/>
    <s v="Smoke, Loaf &amp; Saucer"/>
    <s v="Three ladies starting a small bakery/toast bar concept @SmorgasburgLA.  House made pastries and bread using local and fun ingredients."/>
    <x v="10"/>
    <n v="5509"/>
    <x v="0"/>
    <x v="0"/>
    <s v="USD"/>
    <x v="2456"/>
    <x v="2458"/>
    <x v="0"/>
    <x v="144"/>
    <x v="0"/>
    <x v="33"/>
    <x v="1890"/>
    <n v="68.862499999999997"/>
    <x v="7"/>
    <x v="33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x v="0"/>
    <s v="USD"/>
    <x v="2457"/>
    <x v="2459"/>
    <x v="0"/>
    <x v="460"/>
    <x v="0"/>
    <x v="33"/>
    <x v="1891"/>
    <n v="108.77659574468085"/>
    <x v="7"/>
    <x v="33"/>
    <x v="2459"/>
    <x v="2457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x v="0"/>
    <s v="USD"/>
    <x v="2458"/>
    <x v="2460"/>
    <x v="0"/>
    <x v="32"/>
    <x v="0"/>
    <x v="33"/>
    <x v="1892"/>
    <n v="125.98529411764706"/>
    <x v="7"/>
    <x v="33"/>
    <x v="2460"/>
    <x v="2458"/>
  </r>
  <r>
    <n v="2461"/>
    <s v="Christian &amp; The Sinners"/>
    <s v="Songs of faith and worship that are so deeply spiritual you could sing them in church, so down to earth you could play them in a bar."/>
    <x v="51"/>
    <n v="7785"/>
    <x v="0"/>
    <x v="0"/>
    <s v="USD"/>
    <x v="1837"/>
    <x v="2461"/>
    <x v="0"/>
    <x v="48"/>
    <x v="0"/>
    <x v="14"/>
    <x v="965"/>
    <n v="90.523255813953483"/>
    <x v="4"/>
    <x v="14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x v="0"/>
    <s v="USD"/>
    <x v="2459"/>
    <x v="2462"/>
    <x v="0"/>
    <x v="248"/>
    <x v="0"/>
    <x v="14"/>
    <x v="1893"/>
    <n v="28.880434782608695"/>
    <x v="4"/>
    <x v="14"/>
    <x v="2462"/>
    <x v="2459"/>
  </r>
  <r>
    <n v="2463"/>
    <s v="Emma Ate the Lion &quot;Songs Two Count Too&quot;"/>
    <s v="Emma Ate The Lion's debut full length album"/>
    <x v="13"/>
    <n v="2325"/>
    <x v="0"/>
    <x v="0"/>
    <s v="USD"/>
    <x v="2460"/>
    <x v="2463"/>
    <x v="0"/>
    <x v="11"/>
    <x v="0"/>
    <x v="14"/>
    <x v="63"/>
    <n v="31"/>
    <x v="4"/>
    <x v="14"/>
    <x v="2463"/>
    <x v="2460"/>
  </r>
  <r>
    <n v="2464"/>
    <s v="The Enemy Feathers NEW EP"/>
    <s v="The Enemy Feathers are passing the proverbial hat to see if we can raise enough money to complete Our NEW EP"/>
    <x v="13"/>
    <n v="2222"/>
    <x v="0"/>
    <x v="5"/>
    <s v="CAD"/>
    <x v="2461"/>
    <x v="2464"/>
    <x v="0"/>
    <x v="68"/>
    <x v="0"/>
    <x v="14"/>
    <x v="206"/>
    <n v="51.674418604651166"/>
    <x v="4"/>
    <x v="14"/>
    <x v="2464"/>
    <x v="2461"/>
  </r>
  <r>
    <n v="2465"/>
    <s v="The Lion Oh My - Our first full length release"/>
    <s v="An indie band from Spokane, WA looking to master and package their first full length album."/>
    <x v="176"/>
    <n v="1261"/>
    <x v="0"/>
    <x v="0"/>
    <s v="USD"/>
    <x v="2462"/>
    <x v="2465"/>
    <x v="0"/>
    <x v="53"/>
    <x v="0"/>
    <x v="14"/>
    <x v="1894"/>
    <n v="26.270833333333332"/>
    <x v="4"/>
    <x v="14"/>
    <x v="2465"/>
    <x v="2462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x v="0"/>
    <s v="USD"/>
    <x v="2463"/>
    <x v="2466"/>
    <x v="0"/>
    <x v="47"/>
    <x v="0"/>
    <x v="14"/>
    <x v="31"/>
    <n v="48.07692307692308"/>
    <x v="4"/>
    <x v="14"/>
    <x v="2466"/>
    <x v="2463"/>
  </r>
  <r>
    <n v="2467"/>
    <s v="Nature Boy Explorer EP"/>
    <s v="We've finished our first EP and we're taking it on the road in three weeks! Help us fund manufacturing?"/>
    <x v="28"/>
    <n v="1185"/>
    <x v="0"/>
    <x v="0"/>
    <s v="USD"/>
    <x v="2464"/>
    <x v="2467"/>
    <x v="0"/>
    <x v="68"/>
    <x v="0"/>
    <x v="14"/>
    <x v="23"/>
    <n v="27.558139534883722"/>
    <x v="4"/>
    <x v="14"/>
    <x v="2467"/>
    <x v="2464"/>
  </r>
  <r>
    <n v="2468"/>
    <s v="New &quot;Jesse Denaro&quot; Album!"/>
    <s v="Please donate, support &amp; share this project so that I may be able to record my new EP this fall!"/>
    <x v="13"/>
    <n v="2144.34"/>
    <x v="0"/>
    <x v="0"/>
    <s v="USD"/>
    <x v="2465"/>
    <x v="2468"/>
    <x v="0"/>
    <x v="6"/>
    <x v="0"/>
    <x v="14"/>
    <x v="1895"/>
    <n v="36.97137931034483"/>
    <x v="4"/>
    <x v="14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x v="0"/>
    <s v="USD"/>
    <x v="2466"/>
    <x v="2469"/>
    <x v="0"/>
    <x v="5"/>
    <x v="0"/>
    <x v="14"/>
    <x v="981"/>
    <n v="29.021276595744681"/>
    <x v="4"/>
    <x v="14"/>
    <x v="2469"/>
    <x v="2466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x v="0"/>
    <s v="USD"/>
    <x v="2467"/>
    <x v="2470"/>
    <x v="0"/>
    <x v="17"/>
    <x v="0"/>
    <x v="14"/>
    <x v="1896"/>
    <n v="28.65666666666667"/>
    <x v="4"/>
    <x v="14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x v="0"/>
    <s v="USD"/>
    <x v="2468"/>
    <x v="2471"/>
    <x v="0"/>
    <x v="57"/>
    <x v="0"/>
    <x v="14"/>
    <x v="602"/>
    <n v="37.647058823529413"/>
    <x v="4"/>
    <x v="14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x v="0"/>
    <s v="USD"/>
    <x v="2469"/>
    <x v="2472"/>
    <x v="0"/>
    <x v="201"/>
    <x v="0"/>
    <x v="14"/>
    <x v="1897"/>
    <n v="97.904038461538462"/>
    <x v="4"/>
    <x v="14"/>
    <x v="2472"/>
    <x v="2469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x v="0"/>
    <s v="USD"/>
    <x v="2470"/>
    <x v="2473"/>
    <x v="0"/>
    <x v="5"/>
    <x v="0"/>
    <x v="14"/>
    <x v="31"/>
    <n v="42.553191489361701"/>
    <x v="4"/>
    <x v="14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x v="0"/>
    <s v="USD"/>
    <x v="2471"/>
    <x v="2474"/>
    <x v="0"/>
    <x v="44"/>
    <x v="0"/>
    <x v="14"/>
    <x v="1898"/>
    <n v="131.58368421052631"/>
    <x v="4"/>
    <x v="14"/>
    <x v="2474"/>
    <x v="2471"/>
  </r>
  <r>
    <n v="2475"/>
    <s v="BRANDTSON - &quot;Send Us A Signal&quot; Vinyl LP"/>
    <s v="Help BRANDTSON and DREAMOVERrecords press their 2004 record, &quot;Send Us A Signal&quot;."/>
    <x v="30"/>
    <n v="2618"/>
    <x v="0"/>
    <x v="0"/>
    <s v="USD"/>
    <x v="2472"/>
    <x v="2475"/>
    <x v="0"/>
    <x v="75"/>
    <x v="0"/>
    <x v="14"/>
    <x v="1262"/>
    <n v="32.320987654320987"/>
    <x v="4"/>
    <x v="14"/>
    <x v="2475"/>
    <x v="2472"/>
  </r>
  <r>
    <n v="2476"/>
    <s v="Arts &amp; Crafts"/>
    <s v="Eleven songs, the accumulation of several memorable occurrences in a sleepy town; stories of fiction &amp; fact."/>
    <x v="50"/>
    <n v="3360.72"/>
    <x v="0"/>
    <x v="0"/>
    <s v="USD"/>
    <x v="2473"/>
    <x v="2476"/>
    <x v="0"/>
    <x v="165"/>
    <x v="0"/>
    <x v="14"/>
    <x v="1899"/>
    <n v="61.103999999999999"/>
    <x v="4"/>
    <x v="14"/>
    <x v="2476"/>
    <x v="2473"/>
  </r>
  <r>
    <n v="2477"/>
    <s v="Debut Album"/>
    <s v="Releasing my first album in August, and I need your help in order to get it done!"/>
    <x v="47"/>
    <n v="1285"/>
    <x v="0"/>
    <x v="0"/>
    <s v="USD"/>
    <x v="2474"/>
    <x v="2477"/>
    <x v="0"/>
    <x v="14"/>
    <x v="0"/>
    <x v="14"/>
    <x v="1900"/>
    <n v="31.341463414634145"/>
    <x v="4"/>
    <x v="14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x v="0"/>
    <s v="USD"/>
    <x v="2475"/>
    <x v="2478"/>
    <x v="0"/>
    <x v="1"/>
    <x v="0"/>
    <x v="14"/>
    <x v="1901"/>
    <n v="129.1139240506329"/>
    <x v="4"/>
    <x v="14"/>
    <x v="2478"/>
    <x v="2475"/>
  </r>
  <r>
    <n v="2479"/>
    <s v="FUEL FAKE NATIVES"/>
    <s v="Fake Natives is headed on tour this summer. Help them fill their tank with fossil fuels."/>
    <x v="43"/>
    <n v="400.33"/>
    <x v="0"/>
    <x v="0"/>
    <s v="USD"/>
    <x v="2476"/>
    <x v="2479"/>
    <x v="0"/>
    <x v="38"/>
    <x v="0"/>
    <x v="14"/>
    <x v="1902"/>
    <n v="25.020624999999999"/>
    <x v="4"/>
    <x v="14"/>
    <x v="2479"/>
    <x v="2476"/>
  </r>
  <r>
    <n v="2480"/>
    <s v="Either, Either EP"/>
    <s v="We are a band from Long Beach, Ca looking to record our first EP. Any little bit counts and your support would mean the world to us!"/>
    <x v="13"/>
    <n v="2000"/>
    <x v="0"/>
    <x v="0"/>
    <s v="USD"/>
    <x v="2477"/>
    <x v="2480"/>
    <x v="0"/>
    <x v="22"/>
    <x v="0"/>
    <x v="14"/>
    <x v="31"/>
    <n v="250"/>
    <x v="4"/>
    <x v="14"/>
    <x v="2480"/>
    <x v="2477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x v="0"/>
    <s v="USD"/>
    <x v="2478"/>
    <x v="2481"/>
    <x v="0"/>
    <x v="195"/>
    <x v="0"/>
    <x v="14"/>
    <x v="1903"/>
    <n v="47.541473684210523"/>
    <x v="4"/>
    <x v="14"/>
    <x v="2481"/>
    <x v="2478"/>
  </r>
  <r>
    <n v="2482"/>
    <s v="Journey to Japan"/>
    <s v="Singer Jude Roberts has been asked to perform his song &quot;The Flood&quot;  in Hiroshima.  You can assist in making this opportunity a reality."/>
    <x v="28"/>
    <n v="1001"/>
    <x v="0"/>
    <x v="0"/>
    <s v="USD"/>
    <x v="2479"/>
    <x v="2482"/>
    <x v="0"/>
    <x v="20"/>
    <x v="0"/>
    <x v="14"/>
    <x v="1787"/>
    <n v="40.04"/>
    <x v="4"/>
    <x v="14"/>
    <x v="2482"/>
    <x v="2479"/>
  </r>
  <r>
    <n v="2483"/>
    <s v="Intangible Animal's &quot;Oh The Humanity&quot; Tour"/>
    <s v="Send Intangible Animal on our first West Coast Tour!!! The fate of the world rests in your hands."/>
    <x v="184"/>
    <n v="1251"/>
    <x v="0"/>
    <x v="0"/>
    <s v="USD"/>
    <x v="2480"/>
    <x v="2483"/>
    <x v="0"/>
    <x v="10"/>
    <x v="0"/>
    <x v="14"/>
    <x v="1904"/>
    <n v="65.84210526315789"/>
    <x v="4"/>
    <x v="14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x v="0"/>
    <s v="USD"/>
    <x v="2481"/>
    <x v="2484"/>
    <x v="0"/>
    <x v="240"/>
    <x v="0"/>
    <x v="14"/>
    <x v="1905"/>
    <n v="46.401222222222216"/>
    <x v="4"/>
    <x v="14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x v="0"/>
    <s v="USD"/>
    <x v="2482"/>
    <x v="2485"/>
    <x v="0"/>
    <x v="14"/>
    <x v="0"/>
    <x v="14"/>
    <x v="1906"/>
    <n v="50.365853658536587"/>
    <x v="4"/>
    <x v="14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x v="0"/>
    <s v="USD"/>
    <x v="2483"/>
    <x v="2486"/>
    <x v="0"/>
    <x v="209"/>
    <x v="0"/>
    <x v="14"/>
    <x v="1907"/>
    <n v="26.566666666666666"/>
    <x v="4"/>
    <x v="14"/>
    <x v="2486"/>
    <x v="2483"/>
  </r>
  <r>
    <n v="2487"/>
    <s v="Copyrighting 1978 Champs Finished Album"/>
    <s v="Raise enough money to fund the copyright cost for the full length indie rock record we spent the year recording."/>
    <x v="15"/>
    <n v="1500.76"/>
    <x v="0"/>
    <x v="0"/>
    <s v="USD"/>
    <x v="2484"/>
    <x v="2487"/>
    <x v="0"/>
    <x v="44"/>
    <x v="0"/>
    <x v="14"/>
    <x v="1908"/>
    <n v="39.493684210526318"/>
    <x v="4"/>
    <x v="14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x v="0"/>
    <s v="USD"/>
    <x v="2485"/>
    <x v="2488"/>
    <x v="0"/>
    <x v="71"/>
    <x v="0"/>
    <x v="14"/>
    <x v="1909"/>
    <n v="49.246153846153845"/>
    <x v="4"/>
    <x v="14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x v="0"/>
    <s v="USD"/>
    <x v="2486"/>
    <x v="2489"/>
    <x v="0"/>
    <x v="11"/>
    <x v="0"/>
    <x v="14"/>
    <x v="1910"/>
    <n v="62.38"/>
    <x v="4"/>
    <x v="14"/>
    <x v="2489"/>
    <x v="2486"/>
  </r>
  <r>
    <n v="2490"/>
    <s v="The Offbeats Summer Tour 2012"/>
    <s v="We are trying to fund our first multi-state tour this summer in an effort to get our music out to as many people as possible."/>
    <x v="2"/>
    <n v="607"/>
    <x v="0"/>
    <x v="0"/>
    <s v="USD"/>
    <x v="2487"/>
    <x v="2490"/>
    <x v="0"/>
    <x v="38"/>
    <x v="0"/>
    <x v="14"/>
    <x v="1911"/>
    <n v="37.9375"/>
    <x v="4"/>
    <x v="14"/>
    <x v="2490"/>
    <x v="2487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x v="0"/>
    <s v="USD"/>
    <x v="2488"/>
    <x v="2491"/>
    <x v="0"/>
    <x v="73"/>
    <x v="0"/>
    <x v="14"/>
    <x v="1912"/>
    <n v="51.6"/>
    <x v="4"/>
    <x v="14"/>
    <x v="2491"/>
    <x v="2488"/>
  </r>
  <r>
    <n v="2492"/>
    <s v="SUPER NICE EP 2012"/>
    <s v="We're a band from Hawaii trying to produce our first EP and we need help!"/>
    <x v="20"/>
    <n v="750"/>
    <x v="0"/>
    <x v="0"/>
    <s v="USD"/>
    <x v="2489"/>
    <x v="2492"/>
    <x v="0"/>
    <x v="74"/>
    <x v="0"/>
    <x v="14"/>
    <x v="1054"/>
    <n v="27.777777777777779"/>
    <x v="4"/>
    <x v="14"/>
    <x v="2492"/>
    <x v="2489"/>
  </r>
  <r>
    <n v="2493"/>
    <s v="Lets Make A Record Together!"/>
    <s v="Making the record I've always dreamed of, and I want you to be part of the journey. Join me and let's make a great album together!"/>
    <x v="22"/>
    <n v="25740"/>
    <x v="0"/>
    <x v="0"/>
    <s v="USD"/>
    <x v="2490"/>
    <x v="2493"/>
    <x v="0"/>
    <x v="461"/>
    <x v="0"/>
    <x v="14"/>
    <x v="1913"/>
    <n v="99.382239382239376"/>
    <x v="4"/>
    <x v="14"/>
    <x v="2493"/>
    <x v="2490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x v="0"/>
    <s v="USD"/>
    <x v="2491"/>
    <x v="2494"/>
    <x v="0"/>
    <x v="70"/>
    <x v="0"/>
    <x v="14"/>
    <x v="1914"/>
    <n v="38.848205128205123"/>
    <x v="4"/>
    <x v="14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x v="0"/>
    <s v="USD"/>
    <x v="2492"/>
    <x v="2495"/>
    <x v="0"/>
    <x v="288"/>
    <x v="0"/>
    <x v="14"/>
    <x v="1915"/>
    <n v="45.548809523809524"/>
    <x v="4"/>
    <x v="14"/>
    <x v="2495"/>
    <x v="2492"/>
  </r>
  <r>
    <n v="2496"/>
    <s v="Lynn Haven - The First Album, &quot;Fair Weather Friends&quot;"/>
    <s v="Be a part of making the first Lynn Haven album, &quot;Fair Weather Friends.&quot;"/>
    <x v="12"/>
    <n v="6000"/>
    <x v="0"/>
    <x v="0"/>
    <s v="USD"/>
    <x v="2493"/>
    <x v="2496"/>
    <x v="0"/>
    <x v="73"/>
    <x v="0"/>
    <x v="14"/>
    <x v="31"/>
    <n v="600"/>
    <x v="4"/>
    <x v="14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x v="0"/>
    <s v="USD"/>
    <x v="2494"/>
    <x v="2497"/>
    <x v="0"/>
    <x v="66"/>
    <x v="0"/>
    <x v="14"/>
    <x v="1916"/>
    <n v="80.551071428571419"/>
    <x v="4"/>
    <x v="14"/>
    <x v="2497"/>
    <x v="2494"/>
  </r>
  <r>
    <n v="2498"/>
    <s v="Race Bandit's Debut EP Validated"/>
    <s v="We've been working hard on getting our music out and we are taking the final steps to releasing our EP, but we need your help."/>
    <x v="28"/>
    <n v="1056"/>
    <x v="0"/>
    <x v="0"/>
    <s v="USD"/>
    <x v="2495"/>
    <x v="2498"/>
    <x v="0"/>
    <x v="9"/>
    <x v="0"/>
    <x v="14"/>
    <x v="1917"/>
    <n v="52.8"/>
    <x v="4"/>
    <x v="14"/>
    <x v="2498"/>
    <x v="2495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x v="0"/>
    <s v="USD"/>
    <x v="2496"/>
    <x v="2499"/>
    <x v="0"/>
    <x v="203"/>
    <x v="0"/>
    <x v="14"/>
    <x v="1918"/>
    <n v="47.676470588235297"/>
    <x v="4"/>
    <x v="14"/>
    <x v="2499"/>
    <x v="2496"/>
  </r>
  <r>
    <n v="2500"/>
    <s v="Completing &quot;God's Justice&quot;"/>
    <s v="ST's 4th LP has been tracked and mixed, but before he can set it free upon the world, it needs proper mastering and pressing!"/>
    <x v="20"/>
    <n v="680"/>
    <x v="0"/>
    <x v="0"/>
    <s v="USD"/>
    <x v="2497"/>
    <x v="2500"/>
    <x v="0"/>
    <x v="60"/>
    <x v="0"/>
    <x v="14"/>
    <x v="1614"/>
    <n v="23.448275862068964"/>
    <x v="4"/>
    <x v="14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x v="5"/>
    <s v="CAD"/>
    <x v="2498"/>
    <x v="2501"/>
    <x v="0"/>
    <x v="63"/>
    <x v="1"/>
    <x v="34"/>
    <x v="1919"/>
    <n v="40.142857142857146"/>
    <x v="7"/>
    <x v="34"/>
    <x v="2501"/>
    <x v="2498"/>
  </r>
  <r>
    <n v="2502"/>
    <s v="Cupcake Chaos"/>
    <s v="A small sweet shop featuring the cupcake variety offered by Cupcake Chaos, candy, cotton candy, shakes and malts, located in Dalhart,TX"/>
    <x v="74"/>
    <n v="86"/>
    <x v="2"/>
    <x v="0"/>
    <s v="USD"/>
    <x v="2499"/>
    <x v="2502"/>
    <x v="0"/>
    <x v="81"/>
    <x v="1"/>
    <x v="34"/>
    <x v="1920"/>
    <n v="17.2"/>
    <x v="7"/>
    <x v="34"/>
    <x v="2502"/>
    <x v="2499"/>
  </r>
  <r>
    <n v="2503"/>
    <s v="Cardinal Bistro BYOB Start Up"/>
    <s v="Cardinal Bistro will be Contemporary American dinning establishment based in Ventnor, NJ featuring local, seasonal ingredients."/>
    <x v="3"/>
    <n v="0"/>
    <x v="2"/>
    <x v="0"/>
    <s v="USD"/>
    <x v="2500"/>
    <x v="2503"/>
    <x v="0"/>
    <x v="78"/>
    <x v="1"/>
    <x v="34"/>
    <x v="109"/>
    <e v="#DIV/0!"/>
    <x v="7"/>
    <x v="34"/>
    <x v="2503"/>
    <x v="2500"/>
  </r>
  <r>
    <n v="2504"/>
    <s v="Halal Restaurant and Internet Cafe"/>
    <s v="Halal Restaurant and Internet Cafe 20 percent of profits will go to building masjids."/>
    <x v="19"/>
    <n v="0"/>
    <x v="2"/>
    <x v="0"/>
    <s v="USD"/>
    <x v="2501"/>
    <x v="2504"/>
    <x v="0"/>
    <x v="78"/>
    <x v="1"/>
    <x v="34"/>
    <x v="109"/>
    <e v="#DIV/0!"/>
    <x v="7"/>
    <x v="34"/>
    <x v="2504"/>
    <x v="2501"/>
  </r>
  <r>
    <n v="2505"/>
    <s v="PASTATUTION"/>
    <s v="PASTATUTION- The act or practice of engaging in Pasta Making for money.  _x000a__x000a_Help us get the Arcobaleno Pasta Extruder!"/>
    <x v="39"/>
    <n v="0"/>
    <x v="2"/>
    <x v="0"/>
    <s v="USD"/>
    <x v="2502"/>
    <x v="2505"/>
    <x v="0"/>
    <x v="78"/>
    <x v="1"/>
    <x v="34"/>
    <x v="109"/>
    <e v="#DIV/0!"/>
    <x v="7"/>
    <x v="34"/>
    <x v="2505"/>
    <x v="2502"/>
  </r>
  <r>
    <n v="2506"/>
    <s v="Bowlz Cafe, Hull"/>
    <s v="Love cereal as much as we do? Then we need your help! We are opening a worldwide cereal cafe, serving the best in imported cereals!"/>
    <x v="10"/>
    <n v="30"/>
    <x v="2"/>
    <x v="1"/>
    <s v="GBP"/>
    <x v="2503"/>
    <x v="2506"/>
    <x v="0"/>
    <x v="84"/>
    <x v="1"/>
    <x v="34"/>
    <x v="722"/>
    <n v="15"/>
    <x v="7"/>
    <x v="34"/>
    <x v="2506"/>
    <x v="2503"/>
  </r>
  <r>
    <n v="2507"/>
    <s v="Help Cafe Talavera get a New Kitchen!"/>
    <s v="Unique dishes for a unique city!."/>
    <x v="350"/>
    <n v="0"/>
    <x v="2"/>
    <x v="0"/>
    <s v="USD"/>
    <x v="2504"/>
    <x v="2507"/>
    <x v="0"/>
    <x v="78"/>
    <x v="1"/>
    <x v="34"/>
    <x v="109"/>
    <e v="#DIV/0!"/>
    <x v="7"/>
    <x v="34"/>
    <x v="2507"/>
    <x v="2504"/>
  </r>
  <r>
    <n v="2508"/>
    <s v="Silver Linning Gourmet Fudge"/>
    <s v="I make Amazing homemade fudge available in 18 flavors. I want to open my own business to be able to let my area eat my incredible fudge"/>
    <x v="22"/>
    <n v="0"/>
    <x v="2"/>
    <x v="0"/>
    <s v="USD"/>
    <x v="2505"/>
    <x v="2508"/>
    <x v="0"/>
    <x v="78"/>
    <x v="1"/>
    <x v="34"/>
    <x v="109"/>
    <e v="#DIV/0!"/>
    <x v="7"/>
    <x v="34"/>
    <x v="2508"/>
    <x v="2505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x v="1"/>
    <s v="GBP"/>
    <x v="2506"/>
    <x v="2509"/>
    <x v="0"/>
    <x v="33"/>
    <x v="1"/>
    <x v="34"/>
    <x v="1921"/>
    <n v="35.714285714285715"/>
    <x v="7"/>
    <x v="34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x v="0"/>
    <s v="USD"/>
    <x v="2507"/>
    <x v="2510"/>
    <x v="0"/>
    <x v="84"/>
    <x v="1"/>
    <x v="34"/>
    <x v="840"/>
    <n v="37.5"/>
    <x v="7"/>
    <x v="34"/>
    <x v="2510"/>
    <x v="2507"/>
  </r>
  <r>
    <n v="2511"/>
    <s v="loluli's"/>
    <s v="Fresh Fast Food. A bbq ramen bar thats healthy, tasty and made to order right in front of your eyes....... From flame to bowl"/>
    <x v="57"/>
    <n v="0"/>
    <x v="2"/>
    <x v="1"/>
    <s v="GBP"/>
    <x v="2508"/>
    <x v="2511"/>
    <x v="0"/>
    <x v="78"/>
    <x v="1"/>
    <x v="34"/>
    <x v="109"/>
    <e v="#DIV/0!"/>
    <x v="7"/>
    <x v="34"/>
    <x v="2511"/>
    <x v="2508"/>
  </r>
  <r>
    <n v="2512"/>
    <s v="Somethin' Tasty"/>
    <s v="Somethin' Tasty is a unique coffee, pastry &amp; retail store. We consign from all local sources: pottery, glass &amp; art."/>
    <x v="146"/>
    <n v="0"/>
    <x v="2"/>
    <x v="0"/>
    <s v="USD"/>
    <x v="2509"/>
    <x v="2512"/>
    <x v="0"/>
    <x v="78"/>
    <x v="1"/>
    <x v="34"/>
    <x v="109"/>
    <e v="#DIV/0!"/>
    <x v="7"/>
    <x v="34"/>
    <x v="2512"/>
    <x v="2509"/>
  </r>
  <r>
    <n v="2513"/>
    <s v="Yahu Restaurants"/>
    <s v="Wir wollen einen Ort erschaffen an dem man sich wohlfÃ¼hlen kann, ein Ort an dem die Gedanken frei sind und man das Essen genieÃŸen kann."/>
    <x v="237"/>
    <n v="0"/>
    <x v="2"/>
    <x v="12"/>
    <s v="EUR"/>
    <x v="2510"/>
    <x v="2513"/>
    <x v="0"/>
    <x v="78"/>
    <x v="1"/>
    <x v="34"/>
    <x v="109"/>
    <e v="#DIV/0!"/>
    <x v="7"/>
    <x v="34"/>
    <x v="2513"/>
    <x v="2510"/>
  </r>
  <r>
    <n v="2514"/>
    <s v="Lunch For Tots"/>
    <s v="My little cafe has been challenged to provide healthy, fun lunches to kids at a Montessori School. Local/organic as much as possible."/>
    <x v="14"/>
    <n v="210"/>
    <x v="2"/>
    <x v="0"/>
    <s v="USD"/>
    <x v="2511"/>
    <x v="2514"/>
    <x v="0"/>
    <x v="80"/>
    <x v="1"/>
    <x v="34"/>
    <x v="1922"/>
    <n v="52.5"/>
    <x v="7"/>
    <x v="34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x v="0"/>
    <s v="USD"/>
    <x v="2512"/>
    <x v="2515"/>
    <x v="0"/>
    <x v="8"/>
    <x v="1"/>
    <x v="34"/>
    <x v="1923"/>
    <n v="77.5"/>
    <x v="7"/>
    <x v="34"/>
    <x v="2515"/>
    <x v="2512"/>
  </r>
  <r>
    <n v="2516"/>
    <s v="Morning Glory"/>
    <s v="Hi, everyone my name is Alex, and i want to create not just a cafe spot, but a place that gives everyone a nice warm homey feeling."/>
    <x v="29"/>
    <n v="0"/>
    <x v="2"/>
    <x v="0"/>
    <s v="USD"/>
    <x v="2513"/>
    <x v="2516"/>
    <x v="0"/>
    <x v="78"/>
    <x v="1"/>
    <x v="34"/>
    <x v="109"/>
    <e v="#DIV/0!"/>
    <x v="7"/>
    <x v="34"/>
    <x v="2516"/>
    <x v="2513"/>
  </r>
  <r>
    <n v="2517"/>
    <s v="The Canteen"/>
    <s v="KICK START US! Chef-driven dining experience offering a multi-course tasteful and playful menu that hems in familiar seasonal comfort."/>
    <x v="102"/>
    <n v="1767"/>
    <x v="2"/>
    <x v="5"/>
    <s v="CAD"/>
    <x v="2514"/>
    <x v="2517"/>
    <x v="0"/>
    <x v="51"/>
    <x v="1"/>
    <x v="34"/>
    <x v="1924"/>
    <n v="53.545454545454547"/>
    <x v="7"/>
    <x v="34"/>
    <x v="2517"/>
    <x v="2514"/>
  </r>
  <r>
    <n v="2518"/>
    <s v="Southern California's Backroad Eateries"/>
    <s v="I am traveling the backroads of Southern California, to discover the best out-of-the-way eateries the area has to offer"/>
    <x v="10"/>
    <n v="0"/>
    <x v="2"/>
    <x v="0"/>
    <s v="USD"/>
    <x v="2515"/>
    <x v="2518"/>
    <x v="0"/>
    <x v="78"/>
    <x v="1"/>
    <x v="34"/>
    <x v="109"/>
    <e v="#DIV/0!"/>
    <x v="7"/>
    <x v="34"/>
    <x v="2518"/>
    <x v="2515"/>
  </r>
  <r>
    <n v="2519"/>
    <s v="Kelli's Kitchen"/>
    <s v="Better than your mom's, better than Cracker Barrel, only at Kelli's Kitchen (all from scratch)."/>
    <x v="60"/>
    <n v="65"/>
    <x v="2"/>
    <x v="0"/>
    <s v="USD"/>
    <x v="2516"/>
    <x v="2519"/>
    <x v="0"/>
    <x v="80"/>
    <x v="1"/>
    <x v="34"/>
    <x v="1925"/>
    <n v="16.25"/>
    <x v="7"/>
    <x v="34"/>
    <x v="2519"/>
    <x v="2516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x v="0"/>
    <s v="USD"/>
    <x v="2517"/>
    <x v="2520"/>
    <x v="0"/>
    <x v="78"/>
    <x v="1"/>
    <x v="34"/>
    <x v="109"/>
    <e v="#DIV/0!"/>
    <x v="7"/>
    <x v="34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x v="0"/>
    <s v="USD"/>
    <x v="2518"/>
    <x v="2521"/>
    <x v="0"/>
    <x v="462"/>
    <x v="0"/>
    <x v="35"/>
    <x v="1926"/>
    <n v="103.68174242424243"/>
    <x v="4"/>
    <x v="35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x v="0"/>
    <s v="USD"/>
    <x v="2519"/>
    <x v="2522"/>
    <x v="0"/>
    <x v="74"/>
    <x v="0"/>
    <x v="35"/>
    <x v="31"/>
    <n v="185.18518518518519"/>
    <x v="4"/>
    <x v="35"/>
    <x v="2522"/>
    <x v="2519"/>
  </r>
  <r>
    <n v="2523"/>
    <s v="Pater Noster Project"/>
    <s v="PATER NOSTER (2003) by Thomas Oboe Lee, scored for baritone solo and string quartet.  Hauntingly beautiful, yet never performed."/>
    <x v="42"/>
    <n v="1408"/>
    <x v="0"/>
    <x v="0"/>
    <s v="USD"/>
    <x v="2520"/>
    <x v="2523"/>
    <x v="0"/>
    <x v="55"/>
    <x v="0"/>
    <x v="35"/>
    <x v="1927"/>
    <n v="54.153846153846153"/>
    <x v="4"/>
    <x v="35"/>
    <x v="2523"/>
    <x v="2520"/>
  </r>
  <r>
    <n v="2524"/>
    <s v="Les Bostonades' First CD"/>
    <s v="We're bringing some of our favorite music from the past 10 years to disc for the first time ever."/>
    <x v="51"/>
    <n v="7620"/>
    <x v="0"/>
    <x v="0"/>
    <s v="USD"/>
    <x v="2521"/>
    <x v="2524"/>
    <x v="0"/>
    <x v="68"/>
    <x v="0"/>
    <x v="35"/>
    <x v="264"/>
    <n v="177.2093023255814"/>
    <x v="4"/>
    <x v="35"/>
    <x v="2524"/>
    <x v="2521"/>
  </r>
  <r>
    <n v="2525"/>
    <s v="Jenny &amp; Rossâ”‚To Sing in Germany"/>
    <s v="Husband and wife operatic team specializing in German opera. Fundraising for an audition tour of Germany."/>
    <x v="6"/>
    <n v="8026"/>
    <x v="0"/>
    <x v="0"/>
    <s v="USD"/>
    <x v="2522"/>
    <x v="2525"/>
    <x v="0"/>
    <x v="144"/>
    <x v="0"/>
    <x v="35"/>
    <x v="1928"/>
    <n v="100.325"/>
    <x v="4"/>
    <x v="35"/>
    <x v="2525"/>
    <x v="2522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x v="0"/>
    <s v="USD"/>
    <x v="2523"/>
    <x v="2526"/>
    <x v="0"/>
    <x v="51"/>
    <x v="0"/>
    <x v="35"/>
    <x v="1929"/>
    <n v="136.90909090909091"/>
    <x v="4"/>
    <x v="35"/>
    <x v="2526"/>
    <x v="2523"/>
  </r>
  <r>
    <n v="2527"/>
    <s v="Britten in Song: A Centennial Celebration"/>
    <s v="Five Programs of Benjamin Britten's vocal works featuring over 20 extraordinary vocalists and pianists."/>
    <x v="23"/>
    <n v="4085"/>
    <x v="0"/>
    <x v="0"/>
    <s v="USD"/>
    <x v="2524"/>
    <x v="2527"/>
    <x v="0"/>
    <x v="26"/>
    <x v="0"/>
    <x v="35"/>
    <x v="1930"/>
    <n v="57.535211267605632"/>
    <x v="4"/>
    <x v="35"/>
    <x v="2527"/>
    <x v="2524"/>
  </r>
  <r>
    <n v="2528"/>
    <s v="Three Voices"/>
    <s v="I've been offered a contract with HatHut to record Feldman's 'Three Voices', which would be my first solo disc. I need your help!"/>
    <x v="23"/>
    <n v="4289.99"/>
    <x v="0"/>
    <x v="1"/>
    <s v="GBP"/>
    <x v="2525"/>
    <x v="2528"/>
    <x v="0"/>
    <x v="75"/>
    <x v="0"/>
    <x v="35"/>
    <x v="1931"/>
    <n v="52.962839506172834"/>
    <x v="4"/>
    <x v="35"/>
    <x v="2528"/>
    <x v="2525"/>
  </r>
  <r>
    <n v="2529"/>
    <s v="UrbanArias is DC's Contemporary Opera Company"/>
    <s v="Opera. Short. New."/>
    <x v="12"/>
    <n v="6257"/>
    <x v="0"/>
    <x v="0"/>
    <s v="USD"/>
    <x v="2526"/>
    <x v="2529"/>
    <x v="0"/>
    <x v="88"/>
    <x v="0"/>
    <x v="35"/>
    <x v="1932"/>
    <n v="82.328947368421055"/>
    <x v="4"/>
    <x v="35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x v="0"/>
    <s v="USD"/>
    <x v="2527"/>
    <x v="2530"/>
    <x v="0"/>
    <x v="53"/>
    <x v="0"/>
    <x v="35"/>
    <x v="31"/>
    <n v="135.41666666666666"/>
    <x v="4"/>
    <x v="35"/>
    <x v="2530"/>
    <x v="2527"/>
  </r>
  <r>
    <n v="2531"/>
    <s v="Modern Chamber Music"/>
    <s v="The first CD of chamber music composed by John Leupold to be released on PARMA records. The album features solo, duets, and a quartet."/>
    <x v="37"/>
    <n v="4518"/>
    <x v="0"/>
    <x v="0"/>
    <s v="USD"/>
    <x v="2528"/>
    <x v="2531"/>
    <x v="0"/>
    <x v="42"/>
    <x v="0"/>
    <x v="35"/>
    <x v="84"/>
    <n v="74.06557377049181"/>
    <x v="4"/>
    <x v="35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x v="0"/>
    <s v="USD"/>
    <x v="2529"/>
    <x v="2532"/>
    <x v="0"/>
    <x v="65"/>
    <x v="0"/>
    <x v="35"/>
    <x v="1933"/>
    <n v="84.083333333333329"/>
    <x v="4"/>
    <x v="35"/>
    <x v="2532"/>
    <x v="2529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x v="0"/>
    <s v="USD"/>
    <x v="2530"/>
    <x v="2533"/>
    <x v="0"/>
    <x v="327"/>
    <x v="0"/>
    <x v="35"/>
    <x v="1934"/>
    <n v="61.029411764705884"/>
    <x v="4"/>
    <x v="35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x v="0"/>
    <s v="USD"/>
    <x v="2531"/>
    <x v="2534"/>
    <x v="0"/>
    <x v="25"/>
    <x v="0"/>
    <x v="35"/>
    <x v="2"/>
    <n v="150"/>
    <x v="4"/>
    <x v="35"/>
    <x v="2534"/>
    <x v="2531"/>
  </r>
  <r>
    <n v="2535"/>
    <s v="Mark Hayes Requiem Recording"/>
    <s v="Mark Hayes: Requiem Recording"/>
    <x v="22"/>
    <n v="20755"/>
    <x v="0"/>
    <x v="0"/>
    <s v="USD"/>
    <x v="2532"/>
    <x v="2535"/>
    <x v="0"/>
    <x v="76"/>
    <x v="0"/>
    <x v="35"/>
    <x v="640"/>
    <n v="266.08974358974359"/>
    <x v="4"/>
    <x v="35"/>
    <x v="2535"/>
    <x v="2532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x v="0"/>
    <s v="USD"/>
    <x v="2533"/>
    <x v="2536"/>
    <x v="0"/>
    <x v="80"/>
    <x v="0"/>
    <x v="35"/>
    <x v="1339"/>
    <n v="7.25"/>
    <x v="4"/>
    <x v="35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x v="0"/>
    <s v="USD"/>
    <x v="2534"/>
    <x v="2537"/>
    <x v="0"/>
    <x v="202"/>
    <x v="0"/>
    <x v="35"/>
    <x v="1007"/>
    <n v="100"/>
    <x v="4"/>
    <x v="35"/>
    <x v="2537"/>
    <x v="2534"/>
  </r>
  <r>
    <n v="2538"/>
    <s v="Me, Myself and Albinoni"/>
    <s v="I will record 2 of Tomaso Albinoni's concertos for 2 oboes playing both parts myself."/>
    <x v="102"/>
    <n v="20343.169999999998"/>
    <x v="0"/>
    <x v="0"/>
    <s v="USD"/>
    <x v="2535"/>
    <x v="2538"/>
    <x v="0"/>
    <x v="333"/>
    <x v="0"/>
    <x v="35"/>
    <x v="1935"/>
    <n v="109.96308108108107"/>
    <x v="4"/>
    <x v="35"/>
    <x v="2538"/>
    <x v="2535"/>
  </r>
  <r>
    <n v="2539"/>
    <s v="The Flying Gambas"/>
    <s v="Help ABS Academy musicians get their cellos, gambas, &amp; contrabasses to San Francisco by supporting their instruments' travel."/>
    <x v="3"/>
    <n v="10025"/>
    <x v="0"/>
    <x v="0"/>
    <s v="USD"/>
    <x v="2536"/>
    <x v="2539"/>
    <x v="0"/>
    <x v="211"/>
    <x v="0"/>
    <x v="35"/>
    <x v="598"/>
    <n v="169.91525423728814"/>
    <x v="4"/>
    <x v="35"/>
    <x v="2539"/>
    <x v="2536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x v="0"/>
    <s v="USD"/>
    <x v="2537"/>
    <x v="2540"/>
    <x v="0"/>
    <x v="74"/>
    <x v="0"/>
    <x v="35"/>
    <x v="1936"/>
    <n v="95.740740740740748"/>
    <x v="4"/>
    <x v="35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x v="1"/>
    <s v="GBP"/>
    <x v="2538"/>
    <x v="2541"/>
    <x v="0"/>
    <x v="287"/>
    <x v="0"/>
    <x v="35"/>
    <x v="1937"/>
    <n v="59.460317460317462"/>
    <x v="4"/>
    <x v="35"/>
    <x v="2541"/>
    <x v="2538"/>
  </r>
  <r>
    <n v="2542"/>
    <s v="Classical Music by Marquita"/>
    <s v="Marquita Renee Ntim records her first Classical Album, complete with her playing the viola, cello and singing opera."/>
    <x v="176"/>
    <n v="725"/>
    <x v="0"/>
    <x v="0"/>
    <s v="USD"/>
    <x v="2539"/>
    <x v="2542"/>
    <x v="0"/>
    <x v="62"/>
    <x v="0"/>
    <x v="35"/>
    <x v="1938"/>
    <n v="55.769230769230766"/>
    <x v="4"/>
    <x v="35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x v="0"/>
    <s v="USD"/>
    <x v="2540"/>
    <x v="2543"/>
    <x v="0"/>
    <x v="62"/>
    <x v="0"/>
    <x v="35"/>
    <x v="1939"/>
    <n v="30.076923076923077"/>
    <x v="4"/>
    <x v="35"/>
    <x v="2543"/>
    <x v="2540"/>
  </r>
  <r>
    <n v="2544"/>
    <s v="Singing City Children's Choir"/>
    <s v="Bringing choral music and performance opportunities to under-served youth in West Philadelphia"/>
    <x v="10"/>
    <n v="5041"/>
    <x v="0"/>
    <x v="0"/>
    <s v="USD"/>
    <x v="2541"/>
    <x v="2544"/>
    <x v="0"/>
    <x v="7"/>
    <x v="0"/>
    <x v="35"/>
    <x v="1940"/>
    <n v="88.438596491228068"/>
    <x v="4"/>
    <x v="35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x v="0"/>
    <s v="USD"/>
    <x v="2542"/>
    <x v="2545"/>
    <x v="0"/>
    <x v="42"/>
    <x v="0"/>
    <x v="35"/>
    <x v="1941"/>
    <n v="64.032786885245898"/>
    <x v="4"/>
    <x v="35"/>
    <x v="2545"/>
    <x v="2542"/>
  </r>
  <r>
    <n v="2546"/>
    <s v="Cor Cantiamo's First Commercially Released Recording"/>
    <s v="We want to release an album of choral music by acclaimed Finnish composer Jaakko MÃ¤ntyjÃ¤rvi in 2014"/>
    <x v="8"/>
    <n v="3910"/>
    <x v="0"/>
    <x v="0"/>
    <s v="USD"/>
    <x v="2543"/>
    <x v="2546"/>
    <x v="0"/>
    <x v="71"/>
    <x v="0"/>
    <x v="35"/>
    <x v="1942"/>
    <n v="60.153846153846153"/>
    <x v="4"/>
    <x v="35"/>
    <x v="2546"/>
    <x v="2543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x v="0"/>
    <s v="USD"/>
    <x v="2544"/>
    <x v="2547"/>
    <x v="0"/>
    <x v="179"/>
    <x v="0"/>
    <x v="35"/>
    <x v="1943"/>
    <n v="49.194029850746269"/>
    <x v="4"/>
    <x v="35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x v="6"/>
    <s v="EUR"/>
    <x v="2545"/>
    <x v="2548"/>
    <x v="0"/>
    <x v="77"/>
    <x v="0"/>
    <x v="35"/>
    <x v="1944"/>
    <n v="165.16216216216216"/>
    <x v="4"/>
    <x v="35"/>
    <x v="2548"/>
    <x v="2545"/>
  </r>
  <r>
    <n v="2549"/>
    <s v="The Miller's Wife, a new opera"/>
    <s v="A new opera in English by Mike Christie to be premiÃ¨red at the Arcola Theatre, London UK from 14th-17th August 2013."/>
    <x v="351"/>
    <n v="1614"/>
    <x v="0"/>
    <x v="1"/>
    <s v="GBP"/>
    <x v="2546"/>
    <x v="2549"/>
    <x v="0"/>
    <x v="77"/>
    <x v="0"/>
    <x v="35"/>
    <x v="1945"/>
    <n v="43.621621621621621"/>
    <x v="4"/>
    <x v="35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x v="0"/>
    <s v="USD"/>
    <x v="2547"/>
    <x v="2550"/>
    <x v="0"/>
    <x v="3"/>
    <x v="0"/>
    <x v="35"/>
    <x v="1946"/>
    <n v="43.7"/>
    <x v="4"/>
    <x v="35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x v="0"/>
    <s v="USD"/>
    <x v="2548"/>
    <x v="2551"/>
    <x v="0"/>
    <x v="66"/>
    <x v="0"/>
    <x v="35"/>
    <x v="1947"/>
    <n v="67.419642857142861"/>
    <x v="4"/>
    <x v="35"/>
    <x v="2551"/>
    <x v="2548"/>
  </r>
  <r>
    <n v="2552"/>
    <s v="DAVID, The Oratorio"/>
    <s v="World Premiere of a new oratorio with chorus, soloists, and orchestra, based on the Old Testament king and prophet, DAVID"/>
    <x v="9"/>
    <n v="3195"/>
    <x v="0"/>
    <x v="0"/>
    <s v="USD"/>
    <x v="2549"/>
    <x v="2552"/>
    <x v="0"/>
    <x v="59"/>
    <x v="0"/>
    <x v="35"/>
    <x v="1635"/>
    <n v="177.5"/>
    <x v="4"/>
    <x v="35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x v="0"/>
    <s v="USD"/>
    <x v="2550"/>
    <x v="2553"/>
    <x v="0"/>
    <x v="65"/>
    <x v="0"/>
    <x v="35"/>
    <x v="1948"/>
    <n v="38.883333333333333"/>
    <x v="4"/>
    <x v="35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x v="0"/>
    <s v="USD"/>
    <x v="2551"/>
    <x v="2554"/>
    <x v="0"/>
    <x v="85"/>
    <x v="0"/>
    <x v="35"/>
    <x v="1949"/>
    <n v="54.985074626865675"/>
    <x v="4"/>
    <x v="35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x v="0"/>
    <s v="USD"/>
    <x v="2552"/>
    <x v="2555"/>
    <x v="0"/>
    <x v="2"/>
    <x v="0"/>
    <x v="35"/>
    <x v="1950"/>
    <n v="61.342857142857142"/>
    <x v="4"/>
    <x v="35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x v="0"/>
    <s v="USD"/>
    <x v="2553"/>
    <x v="2556"/>
    <x v="0"/>
    <x v="69"/>
    <x v="0"/>
    <x v="35"/>
    <x v="1951"/>
    <n v="23.117647058823529"/>
    <x v="4"/>
    <x v="35"/>
    <x v="2556"/>
    <x v="2553"/>
  </r>
  <r>
    <n v="2557"/>
    <s v="European Tour"/>
    <s v="Raising money for our concert tour of Switzerland and Germany in June/July 2014"/>
    <x v="42"/>
    <n v="1066"/>
    <x v="0"/>
    <x v="1"/>
    <s v="GBP"/>
    <x v="2554"/>
    <x v="2557"/>
    <x v="0"/>
    <x v="17"/>
    <x v="0"/>
    <x v="35"/>
    <x v="1952"/>
    <n v="29.611111111111111"/>
    <x v="4"/>
    <x v="35"/>
    <x v="2557"/>
    <x v="2554"/>
  </r>
  <r>
    <n v="2558"/>
    <s v="Hopkins Sinfonia 2015 Season"/>
    <s v="The Hopkins Sinfonia is looking for your support to run our 2015 Season made up of five concerts."/>
    <x v="21"/>
    <n v="1361"/>
    <x v="0"/>
    <x v="2"/>
    <s v="AUD"/>
    <x v="2555"/>
    <x v="2558"/>
    <x v="0"/>
    <x v="59"/>
    <x v="0"/>
    <x v="35"/>
    <x v="1953"/>
    <n v="75.611111111111114"/>
    <x v="4"/>
    <x v="35"/>
    <x v="2558"/>
    <x v="2555"/>
  </r>
  <r>
    <n v="2559"/>
    <s v="India Meets String Quartet"/>
    <s v="A concert of new music by four composers who have lived in India and been inspired by its music, with the Momenta String Quartet"/>
    <x v="134"/>
    <n v="890"/>
    <x v="0"/>
    <x v="0"/>
    <s v="USD"/>
    <x v="2556"/>
    <x v="2559"/>
    <x v="0"/>
    <x v="20"/>
    <x v="0"/>
    <x v="35"/>
    <x v="1954"/>
    <n v="35.6"/>
    <x v="4"/>
    <x v="35"/>
    <x v="2559"/>
    <x v="2556"/>
  </r>
  <r>
    <n v="2560"/>
    <s v="Courting Rites of Cranes CD recording"/>
    <s v="New CD of favourite chamber music by Welsh composer Michael Parkin featuring debut recordings by outstanding young musicians."/>
    <x v="9"/>
    <n v="3003"/>
    <x v="0"/>
    <x v="1"/>
    <s v="GBP"/>
    <x v="2557"/>
    <x v="2560"/>
    <x v="0"/>
    <x v="64"/>
    <x v="0"/>
    <x v="35"/>
    <x v="1787"/>
    <n v="143"/>
    <x v="4"/>
    <x v="35"/>
    <x v="2560"/>
    <x v="2557"/>
  </r>
  <r>
    <n v="2561"/>
    <s v="Project Bearnaise Trucks (Canceled)"/>
    <s v="Ever had chicken fingers smothered in bearnaise sauce, resting on a bed of your favorite rice? We need these meals on wheels."/>
    <x v="57"/>
    <n v="0"/>
    <x v="1"/>
    <x v="5"/>
    <s v="CAD"/>
    <x v="2558"/>
    <x v="2561"/>
    <x v="0"/>
    <x v="78"/>
    <x v="1"/>
    <x v="19"/>
    <x v="109"/>
    <e v="#DIV/0!"/>
    <x v="7"/>
    <x v="19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x v="12"/>
    <s v="EUR"/>
    <x v="2559"/>
    <x v="2562"/>
    <x v="0"/>
    <x v="83"/>
    <x v="1"/>
    <x v="19"/>
    <x v="571"/>
    <n v="25"/>
    <x v="7"/>
    <x v="19"/>
    <x v="2562"/>
    <x v="2559"/>
  </r>
  <r>
    <n v="2563"/>
    <s v="Phoenix Pearl Boba Tea Truck (Canceled)"/>
    <s v="Michigan based bubble tea and specialty ice cream food truck"/>
    <x v="22"/>
    <n v="0"/>
    <x v="1"/>
    <x v="0"/>
    <s v="USD"/>
    <x v="2560"/>
    <x v="2563"/>
    <x v="0"/>
    <x v="78"/>
    <x v="1"/>
    <x v="19"/>
    <x v="109"/>
    <e v="#DIV/0!"/>
    <x v="7"/>
    <x v="19"/>
    <x v="2563"/>
    <x v="2560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x v="5"/>
    <s v="CAD"/>
    <x v="2561"/>
    <x v="2564"/>
    <x v="0"/>
    <x v="78"/>
    <x v="1"/>
    <x v="19"/>
    <x v="109"/>
    <e v="#DIV/0!"/>
    <x v="7"/>
    <x v="19"/>
    <x v="2564"/>
    <x v="2561"/>
  </r>
  <r>
    <n v="2565"/>
    <s v="The Sketchy Pelican (Canceled)"/>
    <s v="The Sketchy Pelican. Is my vision to bring raw, honest, soulful, creative, thoght provoking cuisine to food truck form"/>
    <x v="3"/>
    <n v="100"/>
    <x v="1"/>
    <x v="0"/>
    <s v="USD"/>
    <x v="2562"/>
    <x v="2565"/>
    <x v="0"/>
    <x v="29"/>
    <x v="1"/>
    <x v="19"/>
    <x v="460"/>
    <n v="100"/>
    <x v="7"/>
    <x v="19"/>
    <x v="2565"/>
    <x v="2562"/>
  </r>
  <r>
    <n v="2566"/>
    <s v="Mamma B's Pizza Get's Rolling (Canceled)"/>
    <s v="You can skip the hotdog cart and enjoy fresh, hot, delicious, handmade pizza when Mamma B's takes her show on the road!"/>
    <x v="19"/>
    <n v="0"/>
    <x v="1"/>
    <x v="0"/>
    <s v="USD"/>
    <x v="2563"/>
    <x v="2566"/>
    <x v="0"/>
    <x v="78"/>
    <x v="1"/>
    <x v="19"/>
    <x v="109"/>
    <e v="#DIV/0!"/>
    <x v="7"/>
    <x v="19"/>
    <x v="2566"/>
    <x v="2563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x v="0"/>
    <s v="USD"/>
    <x v="2564"/>
    <x v="2567"/>
    <x v="0"/>
    <x v="84"/>
    <x v="1"/>
    <x v="19"/>
    <x v="480"/>
    <n v="60"/>
    <x v="7"/>
    <x v="19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x v="1"/>
    <s v="GBP"/>
    <x v="2565"/>
    <x v="2568"/>
    <x v="0"/>
    <x v="29"/>
    <x v="1"/>
    <x v="19"/>
    <x v="724"/>
    <n v="50"/>
    <x v="7"/>
    <x v="19"/>
    <x v="2568"/>
    <x v="2565"/>
  </r>
  <r>
    <n v="2569"/>
    <s v="Rochester Needs a Dessert Food Truck (Canceled)"/>
    <s v="With your help, I would be able to get a truck and start the process of getting it ready for the 2016 season."/>
    <x v="115"/>
    <n v="145"/>
    <x v="1"/>
    <x v="0"/>
    <s v="USD"/>
    <x v="2566"/>
    <x v="2569"/>
    <x v="0"/>
    <x v="84"/>
    <x v="1"/>
    <x v="19"/>
    <x v="1955"/>
    <n v="72.5"/>
    <x v="7"/>
    <x v="19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x v="0"/>
    <s v="USD"/>
    <x v="2567"/>
    <x v="2570"/>
    <x v="0"/>
    <x v="84"/>
    <x v="1"/>
    <x v="19"/>
    <x v="1956"/>
    <n v="29.5"/>
    <x v="7"/>
    <x v="19"/>
    <x v="2570"/>
    <x v="2567"/>
  </r>
  <r>
    <n v="2571"/>
    <s v="Coco Bowls (Canceled)"/>
    <s v="Perth locals who dream of opening a health food van, and serving treats that not only taste amazing but also benefit your body."/>
    <x v="57"/>
    <n v="250"/>
    <x v="1"/>
    <x v="2"/>
    <s v="AUD"/>
    <x v="2568"/>
    <x v="2571"/>
    <x v="0"/>
    <x v="80"/>
    <x v="1"/>
    <x v="19"/>
    <x v="1161"/>
    <n v="62.5"/>
    <x v="7"/>
    <x v="19"/>
    <x v="2571"/>
    <x v="2568"/>
  </r>
  <r>
    <n v="2572"/>
    <s v="A Dream of Naughty Nachos (Canceled)"/>
    <s v="Mesquite smoked brisket nachos, food truck style, with homemade salsa to make your taste buds dance."/>
    <x v="11"/>
    <n v="0"/>
    <x v="1"/>
    <x v="0"/>
    <s v="USD"/>
    <x v="2569"/>
    <x v="2572"/>
    <x v="0"/>
    <x v="78"/>
    <x v="1"/>
    <x v="19"/>
    <x v="109"/>
    <e v="#DIV/0!"/>
    <x v="7"/>
    <x v="19"/>
    <x v="2572"/>
    <x v="2569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x v="0"/>
    <s v="USD"/>
    <x v="2570"/>
    <x v="2573"/>
    <x v="0"/>
    <x v="78"/>
    <x v="1"/>
    <x v="19"/>
    <x v="109"/>
    <e v="#DIV/0!"/>
    <x v="7"/>
    <x v="19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x v="0"/>
    <s v="USD"/>
    <x v="2571"/>
    <x v="2574"/>
    <x v="0"/>
    <x v="78"/>
    <x v="1"/>
    <x v="19"/>
    <x v="109"/>
    <e v="#DIV/0!"/>
    <x v="7"/>
    <x v="19"/>
    <x v="2574"/>
    <x v="2571"/>
  </r>
  <r>
    <n v="2575"/>
    <s v="Vdub dogs (Canceled)"/>
    <s v="Hello everyone, Iv'e decided to put my love for old Volkswagen buses and my love for cooking together! Support vdub dogs hot dog bus!"/>
    <x v="94"/>
    <n v="0"/>
    <x v="1"/>
    <x v="0"/>
    <s v="USD"/>
    <x v="2572"/>
    <x v="2575"/>
    <x v="0"/>
    <x v="78"/>
    <x v="1"/>
    <x v="19"/>
    <x v="109"/>
    <e v="#DIV/0!"/>
    <x v="7"/>
    <x v="19"/>
    <x v="2575"/>
    <x v="2572"/>
  </r>
  <r>
    <n v="2576"/>
    <s v="2 Go Fast Food (Canceled)"/>
    <s v="A New Twist with an American and Philippine fast food Mobile Trailer."/>
    <x v="3"/>
    <n v="0"/>
    <x v="1"/>
    <x v="0"/>
    <s v="USD"/>
    <x v="2573"/>
    <x v="2576"/>
    <x v="0"/>
    <x v="78"/>
    <x v="1"/>
    <x v="19"/>
    <x v="109"/>
    <e v="#DIV/0!"/>
    <x v="7"/>
    <x v="19"/>
    <x v="2576"/>
    <x v="2573"/>
  </r>
  <r>
    <n v="2577"/>
    <s v="Fruity Cakes (Canceled)"/>
    <s v="This is not your average cake, it's fruit with yogurt fruit dip icing and fruit toppings! Great for events, parties, weddings and more!"/>
    <x v="36"/>
    <n v="0"/>
    <x v="1"/>
    <x v="0"/>
    <s v="USD"/>
    <x v="2574"/>
    <x v="2577"/>
    <x v="0"/>
    <x v="78"/>
    <x v="1"/>
    <x v="19"/>
    <x v="109"/>
    <e v="#DIV/0!"/>
    <x v="7"/>
    <x v="19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x v="0"/>
    <s v="USD"/>
    <x v="2575"/>
    <x v="2578"/>
    <x v="0"/>
    <x v="78"/>
    <x v="1"/>
    <x v="19"/>
    <x v="109"/>
    <e v="#DIV/0!"/>
    <x v="7"/>
    <x v="19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x v="0"/>
    <s v="USD"/>
    <x v="2576"/>
    <x v="2579"/>
    <x v="0"/>
    <x v="8"/>
    <x v="1"/>
    <x v="19"/>
    <x v="1957"/>
    <n v="23.083333333333332"/>
    <x v="7"/>
    <x v="19"/>
    <x v="2579"/>
    <x v="2576"/>
  </r>
  <r>
    <n v="2580"/>
    <s v="Build Phatboyz Food Truck (Canceled)"/>
    <s v="Planning to build this truck into a full rolling fold out cook shack,providing clean cold drinking water to all festival goers"/>
    <x v="0"/>
    <n v="51"/>
    <x v="1"/>
    <x v="0"/>
    <s v="USD"/>
    <x v="2577"/>
    <x v="2580"/>
    <x v="0"/>
    <x v="84"/>
    <x v="1"/>
    <x v="19"/>
    <x v="722"/>
    <n v="25.5"/>
    <x v="7"/>
    <x v="19"/>
    <x v="2580"/>
    <x v="2577"/>
  </r>
  <r>
    <n v="2581"/>
    <s v="A Flying Sausage Food Truck"/>
    <s v="Creating a Food Truck to bring gourmet sausage sliders to Jacksonville, FL for breakfast, lunch, and special events."/>
    <x v="10"/>
    <n v="530"/>
    <x v="2"/>
    <x v="0"/>
    <s v="USD"/>
    <x v="2578"/>
    <x v="2581"/>
    <x v="0"/>
    <x v="202"/>
    <x v="1"/>
    <x v="19"/>
    <x v="1958"/>
    <n v="48.18181818181818"/>
    <x v="7"/>
    <x v="19"/>
    <x v="2581"/>
    <x v="2578"/>
  </r>
  <r>
    <n v="2582"/>
    <s v="Drunken Wings"/>
    <s v="The place where chicken meets liquor for the first time!"/>
    <x v="161"/>
    <n v="1"/>
    <x v="2"/>
    <x v="0"/>
    <s v="USD"/>
    <x v="2579"/>
    <x v="2582"/>
    <x v="0"/>
    <x v="29"/>
    <x v="1"/>
    <x v="19"/>
    <x v="1959"/>
    <n v="1"/>
    <x v="7"/>
    <x v="19"/>
    <x v="2582"/>
    <x v="2579"/>
  </r>
  <r>
    <n v="2583"/>
    <s v="Crazy Daisy Food Truck"/>
    <s v="Crazy Daisy will become the newest member of the food truck distributors in Kansas City, Missouri."/>
    <x v="28"/>
    <n v="5"/>
    <x v="2"/>
    <x v="0"/>
    <s v="USD"/>
    <x v="2580"/>
    <x v="2583"/>
    <x v="0"/>
    <x v="81"/>
    <x v="1"/>
    <x v="19"/>
    <x v="724"/>
    <n v="1"/>
    <x v="7"/>
    <x v="19"/>
    <x v="2583"/>
    <x v="2580"/>
  </r>
  <r>
    <n v="2584"/>
    <s v="Culinary Arts Food Truck Style"/>
    <s v="Bringing quality food to the masses using local premium ingredients, but at a food truck price!"/>
    <x v="3"/>
    <n v="0"/>
    <x v="2"/>
    <x v="0"/>
    <s v="USD"/>
    <x v="2581"/>
    <x v="2584"/>
    <x v="0"/>
    <x v="78"/>
    <x v="1"/>
    <x v="19"/>
    <x v="109"/>
    <e v="#DIV/0!"/>
    <x v="7"/>
    <x v="19"/>
    <x v="2584"/>
    <x v="2581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x v="0"/>
    <s v="USD"/>
    <x v="2582"/>
    <x v="2585"/>
    <x v="0"/>
    <x v="29"/>
    <x v="1"/>
    <x v="19"/>
    <x v="874"/>
    <n v="50"/>
    <x v="7"/>
    <x v="19"/>
    <x v="2585"/>
    <x v="2582"/>
  </r>
  <r>
    <n v="2586"/>
    <s v="Inspire Healthy Eating"/>
    <s v="I would like to bring fresh salad and food to the streets of London at a reasonable price."/>
    <x v="9"/>
    <n v="5"/>
    <x v="2"/>
    <x v="1"/>
    <s v="GBP"/>
    <x v="2583"/>
    <x v="2586"/>
    <x v="0"/>
    <x v="29"/>
    <x v="1"/>
    <x v="19"/>
    <x v="874"/>
    <n v="5"/>
    <x v="7"/>
    <x v="19"/>
    <x v="2586"/>
    <x v="2583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x v="0"/>
    <s v="USD"/>
    <x v="2584"/>
    <x v="2587"/>
    <x v="0"/>
    <x v="79"/>
    <x v="1"/>
    <x v="19"/>
    <x v="1960"/>
    <n v="202.83333333333334"/>
    <x v="7"/>
    <x v="19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x v="0"/>
    <s v="USD"/>
    <x v="2585"/>
    <x v="2588"/>
    <x v="0"/>
    <x v="22"/>
    <x v="1"/>
    <x v="19"/>
    <x v="1961"/>
    <n v="29.125"/>
    <x v="7"/>
    <x v="19"/>
    <x v="2588"/>
    <x v="2585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x v="8"/>
    <s v="DKK"/>
    <x v="2586"/>
    <x v="2589"/>
    <x v="0"/>
    <x v="29"/>
    <x v="1"/>
    <x v="19"/>
    <x v="134"/>
    <n v="5"/>
    <x v="7"/>
    <x v="19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x v="2"/>
    <s v="AUD"/>
    <x v="2587"/>
    <x v="2590"/>
    <x v="0"/>
    <x v="78"/>
    <x v="1"/>
    <x v="19"/>
    <x v="109"/>
    <e v="#DIV/0!"/>
    <x v="7"/>
    <x v="19"/>
    <x v="2590"/>
    <x v="2587"/>
  </r>
  <r>
    <n v="2591"/>
    <s v="patent pending"/>
    <s v="Hi everyone I am a 26 year old single mom trying to start her own food business! I need to first afford the patent to reveal more!"/>
    <x v="15"/>
    <n v="26"/>
    <x v="2"/>
    <x v="0"/>
    <s v="USD"/>
    <x v="2588"/>
    <x v="2591"/>
    <x v="0"/>
    <x v="84"/>
    <x v="1"/>
    <x v="19"/>
    <x v="1651"/>
    <n v="13"/>
    <x v="7"/>
    <x v="19"/>
    <x v="2591"/>
    <x v="2588"/>
  </r>
  <r>
    <n v="2592"/>
    <s v="El Carte 303"/>
    <s v="El Carte is revolutionizing the food truck industry. Meet the new food trike. #oneandonly  we going to spread the awesomeness all over!"/>
    <x v="11"/>
    <n v="50"/>
    <x v="2"/>
    <x v="0"/>
    <s v="USD"/>
    <x v="2589"/>
    <x v="2592"/>
    <x v="0"/>
    <x v="29"/>
    <x v="1"/>
    <x v="19"/>
    <x v="874"/>
    <n v="50"/>
    <x v="7"/>
    <x v="19"/>
    <x v="2592"/>
    <x v="2589"/>
  </r>
  <r>
    <n v="2593"/>
    <s v="L.J. Silvers' Ice Cream and Taco Van"/>
    <s v="What could be better than satisfying your hunger with ice cream or a taco (or both) from a 1970's mural van blastin disco music!"/>
    <x v="3"/>
    <n v="0"/>
    <x v="2"/>
    <x v="0"/>
    <s v="USD"/>
    <x v="2590"/>
    <x v="2593"/>
    <x v="0"/>
    <x v="78"/>
    <x v="1"/>
    <x v="19"/>
    <x v="109"/>
    <e v="#DIV/0!"/>
    <x v="7"/>
    <x v="19"/>
    <x v="2593"/>
    <x v="2590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x v="0"/>
    <s v="USD"/>
    <x v="2591"/>
    <x v="2594"/>
    <x v="0"/>
    <x v="29"/>
    <x v="1"/>
    <x v="19"/>
    <x v="466"/>
    <n v="1"/>
    <x v="7"/>
    <x v="19"/>
    <x v="2594"/>
    <x v="2591"/>
  </r>
  <r>
    <n v="2595"/>
    <s v="Food Truck for Little Fox Bakery"/>
    <s v="Looking to put the best baked goods in Bowling Green on wheels"/>
    <x v="36"/>
    <n v="1825"/>
    <x v="2"/>
    <x v="0"/>
    <s v="USD"/>
    <x v="2592"/>
    <x v="2595"/>
    <x v="0"/>
    <x v="10"/>
    <x v="1"/>
    <x v="19"/>
    <x v="1962"/>
    <n v="96.05263157894737"/>
    <x v="7"/>
    <x v="19"/>
    <x v="2595"/>
    <x v="2592"/>
  </r>
  <r>
    <n v="2596"/>
    <s v="The Chef Express Food Truck"/>
    <s v="I'm bringing passion, talent, and most importantly some amazing gourmet food to the streets of Lethbridge and southern Alberta."/>
    <x v="19"/>
    <n v="8256"/>
    <x v="2"/>
    <x v="5"/>
    <s v="CAD"/>
    <x v="2593"/>
    <x v="2596"/>
    <x v="0"/>
    <x v="74"/>
    <x v="1"/>
    <x v="19"/>
    <x v="1963"/>
    <n v="305.77777777777777"/>
    <x v="7"/>
    <x v="19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x v="1"/>
    <s v="GBP"/>
    <x v="2594"/>
    <x v="2597"/>
    <x v="0"/>
    <x v="63"/>
    <x v="1"/>
    <x v="19"/>
    <x v="905"/>
    <n v="12.142857142857142"/>
    <x v="7"/>
    <x v="19"/>
    <x v="2597"/>
    <x v="2594"/>
  </r>
  <r>
    <n v="2598"/>
    <s v="Rovin' Okie's Fried Pies gourmet southern fried pies."/>
    <s v="I'm ready to make Tulsa happy and aware that love and kindness go hand in hand with good food!"/>
    <x v="9"/>
    <n v="1170"/>
    <x v="2"/>
    <x v="0"/>
    <s v="USD"/>
    <x v="2595"/>
    <x v="2598"/>
    <x v="0"/>
    <x v="25"/>
    <x v="1"/>
    <x v="19"/>
    <x v="1964"/>
    <n v="83.571428571428569"/>
    <x v="7"/>
    <x v="19"/>
    <x v="2598"/>
    <x v="2595"/>
  </r>
  <r>
    <n v="2599"/>
    <s v="Empty Ramekins Catering Group"/>
    <s v="The Empty Ramekins Catering Group is looking for your help to start up in Miami Florida!!!!"/>
    <x v="354"/>
    <n v="90"/>
    <x v="2"/>
    <x v="0"/>
    <s v="USD"/>
    <x v="2596"/>
    <x v="2599"/>
    <x v="0"/>
    <x v="81"/>
    <x v="1"/>
    <x v="19"/>
    <x v="1965"/>
    <n v="18"/>
    <x v="7"/>
    <x v="19"/>
    <x v="2599"/>
    <x v="2596"/>
  </r>
  <r>
    <n v="2600"/>
    <s v="Help Buttz Return From the Ashes"/>
    <s v="On Sunday November 8, 2015 our food truck burned to the ground. Please help us get rebuilt."/>
    <x v="63"/>
    <n v="3466"/>
    <x v="2"/>
    <x v="0"/>
    <s v="USD"/>
    <x v="2597"/>
    <x v="2600"/>
    <x v="0"/>
    <x v="209"/>
    <x v="1"/>
    <x v="19"/>
    <x v="1966"/>
    <n v="115.53333333333333"/>
    <x v="7"/>
    <x v="19"/>
    <x v="2600"/>
    <x v="2597"/>
  </r>
  <r>
    <n v="2601"/>
    <s v="Launch a TARDIS into SPACE!"/>
    <s v="I'll be launching a small model TARDIS into (near) SPACE and filming the ascension and descension as a mini-documentary for YouTube."/>
    <x v="2"/>
    <n v="3307"/>
    <x v="0"/>
    <x v="0"/>
    <s v="USD"/>
    <x v="2598"/>
    <x v="2601"/>
    <x v="1"/>
    <x v="299"/>
    <x v="0"/>
    <x v="36"/>
    <x v="1967"/>
    <n v="21.900662251655628"/>
    <x v="2"/>
    <x v="36"/>
    <x v="2601"/>
    <x v="2598"/>
  </r>
  <r>
    <n v="2602"/>
    <s v="Historic Robotic Spacecraft Poster Series"/>
    <s v="Three screen-printed posters celebrating the most popular and most notable interplanetary robotic space missions."/>
    <x v="14"/>
    <n v="39131"/>
    <x v="0"/>
    <x v="0"/>
    <s v="USD"/>
    <x v="2599"/>
    <x v="2602"/>
    <x v="1"/>
    <x v="463"/>
    <x v="0"/>
    <x v="36"/>
    <x v="1968"/>
    <n v="80.022494887525568"/>
    <x v="2"/>
    <x v="36"/>
    <x v="2602"/>
    <x v="2599"/>
  </r>
  <r>
    <n v="2603"/>
    <s v="Manned Mock Mars Mission"/>
    <s v="I will be building a mock space station and simulate living on Mars for two weeks."/>
    <x v="257"/>
    <n v="1776"/>
    <x v="0"/>
    <x v="0"/>
    <s v="USD"/>
    <x v="2600"/>
    <x v="2603"/>
    <x v="1"/>
    <x v="133"/>
    <x v="0"/>
    <x v="36"/>
    <x v="1969"/>
    <n v="35.520000000000003"/>
    <x v="2"/>
    <x v="36"/>
    <x v="2603"/>
    <x v="2600"/>
  </r>
  <r>
    <n v="2604"/>
    <s v="Hermes Spacecraft"/>
    <s v="We're building a full size rocket motor for our Hermes Spacecraft.  Help us Kickstart the next generation of space travel!"/>
    <x v="22"/>
    <n v="20843.599999999999"/>
    <x v="0"/>
    <x v="0"/>
    <s v="USD"/>
    <x v="2601"/>
    <x v="2604"/>
    <x v="1"/>
    <x v="306"/>
    <x v="0"/>
    <x v="36"/>
    <x v="1970"/>
    <n v="64.933333333333323"/>
    <x v="2"/>
    <x v="36"/>
    <x v="2604"/>
    <x v="2601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x v="0"/>
    <s v="USD"/>
    <x v="2602"/>
    <x v="2605"/>
    <x v="1"/>
    <x v="464"/>
    <x v="0"/>
    <x v="36"/>
    <x v="1971"/>
    <n v="60.965703745743475"/>
    <x v="2"/>
    <x v="36"/>
    <x v="2605"/>
    <x v="2602"/>
  </r>
  <r>
    <n v="2606"/>
    <s v="2000 Student Projects to the Edge of Space"/>
    <s v="PongSat 2 !!!!!_x000a__x000a_On September 27, 2014 we are going to send 2000 student projects to the edge of space."/>
    <x v="34"/>
    <n v="12106"/>
    <x v="0"/>
    <x v="0"/>
    <s v="USD"/>
    <x v="2603"/>
    <x v="2606"/>
    <x v="1"/>
    <x v="465"/>
    <x v="0"/>
    <x v="36"/>
    <x v="1972"/>
    <n v="31.444155844155844"/>
    <x v="2"/>
    <x v="36"/>
    <x v="2606"/>
    <x v="2603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x v="0"/>
    <s v="USD"/>
    <x v="2604"/>
    <x v="2607"/>
    <x v="1"/>
    <x v="367"/>
    <x v="0"/>
    <x v="36"/>
    <x v="1973"/>
    <n v="81.949748743718587"/>
    <x v="2"/>
    <x v="36"/>
    <x v="2607"/>
    <x v="2604"/>
  </r>
  <r>
    <n v="2608"/>
    <s v="Giant Leaps in Space Poster Series"/>
    <s v="Giant Leaps featuring the historic missions of human spaceflight is the third in our series of space exploration prints"/>
    <x v="6"/>
    <n v="17914"/>
    <x v="0"/>
    <x v="0"/>
    <s v="USD"/>
    <x v="2605"/>
    <x v="2608"/>
    <x v="1"/>
    <x v="466"/>
    <x v="0"/>
    <x v="36"/>
    <x v="1974"/>
    <n v="58.92763157894737"/>
    <x v="2"/>
    <x v="36"/>
    <x v="2608"/>
    <x v="2605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x v="0"/>
    <s v="USD"/>
    <x v="2606"/>
    <x v="2609"/>
    <x v="1"/>
    <x v="467"/>
    <x v="0"/>
    <x v="36"/>
    <x v="1975"/>
    <n v="157.29347633136095"/>
    <x v="2"/>
    <x v="36"/>
    <x v="2609"/>
    <x v="2606"/>
  </r>
  <r>
    <n v="2610"/>
    <s v="Restore the Pluto Discovery Telescope"/>
    <s v="Preserve the telescope that Clyde Tombaugh used to discover Pluto for generations to come!"/>
    <x v="355"/>
    <n v="32172.66"/>
    <x v="0"/>
    <x v="0"/>
    <s v="USD"/>
    <x v="2607"/>
    <x v="2610"/>
    <x v="1"/>
    <x v="468"/>
    <x v="0"/>
    <x v="36"/>
    <x v="1976"/>
    <n v="55.758509532062391"/>
    <x v="2"/>
    <x v="36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x v="12"/>
    <s v="EUR"/>
    <x v="2608"/>
    <x v="2611"/>
    <x v="1"/>
    <x v="469"/>
    <x v="0"/>
    <x v="36"/>
    <x v="1977"/>
    <n v="83.802893802893806"/>
    <x v="2"/>
    <x v="36"/>
    <x v="2611"/>
    <x v="2608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x v="0"/>
    <s v="USD"/>
    <x v="2609"/>
    <x v="2612"/>
    <x v="1"/>
    <x v="324"/>
    <x v="0"/>
    <x v="36"/>
    <x v="1978"/>
    <n v="58.422210884353746"/>
    <x v="2"/>
    <x v="36"/>
    <x v="2612"/>
    <x v="2609"/>
  </r>
  <r>
    <n v="2613"/>
    <s v="Earth 360"/>
    <s v="Re-inventing the way we look at our planet by sending 5 cameras to near space to create the first 360 panoramic view of the earth."/>
    <x v="51"/>
    <n v="7576"/>
    <x v="0"/>
    <x v="0"/>
    <s v="USD"/>
    <x v="2610"/>
    <x v="2613"/>
    <x v="1"/>
    <x v="33"/>
    <x v="0"/>
    <x v="36"/>
    <x v="1979"/>
    <n v="270.57142857142856"/>
    <x v="2"/>
    <x v="36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x v="0"/>
    <s v="USD"/>
    <x v="2611"/>
    <x v="2614"/>
    <x v="1"/>
    <x v="61"/>
    <x v="0"/>
    <x v="36"/>
    <x v="607"/>
    <n v="107.1"/>
    <x v="2"/>
    <x v="36"/>
    <x v="2614"/>
    <x v="2611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x v="1"/>
    <s v="GBP"/>
    <x v="2612"/>
    <x v="2615"/>
    <x v="0"/>
    <x v="250"/>
    <x v="0"/>
    <x v="36"/>
    <x v="1980"/>
    <n v="47.180555555555557"/>
    <x v="2"/>
    <x v="36"/>
    <x v="2615"/>
    <x v="2612"/>
  </r>
  <r>
    <n v="2616"/>
    <s v="James Webb Deployable Model"/>
    <s v="Production of variously-sized deployable models of NASA's James Webb Space Telescope to promote hands-on learning."/>
    <x v="31"/>
    <n v="28633.5"/>
    <x v="0"/>
    <x v="0"/>
    <s v="USD"/>
    <x v="2613"/>
    <x v="2616"/>
    <x v="1"/>
    <x v="146"/>
    <x v="0"/>
    <x v="36"/>
    <x v="1981"/>
    <n v="120.30882352941177"/>
    <x v="2"/>
    <x v="36"/>
    <x v="2616"/>
    <x v="2613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x v="0"/>
    <s v="USD"/>
    <x v="2614"/>
    <x v="2617"/>
    <x v="1"/>
    <x v="180"/>
    <x v="0"/>
    <x v="36"/>
    <x v="1982"/>
    <n v="27.59748427672956"/>
    <x v="2"/>
    <x v="36"/>
    <x v="2617"/>
    <x v="2614"/>
  </r>
  <r>
    <n v="2618"/>
    <s v="SPACE ART FEATURING ASTRONAUTS #WeBelieveInAstronauts"/>
    <s v="LTD ED COLLECTIBLE SPACE ART FEAT. ASTRONAUTS"/>
    <x v="36"/>
    <n v="15808"/>
    <x v="0"/>
    <x v="0"/>
    <s v="USD"/>
    <x v="2615"/>
    <x v="2618"/>
    <x v="1"/>
    <x v="99"/>
    <x v="0"/>
    <x v="36"/>
    <x v="1983"/>
    <n v="205.2987012987013"/>
    <x v="2"/>
    <x v="36"/>
    <x v="2618"/>
    <x v="2615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x v="0"/>
    <s v="USD"/>
    <x v="2616"/>
    <x v="2619"/>
    <x v="1"/>
    <x v="28"/>
    <x v="0"/>
    <x v="36"/>
    <x v="1984"/>
    <n v="35.547169811320757"/>
    <x v="2"/>
    <x v="36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x v="2"/>
    <s v="AUD"/>
    <x v="2617"/>
    <x v="2620"/>
    <x v="1"/>
    <x v="470"/>
    <x v="0"/>
    <x v="36"/>
    <x v="1985"/>
    <n v="74.639488409272587"/>
    <x v="2"/>
    <x v="36"/>
    <x v="2620"/>
    <x v="2617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x v="0"/>
    <s v="USD"/>
    <x v="2618"/>
    <x v="2621"/>
    <x v="1"/>
    <x v="471"/>
    <x v="0"/>
    <x v="36"/>
    <x v="1986"/>
    <n v="47.058064516129029"/>
    <x v="2"/>
    <x v="36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x v="13"/>
    <s v="EUR"/>
    <x v="2619"/>
    <x v="2622"/>
    <x v="0"/>
    <x v="142"/>
    <x v="0"/>
    <x v="36"/>
    <x v="1987"/>
    <n v="26.591351351351353"/>
    <x v="2"/>
    <x v="36"/>
    <x v="2622"/>
    <x v="2619"/>
  </r>
  <r>
    <n v="2623"/>
    <s v="Antimatter Fuel Production"/>
    <s v="We have designed an antimatter thruster capable of reaching the nearest star.  A plan for antimatter fuel production is now needed."/>
    <x v="13"/>
    <n v="2280"/>
    <x v="0"/>
    <x v="0"/>
    <s v="USD"/>
    <x v="2620"/>
    <x v="2623"/>
    <x v="0"/>
    <x v="95"/>
    <x v="0"/>
    <x v="36"/>
    <x v="430"/>
    <n v="36.774193548387096"/>
    <x v="2"/>
    <x v="36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x v="0"/>
    <s v="USD"/>
    <x v="2621"/>
    <x v="2624"/>
    <x v="0"/>
    <x v="472"/>
    <x v="0"/>
    <x v="36"/>
    <x v="1988"/>
    <n v="31.820544982698959"/>
    <x v="2"/>
    <x v="36"/>
    <x v="2624"/>
    <x v="2621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x v="12"/>
    <s v="EUR"/>
    <x v="2622"/>
    <x v="2625"/>
    <x v="0"/>
    <x v="47"/>
    <x v="0"/>
    <x v="36"/>
    <x v="1989"/>
    <n v="27.576923076923077"/>
    <x v="2"/>
    <x v="36"/>
    <x v="2625"/>
    <x v="2622"/>
  </r>
  <r>
    <n v="2626"/>
    <s v="SAGANet STEM Mentoring Lab Accreditation"/>
    <s v="Support the accreditation of our online STEM Mentoring Program with the International Mentoring Association"/>
    <x v="30"/>
    <n v="2800"/>
    <x v="0"/>
    <x v="0"/>
    <s v="USD"/>
    <x v="2623"/>
    <x v="2626"/>
    <x v="0"/>
    <x v="133"/>
    <x v="0"/>
    <x v="36"/>
    <x v="1990"/>
    <n v="56"/>
    <x v="2"/>
    <x v="36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x v="0"/>
    <s v="USD"/>
    <x v="2624"/>
    <x v="2627"/>
    <x v="0"/>
    <x v="43"/>
    <x v="0"/>
    <x v="36"/>
    <x v="1991"/>
    <n v="21.555555555555557"/>
    <x v="2"/>
    <x v="36"/>
    <x v="2627"/>
    <x v="2624"/>
  </r>
  <r>
    <n v="2628"/>
    <s v="Pie In Space!"/>
    <s v="A high school freshman is sending pie into space and you can be a part of it.  GO SCIENCE!!!"/>
    <x v="357"/>
    <n v="926"/>
    <x v="0"/>
    <x v="0"/>
    <s v="USD"/>
    <x v="2625"/>
    <x v="2628"/>
    <x v="0"/>
    <x v="64"/>
    <x v="0"/>
    <x v="36"/>
    <x v="1992"/>
    <n v="44.095238095238095"/>
    <x v="2"/>
    <x v="36"/>
    <x v="2628"/>
    <x v="2625"/>
  </r>
  <r>
    <n v="2629"/>
    <s v="Project Dragonfly - Sail to the Stars"/>
    <s v="The first international contest to let students shape the future of interstellar travel."/>
    <x v="10"/>
    <n v="6387"/>
    <x v="0"/>
    <x v="1"/>
    <s v="GBP"/>
    <x v="2626"/>
    <x v="2629"/>
    <x v="0"/>
    <x v="61"/>
    <x v="0"/>
    <x v="36"/>
    <x v="1993"/>
    <n v="63.87"/>
    <x v="2"/>
    <x v="36"/>
    <x v="2629"/>
    <x v="2626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x v="2"/>
    <s v="AUD"/>
    <x v="2627"/>
    <x v="2630"/>
    <x v="0"/>
    <x v="75"/>
    <x v="0"/>
    <x v="36"/>
    <x v="1994"/>
    <n v="38.987654320987652"/>
    <x v="2"/>
    <x v="36"/>
    <x v="2630"/>
    <x v="2627"/>
  </r>
  <r>
    <n v="2631"/>
    <s v="Starship Congress 2015: Interstellar Hackathon"/>
    <s v="Starship Congress 2015 is a deep-space &amp; interstellar science summit staged by Icarus Interstellar."/>
    <x v="22"/>
    <n v="22933.05"/>
    <x v="0"/>
    <x v="0"/>
    <s v="USD"/>
    <x v="2628"/>
    <x v="2631"/>
    <x v="0"/>
    <x v="172"/>
    <x v="0"/>
    <x v="36"/>
    <x v="1995"/>
    <n v="80.185489510489504"/>
    <x v="2"/>
    <x v="36"/>
    <x v="2631"/>
    <x v="2628"/>
  </r>
  <r>
    <n v="2632"/>
    <s v="University Rocket Science"/>
    <s v="Students from 3 universities are designing a dual stage rocket to test experimental rocket technology."/>
    <x v="358"/>
    <n v="1466"/>
    <x v="0"/>
    <x v="0"/>
    <s v="USD"/>
    <x v="2629"/>
    <x v="2632"/>
    <x v="0"/>
    <x v="288"/>
    <x v="0"/>
    <x v="36"/>
    <x v="1996"/>
    <n v="34.904761904761905"/>
    <x v="2"/>
    <x v="36"/>
    <x v="2632"/>
    <x v="2629"/>
  </r>
  <r>
    <n v="2633"/>
    <s v="ISS-Above"/>
    <s v="A device that lights up whenever the International Space Station is nearby (that happens more often than you might expect)"/>
    <x v="10"/>
    <n v="17731"/>
    <x v="0"/>
    <x v="0"/>
    <s v="USD"/>
    <x v="2630"/>
    <x v="2633"/>
    <x v="0"/>
    <x v="473"/>
    <x v="0"/>
    <x v="36"/>
    <x v="1997"/>
    <n v="89.100502512562812"/>
    <x v="2"/>
    <x v="36"/>
    <x v="2633"/>
    <x v="2630"/>
  </r>
  <r>
    <n v="2634"/>
    <s v="Project Stardust Part 2"/>
    <s v="After a unsuccessful recovery last time we are trying again to successfully launch and recover a weather balloon from space."/>
    <x v="359"/>
    <n v="986"/>
    <x v="0"/>
    <x v="0"/>
    <s v="USD"/>
    <x v="2631"/>
    <x v="2634"/>
    <x v="0"/>
    <x v="20"/>
    <x v="0"/>
    <x v="36"/>
    <x v="1998"/>
    <n v="39.44"/>
    <x v="2"/>
    <x v="36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x v="5"/>
    <s v="CAD"/>
    <x v="2632"/>
    <x v="2635"/>
    <x v="0"/>
    <x v="87"/>
    <x v="0"/>
    <x v="36"/>
    <x v="31"/>
    <n v="136.9047619047619"/>
    <x v="2"/>
    <x v="36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x v="0"/>
    <s v="USD"/>
    <x v="2633"/>
    <x v="2636"/>
    <x v="0"/>
    <x v="133"/>
    <x v="0"/>
    <x v="36"/>
    <x v="1999"/>
    <n v="37.46"/>
    <x v="2"/>
    <x v="36"/>
    <x v="2636"/>
    <x v="2633"/>
  </r>
  <r>
    <n v="2637"/>
    <s v="SPEED OF LIGHT: Biggest Mystery of the Universe"/>
    <s v="Help us collect the data to solve the mystery of the century: Is light slowing down?"/>
    <x v="2"/>
    <n v="831"/>
    <x v="0"/>
    <x v="0"/>
    <s v="USD"/>
    <x v="2634"/>
    <x v="2637"/>
    <x v="0"/>
    <x v="55"/>
    <x v="0"/>
    <x v="36"/>
    <x v="2000"/>
    <n v="31.96153846153846"/>
    <x v="2"/>
    <x v="36"/>
    <x v="2637"/>
    <x v="2634"/>
  </r>
  <r>
    <n v="2638"/>
    <s v="Pie In Space! (Round 2)"/>
    <s v="The second round of funding for the most amazing project ever where a high school freshman is sending pie into SPACE!!!"/>
    <x v="360"/>
    <n v="353"/>
    <x v="0"/>
    <x v="0"/>
    <s v="USD"/>
    <x v="2635"/>
    <x v="2638"/>
    <x v="0"/>
    <x v="25"/>
    <x v="0"/>
    <x v="36"/>
    <x v="2001"/>
    <n v="25.214285714285715"/>
    <x v="2"/>
    <x v="36"/>
    <x v="2638"/>
    <x v="2635"/>
  </r>
  <r>
    <n v="2639"/>
    <s v="Mission Space"/>
    <s v="Mission Space is run by me, a teenager who has a passion for space! I will fly a weather balloon to the edge of space with your help."/>
    <x v="43"/>
    <n v="492"/>
    <x v="0"/>
    <x v="1"/>
    <s v="GBP"/>
    <x v="2636"/>
    <x v="2639"/>
    <x v="0"/>
    <x v="72"/>
    <x v="0"/>
    <x v="36"/>
    <x v="2002"/>
    <n v="10.040816326530612"/>
    <x v="2"/>
    <x v="36"/>
    <x v="2639"/>
    <x v="2636"/>
  </r>
  <r>
    <n v="2640"/>
    <s v="Save the Astronomy Van"/>
    <s v="Hi,_x000a_My Name is David Frey and I Provide Free Public Astronomy programs in San Francisco, Mt. Tamalpias, Yosemite and Novato CA."/>
    <x v="9"/>
    <n v="3170"/>
    <x v="0"/>
    <x v="0"/>
    <s v="USD"/>
    <x v="2637"/>
    <x v="2640"/>
    <x v="0"/>
    <x v="50"/>
    <x v="0"/>
    <x v="36"/>
    <x v="1719"/>
    <n v="45.94202898550725"/>
    <x v="2"/>
    <x v="36"/>
    <x v="2640"/>
    <x v="2637"/>
  </r>
  <r>
    <n v="2641"/>
    <s v="Build Flying Saucer Artificial Intelligent from sea shell"/>
    <s v="Building a Flying saucer that has Artificial Intelligent made from sea shell."/>
    <x v="15"/>
    <n v="15"/>
    <x v="2"/>
    <x v="0"/>
    <s v="USD"/>
    <x v="2638"/>
    <x v="2641"/>
    <x v="0"/>
    <x v="29"/>
    <x v="1"/>
    <x v="36"/>
    <x v="460"/>
    <n v="15"/>
    <x v="2"/>
    <x v="36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x v="12"/>
    <s v="EUR"/>
    <x v="2639"/>
    <x v="2642"/>
    <x v="0"/>
    <x v="78"/>
    <x v="1"/>
    <x v="36"/>
    <x v="109"/>
    <e v="#DIV/0!"/>
    <x v="2"/>
    <x v="36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x v="0"/>
    <s v="USD"/>
    <x v="323"/>
    <x v="2643"/>
    <x v="1"/>
    <x v="474"/>
    <x v="1"/>
    <x v="36"/>
    <x v="2003"/>
    <n v="223.58248500999335"/>
    <x v="2"/>
    <x v="36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x v="0"/>
    <s v="USD"/>
    <x v="2640"/>
    <x v="2644"/>
    <x v="1"/>
    <x v="47"/>
    <x v="1"/>
    <x v="36"/>
    <x v="2004"/>
    <n v="39.480769230769234"/>
    <x v="2"/>
    <x v="36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x v="2"/>
    <s v="AUD"/>
    <x v="2641"/>
    <x v="2645"/>
    <x v="1"/>
    <x v="23"/>
    <x v="1"/>
    <x v="36"/>
    <x v="1131"/>
    <n v="91.304347826086953"/>
    <x v="2"/>
    <x v="36"/>
    <x v="2645"/>
    <x v="2641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x v="0"/>
    <s v="USD"/>
    <x v="2642"/>
    <x v="2646"/>
    <x v="1"/>
    <x v="475"/>
    <x v="1"/>
    <x v="36"/>
    <x v="2005"/>
    <n v="78.666205607476627"/>
    <x v="2"/>
    <x v="36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x v="5"/>
    <s v="CAD"/>
    <x v="2643"/>
    <x v="2647"/>
    <x v="0"/>
    <x v="83"/>
    <x v="1"/>
    <x v="36"/>
    <x v="2006"/>
    <n v="12"/>
    <x v="2"/>
    <x v="36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x v="0"/>
    <s v="USD"/>
    <x v="2644"/>
    <x v="2648"/>
    <x v="0"/>
    <x v="79"/>
    <x v="1"/>
    <x v="36"/>
    <x v="2007"/>
    <n v="17.666666666666668"/>
    <x v="2"/>
    <x v="36"/>
    <x v="2648"/>
    <x v="2644"/>
  </r>
  <r>
    <n v="2649"/>
    <s v="The Mission - Please Check Back Soon (Canceled)"/>
    <s v="They have launched a Kickstarter."/>
    <x v="152"/>
    <n v="124"/>
    <x v="1"/>
    <x v="0"/>
    <s v="USD"/>
    <x v="2645"/>
    <x v="2649"/>
    <x v="0"/>
    <x v="83"/>
    <x v="1"/>
    <x v="36"/>
    <x v="2008"/>
    <n v="41.333333333333336"/>
    <x v="2"/>
    <x v="36"/>
    <x v="2649"/>
    <x v="2645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x v="0"/>
    <s v="USD"/>
    <x v="2646"/>
    <x v="2650"/>
    <x v="0"/>
    <x v="81"/>
    <x v="1"/>
    <x v="36"/>
    <x v="2009"/>
    <n v="71.599999999999994"/>
    <x v="2"/>
    <x v="36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x v="0"/>
    <s v="USD"/>
    <x v="2647"/>
    <x v="2651"/>
    <x v="0"/>
    <x v="57"/>
    <x v="1"/>
    <x v="36"/>
    <x v="2010"/>
    <n v="307.8235294117647"/>
    <x v="2"/>
    <x v="36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x v="2"/>
    <s v="AUD"/>
    <x v="2648"/>
    <x v="2652"/>
    <x v="0"/>
    <x v="202"/>
    <x v="1"/>
    <x v="36"/>
    <x v="2011"/>
    <n v="80.454545454545453"/>
    <x v="2"/>
    <x v="36"/>
    <x v="2652"/>
    <x v="2648"/>
  </r>
  <r>
    <n v="2653"/>
    <s v="Dream Rocket Project (Canceled)"/>
    <s v="DREAM BIG. Explore the universe through STEAM education. (Science, Technology, Engineering, Art, Mathematics)"/>
    <x v="362"/>
    <n v="5876"/>
    <x v="1"/>
    <x v="0"/>
    <s v="USD"/>
    <x v="2649"/>
    <x v="2653"/>
    <x v="0"/>
    <x v="16"/>
    <x v="1"/>
    <x v="36"/>
    <x v="2012"/>
    <n v="83.942857142857136"/>
    <x v="2"/>
    <x v="36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x v="0"/>
    <s v="USD"/>
    <x v="2650"/>
    <x v="2654"/>
    <x v="0"/>
    <x v="79"/>
    <x v="1"/>
    <x v="36"/>
    <x v="2013"/>
    <n v="8.5"/>
    <x v="2"/>
    <x v="36"/>
    <x v="2654"/>
    <x v="2650"/>
  </r>
  <r>
    <n v="2655"/>
    <s v="Balloons (Canceled)"/>
    <s v="Thank you for your support!"/>
    <x v="36"/>
    <n v="3155"/>
    <x v="1"/>
    <x v="0"/>
    <s v="USD"/>
    <x v="2651"/>
    <x v="2655"/>
    <x v="0"/>
    <x v="68"/>
    <x v="1"/>
    <x v="36"/>
    <x v="2014"/>
    <n v="73.372093023255815"/>
    <x v="2"/>
    <x v="36"/>
    <x v="2655"/>
    <x v="2651"/>
  </r>
  <r>
    <n v="2656"/>
    <s v="MoonWatcher: A 24/7 Live Video of the Moon for Everyone (Canceled)"/>
    <s v="MoonWatcher will be bringing the Moon closer to all of us."/>
    <x v="60"/>
    <n v="17155"/>
    <x v="1"/>
    <x v="0"/>
    <s v="USD"/>
    <x v="2652"/>
    <x v="2656"/>
    <x v="0"/>
    <x v="215"/>
    <x v="1"/>
    <x v="36"/>
    <x v="2015"/>
    <n v="112.86184210526316"/>
    <x v="2"/>
    <x v="36"/>
    <x v="2656"/>
    <x v="2652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x v="0"/>
    <s v="USD"/>
    <x v="2653"/>
    <x v="2657"/>
    <x v="0"/>
    <x v="211"/>
    <x v="1"/>
    <x v="36"/>
    <x v="2016"/>
    <n v="95.277627118644077"/>
    <x v="2"/>
    <x v="36"/>
    <x v="2657"/>
    <x v="2653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x v="0"/>
    <s v="USD"/>
    <x v="2654"/>
    <x v="2658"/>
    <x v="0"/>
    <x v="80"/>
    <x v="1"/>
    <x v="36"/>
    <x v="2017"/>
    <n v="22.75"/>
    <x v="2"/>
    <x v="36"/>
    <x v="2658"/>
    <x v="2654"/>
  </r>
  <r>
    <n v="2659"/>
    <s v="test (Canceled)"/>
    <s v="test"/>
    <x v="197"/>
    <n v="1333"/>
    <x v="1"/>
    <x v="0"/>
    <s v="USD"/>
    <x v="2655"/>
    <x v="2659"/>
    <x v="0"/>
    <x v="73"/>
    <x v="1"/>
    <x v="36"/>
    <x v="2018"/>
    <n v="133.30000000000001"/>
    <x v="2"/>
    <x v="36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x v="0"/>
    <s v="USD"/>
    <x v="2656"/>
    <x v="2660"/>
    <x v="0"/>
    <x v="81"/>
    <x v="1"/>
    <x v="36"/>
    <x v="2019"/>
    <n v="3.8"/>
    <x v="2"/>
    <x v="36"/>
    <x v="2660"/>
    <x v="2656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x v="0"/>
    <s v="USD"/>
    <x v="2657"/>
    <x v="2661"/>
    <x v="0"/>
    <x v="65"/>
    <x v="0"/>
    <x v="37"/>
    <x v="1335"/>
    <n v="85.75"/>
    <x v="2"/>
    <x v="37"/>
    <x v="2661"/>
    <x v="2657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x v="0"/>
    <s v="USD"/>
    <x v="2658"/>
    <x v="2662"/>
    <x v="0"/>
    <x v="144"/>
    <x v="0"/>
    <x v="37"/>
    <x v="2020"/>
    <n v="267"/>
    <x v="2"/>
    <x v="37"/>
    <x v="2662"/>
    <x v="2658"/>
  </r>
  <r>
    <n v="2663"/>
    <s v="A New Life for an Old School"/>
    <s v="The Ville. A local cooperative helping communities learn, share and grow in the spirit of health, wellness and sustainability."/>
    <x v="22"/>
    <n v="20919.25"/>
    <x v="0"/>
    <x v="5"/>
    <s v="CAD"/>
    <x v="2659"/>
    <x v="2663"/>
    <x v="0"/>
    <x v="66"/>
    <x v="0"/>
    <x v="37"/>
    <x v="2021"/>
    <n v="373.55803571428572"/>
    <x v="2"/>
    <x v="37"/>
    <x v="2663"/>
    <x v="2659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x v="0"/>
    <s v="USD"/>
    <x v="2660"/>
    <x v="2664"/>
    <x v="0"/>
    <x v="201"/>
    <x v="0"/>
    <x v="37"/>
    <x v="2022"/>
    <n v="174.03846153846155"/>
    <x v="2"/>
    <x v="37"/>
    <x v="2664"/>
    <x v="2660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x v="0"/>
    <s v="USD"/>
    <x v="2661"/>
    <x v="2665"/>
    <x v="0"/>
    <x v="67"/>
    <x v="0"/>
    <x v="37"/>
    <x v="2023"/>
    <n v="93.695652173913047"/>
    <x v="2"/>
    <x v="37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x v="0"/>
    <s v="USD"/>
    <x v="2662"/>
    <x v="2666"/>
    <x v="0"/>
    <x v="190"/>
    <x v="0"/>
    <x v="37"/>
    <x v="2024"/>
    <n v="77.327718446601949"/>
    <x v="2"/>
    <x v="37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x v="0"/>
    <s v="USD"/>
    <x v="2663"/>
    <x v="2667"/>
    <x v="0"/>
    <x v="59"/>
    <x v="0"/>
    <x v="37"/>
    <x v="1934"/>
    <n v="92.222222222222229"/>
    <x v="2"/>
    <x v="37"/>
    <x v="2667"/>
    <x v="2663"/>
  </r>
  <r>
    <n v="2668"/>
    <s v="UOttawa Makermobile"/>
    <s v="Creativity on the go! |_x000a_CrÃ©ativitÃ© en mouvement !"/>
    <x v="28"/>
    <n v="1707"/>
    <x v="0"/>
    <x v="5"/>
    <s v="CAD"/>
    <x v="2664"/>
    <x v="2668"/>
    <x v="0"/>
    <x v="33"/>
    <x v="0"/>
    <x v="37"/>
    <x v="2025"/>
    <n v="60.964285714285715"/>
    <x v="2"/>
    <x v="37"/>
    <x v="2668"/>
    <x v="2664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x v="0"/>
    <s v="USD"/>
    <x v="2665"/>
    <x v="2669"/>
    <x v="0"/>
    <x v="202"/>
    <x v="0"/>
    <x v="37"/>
    <x v="1239"/>
    <n v="91"/>
    <x v="2"/>
    <x v="37"/>
    <x v="2669"/>
    <x v="2665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x v="2"/>
    <s v="AUD"/>
    <x v="2666"/>
    <x v="2670"/>
    <x v="1"/>
    <x v="65"/>
    <x v="1"/>
    <x v="37"/>
    <x v="2026"/>
    <n v="41.583333333333336"/>
    <x v="2"/>
    <x v="37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x v="0"/>
    <s v="USD"/>
    <x v="2667"/>
    <x v="2671"/>
    <x v="1"/>
    <x v="87"/>
    <x v="1"/>
    <x v="37"/>
    <x v="2027"/>
    <n v="33.761904761904759"/>
    <x v="2"/>
    <x v="37"/>
    <x v="2671"/>
    <x v="2667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x v="0"/>
    <s v="USD"/>
    <x v="2668"/>
    <x v="2672"/>
    <x v="1"/>
    <x v="5"/>
    <x v="1"/>
    <x v="37"/>
    <x v="2028"/>
    <n v="70.61702127659575"/>
    <x v="2"/>
    <x v="37"/>
    <x v="2672"/>
    <x v="2668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x v="0"/>
    <s v="USD"/>
    <x v="2669"/>
    <x v="2673"/>
    <x v="1"/>
    <x v="36"/>
    <x v="1"/>
    <x v="37"/>
    <x v="2029"/>
    <n v="167.15151515151516"/>
    <x v="2"/>
    <x v="37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x v="0"/>
    <s v="USD"/>
    <x v="2670"/>
    <x v="2674"/>
    <x v="1"/>
    <x v="199"/>
    <x v="1"/>
    <x v="37"/>
    <x v="2030"/>
    <n v="128.61988304093566"/>
    <x v="2"/>
    <x v="37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x v="0"/>
    <s v="USD"/>
    <x v="2671"/>
    <x v="2675"/>
    <x v="1"/>
    <x v="60"/>
    <x v="1"/>
    <x v="37"/>
    <x v="2031"/>
    <n v="65.41379310344827"/>
    <x v="2"/>
    <x v="37"/>
    <x v="2675"/>
    <x v="2671"/>
  </r>
  <r>
    <n v="2676"/>
    <s v="Toronto VR Co-Op"/>
    <s v="Our aim is to provide high-end equipment and space for Toronto coders, filmmakers, and artists to develop cutting-edge VR content."/>
    <x v="190"/>
    <n v="1058"/>
    <x v="2"/>
    <x v="5"/>
    <s v="CAD"/>
    <x v="2672"/>
    <x v="2676"/>
    <x v="0"/>
    <x v="82"/>
    <x v="1"/>
    <x v="37"/>
    <x v="2032"/>
    <n v="117.55555555555556"/>
    <x v="2"/>
    <x v="37"/>
    <x v="2676"/>
    <x v="2672"/>
  </r>
  <r>
    <n v="2677"/>
    <s v="Tinkr Tech - mobile makerspace"/>
    <s v="A mobile tech lab with cutting edge maker tools that travels to schools to offer free creative workshops for school age kids."/>
    <x v="330"/>
    <n v="3415"/>
    <x v="2"/>
    <x v="0"/>
    <s v="USD"/>
    <x v="2673"/>
    <x v="2677"/>
    <x v="0"/>
    <x v="74"/>
    <x v="1"/>
    <x v="37"/>
    <x v="2033"/>
    <n v="126.48148148148148"/>
    <x v="2"/>
    <x v="37"/>
    <x v="2677"/>
    <x v="2673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x v="3"/>
    <s v="EUR"/>
    <x v="2674"/>
    <x v="2678"/>
    <x v="0"/>
    <x v="84"/>
    <x v="1"/>
    <x v="37"/>
    <x v="2034"/>
    <n v="550"/>
    <x v="2"/>
    <x v="37"/>
    <x v="2678"/>
    <x v="2674"/>
  </r>
  <r>
    <n v="2679"/>
    <s v="DIY Garage"/>
    <s v="A do-it-yourself auto garage in Des Moines, Iowa where people can learn how to work on cars &amp; those who know can share their knowledge."/>
    <x v="79"/>
    <n v="132"/>
    <x v="2"/>
    <x v="0"/>
    <s v="USD"/>
    <x v="2675"/>
    <x v="2679"/>
    <x v="0"/>
    <x v="83"/>
    <x v="1"/>
    <x v="37"/>
    <x v="2035"/>
    <n v="44"/>
    <x v="2"/>
    <x v="37"/>
    <x v="2679"/>
    <x v="2675"/>
  </r>
  <r>
    <n v="2680"/>
    <s v="iHeart Pillow"/>
    <s v="iHeartPillow, Connecting loved ones"/>
    <x v="261"/>
    <n v="276"/>
    <x v="2"/>
    <x v="3"/>
    <s v="EUR"/>
    <x v="2676"/>
    <x v="2680"/>
    <x v="0"/>
    <x v="80"/>
    <x v="1"/>
    <x v="37"/>
    <x v="2036"/>
    <n v="69"/>
    <x v="2"/>
    <x v="37"/>
    <x v="2680"/>
    <x v="2676"/>
  </r>
  <r>
    <n v="2681"/>
    <s v="Jolly's Hot Dogs An All-Beef Coney Dog"/>
    <s v="Jolly's Hot Dogs: A beef hot dog topped with deliciously seasoned ground beef, mustard and minced onions."/>
    <x v="6"/>
    <n v="55"/>
    <x v="2"/>
    <x v="0"/>
    <s v="USD"/>
    <x v="2677"/>
    <x v="2681"/>
    <x v="0"/>
    <x v="84"/>
    <x v="1"/>
    <x v="19"/>
    <x v="1839"/>
    <n v="27.5"/>
    <x v="7"/>
    <x v="19"/>
    <x v="2681"/>
    <x v="2677"/>
  </r>
  <r>
    <n v="2682"/>
    <s v="Toastie's Gourmet Toast"/>
    <s v="Gourmet Toast is the culinary combination, neigh, perfection of America's most under-utilized snack: Toast."/>
    <x v="12"/>
    <n v="1698"/>
    <x v="2"/>
    <x v="0"/>
    <s v="USD"/>
    <x v="2678"/>
    <x v="2682"/>
    <x v="0"/>
    <x v="9"/>
    <x v="1"/>
    <x v="19"/>
    <x v="2037"/>
    <n v="84.9"/>
    <x v="7"/>
    <x v="19"/>
    <x v="2682"/>
    <x v="2678"/>
  </r>
  <r>
    <n v="2683"/>
    <s v="Just Cereal - Mobile Cereal Bar"/>
    <s v="Cereal isn't only for breakfast! Help me bring cereal to the 92% of Americans who eat cereal everyday. Out of the home and to you!"/>
    <x v="36"/>
    <n v="36"/>
    <x v="2"/>
    <x v="0"/>
    <s v="USD"/>
    <x v="2679"/>
    <x v="2683"/>
    <x v="0"/>
    <x v="83"/>
    <x v="1"/>
    <x v="19"/>
    <x v="1156"/>
    <n v="12"/>
    <x v="7"/>
    <x v="19"/>
    <x v="2683"/>
    <x v="2679"/>
  </r>
  <r>
    <n v="2684"/>
    <s v="Ain't No Thang..."/>
    <s v="Not all wings are created equal. We believe ours take flight above the rest. Come judge for yourself. To us it Ain't No Thang..."/>
    <x v="54"/>
    <n v="800"/>
    <x v="2"/>
    <x v="0"/>
    <s v="USD"/>
    <x v="2680"/>
    <x v="2684"/>
    <x v="0"/>
    <x v="80"/>
    <x v="1"/>
    <x v="19"/>
    <x v="736"/>
    <n v="200"/>
    <x v="7"/>
    <x v="19"/>
    <x v="2684"/>
    <x v="2680"/>
  </r>
  <r>
    <n v="2685"/>
    <s v="Nana's Home Cooking on Wheels"/>
    <s v="Home cooked meals made by Nana. Indiana's famous tenderloin sandwiches, Nana's homemade cole slaw and so much more."/>
    <x v="63"/>
    <n v="10"/>
    <x v="2"/>
    <x v="0"/>
    <s v="USD"/>
    <x v="2681"/>
    <x v="2685"/>
    <x v="0"/>
    <x v="29"/>
    <x v="1"/>
    <x v="19"/>
    <x v="459"/>
    <n v="10"/>
    <x v="7"/>
    <x v="19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x v="0"/>
    <s v="USD"/>
    <x v="2682"/>
    <x v="2686"/>
    <x v="0"/>
    <x v="78"/>
    <x v="1"/>
    <x v="19"/>
    <x v="109"/>
    <e v="#DIV/0!"/>
    <x v="7"/>
    <x v="19"/>
    <x v="2686"/>
    <x v="2682"/>
  </r>
  <r>
    <n v="2687"/>
    <s v="Munch Wagon"/>
    <s v="Your American Pizzas, Wings, Stuffed Gouda Burger, Sweet &amp; Russet Potato Fries served on a food Truck!!"/>
    <x v="36"/>
    <n v="0"/>
    <x v="2"/>
    <x v="0"/>
    <s v="USD"/>
    <x v="2683"/>
    <x v="2687"/>
    <x v="0"/>
    <x v="78"/>
    <x v="1"/>
    <x v="19"/>
    <x v="109"/>
    <e v="#DIV/0!"/>
    <x v="7"/>
    <x v="19"/>
    <x v="2687"/>
    <x v="2683"/>
  </r>
  <r>
    <n v="2688"/>
    <s v="Mac N Cheez Food Truck"/>
    <s v="The amazing gourmet Mac N Cheez Food Truck Campaigne!"/>
    <x v="63"/>
    <n v="74"/>
    <x v="2"/>
    <x v="0"/>
    <s v="USD"/>
    <x v="2684"/>
    <x v="2688"/>
    <x v="0"/>
    <x v="25"/>
    <x v="1"/>
    <x v="19"/>
    <x v="2038"/>
    <n v="5.2857142857142856"/>
    <x v="7"/>
    <x v="19"/>
    <x v="2688"/>
    <x v="2684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x v="0"/>
    <s v="USD"/>
    <x v="2685"/>
    <x v="2689"/>
    <x v="0"/>
    <x v="29"/>
    <x v="1"/>
    <x v="19"/>
    <x v="1870"/>
    <n v="1"/>
    <x v="7"/>
    <x v="19"/>
    <x v="2689"/>
    <x v="2685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x v="0"/>
    <s v="USD"/>
    <x v="2686"/>
    <x v="2690"/>
    <x v="0"/>
    <x v="115"/>
    <x v="1"/>
    <x v="19"/>
    <x v="2039"/>
    <n v="72.762711864406782"/>
    <x v="7"/>
    <x v="19"/>
    <x v="2690"/>
    <x v="2686"/>
  </r>
  <r>
    <n v="2691"/>
    <s v="Cook"/>
    <s v="A Great New local Food Truck serving up ethnic fusion inspired eats in Ottawa."/>
    <x v="99"/>
    <n v="35"/>
    <x v="2"/>
    <x v="5"/>
    <s v="CAD"/>
    <x v="2687"/>
    <x v="2691"/>
    <x v="0"/>
    <x v="84"/>
    <x v="1"/>
    <x v="19"/>
    <x v="2040"/>
    <n v="17.5"/>
    <x v="7"/>
    <x v="19"/>
    <x v="2691"/>
    <x v="2687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x v="0"/>
    <s v="USD"/>
    <x v="2688"/>
    <x v="2692"/>
    <x v="0"/>
    <x v="29"/>
    <x v="1"/>
    <x v="19"/>
    <x v="1154"/>
    <n v="25"/>
    <x v="7"/>
    <x v="19"/>
    <x v="2692"/>
    <x v="2688"/>
  </r>
  <r>
    <n v="2693"/>
    <s v="Chili dog"/>
    <s v="I want to start a food truck that specializes in chili cheese dogs, using new kinds of meats, cheeses and toppings you wouldn't imagine"/>
    <x v="10"/>
    <n v="40"/>
    <x v="2"/>
    <x v="0"/>
    <s v="USD"/>
    <x v="2689"/>
    <x v="2693"/>
    <x v="0"/>
    <x v="83"/>
    <x v="1"/>
    <x v="19"/>
    <x v="417"/>
    <n v="13.333333333333334"/>
    <x v="7"/>
    <x v="19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x v="0"/>
    <s v="USD"/>
    <x v="2690"/>
    <x v="2694"/>
    <x v="0"/>
    <x v="29"/>
    <x v="1"/>
    <x v="19"/>
    <x v="372"/>
    <n v="1"/>
    <x v="7"/>
    <x v="19"/>
    <x v="2694"/>
    <x v="2690"/>
  </r>
  <r>
    <n v="2695"/>
    <s v="Fat daddy mac food truck"/>
    <s v="I am creating food magic on the go! Amazing food isn't just for sitdown restaraunts anymore!"/>
    <x v="36"/>
    <n v="71"/>
    <x v="2"/>
    <x v="0"/>
    <s v="USD"/>
    <x v="2691"/>
    <x v="2695"/>
    <x v="0"/>
    <x v="83"/>
    <x v="1"/>
    <x v="19"/>
    <x v="2041"/>
    <n v="23.666666666666668"/>
    <x v="7"/>
    <x v="19"/>
    <x v="2695"/>
    <x v="2691"/>
  </r>
  <r>
    <n v="2696"/>
    <s v="The Military Moms Food Truck"/>
    <s v="The dream to own a food truck, rolling wherever the army sends me, hiring other military spouses and veterans alike! Giving back!"/>
    <x v="127"/>
    <n v="3390"/>
    <x v="2"/>
    <x v="0"/>
    <s v="USD"/>
    <x v="2692"/>
    <x v="2696"/>
    <x v="0"/>
    <x v="44"/>
    <x v="1"/>
    <x v="19"/>
    <x v="2042"/>
    <n v="89.21052631578948"/>
    <x v="7"/>
    <x v="19"/>
    <x v="2696"/>
    <x v="2692"/>
  </r>
  <r>
    <n v="2697"/>
    <s v="Dough Heads Food Truck: waffles stuffed with sweet + savory"/>
    <s v="Stuffed waffles made from Dough. Sweet, savory, salty and then stuffed with meats, fruits, and sauces!"/>
    <x v="165"/>
    <n v="6061"/>
    <x v="2"/>
    <x v="0"/>
    <s v="USD"/>
    <x v="2693"/>
    <x v="2697"/>
    <x v="0"/>
    <x v="47"/>
    <x v="1"/>
    <x v="19"/>
    <x v="2043"/>
    <n v="116.55769230769231"/>
    <x v="7"/>
    <x v="19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x v="0"/>
    <s v="USD"/>
    <x v="2694"/>
    <x v="2698"/>
    <x v="0"/>
    <x v="84"/>
    <x v="1"/>
    <x v="19"/>
    <x v="2044"/>
    <n v="13.005000000000001"/>
    <x v="7"/>
    <x v="19"/>
    <x v="2698"/>
    <x v="2694"/>
  </r>
  <r>
    <n v="2699"/>
    <s v="my bakery truck"/>
    <s v="Hi, I want make my first bakery. Food truck was great, but I not have a car licence. So, help me to be my dream!"/>
    <x v="365"/>
    <n v="0"/>
    <x v="2"/>
    <x v="5"/>
    <s v="CAD"/>
    <x v="2695"/>
    <x v="2699"/>
    <x v="0"/>
    <x v="78"/>
    <x v="1"/>
    <x v="19"/>
    <x v="109"/>
    <e v="#DIV/0!"/>
    <x v="7"/>
    <x v="19"/>
    <x v="2699"/>
    <x v="2695"/>
  </r>
  <r>
    <n v="2700"/>
    <s v="Holly's Hot Stuff"/>
    <s v="I currently own and operate a hot dog cart. I am hoping to purchase a used food truck so I can do business year round!"/>
    <x v="204"/>
    <n v="70"/>
    <x v="2"/>
    <x v="0"/>
    <s v="USD"/>
    <x v="2696"/>
    <x v="2700"/>
    <x v="0"/>
    <x v="80"/>
    <x v="1"/>
    <x v="19"/>
    <x v="2045"/>
    <n v="17.5"/>
    <x v="7"/>
    <x v="19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x v="17"/>
    <s v="EUR"/>
    <x v="2697"/>
    <x v="2701"/>
    <x v="0"/>
    <x v="67"/>
    <x v="1"/>
    <x v="38"/>
    <x v="2046"/>
    <n v="34.130434782608695"/>
    <x v="1"/>
    <x v="38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x v="0"/>
    <s v="USD"/>
    <x v="2698"/>
    <x v="2702"/>
    <x v="1"/>
    <x v="55"/>
    <x v="1"/>
    <x v="38"/>
    <x v="2047"/>
    <n v="132.34615384615384"/>
    <x v="1"/>
    <x v="38"/>
    <x v="2702"/>
    <x v="2698"/>
  </r>
  <r>
    <n v="2703"/>
    <s v="Bisagra Teatro: Foro Multidisciplinario"/>
    <s v="Â¡Tu nuevo espacio cultural multidisciplinario en el centro de Pachuca, Hidalgo"/>
    <x v="79"/>
    <n v="41500"/>
    <x v="3"/>
    <x v="14"/>
    <s v="MXN"/>
    <x v="2699"/>
    <x v="2703"/>
    <x v="0"/>
    <x v="43"/>
    <x v="1"/>
    <x v="38"/>
    <x v="603"/>
    <n v="922.22222222222217"/>
    <x v="1"/>
    <x v="38"/>
    <x v="2703"/>
    <x v="2699"/>
  </r>
  <r>
    <n v="2704"/>
    <s v="Little Red Brick House"/>
    <s v="We plan to rescue, relocate, and repurpose, a historic Little Red Brick House, to be incorporated into a riverfront amphitheater."/>
    <x v="266"/>
    <n v="1145"/>
    <x v="3"/>
    <x v="0"/>
    <s v="USD"/>
    <x v="2700"/>
    <x v="2704"/>
    <x v="0"/>
    <x v="63"/>
    <x v="1"/>
    <x v="38"/>
    <x v="2048"/>
    <n v="163.57142857142858"/>
    <x v="1"/>
    <x v="38"/>
    <x v="2704"/>
    <x v="2700"/>
  </r>
  <r>
    <n v="2705"/>
    <s v="Fischer Theatre Marquee"/>
    <s v="Help light the lights at the historic Fischer Theatre in Danville, IL."/>
    <x v="281"/>
    <n v="1739"/>
    <x v="3"/>
    <x v="0"/>
    <s v="USD"/>
    <x v="2701"/>
    <x v="2705"/>
    <x v="0"/>
    <x v="22"/>
    <x v="1"/>
    <x v="38"/>
    <x v="2049"/>
    <n v="217.375"/>
    <x v="1"/>
    <x v="38"/>
    <x v="2705"/>
    <x v="2701"/>
  </r>
  <r>
    <n v="2706"/>
    <s v="Nordo's Culinarium: Where Food Meets Art"/>
    <s v="A place where innovation, food, creativity and performance live year round in a historic building in Pioneer Square."/>
    <x v="19"/>
    <n v="39304"/>
    <x v="0"/>
    <x v="0"/>
    <s v="USD"/>
    <x v="2702"/>
    <x v="2706"/>
    <x v="1"/>
    <x v="40"/>
    <x v="0"/>
    <x v="38"/>
    <x v="2050"/>
    <n v="149.44486692015209"/>
    <x v="1"/>
    <x v="38"/>
    <x v="2706"/>
    <x v="2702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x v="0"/>
    <s v="USD"/>
    <x v="2703"/>
    <x v="2707"/>
    <x v="1"/>
    <x v="476"/>
    <x v="0"/>
    <x v="38"/>
    <x v="2051"/>
    <n v="71.237487309644663"/>
    <x v="1"/>
    <x v="38"/>
    <x v="2707"/>
    <x v="2703"/>
  </r>
  <r>
    <n v="2708"/>
    <s v="Angel Comedy Club"/>
    <s v="Angel Comedy Club: A permanent home for Londonâ€™s loveliest comedy night - a community comedy club"/>
    <x v="22"/>
    <n v="46643.07"/>
    <x v="0"/>
    <x v="1"/>
    <s v="GBP"/>
    <x v="2704"/>
    <x v="2708"/>
    <x v="1"/>
    <x v="477"/>
    <x v="0"/>
    <x v="38"/>
    <x v="2052"/>
    <n v="44.464318398474738"/>
    <x v="1"/>
    <x v="38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x v="0"/>
    <s v="USD"/>
    <x v="2705"/>
    <x v="2709"/>
    <x v="1"/>
    <x v="478"/>
    <x v="0"/>
    <x v="38"/>
    <x v="2053"/>
    <n v="164.94480519480518"/>
    <x v="1"/>
    <x v="38"/>
    <x v="2709"/>
    <x v="2705"/>
  </r>
  <r>
    <n v="2710"/>
    <s v="House of Yes"/>
    <s v="Building Brooklyn's own creative venue for circus, theater and events of all types."/>
    <x v="127"/>
    <n v="92340.21"/>
    <x v="0"/>
    <x v="0"/>
    <s v="USD"/>
    <x v="2706"/>
    <x v="2710"/>
    <x v="1"/>
    <x v="479"/>
    <x v="0"/>
    <x v="38"/>
    <x v="2054"/>
    <n v="84.871516544117654"/>
    <x v="1"/>
    <x v="38"/>
    <x v="2710"/>
    <x v="2706"/>
  </r>
  <r>
    <n v="2711"/>
    <s v="The Red Shoes"/>
    <s v="We're aiming to launch a production involving circus performers, musicians and artists in a new space, creating a night of live art."/>
    <x v="366"/>
    <n v="3938"/>
    <x v="0"/>
    <x v="1"/>
    <s v="GBP"/>
    <x v="2707"/>
    <x v="2711"/>
    <x v="1"/>
    <x v="196"/>
    <x v="0"/>
    <x v="38"/>
    <x v="2055"/>
    <n v="53.945205479452056"/>
    <x v="1"/>
    <x v="38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x v="0"/>
    <s v="USD"/>
    <x v="2708"/>
    <x v="2712"/>
    <x v="1"/>
    <x v="235"/>
    <x v="0"/>
    <x v="38"/>
    <x v="2056"/>
    <n v="50.531468531468533"/>
    <x v="1"/>
    <x v="38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x v="0"/>
    <s v="USD"/>
    <x v="2709"/>
    <x v="2713"/>
    <x v="1"/>
    <x v="480"/>
    <x v="0"/>
    <x v="38"/>
    <x v="2057"/>
    <n v="108.00140845070422"/>
    <x v="1"/>
    <x v="38"/>
    <x v="2713"/>
    <x v="2709"/>
  </r>
  <r>
    <n v="2714"/>
    <s v="The Crane Theater"/>
    <s v="The Crane will be the new home for independent theater in Northeast Minneapolis"/>
    <x v="31"/>
    <n v="29089"/>
    <x v="0"/>
    <x v="0"/>
    <s v="USD"/>
    <x v="2710"/>
    <x v="2714"/>
    <x v="1"/>
    <x v="120"/>
    <x v="0"/>
    <x v="38"/>
    <x v="2058"/>
    <n v="95.373770491803285"/>
    <x v="1"/>
    <x v="38"/>
    <x v="2714"/>
    <x v="2710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x v="0"/>
    <s v="USD"/>
    <x v="2711"/>
    <x v="2715"/>
    <x v="1"/>
    <x v="481"/>
    <x v="0"/>
    <x v="38"/>
    <x v="2059"/>
    <n v="57.631016333938291"/>
    <x v="1"/>
    <x v="38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x v="12"/>
    <s v="EUR"/>
    <x v="2712"/>
    <x v="2716"/>
    <x v="1"/>
    <x v="482"/>
    <x v="0"/>
    <x v="38"/>
    <x v="2060"/>
    <n v="64.160481283422456"/>
    <x v="1"/>
    <x v="38"/>
    <x v="2716"/>
    <x v="2712"/>
  </r>
  <r>
    <n v="2717"/>
    <s v="A Home for Comedy in Vermont!"/>
    <s v="ONLY HOURS LEFT ON THE CAMPAIGN! Our stretch goal is $35k; let's build a home for standup/improv shows &amp; classes in VT!"/>
    <x v="31"/>
    <n v="30026"/>
    <x v="0"/>
    <x v="0"/>
    <s v="USD"/>
    <x v="2713"/>
    <x v="2717"/>
    <x v="1"/>
    <x v="166"/>
    <x v="0"/>
    <x v="38"/>
    <x v="2061"/>
    <n v="92.387692307692305"/>
    <x v="1"/>
    <x v="38"/>
    <x v="2717"/>
    <x v="2713"/>
  </r>
  <r>
    <n v="2718"/>
    <s v="Bard Beyond the Big Top"/>
    <s v="The Bard has burst beyond the big top and we're reaching out to our Beloved Benefactors to help build our festival's future."/>
    <x v="102"/>
    <n v="18645"/>
    <x v="0"/>
    <x v="0"/>
    <s v="USD"/>
    <x v="2714"/>
    <x v="2718"/>
    <x v="1"/>
    <x v="265"/>
    <x v="0"/>
    <x v="38"/>
    <x v="2062"/>
    <n v="125.97972972972973"/>
    <x v="1"/>
    <x v="38"/>
    <x v="2718"/>
    <x v="2714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x v="0"/>
    <s v="USD"/>
    <x v="2715"/>
    <x v="2719"/>
    <x v="0"/>
    <x v="50"/>
    <x v="0"/>
    <x v="38"/>
    <x v="2063"/>
    <n v="94.637681159420296"/>
    <x v="1"/>
    <x v="38"/>
    <x v="2719"/>
    <x v="2715"/>
  </r>
  <r>
    <n v="2720"/>
    <s v="The Comedy Project"/>
    <s v="An improv, sketch and experimental comedy and cocktail venue in downtown Grand Rapids, Michigan"/>
    <x v="31"/>
    <n v="29531"/>
    <x v="0"/>
    <x v="0"/>
    <s v="USD"/>
    <x v="2716"/>
    <x v="2720"/>
    <x v="0"/>
    <x v="210"/>
    <x v="0"/>
    <x v="38"/>
    <x v="2064"/>
    <n v="170.69942196531792"/>
    <x v="1"/>
    <x v="38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x v="1"/>
    <s v="GBP"/>
    <x v="2717"/>
    <x v="2721"/>
    <x v="0"/>
    <x v="314"/>
    <x v="0"/>
    <x v="30"/>
    <x v="2065"/>
    <n v="40.762081784386616"/>
    <x v="2"/>
    <x v="30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x v="0"/>
    <s v="USD"/>
    <x v="2718"/>
    <x v="2722"/>
    <x v="0"/>
    <x v="333"/>
    <x v="0"/>
    <x v="30"/>
    <x v="2066"/>
    <n v="68.254054054054052"/>
    <x v="2"/>
    <x v="30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x v="0"/>
    <s v="USD"/>
    <x v="2719"/>
    <x v="2723"/>
    <x v="0"/>
    <x v="282"/>
    <x v="0"/>
    <x v="30"/>
    <x v="2067"/>
    <n v="95.48863636363636"/>
    <x v="2"/>
    <x v="30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x v="1"/>
    <s v="GBP"/>
    <x v="2720"/>
    <x v="2724"/>
    <x v="0"/>
    <x v="483"/>
    <x v="0"/>
    <x v="30"/>
    <x v="2068"/>
    <n v="7.1902649656526005"/>
    <x v="2"/>
    <x v="30"/>
    <x v="2724"/>
    <x v="2720"/>
  </r>
  <r>
    <n v="2725"/>
    <s v="Digital MPPT and Solar BMS for a Net Zero energy House"/>
    <s v="Best Net Zero energy solution for new or existing house (no more heating or electricity bills)."/>
    <x v="79"/>
    <n v="57817"/>
    <x v="0"/>
    <x v="5"/>
    <s v="CAD"/>
    <x v="2721"/>
    <x v="2725"/>
    <x v="0"/>
    <x v="116"/>
    <x v="0"/>
    <x v="30"/>
    <x v="2069"/>
    <n v="511.65486725663715"/>
    <x v="2"/>
    <x v="30"/>
    <x v="2725"/>
    <x v="2721"/>
  </r>
  <r>
    <n v="2726"/>
    <s v="Krimston TWO - Dual SIM case for iPhone"/>
    <s v="Krimston TWO: iPhone Dual SIM Case"/>
    <x v="57"/>
    <n v="105745"/>
    <x v="0"/>
    <x v="0"/>
    <s v="USD"/>
    <x v="2722"/>
    <x v="2726"/>
    <x v="0"/>
    <x v="442"/>
    <x v="0"/>
    <x v="30"/>
    <x v="2070"/>
    <n v="261.74504950495049"/>
    <x v="2"/>
    <x v="30"/>
    <x v="2726"/>
    <x v="2722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x v="0"/>
    <s v="USD"/>
    <x v="2723"/>
    <x v="2727"/>
    <x v="0"/>
    <x v="484"/>
    <x v="0"/>
    <x v="30"/>
    <x v="2071"/>
    <n v="69.760961810466767"/>
    <x v="2"/>
    <x v="30"/>
    <x v="2727"/>
    <x v="2723"/>
  </r>
  <r>
    <n v="2728"/>
    <s v="Multi-Function SSD Shield for the Raspberry Pi 2"/>
    <s v="SSD, WiFi, RTC w/Battery and high power USB all in one shield."/>
    <x v="36"/>
    <n v="30274"/>
    <x v="0"/>
    <x v="0"/>
    <s v="USD"/>
    <x v="2724"/>
    <x v="2728"/>
    <x v="0"/>
    <x v="413"/>
    <x v="0"/>
    <x v="30"/>
    <x v="2072"/>
    <n v="77.229591836734699"/>
    <x v="2"/>
    <x v="30"/>
    <x v="2728"/>
    <x v="2724"/>
  </r>
  <r>
    <n v="2729"/>
    <s v="McChi Luggage: It's a Luggage, USB Charger and a Table Top"/>
    <s v="A luggage that is more than a luggage! It is what you want it to be."/>
    <x v="51"/>
    <n v="7833"/>
    <x v="0"/>
    <x v="0"/>
    <s v="USD"/>
    <x v="2725"/>
    <x v="2729"/>
    <x v="0"/>
    <x v="23"/>
    <x v="0"/>
    <x v="30"/>
    <x v="970"/>
    <n v="340.56521739130437"/>
    <x v="2"/>
    <x v="30"/>
    <x v="2729"/>
    <x v="2725"/>
  </r>
  <r>
    <n v="2730"/>
    <s v="Yaba - Portable Speaker &amp; Guitar Amp"/>
    <s v="The world's most powerful portable speaker and guitar amplifier. Turns any surface into a speaker."/>
    <x v="100"/>
    <n v="45979.01"/>
    <x v="0"/>
    <x v="0"/>
    <s v="USD"/>
    <x v="2726"/>
    <x v="2730"/>
    <x v="0"/>
    <x v="345"/>
    <x v="0"/>
    <x v="30"/>
    <x v="2073"/>
    <n v="67.417903225806455"/>
    <x v="2"/>
    <x v="30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x v="0"/>
    <s v="USD"/>
    <x v="2727"/>
    <x v="2731"/>
    <x v="0"/>
    <x v="77"/>
    <x v="0"/>
    <x v="30"/>
    <x v="2074"/>
    <n v="845.70270270270271"/>
    <x v="2"/>
    <x v="30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x v="0"/>
    <s v="USD"/>
    <x v="2728"/>
    <x v="2732"/>
    <x v="0"/>
    <x v="96"/>
    <x v="0"/>
    <x v="30"/>
    <x v="2075"/>
    <n v="97.191780821917803"/>
    <x v="2"/>
    <x v="30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x v="0"/>
    <s v="USD"/>
    <x v="2729"/>
    <x v="2733"/>
    <x v="0"/>
    <x v="46"/>
    <x v="0"/>
    <x v="30"/>
    <x v="2076"/>
    <n v="451.84033613445376"/>
    <x v="2"/>
    <x v="30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x v="0"/>
    <s v="USD"/>
    <x v="2730"/>
    <x v="2734"/>
    <x v="0"/>
    <x v="430"/>
    <x v="0"/>
    <x v="30"/>
    <x v="2077"/>
    <n v="138.66871165644173"/>
    <x v="2"/>
    <x v="30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x v="1"/>
    <s v="GBP"/>
    <x v="2731"/>
    <x v="2735"/>
    <x v="0"/>
    <x v="485"/>
    <x v="0"/>
    <x v="30"/>
    <x v="2078"/>
    <n v="21.640147492625371"/>
    <x v="2"/>
    <x v="30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x v="5"/>
    <s v="CAD"/>
    <x v="2732"/>
    <x v="2736"/>
    <x v="0"/>
    <x v="6"/>
    <x v="0"/>
    <x v="30"/>
    <x v="2079"/>
    <n v="169.51724137931035"/>
    <x v="2"/>
    <x v="30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x v="0"/>
    <s v="USD"/>
    <x v="2733"/>
    <x v="2737"/>
    <x v="0"/>
    <x v="231"/>
    <x v="0"/>
    <x v="30"/>
    <x v="2080"/>
    <n v="161.88210526315791"/>
    <x v="2"/>
    <x v="30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x v="0"/>
    <s v="USD"/>
    <x v="2734"/>
    <x v="2738"/>
    <x v="0"/>
    <x v="41"/>
    <x v="0"/>
    <x v="30"/>
    <x v="2081"/>
    <n v="493.13333333333333"/>
    <x v="2"/>
    <x v="30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x v="1"/>
    <s v="GBP"/>
    <x v="2735"/>
    <x v="2739"/>
    <x v="0"/>
    <x v="277"/>
    <x v="0"/>
    <x v="30"/>
    <x v="2082"/>
    <n v="22.120418848167539"/>
    <x v="2"/>
    <x v="30"/>
    <x v="2739"/>
    <x v="2735"/>
  </r>
  <r>
    <n v="2740"/>
    <s v="Vertical Garden Prototype"/>
    <s v="I am interested in testing the plant yields of this vertical garden as well as some other applications"/>
    <x v="43"/>
    <n v="310"/>
    <x v="0"/>
    <x v="0"/>
    <s v="USD"/>
    <x v="2736"/>
    <x v="2740"/>
    <x v="0"/>
    <x v="57"/>
    <x v="0"/>
    <x v="30"/>
    <x v="101"/>
    <n v="18.235294117647058"/>
    <x v="2"/>
    <x v="30"/>
    <x v="2740"/>
    <x v="2736"/>
  </r>
  <r>
    <n v="2741"/>
    <s v="Mrs. Brown and Her Lost Puppy."/>
    <s v="Help me publish my 1st children's book as an aspiring author!"/>
    <x v="6"/>
    <n v="35"/>
    <x v="2"/>
    <x v="0"/>
    <s v="USD"/>
    <x v="2737"/>
    <x v="2741"/>
    <x v="0"/>
    <x v="80"/>
    <x v="1"/>
    <x v="39"/>
    <x v="2083"/>
    <n v="8.75"/>
    <x v="3"/>
    <x v="39"/>
    <x v="2741"/>
    <x v="2737"/>
  </r>
  <r>
    <n v="2742"/>
    <s v="What a Zoo!"/>
    <s v="The pachyderms at the Denver Zoo are moving. Follow along on the convoluted journey to their new home."/>
    <x v="30"/>
    <n v="731"/>
    <x v="2"/>
    <x v="0"/>
    <s v="USD"/>
    <x v="2738"/>
    <x v="2742"/>
    <x v="0"/>
    <x v="59"/>
    <x v="1"/>
    <x v="39"/>
    <x v="2084"/>
    <n v="40.611111111111114"/>
    <x v="3"/>
    <x v="39"/>
    <x v="2742"/>
    <x v="2738"/>
  </r>
  <r>
    <n v="2743"/>
    <s v="St. Nick Jr"/>
    <s v="One Christmas every child was naughty, and Santa's son _x000a_St. Nick Jr sacrifices all his gifts over his whole life, for the children"/>
    <x v="368"/>
    <n v="0"/>
    <x v="2"/>
    <x v="0"/>
    <s v="USD"/>
    <x v="2739"/>
    <x v="2743"/>
    <x v="0"/>
    <x v="78"/>
    <x v="1"/>
    <x v="39"/>
    <x v="109"/>
    <e v="#DIV/0!"/>
    <x v="3"/>
    <x v="39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x v="0"/>
    <s v="USD"/>
    <x v="2740"/>
    <x v="2744"/>
    <x v="0"/>
    <x v="19"/>
    <x v="1"/>
    <x v="39"/>
    <x v="2085"/>
    <n v="37.954545454545453"/>
    <x v="3"/>
    <x v="39"/>
    <x v="2744"/>
    <x v="2740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x v="0"/>
    <s v="USD"/>
    <x v="2741"/>
    <x v="2745"/>
    <x v="0"/>
    <x v="72"/>
    <x v="1"/>
    <x v="39"/>
    <x v="2086"/>
    <n v="35.734693877551024"/>
    <x v="3"/>
    <x v="39"/>
    <x v="2745"/>
    <x v="2741"/>
  </r>
  <r>
    <n v="2746"/>
    <s v="How many marbles do YOU have?"/>
    <s v="An easy fun way for children to understand the physical limitations of someone with CFIDS and Fibromyalgia using marbles and a jar."/>
    <x v="9"/>
    <n v="801"/>
    <x v="2"/>
    <x v="0"/>
    <s v="USD"/>
    <x v="2742"/>
    <x v="2746"/>
    <x v="0"/>
    <x v="10"/>
    <x v="1"/>
    <x v="39"/>
    <x v="2087"/>
    <n v="42.157894736842103"/>
    <x v="3"/>
    <x v="39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x v="0"/>
    <s v="USD"/>
    <x v="2743"/>
    <x v="2747"/>
    <x v="0"/>
    <x v="80"/>
    <x v="1"/>
    <x v="39"/>
    <x v="2088"/>
    <n v="35"/>
    <x v="3"/>
    <x v="39"/>
    <x v="2747"/>
    <x v="2743"/>
  </r>
  <r>
    <n v="2748"/>
    <s v="Native American Language Book for Children"/>
    <s v="Interactive Book with Audio to learn the Ojibwe Language for Children.  Website, Ebook and more!"/>
    <x v="10"/>
    <n v="53"/>
    <x v="2"/>
    <x v="0"/>
    <s v="USD"/>
    <x v="2744"/>
    <x v="2748"/>
    <x v="0"/>
    <x v="80"/>
    <x v="1"/>
    <x v="39"/>
    <x v="550"/>
    <n v="13.25"/>
    <x v="3"/>
    <x v="39"/>
    <x v="2748"/>
    <x v="2744"/>
  </r>
  <r>
    <n v="2749"/>
    <s v="A Tree is a Tree, no matter what you see.  CHILDREN'S BOOK"/>
    <s v="Self-publishing my children's book."/>
    <x v="3"/>
    <n v="110"/>
    <x v="2"/>
    <x v="0"/>
    <s v="USD"/>
    <x v="2745"/>
    <x v="2749"/>
    <x v="0"/>
    <x v="84"/>
    <x v="1"/>
    <x v="39"/>
    <x v="2089"/>
    <n v="55"/>
    <x v="3"/>
    <x v="39"/>
    <x v="2749"/>
    <x v="2745"/>
  </r>
  <r>
    <n v="2750"/>
    <s v="My Child, My Blessing"/>
    <s v="This is a journal where parents daily write something positive about their child.  Places for pictures, too."/>
    <x v="369"/>
    <n v="0"/>
    <x v="2"/>
    <x v="0"/>
    <s v="USD"/>
    <x v="2746"/>
    <x v="2750"/>
    <x v="0"/>
    <x v="78"/>
    <x v="1"/>
    <x v="39"/>
    <x v="109"/>
    <e v="#DIV/0!"/>
    <x v="3"/>
    <x v="39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x v="0"/>
    <s v="USD"/>
    <x v="2747"/>
    <x v="2751"/>
    <x v="0"/>
    <x v="78"/>
    <x v="1"/>
    <x v="39"/>
    <x v="109"/>
    <e v="#DIV/0!"/>
    <x v="3"/>
    <x v="39"/>
    <x v="2751"/>
    <x v="2747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x v="0"/>
    <s v="USD"/>
    <x v="2748"/>
    <x v="2752"/>
    <x v="0"/>
    <x v="25"/>
    <x v="1"/>
    <x v="39"/>
    <x v="2090"/>
    <n v="39.285714285714285"/>
    <x v="3"/>
    <x v="39"/>
    <x v="2752"/>
    <x v="2748"/>
  </r>
  <r>
    <n v="2753"/>
    <s v="Dust Bunnies &amp; the Carpet Rat publishing push"/>
    <s v="Written by my daughter and myself, illustrated by Jack Wiens. Everything is complete except for publishing."/>
    <x v="13"/>
    <n v="380"/>
    <x v="2"/>
    <x v="0"/>
    <s v="USD"/>
    <x v="2749"/>
    <x v="2753"/>
    <x v="0"/>
    <x v="22"/>
    <x v="1"/>
    <x v="39"/>
    <x v="2091"/>
    <n v="47.5"/>
    <x v="3"/>
    <x v="39"/>
    <x v="2753"/>
    <x v="2749"/>
  </r>
  <r>
    <n v="2754"/>
    <s v="From here...to there!"/>
    <s v="I have been a writer all my life. But until recently never a parent. I want to write a children book for my children, and yours!"/>
    <x v="3"/>
    <n v="0"/>
    <x v="2"/>
    <x v="0"/>
    <s v="USD"/>
    <x v="2750"/>
    <x v="2754"/>
    <x v="0"/>
    <x v="78"/>
    <x v="1"/>
    <x v="39"/>
    <x v="109"/>
    <e v="#DIV/0!"/>
    <x v="3"/>
    <x v="39"/>
    <x v="2754"/>
    <x v="2750"/>
  </r>
  <r>
    <n v="2755"/>
    <s v="Children's book app: &quot;The story of Setanta&quot;"/>
    <s v="Colourful and imaginative book app for children, will be relished especially by those with Irish roots."/>
    <x v="2"/>
    <n v="260"/>
    <x v="2"/>
    <x v="17"/>
    <s v="EUR"/>
    <x v="2751"/>
    <x v="2755"/>
    <x v="0"/>
    <x v="41"/>
    <x v="1"/>
    <x v="39"/>
    <x v="2092"/>
    <n v="17.333333333333332"/>
    <x v="3"/>
    <x v="39"/>
    <x v="2755"/>
    <x v="2751"/>
  </r>
  <r>
    <n v="2756"/>
    <s v="The Most Basic of Truths"/>
    <s v="We all pray to the same God no matter what name we might refer to Him as.  Our children deserve to know this basic truth."/>
    <x v="3"/>
    <n v="1048"/>
    <x v="2"/>
    <x v="0"/>
    <s v="USD"/>
    <x v="2752"/>
    <x v="2756"/>
    <x v="0"/>
    <x v="51"/>
    <x v="1"/>
    <x v="39"/>
    <x v="156"/>
    <n v="31.757575757575758"/>
    <x v="3"/>
    <x v="39"/>
    <x v="2756"/>
    <x v="2752"/>
  </r>
  <r>
    <n v="2757"/>
    <s v="C is for Crooked"/>
    <s v="A children's letter book that Lampoons Hillary Clinton"/>
    <x v="15"/>
    <n v="10"/>
    <x v="2"/>
    <x v="0"/>
    <s v="USD"/>
    <x v="2753"/>
    <x v="2757"/>
    <x v="0"/>
    <x v="84"/>
    <x v="1"/>
    <x v="39"/>
    <x v="886"/>
    <n v="5"/>
    <x v="3"/>
    <x v="39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x v="2"/>
    <s v="AUD"/>
    <x v="2754"/>
    <x v="2758"/>
    <x v="0"/>
    <x v="79"/>
    <x v="1"/>
    <x v="39"/>
    <x v="2093"/>
    <n v="39"/>
    <x v="3"/>
    <x v="39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x v="2"/>
    <s v="AUD"/>
    <x v="2755"/>
    <x v="2759"/>
    <x v="0"/>
    <x v="84"/>
    <x v="1"/>
    <x v="39"/>
    <x v="1131"/>
    <n v="52.5"/>
    <x v="3"/>
    <x v="39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x v="1"/>
    <s v="GBP"/>
    <x v="2756"/>
    <x v="2760"/>
    <x v="0"/>
    <x v="78"/>
    <x v="1"/>
    <x v="39"/>
    <x v="109"/>
    <e v="#DIV/0!"/>
    <x v="3"/>
    <x v="39"/>
    <x v="2760"/>
    <x v="2756"/>
  </r>
  <r>
    <n v="2761"/>
    <s v="Learn U.S. Geography: Dreaming my way across The U.S."/>
    <s v="Help me give away 500 copies of my picture book so more kids will know US geography!"/>
    <x v="10"/>
    <n v="36"/>
    <x v="2"/>
    <x v="0"/>
    <s v="USD"/>
    <x v="2757"/>
    <x v="2761"/>
    <x v="0"/>
    <x v="80"/>
    <x v="1"/>
    <x v="39"/>
    <x v="174"/>
    <n v="9"/>
    <x v="3"/>
    <x v="39"/>
    <x v="2761"/>
    <x v="2757"/>
  </r>
  <r>
    <n v="2762"/>
    <s v="How to Create Your Own Magic World. Toy-making guide."/>
    <s v="How-to book of toys and games constructed from materials found in nature, recyclable and easily available."/>
    <x v="53"/>
    <n v="25"/>
    <x v="2"/>
    <x v="0"/>
    <s v="USD"/>
    <x v="2758"/>
    <x v="2762"/>
    <x v="0"/>
    <x v="29"/>
    <x v="1"/>
    <x v="39"/>
    <x v="2094"/>
    <n v="25"/>
    <x v="3"/>
    <x v="39"/>
    <x v="2762"/>
    <x v="2758"/>
  </r>
  <r>
    <n v="2763"/>
    <s v="My Christmas Star"/>
    <s v="How Santa finds childrens homes without getting lost by following certain stars."/>
    <x v="371"/>
    <n v="90"/>
    <x v="2"/>
    <x v="0"/>
    <s v="USD"/>
    <x v="2759"/>
    <x v="2763"/>
    <x v="0"/>
    <x v="83"/>
    <x v="1"/>
    <x v="39"/>
    <x v="2095"/>
    <n v="30"/>
    <x v="3"/>
    <x v="39"/>
    <x v="2763"/>
    <x v="2759"/>
  </r>
  <r>
    <n v="2764"/>
    <s v="A Growing Adventure"/>
    <s v="My Budding Bears are four teddy bears living in an enchanted garden sharing friendship, tea parties and delightful adventures."/>
    <x v="23"/>
    <n v="45"/>
    <x v="2"/>
    <x v="0"/>
    <s v="USD"/>
    <x v="2760"/>
    <x v="2764"/>
    <x v="0"/>
    <x v="80"/>
    <x v="1"/>
    <x v="39"/>
    <x v="2096"/>
    <n v="11.25"/>
    <x v="3"/>
    <x v="39"/>
    <x v="2764"/>
    <x v="2760"/>
  </r>
  <r>
    <n v="2765"/>
    <s v="A Story Book For Kids: Technology and Everyday Life"/>
    <s v="I am writing an illustrated book for children ages 3 to 7 that meshes technology in everyday life stories."/>
    <x v="23"/>
    <n v="0"/>
    <x v="2"/>
    <x v="0"/>
    <s v="USD"/>
    <x v="2761"/>
    <x v="2765"/>
    <x v="0"/>
    <x v="78"/>
    <x v="1"/>
    <x v="39"/>
    <x v="109"/>
    <e v="#DIV/0!"/>
    <x v="3"/>
    <x v="39"/>
    <x v="2765"/>
    <x v="2761"/>
  </r>
  <r>
    <n v="2766"/>
    <s v="Jambie"/>
    <s v="Jambie is a children's book geared towards kids ages 4-9 years of age. This book teaches young children about making wise decisions."/>
    <x v="10"/>
    <n v="100"/>
    <x v="2"/>
    <x v="0"/>
    <s v="USD"/>
    <x v="2762"/>
    <x v="2766"/>
    <x v="0"/>
    <x v="80"/>
    <x v="1"/>
    <x v="39"/>
    <x v="172"/>
    <n v="25"/>
    <x v="3"/>
    <x v="39"/>
    <x v="2766"/>
    <x v="2762"/>
  </r>
  <r>
    <n v="2767"/>
    <s v="the Giant Turnip"/>
    <s v="An animated bedtime story with Dedka, Babka and the rest of the family working together on a BIG problem"/>
    <x v="23"/>
    <n v="34"/>
    <x v="2"/>
    <x v="5"/>
    <s v="CAD"/>
    <x v="2763"/>
    <x v="2767"/>
    <x v="0"/>
    <x v="83"/>
    <x v="1"/>
    <x v="39"/>
    <x v="1671"/>
    <n v="11.333333333333334"/>
    <x v="3"/>
    <x v="39"/>
    <x v="2767"/>
    <x v="2763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x v="0"/>
    <s v="USD"/>
    <x v="2764"/>
    <x v="2768"/>
    <x v="0"/>
    <x v="69"/>
    <x v="1"/>
    <x v="39"/>
    <x v="2097"/>
    <n v="29.470588235294116"/>
    <x v="3"/>
    <x v="39"/>
    <x v="2768"/>
    <x v="2764"/>
  </r>
  <r>
    <n v="2769"/>
    <s v="Raph the Ninja Giraffe"/>
    <s v="Raph the Ninja Giraffe is a project that is my 5 year old sons idea, &amp; I am working with him to bring his idea to life."/>
    <x v="134"/>
    <n v="2"/>
    <x v="2"/>
    <x v="1"/>
    <s v="GBP"/>
    <x v="2765"/>
    <x v="2769"/>
    <x v="0"/>
    <x v="84"/>
    <x v="1"/>
    <x v="39"/>
    <x v="1161"/>
    <n v="1"/>
    <x v="3"/>
    <x v="39"/>
    <x v="2769"/>
    <x v="2765"/>
  </r>
  <r>
    <n v="2770"/>
    <s v="The Story Of Circle And Square"/>
    <s v="A story about two friends who part ways because they are different, then reunite after learning they both are made of atoms."/>
    <x v="22"/>
    <n v="2082.25"/>
    <x v="2"/>
    <x v="0"/>
    <s v="USD"/>
    <x v="2766"/>
    <x v="2770"/>
    <x v="0"/>
    <x v="51"/>
    <x v="1"/>
    <x v="39"/>
    <x v="2098"/>
    <n v="63.098484848484851"/>
    <x v="3"/>
    <x v="39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x v="0"/>
    <s v="USD"/>
    <x v="2767"/>
    <x v="2771"/>
    <x v="0"/>
    <x v="78"/>
    <x v="1"/>
    <x v="39"/>
    <x v="109"/>
    <e v="#DIV/0!"/>
    <x v="3"/>
    <x v="39"/>
    <x v="2771"/>
    <x v="2767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x v="0"/>
    <s v="USD"/>
    <x v="2768"/>
    <x v="2772"/>
    <x v="0"/>
    <x v="78"/>
    <x v="1"/>
    <x v="39"/>
    <x v="109"/>
    <e v="#DIV/0!"/>
    <x v="3"/>
    <x v="39"/>
    <x v="2772"/>
    <x v="2768"/>
  </r>
  <r>
    <n v="2773"/>
    <s v="The Boat That Couldn't Float"/>
    <s v="Parents know the pain of rereading bad bedtime stories. I want to write stories that all ages will enjoy"/>
    <x v="373"/>
    <n v="1"/>
    <x v="2"/>
    <x v="5"/>
    <s v="CAD"/>
    <x v="2769"/>
    <x v="2773"/>
    <x v="0"/>
    <x v="29"/>
    <x v="1"/>
    <x v="39"/>
    <x v="2099"/>
    <n v="1"/>
    <x v="3"/>
    <x v="39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x v="0"/>
    <s v="USD"/>
    <x v="2770"/>
    <x v="2774"/>
    <x v="0"/>
    <x v="62"/>
    <x v="1"/>
    <x v="39"/>
    <x v="2100"/>
    <n v="43.846153846153847"/>
    <x v="3"/>
    <x v="39"/>
    <x v="2774"/>
    <x v="2770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x v="0"/>
    <s v="USD"/>
    <x v="2771"/>
    <x v="2775"/>
    <x v="0"/>
    <x v="84"/>
    <x v="1"/>
    <x v="39"/>
    <x v="419"/>
    <n v="75"/>
    <x v="3"/>
    <x v="39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x v="0"/>
    <s v="USD"/>
    <x v="2772"/>
    <x v="2776"/>
    <x v="0"/>
    <x v="17"/>
    <x v="1"/>
    <x v="39"/>
    <x v="2101"/>
    <n v="45.972222222222221"/>
    <x v="3"/>
    <x v="39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x v="0"/>
    <s v="USD"/>
    <x v="2773"/>
    <x v="2777"/>
    <x v="0"/>
    <x v="29"/>
    <x v="1"/>
    <x v="39"/>
    <x v="119"/>
    <n v="10"/>
    <x v="3"/>
    <x v="39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x v="0"/>
    <s v="USD"/>
    <x v="2774"/>
    <x v="2778"/>
    <x v="0"/>
    <x v="41"/>
    <x v="1"/>
    <x v="39"/>
    <x v="2102"/>
    <n v="93.666666666666671"/>
    <x v="3"/>
    <x v="39"/>
    <x v="2778"/>
    <x v="2774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x v="0"/>
    <s v="USD"/>
    <x v="2775"/>
    <x v="2779"/>
    <x v="0"/>
    <x v="29"/>
    <x v="1"/>
    <x v="39"/>
    <x v="2103"/>
    <n v="53"/>
    <x v="3"/>
    <x v="39"/>
    <x v="2779"/>
    <x v="2775"/>
  </r>
  <r>
    <n v="2780"/>
    <s v="Travel with baby"/>
    <s v="Turn the World with my kids, and then write a book with the advice for traveling with baby"/>
    <x v="57"/>
    <n v="0"/>
    <x v="2"/>
    <x v="13"/>
    <s v="EUR"/>
    <x v="2776"/>
    <x v="2780"/>
    <x v="0"/>
    <x v="78"/>
    <x v="1"/>
    <x v="39"/>
    <x v="109"/>
    <e v="#DIV/0!"/>
    <x v="3"/>
    <x v="39"/>
    <x v="2780"/>
    <x v="2776"/>
  </r>
  <r>
    <n v="2781"/>
    <s v="University of Utah presents V-Day 2015-The Vagina Monologues"/>
    <s v="STRIKE, DANCE AND RISE with us at the University of Utah to end violence against women and girls!"/>
    <x v="21"/>
    <n v="1316"/>
    <x v="0"/>
    <x v="0"/>
    <s v="USD"/>
    <x v="2777"/>
    <x v="2781"/>
    <x v="0"/>
    <x v="33"/>
    <x v="0"/>
    <x v="6"/>
    <x v="2104"/>
    <n v="47"/>
    <x v="1"/>
    <x v="6"/>
    <x v="2781"/>
    <x v="2777"/>
  </r>
  <r>
    <n v="2782"/>
    <s v="Better Than Ever Productions presents Geezer Game"/>
    <s v="The premiere theatre troupe in SE Michigan offering acting opportunities for the 50+ actor."/>
    <x v="28"/>
    <n v="1200"/>
    <x v="0"/>
    <x v="0"/>
    <s v="USD"/>
    <x v="2778"/>
    <x v="2782"/>
    <x v="0"/>
    <x v="59"/>
    <x v="0"/>
    <x v="6"/>
    <x v="43"/>
    <n v="66.666666666666671"/>
    <x v="1"/>
    <x v="6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x v="1"/>
    <s v="GBP"/>
    <x v="2779"/>
    <x v="2783"/>
    <x v="0"/>
    <x v="42"/>
    <x v="0"/>
    <x v="6"/>
    <x v="1444"/>
    <n v="18.770491803278688"/>
    <x v="1"/>
    <x v="6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x v="0"/>
    <s v="USD"/>
    <x v="2780"/>
    <x v="2784"/>
    <x v="0"/>
    <x v="52"/>
    <x v="0"/>
    <x v="6"/>
    <x v="984"/>
    <n v="66.111111111111114"/>
    <x v="1"/>
    <x v="6"/>
    <x v="2784"/>
    <x v="2780"/>
  </r>
  <r>
    <n v="2785"/>
    <s v="Henry VI: The War of the Roses"/>
    <s v="Bare Theatre and Raleigh Little Theatre present Shakespeare's epic, set in a post-apocalyptic dystopia."/>
    <x v="10"/>
    <n v="5234"/>
    <x v="0"/>
    <x v="0"/>
    <s v="USD"/>
    <x v="2781"/>
    <x v="2785"/>
    <x v="0"/>
    <x v="136"/>
    <x v="0"/>
    <x v="6"/>
    <x v="212"/>
    <n v="36.859154929577464"/>
    <x v="1"/>
    <x v="6"/>
    <x v="2785"/>
    <x v="2781"/>
  </r>
  <r>
    <n v="2786"/>
    <s v="Fierce"/>
    <s v="A heart-melting farce about sex, art and the lovelorn lay-abouts of London-town."/>
    <x v="30"/>
    <n v="2946"/>
    <x v="0"/>
    <x v="1"/>
    <s v="GBP"/>
    <x v="2782"/>
    <x v="2786"/>
    <x v="0"/>
    <x v="142"/>
    <x v="0"/>
    <x v="6"/>
    <x v="2105"/>
    <n v="39.810810810810814"/>
    <x v="1"/>
    <x v="6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x v="0"/>
    <s v="USD"/>
    <x v="2783"/>
    <x v="2787"/>
    <x v="0"/>
    <x v="44"/>
    <x v="0"/>
    <x v="6"/>
    <x v="2106"/>
    <n v="31.5"/>
    <x v="1"/>
    <x v="6"/>
    <x v="2787"/>
    <x v="2783"/>
  </r>
  <r>
    <n v="2788"/>
    <s v="ACT Underground Theatre, TLDC"/>
    <s v="MOVING FORWARD! WE HAVE REACHED GOAL BUT HAVE MORE TIME!! PLEASE CONSIDER PLEDGING."/>
    <x v="13"/>
    <n v="2050"/>
    <x v="0"/>
    <x v="0"/>
    <s v="USD"/>
    <x v="2784"/>
    <x v="2788"/>
    <x v="0"/>
    <x v="9"/>
    <x v="0"/>
    <x v="6"/>
    <x v="78"/>
    <n v="102.5"/>
    <x v="1"/>
    <x v="6"/>
    <x v="2788"/>
    <x v="2784"/>
  </r>
  <r>
    <n v="2789"/>
    <s v="The Adventurers Club"/>
    <s v="BNT's Biggest Adventure So Far: Our 2015 full length production!"/>
    <x v="9"/>
    <n v="3035"/>
    <x v="0"/>
    <x v="0"/>
    <s v="USD"/>
    <x v="2785"/>
    <x v="2789"/>
    <x v="0"/>
    <x v="54"/>
    <x v="0"/>
    <x v="6"/>
    <x v="2107"/>
    <n v="126.45833333333333"/>
    <x v="1"/>
    <x v="6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x v="0"/>
    <s v="USD"/>
    <x v="2786"/>
    <x v="2790"/>
    <x v="0"/>
    <x v="36"/>
    <x v="0"/>
    <x v="6"/>
    <x v="2108"/>
    <n v="47.878787878787875"/>
    <x v="1"/>
    <x v="6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x v="0"/>
    <s v="USD"/>
    <x v="2787"/>
    <x v="2791"/>
    <x v="0"/>
    <x v="33"/>
    <x v="0"/>
    <x v="6"/>
    <x v="78"/>
    <n v="73.214285714285708"/>
    <x v="1"/>
    <x v="6"/>
    <x v="2791"/>
    <x v="2787"/>
  </r>
  <r>
    <n v="2792"/>
    <s v="That Still Small Voice Stage Play"/>
    <s v="Homeless and hopeless, this prequel tells the story of a Colorado youth who leans on her friends when family leaves her behind."/>
    <x v="13"/>
    <n v="2152"/>
    <x v="0"/>
    <x v="0"/>
    <s v="USD"/>
    <x v="2788"/>
    <x v="2792"/>
    <x v="0"/>
    <x v="54"/>
    <x v="0"/>
    <x v="6"/>
    <x v="2109"/>
    <n v="89.666666666666671"/>
    <x v="1"/>
    <x v="6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x v="2"/>
    <s v="AUD"/>
    <x v="2789"/>
    <x v="2793"/>
    <x v="0"/>
    <x v="196"/>
    <x v="0"/>
    <x v="6"/>
    <x v="2110"/>
    <n v="151.4623287671233"/>
    <x v="1"/>
    <x v="6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x v="1"/>
    <s v="GBP"/>
    <x v="2790"/>
    <x v="2794"/>
    <x v="0"/>
    <x v="83"/>
    <x v="0"/>
    <x v="6"/>
    <x v="2111"/>
    <n v="25"/>
    <x v="1"/>
    <x v="6"/>
    <x v="2794"/>
    <x v="2790"/>
  </r>
  <r>
    <n v="2795"/>
    <s v="Good Men Wanted at ANT Fest"/>
    <s v="A new play about five bad bitches who fought in the Civil War disguised as men, premiering at Ars Nova's ANT Fest."/>
    <x v="176"/>
    <n v="730"/>
    <x v="0"/>
    <x v="0"/>
    <s v="USD"/>
    <x v="2791"/>
    <x v="2795"/>
    <x v="0"/>
    <x v="9"/>
    <x v="0"/>
    <x v="6"/>
    <x v="2112"/>
    <n v="36.5"/>
    <x v="1"/>
    <x v="6"/>
    <x v="2795"/>
    <x v="2791"/>
  </r>
  <r>
    <n v="2796"/>
    <s v="Fishcakes"/>
    <s v="Fishcakes is a piece of new writing for the Camden Fringe that explores a story of love, loss, and all the â€˜little things'."/>
    <x v="134"/>
    <n v="924"/>
    <x v="0"/>
    <x v="1"/>
    <s v="GBP"/>
    <x v="2792"/>
    <x v="2796"/>
    <x v="0"/>
    <x v="64"/>
    <x v="0"/>
    <x v="6"/>
    <x v="2113"/>
    <n v="44"/>
    <x v="1"/>
    <x v="6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x v="1"/>
    <s v="GBP"/>
    <x v="2793"/>
    <x v="2797"/>
    <x v="0"/>
    <x v="225"/>
    <x v="0"/>
    <x v="6"/>
    <x v="2114"/>
    <n v="87.357553191489373"/>
    <x v="1"/>
    <x v="6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x v="1"/>
    <s v="GBP"/>
    <x v="2794"/>
    <x v="2798"/>
    <x v="0"/>
    <x v="237"/>
    <x v="0"/>
    <x v="6"/>
    <x v="578"/>
    <n v="36.474820143884891"/>
    <x v="1"/>
    <x v="6"/>
    <x v="2798"/>
    <x v="2794"/>
  </r>
  <r>
    <n v="2799"/>
    <s v="Yuri in Edinburgh"/>
    <s v="August012 make their debut at Edinburgh Fringe with their play about the absurdity of wanting to bring children into a deranged world"/>
    <x v="10"/>
    <n v="5831.74"/>
    <x v="0"/>
    <x v="1"/>
    <s v="GBP"/>
    <x v="2795"/>
    <x v="2799"/>
    <x v="0"/>
    <x v="208"/>
    <x v="0"/>
    <x v="6"/>
    <x v="2115"/>
    <n v="44.859538461538463"/>
    <x v="1"/>
    <x v="6"/>
    <x v="2799"/>
    <x v="2795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x v="1"/>
    <s v="GBP"/>
    <x v="2796"/>
    <x v="2800"/>
    <x v="0"/>
    <x v="162"/>
    <x v="0"/>
    <x v="6"/>
    <x v="2116"/>
    <n v="42.903225806451616"/>
    <x v="1"/>
    <x v="6"/>
    <x v="2800"/>
    <x v="2796"/>
  </r>
  <r>
    <n v="2801"/>
    <s v="A Dream Play"/>
    <s v="Arise Theatre Company's production of August Strindberg's expressionist masterpiece 'A Dream Play'."/>
    <x v="2"/>
    <n v="666"/>
    <x v="0"/>
    <x v="2"/>
    <s v="AUD"/>
    <x v="2797"/>
    <x v="2801"/>
    <x v="0"/>
    <x v="62"/>
    <x v="0"/>
    <x v="6"/>
    <x v="2117"/>
    <n v="51.230769230769234"/>
    <x v="1"/>
    <x v="6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x v="1"/>
    <s v="GBP"/>
    <x v="2798"/>
    <x v="2802"/>
    <x v="0"/>
    <x v="240"/>
    <x v="0"/>
    <x v="6"/>
    <x v="2118"/>
    <n v="33.944444444444443"/>
    <x v="1"/>
    <x v="6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x v="0"/>
    <s v="USD"/>
    <x v="2799"/>
    <x v="2803"/>
    <x v="0"/>
    <x v="261"/>
    <x v="0"/>
    <x v="6"/>
    <x v="2119"/>
    <n v="90.744680851063833"/>
    <x v="1"/>
    <x v="6"/>
    <x v="2803"/>
    <x v="2799"/>
  </r>
  <r>
    <n v="2804"/>
    <s v="The Piano Man"/>
    <s v="The real-life story of the mysterious 'Piano Man' who washed ashore with no memory; with no speech; but with an amazing ability..."/>
    <x v="28"/>
    <n v="1150"/>
    <x v="0"/>
    <x v="1"/>
    <s v="GBP"/>
    <x v="2800"/>
    <x v="2804"/>
    <x v="0"/>
    <x v="23"/>
    <x v="0"/>
    <x v="6"/>
    <x v="935"/>
    <n v="50"/>
    <x v="1"/>
    <x v="6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x v="1"/>
    <s v="GBP"/>
    <x v="2801"/>
    <x v="2805"/>
    <x v="0"/>
    <x v="59"/>
    <x v="0"/>
    <x v="6"/>
    <x v="1007"/>
    <n v="24.444444444444443"/>
    <x v="1"/>
    <x v="6"/>
    <x v="2805"/>
    <x v="2801"/>
  </r>
  <r>
    <n v="2806"/>
    <s v="And Now: The World!"/>
    <s v="A one woman show about the challenges of being a feminist in a digital age. Touring 6 UK cities. Now with Stretch Goals!"/>
    <x v="9"/>
    <n v="3363"/>
    <x v="0"/>
    <x v="1"/>
    <s v="GBP"/>
    <x v="2802"/>
    <x v="2806"/>
    <x v="0"/>
    <x v="88"/>
    <x v="0"/>
    <x v="6"/>
    <x v="2120"/>
    <n v="44.25"/>
    <x v="1"/>
    <x v="6"/>
    <x v="2806"/>
    <x v="2802"/>
  </r>
  <r>
    <n v="2807"/>
    <s v="The Commission Theatre Co."/>
    <s v="Bringing Shakespeare back to the Playwrights"/>
    <x v="10"/>
    <n v="6300"/>
    <x v="0"/>
    <x v="0"/>
    <s v="USD"/>
    <x v="2803"/>
    <x v="2807"/>
    <x v="0"/>
    <x v="251"/>
    <x v="0"/>
    <x v="6"/>
    <x v="582"/>
    <n v="67.741935483870961"/>
    <x v="1"/>
    <x v="6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x v="0"/>
    <s v="USD"/>
    <x v="2804"/>
    <x v="2808"/>
    <x v="0"/>
    <x v="50"/>
    <x v="0"/>
    <x v="6"/>
    <x v="2121"/>
    <n v="65.376811594202906"/>
    <x v="1"/>
    <x v="6"/>
    <x v="2808"/>
    <x v="2804"/>
  </r>
  <r>
    <n v="2809"/>
    <s v="Sugarglass Theatre"/>
    <s v="Sugarglass is a Dublin based theatre company committed to international collaboration. 2016 sees the launch of their NYC division."/>
    <x v="30"/>
    <n v="2560"/>
    <x v="0"/>
    <x v="0"/>
    <s v="USD"/>
    <x v="2805"/>
    <x v="2809"/>
    <x v="0"/>
    <x v="64"/>
    <x v="0"/>
    <x v="6"/>
    <x v="2122"/>
    <n v="121.9047619047619"/>
    <x v="1"/>
    <x v="6"/>
    <x v="2809"/>
    <x v="2805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x v="0"/>
    <s v="USD"/>
    <x v="2806"/>
    <x v="2810"/>
    <x v="0"/>
    <x v="7"/>
    <x v="0"/>
    <x v="6"/>
    <x v="2123"/>
    <n v="47.456140350877192"/>
    <x v="1"/>
    <x v="6"/>
    <x v="2810"/>
    <x v="2806"/>
  </r>
  <r>
    <n v="2811"/>
    <s v="Ray Gunn and Starburst"/>
    <s v="Ray Gunn and Starburst is an audio sci-fi/comedy sending up the tropes of classic and pulp science-fiction."/>
    <x v="3"/>
    <n v="10027"/>
    <x v="0"/>
    <x v="1"/>
    <s v="GBP"/>
    <x v="2807"/>
    <x v="2811"/>
    <x v="0"/>
    <x v="52"/>
    <x v="0"/>
    <x v="6"/>
    <x v="2124"/>
    <n v="92.842592592592595"/>
    <x v="1"/>
    <x v="6"/>
    <x v="2811"/>
    <x v="2807"/>
  </r>
  <r>
    <n v="2812"/>
    <s v="BULL by Mike Bartlett at the Coal Mine Theatre"/>
    <s v="&quot;A short, nasty and razor sharp play in one of Toronto's hottest new &quot;off-off Broadway&quot; style venues."/>
    <x v="10"/>
    <n v="5665"/>
    <x v="0"/>
    <x v="5"/>
    <s v="CAD"/>
    <x v="2808"/>
    <x v="2812"/>
    <x v="0"/>
    <x v="183"/>
    <x v="0"/>
    <x v="6"/>
    <x v="2125"/>
    <n v="68.253012048192772"/>
    <x v="1"/>
    <x v="6"/>
    <x v="2812"/>
    <x v="2808"/>
  </r>
  <r>
    <n v="2813"/>
    <s v="Hi, Are You Single? by Ryan J. Haddad"/>
    <s v="Ryan has a higher sex drive than you. He also has cerebral palsy. Join him for his hilarious and poignant new solo show!"/>
    <x v="70"/>
    <n v="3572.12"/>
    <x v="0"/>
    <x v="0"/>
    <s v="USD"/>
    <x v="2809"/>
    <x v="2813"/>
    <x v="0"/>
    <x v="93"/>
    <x v="0"/>
    <x v="6"/>
    <x v="2126"/>
    <n v="37.209583333333335"/>
    <x v="1"/>
    <x v="6"/>
    <x v="2813"/>
    <x v="2809"/>
  </r>
  <r>
    <n v="2814"/>
    <s v="Stitching by Anthony Neilson"/>
    <s v="Stitching is a play exploring how a couple cope with the loss of their child. It will run for a month at The Drayton Arms Theatre."/>
    <x v="15"/>
    <n v="1616"/>
    <x v="0"/>
    <x v="1"/>
    <s v="GBP"/>
    <x v="2810"/>
    <x v="2814"/>
    <x v="0"/>
    <x v="31"/>
    <x v="0"/>
    <x v="6"/>
    <x v="2127"/>
    <n v="25.25"/>
    <x v="1"/>
    <x v="6"/>
    <x v="2814"/>
    <x v="2810"/>
  </r>
  <r>
    <n v="2815"/>
    <s v="Widow's Wedding Dress"/>
    <s v="Set in 1950s Northern Ireland, this play tells the story of two sisters in a community of Travellers, or Irish Gypsies."/>
    <x v="49"/>
    <n v="605"/>
    <x v="0"/>
    <x v="5"/>
    <s v="CAD"/>
    <x v="2811"/>
    <x v="2815"/>
    <x v="0"/>
    <x v="25"/>
    <x v="0"/>
    <x v="6"/>
    <x v="1003"/>
    <n v="43.214285714285715"/>
    <x v="1"/>
    <x v="6"/>
    <x v="2815"/>
    <x v="2811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x v="1"/>
    <s v="GBP"/>
    <x v="2812"/>
    <x v="2816"/>
    <x v="0"/>
    <x v="39"/>
    <x v="0"/>
    <x v="6"/>
    <x v="2128"/>
    <n v="25.130177514792898"/>
    <x v="1"/>
    <x v="6"/>
    <x v="2816"/>
    <x v="2812"/>
  </r>
  <r>
    <n v="2817"/>
    <s v="After The End"/>
    <s v="Let Go Theatre Co's very first production is going ahead in June 2015. Help support a brand new theatre co as we begin our adventure"/>
    <x v="20"/>
    <n v="780"/>
    <x v="0"/>
    <x v="1"/>
    <s v="GBP"/>
    <x v="2813"/>
    <x v="2817"/>
    <x v="0"/>
    <x v="51"/>
    <x v="0"/>
    <x v="6"/>
    <x v="2129"/>
    <n v="23.636363636363637"/>
    <x v="1"/>
    <x v="6"/>
    <x v="2817"/>
    <x v="2813"/>
  </r>
  <r>
    <n v="2818"/>
    <s v="Joe West's THEATER OF DEATH"/>
    <s v="Joe West and his wonderful theater company THEATER OF DEATH present original plays both horrific and comical."/>
    <x v="3"/>
    <n v="10603"/>
    <x v="0"/>
    <x v="0"/>
    <s v="USD"/>
    <x v="2814"/>
    <x v="2818"/>
    <x v="0"/>
    <x v="332"/>
    <x v="0"/>
    <x v="6"/>
    <x v="2130"/>
    <n v="103.95098039215686"/>
    <x v="1"/>
    <x v="6"/>
    <x v="2818"/>
    <x v="2814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x v="1"/>
    <s v="GBP"/>
    <x v="2815"/>
    <x v="2819"/>
    <x v="0"/>
    <x v="201"/>
    <x v="0"/>
    <x v="6"/>
    <x v="2131"/>
    <n v="50.384615384615387"/>
    <x v="1"/>
    <x v="6"/>
    <x v="2819"/>
    <x v="2815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x v="1"/>
    <s v="GBP"/>
    <x v="2816"/>
    <x v="2820"/>
    <x v="0"/>
    <x v="9"/>
    <x v="0"/>
    <x v="6"/>
    <x v="1627"/>
    <n v="13.6"/>
    <x v="1"/>
    <x v="6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x v="1"/>
    <s v="GBP"/>
    <x v="2817"/>
    <x v="2821"/>
    <x v="0"/>
    <x v="2"/>
    <x v="0"/>
    <x v="6"/>
    <x v="31"/>
    <n v="28.571428571428573"/>
    <x v="1"/>
    <x v="6"/>
    <x v="2821"/>
    <x v="2817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x v="0"/>
    <s v="USD"/>
    <x v="2818"/>
    <x v="2822"/>
    <x v="0"/>
    <x v="225"/>
    <x v="0"/>
    <x v="6"/>
    <x v="31"/>
    <n v="63.829787234042556"/>
    <x v="1"/>
    <x v="6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x v="1"/>
    <s v="GBP"/>
    <x v="2819"/>
    <x v="2823"/>
    <x v="0"/>
    <x v="25"/>
    <x v="0"/>
    <x v="6"/>
    <x v="1014"/>
    <n v="8.8571428571428577"/>
    <x v="1"/>
    <x v="6"/>
    <x v="2823"/>
    <x v="2819"/>
  </r>
  <r>
    <n v="2824"/>
    <s v="The Rooftop"/>
    <s v="I wrote a One Act play called The Rooftop for a Female Playwright's festival. Every little bit helps!"/>
    <x v="81"/>
    <n v="760"/>
    <x v="0"/>
    <x v="0"/>
    <s v="USD"/>
    <x v="2820"/>
    <x v="2824"/>
    <x v="0"/>
    <x v="41"/>
    <x v="0"/>
    <x v="6"/>
    <x v="2132"/>
    <n v="50.666666666666664"/>
    <x v="1"/>
    <x v="6"/>
    <x v="2824"/>
    <x v="2820"/>
  </r>
  <r>
    <n v="2825"/>
    <s v="The Night Before Christmas"/>
    <s v="Help Saltmine Theatre Company tell the exciting story of St Nicholas and the importance of gratefulness in their new Christmas show."/>
    <x v="9"/>
    <n v="3100"/>
    <x v="0"/>
    <x v="1"/>
    <s v="GBP"/>
    <x v="2821"/>
    <x v="2825"/>
    <x v="0"/>
    <x v="13"/>
    <x v="0"/>
    <x v="6"/>
    <x v="101"/>
    <n v="60.784313725490193"/>
    <x v="1"/>
    <x v="6"/>
    <x v="2825"/>
    <x v="2821"/>
  </r>
  <r>
    <n v="2826"/>
    <s v="Mickey &amp; Worm: The Tour"/>
    <s v="Mickey &amp; Worm is a Noir stage experience, written by Santa Paula playwright John McKinley and back again on tour by popular demand!"/>
    <x v="13"/>
    <n v="2155"/>
    <x v="0"/>
    <x v="0"/>
    <s v="USD"/>
    <x v="2822"/>
    <x v="2826"/>
    <x v="0"/>
    <x v="10"/>
    <x v="0"/>
    <x v="6"/>
    <x v="2133"/>
    <n v="113.42105263157895"/>
    <x v="1"/>
    <x v="6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x v="0"/>
    <s v="USD"/>
    <x v="2823"/>
    <x v="2827"/>
    <x v="0"/>
    <x v="23"/>
    <x v="0"/>
    <x v="6"/>
    <x v="966"/>
    <n v="104.56521739130434"/>
    <x v="1"/>
    <x v="6"/>
    <x v="2827"/>
    <x v="2823"/>
  </r>
  <r>
    <n v="2828"/>
    <s v="Peace In Our Time"/>
    <s v="The Battle of Britain has been lost; London is occupied, who can you trust? Help produce this classic piece of theatre. Drama for now."/>
    <x v="196"/>
    <n v="9536"/>
    <x v="0"/>
    <x v="1"/>
    <s v="GBP"/>
    <x v="2824"/>
    <x v="2828"/>
    <x v="0"/>
    <x v="174"/>
    <x v="0"/>
    <x v="6"/>
    <x v="2134"/>
    <n v="98.30927835051547"/>
    <x v="1"/>
    <x v="6"/>
    <x v="2828"/>
    <x v="2824"/>
  </r>
  <r>
    <n v="2829"/>
    <s v="MUMBURGER by Sarah Kosar"/>
    <s v="In a visceral new play about family, grief and red meat, Sarah Kosar (Royal Court) asks how far we'd go to connect with those we love."/>
    <x v="30"/>
    <n v="2663"/>
    <x v="0"/>
    <x v="1"/>
    <s v="GBP"/>
    <x v="2825"/>
    <x v="2829"/>
    <x v="0"/>
    <x v="88"/>
    <x v="0"/>
    <x v="6"/>
    <x v="2135"/>
    <n v="35.039473684210527"/>
    <x v="1"/>
    <x v="6"/>
    <x v="2829"/>
    <x v="2825"/>
  </r>
  <r>
    <n v="2830"/>
    <s v="Nakhtik and Avalon"/>
    <s v="Avalon is a new South African Township play and Nakhtik is a  danced political lecture."/>
    <x v="9"/>
    <n v="3000"/>
    <x v="0"/>
    <x v="0"/>
    <s v="USD"/>
    <x v="2826"/>
    <x v="2830"/>
    <x v="0"/>
    <x v="202"/>
    <x v="0"/>
    <x v="6"/>
    <x v="31"/>
    <n v="272.72727272727275"/>
    <x v="1"/>
    <x v="6"/>
    <x v="2830"/>
    <x v="2826"/>
  </r>
  <r>
    <n v="2831"/>
    <s v="Tackett &amp; Pyke put on a Play"/>
    <s v="We each wrote a play and would like to produce them for you for nothing more than art's sake!"/>
    <x v="9"/>
    <n v="3320"/>
    <x v="0"/>
    <x v="0"/>
    <s v="USD"/>
    <x v="2827"/>
    <x v="2831"/>
    <x v="0"/>
    <x v="47"/>
    <x v="0"/>
    <x v="6"/>
    <x v="1934"/>
    <n v="63.846153846153847"/>
    <x v="1"/>
    <x v="6"/>
    <x v="2831"/>
    <x v="2827"/>
  </r>
  <r>
    <n v="2832"/>
    <s v="Secret Diaries"/>
    <s v="Charting the big stuff in life from dance routines to coming out; exploring homophobia, family, friendship &amp; finding your own voice."/>
    <x v="30"/>
    <n v="2867.99"/>
    <x v="0"/>
    <x v="1"/>
    <s v="GBP"/>
    <x v="2828"/>
    <x v="2832"/>
    <x v="0"/>
    <x v="195"/>
    <x v="0"/>
    <x v="6"/>
    <x v="2136"/>
    <n v="30.189368421052631"/>
    <x v="1"/>
    <x v="6"/>
    <x v="2832"/>
    <x v="2828"/>
  </r>
  <r>
    <n v="2833"/>
    <s v="Star Man Rocket Man"/>
    <s v="A new play about exploring outer space"/>
    <x v="200"/>
    <n v="2923"/>
    <x v="0"/>
    <x v="0"/>
    <s v="USD"/>
    <x v="2829"/>
    <x v="2833"/>
    <x v="0"/>
    <x v="2"/>
    <x v="0"/>
    <x v="6"/>
    <x v="2137"/>
    <n v="83.51428571428572"/>
    <x v="1"/>
    <x v="6"/>
    <x v="2833"/>
    <x v="2829"/>
  </r>
  <r>
    <n v="2834"/>
    <s v="Thank You For Smoking"/>
    <s v="Thank You For Smoking. A play about love, 5 trillion cigarettes and how the Flintstones earned the tobacco industry millions."/>
    <x v="134"/>
    <n v="1360"/>
    <x v="0"/>
    <x v="1"/>
    <s v="GBP"/>
    <x v="2830"/>
    <x v="2834"/>
    <x v="0"/>
    <x v="64"/>
    <x v="0"/>
    <x v="6"/>
    <x v="2138"/>
    <n v="64.761904761904759"/>
    <x v="1"/>
    <x v="6"/>
    <x v="2834"/>
    <x v="2830"/>
  </r>
  <r>
    <n v="2835"/>
    <s v="Land of the Three Towers"/>
    <s v="A celebratory community theatre project about the Focus E15 Occupation of empty council homes on Carpenters Estate."/>
    <x v="28"/>
    <n v="1870.99"/>
    <x v="0"/>
    <x v="1"/>
    <s v="GBP"/>
    <x v="2831"/>
    <x v="2835"/>
    <x v="0"/>
    <x v="251"/>
    <x v="0"/>
    <x v="6"/>
    <x v="2139"/>
    <n v="20.118172043010752"/>
    <x v="1"/>
    <x v="6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x v="0"/>
    <s v="USD"/>
    <x v="2832"/>
    <x v="2836"/>
    <x v="0"/>
    <x v="202"/>
    <x v="0"/>
    <x v="6"/>
    <x v="919"/>
    <n v="44.090909090909093"/>
    <x v="1"/>
    <x v="6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x v="5"/>
    <s v="CAD"/>
    <x v="2833"/>
    <x v="2837"/>
    <x v="0"/>
    <x v="64"/>
    <x v="0"/>
    <x v="6"/>
    <x v="31"/>
    <n v="40.476190476190474"/>
    <x v="1"/>
    <x v="6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x v="0"/>
    <s v="USD"/>
    <x v="2834"/>
    <x v="2838"/>
    <x v="0"/>
    <x v="241"/>
    <x v="0"/>
    <x v="6"/>
    <x v="966"/>
    <n v="44.537037037037038"/>
    <x v="1"/>
    <x v="6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x v="0"/>
    <s v="USD"/>
    <x v="2835"/>
    <x v="2839"/>
    <x v="0"/>
    <x v="162"/>
    <x v="0"/>
    <x v="6"/>
    <x v="2140"/>
    <n v="125.80645161290323"/>
    <x v="1"/>
    <x v="6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x v="1"/>
    <s v="GBP"/>
    <x v="2836"/>
    <x v="2840"/>
    <x v="0"/>
    <x v="462"/>
    <x v="0"/>
    <x v="6"/>
    <x v="87"/>
    <n v="19.696969696969695"/>
    <x v="1"/>
    <x v="6"/>
    <x v="2840"/>
    <x v="2836"/>
  </r>
  <r>
    <n v="2841"/>
    <s v="The Dead Loss"/>
    <s v="1920's London; two brothers try to make a name for themselves in the underground crime world but encounter a ruthless Irish mob boss."/>
    <x v="28"/>
    <n v="10"/>
    <x v="2"/>
    <x v="1"/>
    <s v="GBP"/>
    <x v="2837"/>
    <x v="2841"/>
    <x v="0"/>
    <x v="29"/>
    <x v="1"/>
    <x v="6"/>
    <x v="460"/>
    <n v="10"/>
    <x v="1"/>
    <x v="6"/>
    <x v="2841"/>
    <x v="2837"/>
  </r>
  <r>
    <n v="2842"/>
    <s v="HIDDEN: The FCO Plays"/>
    <s v="A play performed at the FCO Global Summit on the Preventing Sexual Violence Initiative, hosted by William Hague and Angelina Jolie"/>
    <x v="15"/>
    <n v="0"/>
    <x v="2"/>
    <x v="1"/>
    <s v="GBP"/>
    <x v="2838"/>
    <x v="2842"/>
    <x v="0"/>
    <x v="78"/>
    <x v="1"/>
    <x v="6"/>
    <x v="109"/>
    <e v="#DIV/0!"/>
    <x v="1"/>
    <x v="6"/>
    <x v="2842"/>
    <x v="2838"/>
  </r>
  <r>
    <n v="2843"/>
    <s v="Summer Adaptation of Fallen Angels"/>
    <s v="We're high school students directing a film adaptation of the play, Fallen Angels, written by NoÃ«l Coward and set in the 1920's."/>
    <x v="38"/>
    <n v="0"/>
    <x v="2"/>
    <x v="0"/>
    <s v="USD"/>
    <x v="2839"/>
    <x v="2843"/>
    <x v="0"/>
    <x v="78"/>
    <x v="1"/>
    <x v="6"/>
    <x v="109"/>
    <e v="#DIV/0!"/>
    <x v="1"/>
    <x v="6"/>
    <x v="2843"/>
    <x v="2839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x v="15"/>
    <s v="EUR"/>
    <x v="2840"/>
    <x v="2844"/>
    <x v="0"/>
    <x v="29"/>
    <x v="1"/>
    <x v="6"/>
    <x v="2141"/>
    <n v="30"/>
    <x v="1"/>
    <x v="6"/>
    <x v="2844"/>
    <x v="2840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x v="0"/>
    <s v="USD"/>
    <x v="2841"/>
    <x v="2845"/>
    <x v="0"/>
    <x v="70"/>
    <x v="1"/>
    <x v="6"/>
    <x v="2142"/>
    <n v="60.666666666666664"/>
    <x v="1"/>
    <x v="6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x v="0"/>
    <s v="USD"/>
    <x v="2842"/>
    <x v="2846"/>
    <x v="0"/>
    <x v="78"/>
    <x v="1"/>
    <x v="6"/>
    <x v="109"/>
    <e v="#DIV/0!"/>
    <x v="1"/>
    <x v="6"/>
    <x v="2846"/>
    <x v="2842"/>
  </r>
  <r>
    <n v="2847"/>
    <s v="COLOR ME"/>
    <s v="Dark secrets come to light when Mariah meets Stella. They find a way to face the south's largest elephant in the room: RACISM."/>
    <x v="13"/>
    <n v="0"/>
    <x v="2"/>
    <x v="0"/>
    <s v="USD"/>
    <x v="2843"/>
    <x v="2847"/>
    <x v="0"/>
    <x v="78"/>
    <x v="1"/>
    <x v="6"/>
    <x v="109"/>
    <e v="#DIV/0!"/>
    <x v="1"/>
    <x v="6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x v="0"/>
    <s v="USD"/>
    <x v="2844"/>
    <x v="2848"/>
    <x v="0"/>
    <x v="83"/>
    <x v="1"/>
    <x v="6"/>
    <x v="418"/>
    <n v="23.333333333333332"/>
    <x v="1"/>
    <x v="6"/>
    <x v="2848"/>
    <x v="2844"/>
  </r>
  <r>
    <n v="2849"/>
    <s v="100, Acre Wood"/>
    <s v="NonSens!cal tackles the struggles of four people with mental health issues/disorders inspired by A.A Milne's Winnie the Pooh"/>
    <x v="2"/>
    <n v="5"/>
    <x v="2"/>
    <x v="1"/>
    <s v="GBP"/>
    <x v="2845"/>
    <x v="2849"/>
    <x v="0"/>
    <x v="29"/>
    <x v="1"/>
    <x v="6"/>
    <x v="460"/>
    <n v="5"/>
    <x v="1"/>
    <x v="6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x v="0"/>
    <s v="USD"/>
    <x v="2846"/>
    <x v="2850"/>
    <x v="0"/>
    <x v="62"/>
    <x v="1"/>
    <x v="6"/>
    <x v="2143"/>
    <n v="23.923076923076923"/>
    <x v="1"/>
    <x v="6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x v="17"/>
    <s v="EUR"/>
    <x v="2847"/>
    <x v="2851"/>
    <x v="0"/>
    <x v="78"/>
    <x v="1"/>
    <x v="6"/>
    <x v="109"/>
    <e v="#DIV/0!"/>
    <x v="1"/>
    <x v="6"/>
    <x v="2851"/>
    <x v="2847"/>
  </r>
  <r>
    <n v="2852"/>
    <s v="Freedom Train"/>
    <s v="Just one time back to the past on the Freedom Train will open your eyes and your lives will never ever be the same!"/>
    <x v="10"/>
    <n v="95"/>
    <x v="2"/>
    <x v="0"/>
    <s v="USD"/>
    <x v="2848"/>
    <x v="2852"/>
    <x v="0"/>
    <x v="79"/>
    <x v="1"/>
    <x v="6"/>
    <x v="1160"/>
    <n v="15.833333333333334"/>
    <x v="1"/>
    <x v="6"/>
    <x v="2852"/>
    <x v="2848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x v="5"/>
    <s v="CAD"/>
    <x v="2849"/>
    <x v="2853"/>
    <x v="0"/>
    <x v="78"/>
    <x v="1"/>
    <x v="6"/>
    <x v="109"/>
    <e v="#DIV/0!"/>
    <x v="1"/>
    <x v="6"/>
    <x v="2853"/>
    <x v="2849"/>
  </r>
  <r>
    <n v="2854"/>
    <s v="Ultimate Political Selfie!"/>
    <s v="Almost Random Theatre's play about a candidate - with no policies - who is seeking election in May 2015"/>
    <x v="28"/>
    <n v="417"/>
    <x v="2"/>
    <x v="1"/>
    <s v="GBP"/>
    <x v="2850"/>
    <x v="2854"/>
    <x v="0"/>
    <x v="25"/>
    <x v="1"/>
    <x v="6"/>
    <x v="2144"/>
    <n v="29.785714285714285"/>
    <x v="1"/>
    <x v="6"/>
    <x v="2854"/>
    <x v="2850"/>
  </r>
  <r>
    <n v="2855"/>
    <s v="STAGE READING for TETCNY"/>
    <s v="Raising funds to have a private stage reading for an upcoming play from THE ENSEMBLE THEATRE COMPANY OF NEW YORK (www.tetcny.org)"/>
    <x v="20"/>
    <n v="300"/>
    <x v="2"/>
    <x v="0"/>
    <s v="USD"/>
    <x v="2851"/>
    <x v="2855"/>
    <x v="0"/>
    <x v="81"/>
    <x v="1"/>
    <x v="6"/>
    <x v="2145"/>
    <n v="60"/>
    <x v="1"/>
    <x v="6"/>
    <x v="2855"/>
    <x v="2851"/>
  </r>
  <r>
    <n v="2856"/>
    <s v="The JOkeress Going Live"/>
    <s v="This will be the fifth play of The Jokeress, based on the ebook/paperback novelette series. It is scifi, suspense, terror, and noir."/>
    <x v="9"/>
    <n v="146"/>
    <x v="2"/>
    <x v="0"/>
    <s v="USD"/>
    <x v="2852"/>
    <x v="2856"/>
    <x v="0"/>
    <x v="79"/>
    <x v="1"/>
    <x v="6"/>
    <x v="2146"/>
    <n v="24.333333333333332"/>
    <x v="1"/>
    <x v="6"/>
    <x v="2856"/>
    <x v="2852"/>
  </r>
  <r>
    <n v="2857"/>
    <s v="Los Tradicionales"/>
    <s v="Somos una compaÃ±Ã­a de teatro independiente. Y en el 2017 queremos arrancar con el montaje de 3 obras._x000a_3 elencos, 3 espacios."/>
    <x v="114"/>
    <n v="7500"/>
    <x v="2"/>
    <x v="14"/>
    <s v="MXN"/>
    <x v="2853"/>
    <x v="2857"/>
    <x v="0"/>
    <x v="41"/>
    <x v="1"/>
    <x v="6"/>
    <x v="2147"/>
    <n v="500"/>
    <x v="1"/>
    <x v="6"/>
    <x v="2857"/>
    <x v="2853"/>
  </r>
  <r>
    <n v="2858"/>
    <s v="Gay Party Superposh 'Winter Wonderland'"/>
    <s v="Een Gay Party in het centrum van Amersfoort. _x000a_Een geweldige avond uit, met een show, optredens en DJ's."/>
    <x v="28"/>
    <n v="0"/>
    <x v="2"/>
    <x v="9"/>
    <s v="EUR"/>
    <x v="2854"/>
    <x v="2858"/>
    <x v="0"/>
    <x v="78"/>
    <x v="1"/>
    <x v="6"/>
    <x v="109"/>
    <e v="#DIV/0!"/>
    <x v="1"/>
    <x v="6"/>
    <x v="2858"/>
    <x v="2854"/>
  </r>
  <r>
    <n v="2859"/>
    <s v="Grover Theatre Company (GTC)"/>
    <s v="A theatre company that will create works to inspire young people and get everyone involved."/>
    <x v="13"/>
    <n v="35"/>
    <x v="2"/>
    <x v="2"/>
    <s v="AUD"/>
    <x v="2855"/>
    <x v="2859"/>
    <x v="0"/>
    <x v="29"/>
    <x v="1"/>
    <x v="6"/>
    <x v="1922"/>
    <n v="35"/>
    <x v="1"/>
    <x v="6"/>
    <x v="2859"/>
    <x v="2855"/>
  </r>
  <r>
    <n v="2860"/>
    <s v="Macbeth For President 2016"/>
    <s v="The Bard's classic tale set in the 2016 Presidential Campaign. Power, corruption, greed, and conspiracy. How far are you willing to go?"/>
    <x v="23"/>
    <n v="266"/>
    <x v="2"/>
    <x v="0"/>
    <s v="USD"/>
    <x v="2856"/>
    <x v="2860"/>
    <x v="0"/>
    <x v="82"/>
    <x v="1"/>
    <x v="6"/>
    <x v="2148"/>
    <n v="29.555555555555557"/>
    <x v="1"/>
    <x v="6"/>
    <x v="2860"/>
    <x v="2856"/>
  </r>
  <r>
    <n v="2861"/>
    <s v="Julius Caesar"/>
    <s v="The University of Queensland Drama Production Course is putting on an adaptation of William Shakespeares Julius Caesar"/>
    <x v="49"/>
    <n v="80"/>
    <x v="2"/>
    <x v="2"/>
    <s v="AUD"/>
    <x v="2857"/>
    <x v="2861"/>
    <x v="0"/>
    <x v="83"/>
    <x v="1"/>
    <x v="6"/>
    <x v="2149"/>
    <n v="26.666666666666668"/>
    <x v="1"/>
    <x v="6"/>
    <x v="2861"/>
    <x v="2857"/>
  </r>
  <r>
    <n v="2862"/>
    <s v="Get Your Life Back"/>
    <s v="&quot;Get Your Life Back&quot; is a dynamic stage play that deals with true issues of life that reign in the lives of many people everyday."/>
    <x v="83"/>
    <n v="55"/>
    <x v="2"/>
    <x v="0"/>
    <s v="USD"/>
    <x v="2858"/>
    <x v="2862"/>
    <x v="0"/>
    <x v="83"/>
    <x v="1"/>
    <x v="6"/>
    <x v="2150"/>
    <n v="18.333333333333332"/>
    <x v="1"/>
    <x v="6"/>
    <x v="2862"/>
    <x v="2858"/>
  </r>
  <r>
    <n v="2863"/>
    <s v="Equality Theatre"/>
    <s v="I would like to start a Acting Company that supports and includes LGBTQ youth and young adults in very conservative North Texas"/>
    <x v="63"/>
    <n v="20"/>
    <x v="2"/>
    <x v="0"/>
    <s v="USD"/>
    <x v="2859"/>
    <x v="2863"/>
    <x v="0"/>
    <x v="29"/>
    <x v="1"/>
    <x v="6"/>
    <x v="167"/>
    <n v="20"/>
    <x v="1"/>
    <x v="6"/>
    <x v="2863"/>
    <x v="2859"/>
  </r>
  <r>
    <n v="2864"/>
    <s v="'Haunting Julia' by Alan Ayckbourn"/>
    <s v="Accessible, original theatre for all!"/>
    <x v="30"/>
    <n v="40"/>
    <x v="2"/>
    <x v="1"/>
    <s v="GBP"/>
    <x v="2860"/>
    <x v="2864"/>
    <x v="0"/>
    <x v="83"/>
    <x v="1"/>
    <x v="6"/>
    <x v="1462"/>
    <n v="13.333333333333334"/>
    <x v="1"/>
    <x v="6"/>
    <x v="2864"/>
    <x v="2860"/>
  </r>
  <r>
    <n v="2865"/>
    <s v="FRINGE 2015 by YER Productions"/>
    <s v="Prepare to be Swept Away. Three short plays from three master playwrights; LANDFALL, SNIPER and DANGERS of TOBACCO!"/>
    <x v="374"/>
    <n v="0"/>
    <x v="2"/>
    <x v="0"/>
    <s v="USD"/>
    <x v="2861"/>
    <x v="2865"/>
    <x v="0"/>
    <x v="78"/>
    <x v="1"/>
    <x v="6"/>
    <x v="109"/>
    <e v="#DIV/0!"/>
    <x v="1"/>
    <x v="6"/>
    <x v="2865"/>
    <x v="2861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x v="0"/>
    <s v="USD"/>
    <x v="2862"/>
    <x v="2866"/>
    <x v="0"/>
    <x v="84"/>
    <x v="1"/>
    <x v="6"/>
    <x v="2151"/>
    <n v="22.5"/>
    <x v="1"/>
    <x v="6"/>
    <x v="2866"/>
    <x v="2862"/>
  </r>
  <r>
    <n v="2867"/>
    <s v="A Midsummer Night's Dream"/>
    <s v="This production is being put together by Wilson's newest professional theater company, the Wyldepine Players in conjunction w/ Taiplab"/>
    <x v="30"/>
    <n v="504"/>
    <x v="2"/>
    <x v="0"/>
    <s v="USD"/>
    <x v="2863"/>
    <x v="2867"/>
    <x v="0"/>
    <x v="73"/>
    <x v="1"/>
    <x v="6"/>
    <x v="2152"/>
    <n v="50.4"/>
    <x v="1"/>
    <x v="6"/>
    <x v="2867"/>
    <x v="2863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x v="0"/>
    <s v="USD"/>
    <x v="2864"/>
    <x v="2868"/>
    <x v="0"/>
    <x v="65"/>
    <x v="1"/>
    <x v="6"/>
    <x v="2153"/>
    <n v="105.02933333333334"/>
    <x v="1"/>
    <x v="6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x v="0"/>
    <s v="USD"/>
    <x v="2865"/>
    <x v="2869"/>
    <x v="0"/>
    <x v="81"/>
    <x v="1"/>
    <x v="6"/>
    <x v="2011"/>
    <n v="35.4"/>
    <x v="1"/>
    <x v="6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x v="0"/>
    <s v="USD"/>
    <x v="2866"/>
    <x v="2870"/>
    <x v="0"/>
    <x v="82"/>
    <x v="1"/>
    <x v="6"/>
    <x v="2154"/>
    <n v="83.333333333333329"/>
    <x v="1"/>
    <x v="6"/>
    <x v="2870"/>
    <x v="2866"/>
  </r>
  <r>
    <n v="2871"/>
    <s v="The Bill Cosby Assault, a play"/>
    <s v="America's dad or serial rapist? Or both? The stories of the Bill Cosby accusers and the society so skeptical of them."/>
    <x v="3"/>
    <n v="467"/>
    <x v="2"/>
    <x v="0"/>
    <s v="USD"/>
    <x v="2867"/>
    <x v="2871"/>
    <x v="0"/>
    <x v="62"/>
    <x v="1"/>
    <x v="6"/>
    <x v="2155"/>
    <n v="35.92307692307692"/>
    <x v="1"/>
    <x v="6"/>
    <x v="2871"/>
    <x v="2867"/>
  </r>
  <r>
    <n v="2872"/>
    <s v="Loud Arts"/>
    <s v="Local Theatre group in Loudoun County, Virginia. Looking for funds to start producing shows!"/>
    <x v="9"/>
    <n v="0"/>
    <x v="2"/>
    <x v="0"/>
    <s v="USD"/>
    <x v="2868"/>
    <x v="2872"/>
    <x v="0"/>
    <x v="78"/>
    <x v="1"/>
    <x v="6"/>
    <x v="109"/>
    <e v="#DIV/0!"/>
    <x v="1"/>
    <x v="6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x v="0"/>
    <s v="USD"/>
    <x v="2869"/>
    <x v="2873"/>
    <x v="0"/>
    <x v="22"/>
    <x v="1"/>
    <x v="6"/>
    <x v="2156"/>
    <n v="119.125"/>
    <x v="1"/>
    <x v="6"/>
    <x v="2873"/>
    <x v="2869"/>
  </r>
  <r>
    <n v="2874"/>
    <s v="Lead Players Theatre Company"/>
    <s v="We present Classics made for the 21st Century and we need a space! Please help us rent a space for The Importance of Being Earnest!"/>
    <x v="10"/>
    <n v="271"/>
    <x v="2"/>
    <x v="0"/>
    <s v="USD"/>
    <x v="2870"/>
    <x v="2874"/>
    <x v="0"/>
    <x v="83"/>
    <x v="1"/>
    <x v="6"/>
    <x v="1656"/>
    <n v="90.333333333333329"/>
    <x v="1"/>
    <x v="6"/>
    <x v="2874"/>
    <x v="2870"/>
  </r>
  <r>
    <n v="2875"/>
    <s v="Right Tracey!"/>
    <s v="Play about Tracey a gay man trapped in his room by his Bible thumping mother. He finds love but the room can not keep the love alive."/>
    <x v="22"/>
    <n v="7"/>
    <x v="2"/>
    <x v="0"/>
    <s v="USD"/>
    <x v="2871"/>
    <x v="2875"/>
    <x v="0"/>
    <x v="83"/>
    <x v="1"/>
    <x v="6"/>
    <x v="2157"/>
    <n v="2.3333333333333335"/>
    <x v="1"/>
    <x v="6"/>
    <x v="2875"/>
    <x v="2871"/>
  </r>
  <r>
    <n v="2876"/>
    <s v="The Sins of Bad People  Urban Stage Play"/>
    <s v="Charlotte NC playwright looking to showcase a series of three stage plays.  Plays are funny, completed and ready to run!"/>
    <x v="60"/>
    <n v="0"/>
    <x v="2"/>
    <x v="0"/>
    <s v="USD"/>
    <x v="2872"/>
    <x v="2876"/>
    <x v="0"/>
    <x v="78"/>
    <x v="1"/>
    <x v="6"/>
    <x v="109"/>
    <e v="#DIV/0!"/>
    <x v="1"/>
    <x v="6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x v="0"/>
    <s v="USD"/>
    <x v="2873"/>
    <x v="2877"/>
    <x v="0"/>
    <x v="79"/>
    <x v="1"/>
    <x v="6"/>
    <x v="2158"/>
    <n v="108.33333333333333"/>
    <x v="1"/>
    <x v="6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x v="1"/>
    <s v="GBP"/>
    <x v="2874"/>
    <x v="2878"/>
    <x v="0"/>
    <x v="80"/>
    <x v="1"/>
    <x v="6"/>
    <x v="1153"/>
    <n v="15.75"/>
    <x v="1"/>
    <x v="6"/>
    <x v="2878"/>
    <x v="2874"/>
  </r>
  <r>
    <n v="2879"/>
    <s v="Girls, Ladies and Women - A Gospel Drama"/>
    <s v="She that fines a husband? Wait, is that right? Girl... you better check yourself, before you wreck yourself!"/>
    <x v="375"/>
    <n v="29"/>
    <x v="2"/>
    <x v="0"/>
    <s v="USD"/>
    <x v="2875"/>
    <x v="2879"/>
    <x v="0"/>
    <x v="29"/>
    <x v="1"/>
    <x v="6"/>
    <x v="2159"/>
    <n v="29"/>
    <x v="1"/>
    <x v="6"/>
    <x v="2879"/>
    <x v="2875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x v="0"/>
    <s v="USD"/>
    <x v="2876"/>
    <x v="2880"/>
    <x v="0"/>
    <x v="60"/>
    <x v="1"/>
    <x v="6"/>
    <x v="2160"/>
    <n v="96.551724137931032"/>
    <x v="1"/>
    <x v="6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x v="0"/>
    <s v="USD"/>
    <x v="2877"/>
    <x v="2881"/>
    <x v="0"/>
    <x v="78"/>
    <x v="1"/>
    <x v="6"/>
    <x v="109"/>
    <e v="#DIV/0!"/>
    <x v="1"/>
    <x v="6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x v="0"/>
    <s v="USD"/>
    <x v="2878"/>
    <x v="2882"/>
    <x v="0"/>
    <x v="80"/>
    <x v="1"/>
    <x v="6"/>
    <x v="2161"/>
    <n v="63"/>
    <x v="1"/>
    <x v="6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x v="0"/>
    <s v="USD"/>
    <x v="2879"/>
    <x v="2883"/>
    <x v="0"/>
    <x v="81"/>
    <x v="1"/>
    <x v="6"/>
    <x v="2162"/>
    <n v="381.6"/>
    <x v="1"/>
    <x v="6"/>
    <x v="2883"/>
    <x v="2879"/>
  </r>
  <r>
    <n v="2884"/>
    <s v="The Lizard King, a play by Jay Jeff Jones"/>
    <s v="Come explore the dream world of Jim Morrison, rock singer, mystic, poet, shaman."/>
    <x v="101"/>
    <n v="185"/>
    <x v="2"/>
    <x v="0"/>
    <s v="USD"/>
    <x v="2880"/>
    <x v="2884"/>
    <x v="0"/>
    <x v="80"/>
    <x v="1"/>
    <x v="6"/>
    <x v="2163"/>
    <n v="46.25"/>
    <x v="1"/>
    <x v="6"/>
    <x v="2884"/>
    <x v="2880"/>
  </r>
  <r>
    <n v="2885"/>
    <s v="The Wedding"/>
    <s v="An historic and proud work of Polish nationalistic literature performed on stage."/>
    <x v="44"/>
    <n v="130"/>
    <x v="2"/>
    <x v="0"/>
    <s v="USD"/>
    <x v="2881"/>
    <x v="2885"/>
    <x v="0"/>
    <x v="81"/>
    <x v="1"/>
    <x v="6"/>
    <x v="2164"/>
    <n v="26"/>
    <x v="1"/>
    <x v="6"/>
    <x v="2885"/>
    <x v="2881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x v="0"/>
    <s v="USD"/>
    <x v="2882"/>
    <x v="2886"/>
    <x v="0"/>
    <x v="29"/>
    <x v="1"/>
    <x v="6"/>
    <x v="152"/>
    <n v="10"/>
    <x v="1"/>
    <x v="6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x v="0"/>
    <s v="USD"/>
    <x v="2883"/>
    <x v="2887"/>
    <x v="0"/>
    <x v="29"/>
    <x v="1"/>
    <x v="6"/>
    <x v="874"/>
    <n v="5"/>
    <x v="1"/>
    <x v="6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x v="0"/>
    <s v="USD"/>
    <x v="2884"/>
    <x v="2888"/>
    <x v="0"/>
    <x v="78"/>
    <x v="1"/>
    <x v="6"/>
    <x v="109"/>
    <e v="#DIV/0!"/>
    <x v="1"/>
    <x v="6"/>
    <x v="2888"/>
    <x v="2884"/>
  </r>
  <r>
    <n v="2889"/>
    <s v="Halfway, Nebraska"/>
    <s v="Halfway, Nebraska explores the limits of hope and what it means to love someone who may be too far damaged to save."/>
    <x v="9"/>
    <n v="1142"/>
    <x v="2"/>
    <x v="0"/>
    <s v="USD"/>
    <x v="2885"/>
    <x v="2889"/>
    <x v="0"/>
    <x v="25"/>
    <x v="1"/>
    <x v="6"/>
    <x v="2165"/>
    <n v="81.571428571428569"/>
    <x v="1"/>
    <x v="6"/>
    <x v="2889"/>
    <x v="2885"/>
  </r>
  <r>
    <n v="2890"/>
    <s v="the Savannah Disputation"/>
    <s v="This Theological Comedy tells a story of when seemingly similar beliefs are discovered to be worlds apart; Damnation-Southern Style."/>
    <x v="13"/>
    <n v="21"/>
    <x v="2"/>
    <x v="0"/>
    <s v="USD"/>
    <x v="2886"/>
    <x v="2890"/>
    <x v="0"/>
    <x v="83"/>
    <x v="1"/>
    <x v="6"/>
    <x v="857"/>
    <n v="7"/>
    <x v="1"/>
    <x v="6"/>
    <x v="2890"/>
    <x v="2886"/>
  </r>
  <r>
    <n v="2891"/>
    <s v="Literacy for Brooklyn Kids"/>
    <s v="Did you know that we are enriching the lives of Brooklyn kids through literacy and educational theater? We just need a little help."/>
    <x v="3"/>
    <n v="273"/>
    <x v="2"/>
    <x v="0"/>
    <s v="USD"/>
    <x v="2887"/>
    <x v="2891"/>
    <x v="0"/>
    <x v="73"/>
    <x v="1"/>
    <x v="6"/>
    <x v="2166"/>
    <n v="27.3"/>
    <x v="1"/>
    <x v="6"/>
    <x v="2891"/>
    <x v="2887"/>
  </r>
  <r>
    <n v="2892"/>
    <s v="Something Precious"/>
    <s v="Something Precious is the world's first musical to alert folks to the harmful effects of technology on the human spirit."/>
    <x v="62"/>
    <n v="500"/>
    <x v="2"/>
    <x v="0"/>
    <s v="USD"/>
    <x v="2888"/>
    <x v="2892"/>
    <x v="0"/>
    <x v="57"/>
    <x v="1"/>
    <x v="6"/>
    <x v="2167"/>
    <n v="29.411764705882351"/>
    <x v="1"/>
    <x v="6"/>
    <x v="2892"/>
    <x v="2888"/>
  </r>
  <r>
    <n v="2893"/>
    <s v="REDISCOVERING KIA THE PLAY"/>
    <s v="Fundraising for REDISCOVERING KIA THE PLAY"/>
    <x v="10"/>
    <n v="25"/>
    <x v="2"/>
    <x v="0"/>
    <s v="USD"/>
    <x v="2889"/>
    <x v="2893"/>
    <x v="0"/>
    <x v="84"/>
    <x v="1"/>
    <x v="6"/>
    <x v="724"/>
    <n v="12.5"/>
    <x v="1"/>
    <x v="6"/>
    <x v="2893"/>
    <x v="2889"/>
  </r>
  <r>
    <n v="2894"/>
    <s v="How Could You Do This To Me (The Stage Play)"/>
    <s v="This Is A Story About A Woman A Man And A Woman"/>
    <x v="63"/>
    <n v="0"/>
    <x v="2"/>
    <x v="0"/>
    <s v="USD"/>
    <x v="2890"/>
    <x v="2894"/>
    <x v="0"/>
    <x v="78"/>
    <x v="1"/>
    <x v="6"/>
    <x v="109"/>
    <e v="#DIV/0!"/>
    <x v="1"/>
    <x v="6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x v="0"/>
    <s v="USD"/>
    <x v="2891"/>
    <x v="2895"/>
    <x v="0"/>
    <x v="80"/>
    <x v="1"/>
    <x v="6"/>
    <x v="2168"/>
    <n v="5.75"/>
    <x v="1"/>
    <x v="6"/>
    <x v="2895"/>
    <x v="2891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x v="0"/>
    <s v="USD"/>
    <x v="2892"/>
    <x v="2896"/>
    <x v="0"/>
    <x v="8"/>
    <x v="1"/>
    <x v="6"/>
    <x v="2169"/>
    <n v="52.083333333333336"/>
    <x v="1"/>
    <x v="6"/>
    <x v="2896"/>
    <x v="2892"/>
  </r>
  <r>
    <n v="2897"/>
    <s v="CAYCE"/>
    <s v="A unique stage play about the epic struggle of psychic Edgar Cayce to deal with his extraordinary abilities and find his place in life."/>
    <x v="14"/>
    <n v="550"/>
    <x v="2"/>
    <x v="0"/>
    <s v="USD"/>
    <x v="2893"/>
    <x v="2897"/>
    <x v="0"/>
    <x v="83"/>
    <x v="1"/>
    <x v="6"/>
    <x v="2170"/>
    <n v="183.33333333333334"/>
    <x v="1"/>
    <x v="6"/>
    <x v="2897"/>
    <x v="2893"/>
  </r>
  <r>
    <n v="2898"/>
    <s v="Galaxy Express - The Play"/>
    <s v="This is an action packed Sci-Fi stage play, using foam latex creature puppets, projected video footage, and audience participation."/>
    <x v="51"/>
    <n v="316"/>
    <x v="2"/>
    <x v="0"/>
    <s v="USD"/>
    <x v="2894"/>
    <x v="2898"/>
    <x v="0"/>
    <x v="8"/>
    <x v="1"/>
    <x v="6"/>
    <x v="2171"/>
    <n v="26.333333333333332"/>
    <x v="1"/>
    <x v="6"/>
    <x v="2898"/>
    <x v="2894"/>
  </r>
  <r>
    <n v="2899"/>
    <s v="The Esoteric Camgirl"/>
    <s v="Sex, intrigue, lust, &amp; love; follow the lives of two individuals as their romance turns from innocent online flirting to something more"/>
    <x v="3"/>
    <n v="0"/>
    <x v="2"/>
    <x v="0"/>
    <s v="USD"/>
    <x v="2895"/>
    <x v="2899"/>
    <x v="0"/>
    <x v="78"/>
    <x v="1"/>
    <x v="6"/>
    <x v="109"/>
    <e v="#DIV/0!"/>
    <x v="1"/>
    <x v="6"/>
    <x v="2899"/>
    <x v="2895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x v="0"/>
    <s v="USD"/>
    <x v="2896"/>
    <x v="2900"/>
    <x v="0"/>
    <x v="63"/>
    <x v="1"/>
    <x v="6"/>
    <x v="2172"/>
    <n v="486.42857142857144"/>
    <x v="1"/>
    <x v="6"/>
    <x v="2900"/>
    <x v="2896"/>
  </r>
  <r>
    <n v="2901"/>
    <s v="Avarimor Series (Audio Plays)"/>
    <s v="How can the visual age appreciate something that cant see? With these Audio Plays I will show you, if your willing to listen."/>
    <x v="47"/>
    <n v="6"/>
    <x v="2"/>
    <x v="0"/>
    <s v="USD"/>
    <x v="2897"/>
    <x v="2901"/>
    <x v="0"/>
    <x v="84"/>
    <x v="1"/>
    <x v="6"/>
    <x v="417"/>
    <n v="3"/>
    <x v="1"/>
    <x v="6"/>
    <x v="2901"/>
    <x v="2897"/>
  </r>
  <r>
    <n v="2902"/>
    <s v="Bring the iconic story of Leontyne Price to the stage."/>
    <s v="Help me honor and bring &quot;The American Soprano&quot; Leontyne Price back to the stage one more time."/>
    <x v="60"/>
    <n v="25"/>
    <x v="2"/>
    <x v="0"/>
    <s v="USD"/>
    <x v="2898"/>
    <x v="2902"/>
    <x v="0"/>
    <x v="29"/>
    <x v="1"/>
    <x v="6"/>
    <x v="374"/>
    <n v="25"/>
    <x v="1"/>
    <x v="6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x v="0"/>
    <s v="USD"/>
    <x v="2899"/>
    <x v="2903"/>
    <x v="0"/>
    <x v="80"/>
    <x v="1"/>
    <x v="6"/>
    <x v="2173"/>
    <n v="9.75"/>
    <x v="1"/>
    <x v="6"/>
    <x v="2903"/>
    <x v="2899"/>
  </r>
  <r>
    <n v="2904"/>
    <s v="The Love Shack"/>
    <s v="A Tequila slammer with a slice of Tarantino, a line of the London Fringe scene and a shot of â€œBreaking Badâ€. New Writing."/>
    <x v="15"/>
    <n v="75"/>
    <x v="2"/>
    <x v="1"/>
    <s v="GBP"/>
    <x v="2900"/>
    <x v="2904"/>
    <x v="0"/>
    <x v="80"/>
    <x v="1"/>
    <x v="6"/>
    <x v="152"/>
    <n v="18.75"/>
    <x v="1"/>
    <x v="6"/>
    <x v="2904"/>
    <x v="2900"/>
  </r>
  <r>
    <n v="2905"/>
    <s v="DIANA's &quot;Late: A Cowboy Song&quot; by Sarah Ruhl"/>
    <s v="Philly-based feminist theatre's inaugural production about a woman's friendship with an awesome lady cowboy."/>
    <x v="8"/>
    <n v="622"/>
    <x v="2"/>
    <x v="0"/>
    <s v="USD"/>
    <x v="2901"/>
    <x v="2905"/>
    <x v="0"/>
    <x v="57"/>
    <x v="1"/>
    <x v="6"/>
    <x v="2174"/>
    <n v="36.588235294117645"/>
    <x v="1"/>
    <x v="6"/>
    <x v="2905"/>
    <x v="2901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x v="0"/>
    <s v="USD"/>
    <x v="2902"/>
    <x v="2906"/>
    <x v="0"/>
    <x v="63"/>
    <x v="1"/>
    <x v="6"/>
    <x v="2175"/>
    <n v="80.714285714285708"/>
    <x v="1"/>
    <x v="6"/>
    <x v="2906"/>
    <x v="2902"/>
  </r>
  <r>
    <n v="2907"/>
    <s v="Little Nell's - a play"/>
    <s v="Spend an evening in the afterlife with some of the greatest women who ever lived. LITTLE NELL's,by Jill Hughes, Los Angeles- June, 2016"/>
    <x v="30"/>
    <n v="2"/>
    <x v="2"/>
    <x v="0"/>
    <s v="USD"/>
    <x v="2903"/>
    <x v="2907"/>
    <x v="0"/>
    <x v="84"/>
    <x v="1"/>
    <x v="6"/>
    <x v="123"/>
    <n v="1"/>
    <x v="1"/>
    <x v="6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x v="0"/>
    <s v="USD"/>
    <x v="2904"/>
    <x v="2908"/>
    <x v="0"/>
    <x v="81"/>
    <x v="1"/>
    <x v="6"/>
    <x v="178"/>
    <n v="52.8"/>
    <x v="1"/>
    <x v="6"/>
    <x v="2908"/>
    <x v="2904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x v="0"/>
    <s v="USD"/>
    <x v="2905"/>
    <x v="2909"/>
    <x v="0"/>
    <x v="29"/>
    <x v="1"/>
    <x v="6"/>
    <x v="469"/>
    <n v="20"/>
    <x v="1"/>
    <x v="6"/>
    <x v="2909"/>
    <x v="2905"/>
  </r>
  <r>
    <n v="2910"/>
    <s v="Strive"/>
    <s v="Free drama, dance and singing workshops for disadvantaged young people to inspire, create and help them follow their dreams."/>
    <x v="11"/>
    <n v="1"/>
    <x v="2"/>
    <x v="1"/>
    <s v="GBP"/>
    <x v="2906"/>
    <x v="2910"/>
    <x v="0"/>
    <x v="29"/>
    <x v="1"/>
    <x v="6"/>
    <x v="372"/>
    <n v="1"/>
    <x v="1"/>
    <x v="6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x v="0"/>
    <s v="USD"/>
    <x v="2907"/>
    <x v="2911"/>
    <x v="0"/>
    <x v="25"/>
    <x v="1"/>
    <x v="6"/>
    <x v="2176"/>
    <n v="46.928571428571431"/>
    <x v="1"/>
    <x v="6"/>
    <x v="2911"/>
    <x v="2907"/>
  </r>
  <r>
    <n v="2912"/>
    <s v="Fair Play"/>
    <s v="Set in Iceland, Fair Play is a a dark comedy- a play within a play. An extravaganza, fueled by Absinthe, and touched by the Surreal."/>
    <x v="377"/>
    <n v="2030"/>
    <x v="2"/>
    <x v="0"/>
    <s v="USD"/>
    <x v="2908"/>
    <x v="2912"/>
    <x v="0"/>
    <x v="55"/>
    <x v="1"/>
    <x v="6"/>
    <x v="2177"/>
    <n v="78.07692307692308"/>
    <x v="1"/>
    <x v="6"/>
    <x v="2912"/>
    <x v="2908"/>
  </r>
  <r>
    <n v="2913"/>
    <s v="The Salem Haunted Magic Show"/>
    <s v="A LIVE history infused, frightening magic and mind reading show in the heart of the Halloween capital of the world, Salem, MA!!"/>
    <x v="3"/>
    <n v="2"/>
    <x v="2"/>
    <x v="0"/>
    <s v="USD"/>
    <x v="2909"/>
    <x v="2913"/>
    <x v="0"/>
    <x v="84"/>
    <x v="1"/>
    <x v="6"/>
    <x v="459"/>
    <n v="1"/>
    <x v="1"/>
    <x v="6"/>
    <x v="2913"/>
    <x v="2909"/>
  </r>
  <r>
    <n v="2914"/>
    <s v="Hercules the Panto"/>
    <s v="Hercules must complete four challenges in order to meet the father he never knew"/>
    <x v="31"/>
    <n v="1"/>
    <x v="2"/>
    <x v="1"/>
    <s v="GBP"/>
    <x v="2910"/>
    <x v="2914"/>
    <x v="0"/>
    <x v="29"/>
    <x v="1"/>
    <x v="6"/>
    <x v="524"/>
    <n v="1"/>
    <x v="1"/>
    <x v="6"/>
    <x v="2914"/>
    <x v="2910"/>
  </r>
  <r>
    <n v="2915"/>
    <s v="A Grimm Night for Hans Christian Anderson"/>
    <s v="An inclusive, cross community, multi-cultural theatre production for children aged 3 to 16 and their families"/>
    <x v="28"/>
    <n v="611"/>
    <x v="2"/>
    <x v="1"/>
    <s v="GBP"/>
    <x v="2911"/>
    <x v="2915"/>
    <x v="0"/>
    <x v="83"/>
    <x v="1"/>
    <x v="6"/>
    <x v="2178"/>
    <n v="203.66666666666666"/>
    <x v="1"/>
    <x v="6"/>
    <x v="2915"/>
    <x v="2911"/>
  </r>
  <r>
    <n v="2916"/>
    <s v="An Interview With Gaddafi - The Stage Play"/>
    <s v="The moving dramatisation of one man's journey to find the truth behind the Libyan regime change."/>
    <x v="378"/>
    <n v="145"/>
    <x v="2"/>
    <x v="1"/>
    <s v="GBP"/>
    <x v="2912"/>
    <x v="2916"/>
    <x v="0"/>
    <x v="63"/>
    <x v="1"/>
    <x v="6"/>
    <x v="2179"/>
    <n v="20.714285714285715"/>
    <x v="1"/>
    <x v="6"/>
    <x v="2916"/>
    <x v="2912"/>
  </r>
  <r>
    <n v="2917"/>
    <s v="Elevation Twelfth Night"/>
    <s v="Cross dressing, cross gartering, crossed swords. Cross a bridge and come see this fantastically fun rendition of Twelfth Night"/>
    <x v="13"/>
    <n v="437"/>
    <x v="2"/>
    <x v="0"/>
    <s v="USD"/>
    <x v="2913"/>
    <x v="2917"/>
    <x v="0"/>
    <x v="82"/>
    <x v="1"/>
    <x v="6"/>
    <x v="2180"/>
    <n v="48.555555555555557"/>
    <x v="1"/>
    <x v="6"/>
    <x v="2917"/>
    <x v="2913"/>
  </r>
  <r>
    <n v="2918"/>
    <s v="When Johnny Comes Marching Home"/>
    <s v="A meta-theatrical retelling of Chekhov's Three Sisters, framed with Civil War Hymns, Dance, and wild theatricality."/>
    <x v="10"/>
    <n v="1362"/>
    <x v="2"/>
    <x v="0"/>
    <s v="USD"/>
    <x v="2914"/>
    <x v="2918"/>
    <x v="0"/>
    <x v="9"/>
    <x v="1"/>
    <x v="6"/>
    <x v="2181"/>
    <n v="68.099999999999994"/>
    <x v="1"/>
    <x v="6"/>
    <x v="2918"/>
    <x v="2914"/>
  </r>
  <r>
    <n v="2919"/>
    <s v="While the Stars Fall"/>
    <s v="A full staged reading of a new play about a boy who learns how to be happy from the most unexpected person."/>
    <x v="20"/>
    <n v="51"/>
    <x v="2"/>
    <x v="0"/>
    <s v="USD"/>
    <x v="2915"/>
    <x v="2919"/>
    <x v="0"/>
    <x v="79"/>
    <x v="1"/>
    <x v="6"/>
    <x v="2182"/>
    <n v="8.5"/>
    <x v="1"/>
    <x v="6"/>
    <x v="2919"/>
    <x v="2915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x v="5"/>
    <s v="CAD"/>
    <x v="2916"/>
    <x v="2920"/>
    <x v="0"/>
    <x v="62"/>
    <x v="1"/>
    <x v="6"/>
    <x v="2183"/>
    <n v="51.615384615384613"/>
    <x v="1"/>
    <x v="6"/>
    <x v="2920"/>
    <x v="2916"/>
  </r>
  <r>
    <n v="2921"/>
    <s v="Fools Rush In: A Cabaret Benefiting BC/EFA Kickstarter"/>
    <s v="I'm creating a cabaret in which all donations go directly to Broadway Cares/Equity Fights AIDS."/>
    <x v="213"/>
    <n v="129"/>
    <x v="0"/>
    <x v="0"/>
    <s v="USD"/>
    <x v="2917"/>
    <x v="2921"/>
    <x v="0"/>
    <x v="83"/>
    <x v="0"/>
    <x v="40"/>
    <x v="2184"/>
    <n v="43"/>
    <x v="1"/>
    <x v="40"/>
    <x v="2921"/>
    <x v="2917"/>
  </r>
  <r>
    <n v="2922"/>
    <s v="Les Miserables - Backing fund"/>
    <s v="We as a Performing Arts College are to perform 'Les Miserables'. We need backing in order to afford the set, costume and other aspects."/>
    <x v="2"/>
    <n v="500"/>
    <x v="0"/>
    <x v="1"/>
    <s v="GBP"/>
    <x v="2918"/>
    <x v="2922"/>
    <x v="0"/>
    <x v="79"/>
    <x v="0"/>
    <x v="40"/>
    <x v="31"/>
    <n v="83.333333333333329"/>
    <x v="1"/>
    <x v="40"/>
    <x v="2922"/>
    <x v="2918"/>
  </r>
  <r>
    <n v="2923"/>
    <s v="Kaylee's Senior Project"/>
    <s v="Spreading the love of theatre, one step at a time. I would like to produce a reading of one of my favorite musicals"/>
    <x v="43"/>
    <n v="300"/>
    <x v="0"/>
    <x v="0"/>
    <s v="USD"/>
    <x v="2919"/>
    <x v="2923"/>
    <x v="0"/>
    <x v="73"/>
    <x v="0"/>
    <x v="40"/>
    <x v="31"/>
    <n v="30"/>
    <x v="1"/>
    <x v="40"/>
    <x v="2923"/>
    <x v="2919"/>
  </r>
  <r>
    <n v="2924"/>
    <s v="There's No Place Like Home!"/>
    <s v="Theatre is home and there's no place like home!  So, click your heels three times, and come home to the magic we create for you!"/>
    <x v="31"/>
    <n v="25800"/>
    <x v="0"/>
    <x v="0"/>
    <s v="USD"/>
    <x v="2920"/>
    <x v="2924"/>
    <x v="0"/>
    <x v="206"/>
    <x v="0"/>
    <x v="40"/>
    <x v="1912"/>
    <n v="175.51020408163265"/>
    <x v="1"/>
    <x v="40"/>
    <x v="2924"/>
    <x v="2920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x v="0"/>
    <s v="USD"/>
    <x v="2921"/>
    <x v="2925"/>
    <x v="0"/>
    <x v="473"/>
    <x v="0"/>
    <x v="40"/>
    <x v="2185"/>
    <n v="231.66175879396985"/>
    <x v="1"/>
    <x v="40"/>
    <x v="2925"/>
    <x v="2921"/>
  </r>
  <r>
    <n v="2926"/>
    <s v="Mirror Image - An Original Musical"/>
    <s v="A musical, by Louis Lagalante and Patty Hamilton, that explores loss and the different ways we can choose to move on from it."/>
    <x v="9"/>
    <n v="3750"/>
    <x v="0"/>
    <x v="0"/>
    <s v="USD"/>
    <x v="2922"/>
    <x v="2926"/>
    <x v="0"/>
    <x v="133"/>
    <x v="0"/>
    <x v="40"/>
    <x v="1054"/>
    <n v="75"/>
    <x v="1"/>
    <x v="40"/>
    <x v="2926"/>
    <x v="2922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x v="0"/>
    <s v="USD"/>
    <x v="2923"/>
    <x v="2927"/>
    <x v="0"/>
    <x v="64"/>
    <x v="0"/>
    <x v="40"/>
    <x v="2186"/>
    <n v="112.14285714285714"/>
    <x v="1"/>
    <x v="40"/>
    <x v="2927"/>
    <x v="2923"/>
  </r>
  <r>
    <n v="2928"/>
    <s v="Music Theatre of Idaho Presents &quot;A Year with Frog and Toad"/>
    <s v="This is a touring production for schools in the Treasure Valley!"/>
    <x v="28"/>
    <n v="1000"/>
    <x v="0"/>
    <x v="0"/>
    <s v="USD"/>
    <x v="2924"/>
    <x v="2928"/>
    <x v="0"/>
    <x v="54"/>
    <x v="0"/>
    <x v="40"/>
    <x v="31"/>
    <n v="41.666666666666664"/>
    <x v="1"/>
    <x v="40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x v="0"/>
    <s v="USD"/>
    <x v="2925"/>
    <x v="2929"/>
    <x v="0"/>
    <x v="58"/>
    <x v="0"/>
    <x v="40"/>
    <x v="2187"/>
    <n v="255.17343750000001"/>
    <x v="1"/>
    <x v="40"/>
    <x v="2929"/>
    <x v="2925"/>
  </r>
  <r>
    <n v="2930"/>
    <s v="Forbear! Theatre"/>
    <s v="Forbear! is a new theatre company aiming to produce exciting and innovative theatre using performers from a variety of disciplines."/>
    <x v="3"/>
    <n v="10092"/>
    <x v="0"/>
    <x v="1"/>
    <s v="GBP"/>
    <x v="2926"/>
    <x v="2930"/>
    <x v="0"/>
    <x v="95"/>
    <x v="0"/>
    <x v="40"/>
    <x v="2188"/>
    <n v="162.7741935483871"/>
    <x v="1"/>
    <x v="40"/>
    <x v="2930"/>
    <x v="2926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x v="5"/>
    <s v="CAD"/>
    <x v="2927"/>
    <x v="2931"/>
    <x v="0"/>
    <x v="82"/>
    <x v="0"/>
    <x v="40"/>
    <x v="938"/>
    <n v="88.333333333333329"/>
    <x v="1"/>
    <x v="40"/>
    <x v="2931"/>
    <x v="2927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x v="2"/>
    <s v="AUD"/>
    <x v="2928"/>
    <x v="2932"/>
    <x v="0"/>
    <x v="44"/>
    <x v="0"/>
    <x v="40"/>
    <x v="2189"/>
    <n v="85.736842105263165"/>
    <x v="1"/>
    <x v="40"/>
    <x v="2932"/>
    <x v="2928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x v="0"/>
    <s v="USD"/>
    <x v="2929"/>
    <x v="2933"/>
    <x v="0"/>
    <x v="241"/>
    <x v="0"/>
    <x v="40"/>
    <x v="2190"/>
    <n v="47.574074074074076"/>
    <x v="1"/>
    <x v="40"/>
    <x v="2933"/>
    <x v="2929"/>
  </r>
  <r>
    <n v="2934"/>
    <s v="Songs for a New World"/>
    <s v="Powerful community theatre production of Jason Robert Brown's &quot;Songs for a New World&quot; in London, Ontario."/>
    <x v="30"/>
    <n v="2700"/>
    <x v="0"/>
    <x v="5"/>
    <s v="CAD"/>
    <x v="2930"/>
    <x v="2934"/>
    <x v="0"/>
    <x v="77"/>
    <x v="0"/>
    <x v="40"/>
    <x v="1277"/>
    <n v="72.972972972972968"/>
    <x v="1"/>
    <x v="40"/>
    <x v="2934"/>
    <x v="2930"/>
  </r>
  <r>
    <n v="2935"/>
    <s v="Fresco presents SNOW WHITE - GARAGE OPERA!"/>
    <s v="Fresco brings a full scale operatic production to your neighborhood - SNOW WHITE, set to the world's greatest music!"/>
    <x v="8"/>
    <n v="3531"/>
    <x v="0"/>
    <x v="0"/>
    <s v="USD"/>
    <x v="2931"/>
    <x v="2935"/>
    <x v="0"/>
    <x v="70"/>
    <x v="0"/>
    <x v="40"/>
    <x v="2191"/>
    <n v="90.538461538461533"/>
    <x v="1"/>
    <x v="40"/>
    <x v="2935"/>
    <x v="2931"/>
  </r>
  <r>
    <n v="2936"/>
    <s v="Put Music in our Musical: Rosetown Playhouse"/>
    <s v="We need your help to complete our musical! Help us add two more original songs to our winter show, Babes in Toyland."/>
    <x v="28"/>
    <n v="1280"/>
    <x v="0"/>
    <x v="0"/>
    <s v="USD"/>
    <x v="2932"/>
    <x v="2936"/>
    <x v="0"/>
    <x v="69"/>
    <x v="0"/>
    <x v="40"/>
    <x v="602"/>
    <n v="37.647058823529413"/>
    <x v="1"/>
    <x v="40"/>
    <x v="2936"/>
    <x v="2932"/>
  </r>
  <r>
    <n v="2937"/>
    <s v="UCAS"/>
    <s v="UCAS is a new British musical premiering at the Edinburgh Fringe Festival 2014."/>
    <x v="15"/>
    <n v="2000"/>
    <x v="0"/>
    <x v="1"/>
    <s v="GBP"/>
    <x v="2933"/>
    <x v="2937"/>
    <x v="0"/>
    <x v="165"/>
    <x v="0"/>
    <x v="40"/>
    <x v="25"/>
    <n v="36.363636363636367"/>
    <x v="1"/>
    <x v="40"/>
    <x v="2937"/>
    <x v="2933"/>
  </r>
  <r>
    <n v="2938"/>
    <s v="Keep It Spinning."/>
    <s v="Keep It Spinning! Is an after-school, six week workshop, during which students create an musical based on on an overarching theme."/>
    <x v="23"/>
    <n v="4055"/>
    <x v="0"/>
    <x v="0"/>
    <s v="USD"/>
    <x v="2934"/>
    <x v="2938"/>
    <x v="0"/>
    <x v="58"/>
    <x v="0"/>
    <x v="40"/>
    <x v="300"/>
    <n v="126.71875"/>
    <x v="1"/>
    <x v="40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x v="0"/>
    <s v="USD"/>
    <x v="2935"/>
    <x v="2939"/>
    <x v="0"/>
    <x v="20"/>
    <x v="0"/>
    <x v="40"/>
    <x v="2192"/>
    <n v="329.2"/>
    <x v="1"/>
    <x v="40"/>
    <x v="2939"/>
    <x v="2935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x v="0"/>
    <s v="USD"/>
    <x v="2936"/>
    <x v="2940"/>
    <x v="0"/>
    <x v="51"/>
    <x v="0"/>
    <x v="40"/>
    <x v="2193"/>
    <n v="81.242424242424249"/>
    <x v="1"/>
    <x v="40"/>
    <x v="2940"/>
    <x v="2936"/>
  </r>
  <r>
    <n v="2941"/>
    <s v="Help Us Help Artists"/>
    <s v="Ovations wants to buy property to open a variety club to become the 1st minority owned club in Cincy, focusing on artists on the rise."/>
    <x v="31"/>
    <n v="1"/>
    <x v="2"/>
    <x v="0"/>
    <s v="USD"/>
    <x v="2937"/>
    <x v="2941"/>
    <x v="0"/>
    <x v="29"/>
    <x v="1"/>
    <x v="38"/>
    <x v="524"/>
    <n v="1"/>
    <x v="1"/>
    <x v="38"/>
    <x v="2941"/>
    <x v="2937"/>
  </r>
  <r>
    <n v="2942"/>
    <s v="Penmar Community Arts Society"/>
    <s v="YOUR community theatre:  provide a facility that is usable for presentation of movies, live music, live theatre and community events"/>
    <x v="61"/>
    <n v="40850"/>
    <x v="2"/>
    <x v="5"/>
    <s v="CAD"/>
    <x v="2938"/>
    <x v="2942"/>
    <x v="0"/>
    <x v="91"/>
    <x v="1"/>
    <x v="38"/>
    <x v="2194"/>
    <n v="202.22772277227722"/>
    <x v="1"/>
    <x v="38"/>
    <x v="2942"/>
    <x v="2938"/>
  </r>
  <r>
    <n v="2943"/>
    <s v="BlackSpace: Urban Performance Arts Collective"/>
    <s v="Building a Resource Network and Funding Capacity to support, empower and promote Afrocentric Arts in Metro Columbus"/>
    <x v="9"/>
    <n v="0"/>
    <x v="2"/>
    <x v="0"/>
    <s v="USD"/>
    <x v="2939"/>
    <x v="2943"/>
    <x v="0"/>
    <x v="78"/>
    <x v="1"/>
    <x v="38"/>
    <x v="109"/>
    <e v="#DIV/0!"/>
    <x v="1"/>
    <x v="38"/>
    <x v="2943"/>
    <x v="2939"/>
  </r>
  <r>
    <n v="2944"/>
    <s v="Guardian Theatre, Arts in Education Theatre"/>
    <s v="Our vision: build and operate a Theater Arts Center for south-central Washington state in Goldendale."/>
    <x v="3"/>
    <n v="100"/>
    <x v="2"/>
    <x v="0"/>
    <s v="USD"/>
    <x v="2940"/>
    <x v="2944"/>
    <x v="0"/>
    <x v="29"/>
    <x v="1"/>
    <x v="38"/>
    <x v="460"/>
    <n v="100"/>
    <x v="1"/>
    <x v="38"/>
    <x v="2944"/>
    <x v="2940"/>
  </r>
  <r>
    <n v="2945"/>
    <s v="A Midsummer Night's Pub"/>
    <s v="Where people that enjoy theater, or just something new can go to have fun and experience varying types of theater in Albuquerque."/>
    <x v="63"/>
    <n v="0"/>
    <x v="2"/>
    <x v="0"/>
    <s v="USD"/>
    <x v="2941"/>
    <x v="2945"/>
    <x v="0"/>
    <x v="78"/>
    <x v="1"/>
    <x v="38"/>
    <x v="109"/>
    <e v="#DIV/0!"/>
    <x v="1"/>
    <x v="38"/>
    <x v="2945"/>
    <x v="2941"/>
  </r>
  <r>
    <n v="2946"/>
    <s v="Create The Twisted Tree Theatre"/>
    <s v="I have set up a new theatre company, and am looking to raise funds to purchase a venue with a difference to a standard theatre."/>
    <x v="13"/>
    <n v="2"/>
    <x v="2"/>
    <x v="1"/>
    <s v="GBP"/>
    <x v="2942"/>
    <x v="2946"/>
    <x v="0"/>
    <x v="84"/>
    <x v="1"/>
    <x v="38"/>
    <x v="370"/>
    <n v="1"/>
    <x v="1"/>
    <x v="38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x v="0"/>
    <s v="USD"/>
    <x v="2943"/>
    <x v="2947"/>
    <x v="0"/>
    <x v="62"/>
    <x v="1"/>
    <x v="38"/>
    <x v="2195"/>
    <n v="82.461538461538467"/>
    <x v="1"/>
    <x v="38"/>
    <x v="2947"/>
    <x v="2943"/>
  </r>
  <r>
    <n v="2948"/>
    <s v="Xenu's Space Opera"/>
    <s v="The Space Opera is an action packed reenactment of Xenu's story, a sacred teaching thats considered a secret of the Scientology church"/>
    <x v="69"/>
    <n v="24"/>
    <x v="2"/>
    <x v="0"/>
    <s v="USD"/>
    <x v="2944"/>
    <x v="2948"/>
    <x v="0"/>
    <x v="82"/>
    <x v="1"/>
    <x v="38"/>
    <x v="2196"/>
    <n v="2.6666666666666665"/>
    <x v="1"/>
    <x v="38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x v="0"/>
    <s v="USD"/>
    <x v="2945"/>
    <x v="2949"/>
    <x v="0"/>
    <x v="84"/>
    <x v="1"/>
    <x v="38"/>
    <x v="453"/>
    <n v="12.5"/>
    <x v="1"/>
    <x v="38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x v="0"/>
    <s v="USD"/>
    <x v="2946"/>
    <x v="2950"/>
    <x v="0"/>
    <x v="78"/>
    <x v="1"/>
    <x v="38"/>
    <x v="109"/>
    <e v="#DIV/0!"/>
    <x v="1"/>
    <x v="38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x v="0"/>
    <s v="USD"/>
    <x v="2947"/>
    <x v="2951"/>
    <x v="0"/>
    <x v="6"/>
    <x v="1"/>
    <x v="38"/>
    <x v="2197"/>
    <n v="18.896551724137932"/>
    <x v="1"/>
    <x v="38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x v="0"/>
    <s v="USD"/>
    <x v="2948"/>
    <x v="2952"/>
    <x v="0"/>
    <x v="22"/>
    <x v="1"/>
    <x v="38"/>
    <x v="2198"/>
    <n v="200.625"/>
    <x v="1"/>
    <x v="38"/>
    <x v="2952"/>
    <x v="2948"/>
  </r>
  <r>
    <n v="2953"/>
    <s v="Pueblo Underground Theater (Canceled)"/>
    <s v="I want to purchase the former Bread Of Life Church and convert it into a multipurpose theater space for local talent."/>
    <x v="307"/>
    <n v="605"/>
    <x v="1"/>
    <x v="0"/>
    <s v="USD"/>
    <x v="2949"/>
    <x v="2953"/>
    <x v="0"/>
    <x v="83"/>
    <x v="1"/>
    <x v="38"/>
    <x v="2199"/>
    <n v="201.66666666666666"/>
    <x v="1"/>
    <x v="38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x v="0"/>
    <s v="USD"/>
    <x v="2950"/>
    <x v="2954"/>
    <x v="0"/>
    <x v="78"/>
    <x v="1"/>
    <x v="38"/>
    <x v="109"/>
    <e v="#DIV/0!"/>
    <x v="1"/>
    <x v="38"/>
    <x v="2954"/>
    <x v="2950"/>
  </r>
  <r>
    <n v="2955"/>
    <s v="A Stage for Stage Door Theater Company (Canceled)"/>
    <s v="Stage Door Theater needs a stage for its current and future productions. Can you help?"/>
    <x v="38"/>
    <n v="715"/>
    <x v="1"/>
    <x v="0"/>
    <s v="USD"/>
    <x v="2951"/>
    <x v="2955"/>
    <x v="0"/>
    <x v="202"/>
    <x v="1"/>
    <x v="38"/>
    <x v="2200"/>
    <n v="65"/>
    <x v="1"/>
    <x v="38"/>
    <x v="2955"/>
    <x v="2951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x v="0"/>
    <s v="USD"/>
    <x v="2952"/>
    <x v="2956"/>
    <x v="0"/>
    <x v="9"/>
    <x v="1"/>
    <x v="38"/>
    <x v="2201"/>
    <n v="66.099999999999994"/>
    <x v="1"/>
    <x v="38"/>
    <x v="2956"/>
    <x v="2952"/>
  </r>
  <r>
    <n v="2957"/>
    <s v="BAMA Theatre Headset Campaign (Canceled)"/>
    <s v="Theatre in Tuscaloosa, AL built in the 1930s.  The headsets seem about that old. They are almost unusable."/>
    <x v="36"/>
    <n v="280"/>
    <x v="1"/>
    <x v="0"/>
    <s v="USD"/>
    <x v="2953"/>
    <x v="2957"/>
    <x v="0"/>
    <x v="83"/>
    <x v="1"/>
    <x v="38"/>
    <x v="2202"/>
    <n v="93.333333333333329"/>
    <x v="1"/>
    <x v="38"/>
    <x v="2957"/>
    <x v="2953"/>
  </r>
  <r>
    <n v="2958"/>
    <s v="Uprising Theater (Canceled)"/>
    <s v="Chicago Based Theater Company and Venue Dedicated to Social Justice and Mainstreaming the Palestinian Narrative"/>
    <x v="58"/>
    <n v="0"/>
    <x v="1"/>
    <x v="0"/>
    <s v="USD"/>
    <x v="2954"/>
    <x v="2958"/>
    <x v="0"/>
    <x v="78"/>
    <x v="1"/>
    <x v="38"/>
    <x v="109"/>
    <e v="#DIV/0!"/>
    <x v="1"/>
    <x v="38"/>
    <x v="2958"/>
    <x v="2954"/>
  </r>
  <r>
    <n v="2959"/>
    <s v="The Bath Theatre Bus (Canceled)"/>
    <s v="A magical, unique, theatre bus which aims to inspire the creative communities around Bath and create unique performance opportunities."/>
    <x v="3"/>
    <n v="0"/>
    <x v="1"/>
    <x v="1"/>
    <s v="GBP"/>
    <x v="2955"/>
    <x v="2959"/>
    <x v="0"/>
    <x v="78"/>
    <x v="1"/>
    <x v="38"/>
    <x v="109"/>
    <e v="#DIV/0!"/>
    <x v="1"/>
    <x v="38"/>
    <x v="2959"/>
    <x v="2955"/>
  </r>
  <r>
    <n v="2960"/>
    <s v="Lynnewood Hall Restoration (Canceled)"/>
    <s v="Built in the late 1800's, this 70K sq. feet estate has fallen into disrepair.  Seeking to buy and convert to useful space"/>
    <x v="381"/>
    <n v="0"/>
    <x v="1"/>
    <x v="0"/>
    <s v="USD"/>
    <x v="2956"/>
    <x v="2960"/>
    <x v="0"/>
    <x v="78"/>
    <x v="1"/>
    <x v="38"/>
    <x v="109"/>
    <e v="#DIV/0!"/>
    <x v="1"/>
    <x v="38"/>
    <x v="2960"/>
    <x v="2956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x v="0"/>
    <s v="USD"/>
    <x v="2957"/>
    <x v="2961"/>
    <x v="0"/>
    <x v="52"/>
    <x v="0"/>
    <x v="6"/>
    <x v="2203"/>
    <n v="50.75"/>
    <x v="1"/>
    <x v="6"/>
    <x v="2961"/>
    <x v="2957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x v="0"/>
    <s v="USD"/>
    <x v="2958"/>
    <x v="2962"/>
    <x v="0"/>
    <x v="9"/>
    <x v="0"/>
    <x v="6"/>
    <x v="662"/>
    <n v="60.9"/>
    <x v="1"/>
    <x v="6"/>
    <x v="2962"/>
    <x v="2958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x v="0"/>
    <s v="USD"/>
    <x v="2959"/>
    <x v="2963"/>
    <x v="0"/>
    <x v="15"/>
    <x v="0"/>
    <x v="6"/>
    <x v="2204"/>
    <n v="109.03061224489795"/>
    <x v="1"/>
    <x v="6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x v="0"/>
    <s v="USD"/>
    <x v="2960"/>
    <x v="2964"/>
    <x v="0"/>
    <x v="193"/>
    <x v="0"/>
    <x v="6"/>
    <x v="2205"/>
    <n v="25.692295918367346"/>
    <x v="1"/>
    <x v="6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x v="0"/>
    <s v="USD"/>
    <x v="2961"/>
    <x v="2965"/>
    <x v="0"/>
    <x v="70"/>
    <x v="0"/>
    <x v="6"/>
    <x v="2206"/>
    <n v="41.92307692307692"/>
    <x v="1"/>
    <x v="6"/>
    <x v="2965"/>
    <x v="2961"/>
  </r>
  <r>
    <n v="2966"/>
    <s v="Fat Pig, The Play!"/>
    <s v="Bringing one of Neil LaBute's incredibly witty and viciously honest plays, about body image and the effect it has on us, to life!"/>
    <x v="3"/>
    <n v="11363"/>
    <x v="0"/>
    <x v="0"/>
    <s v="USD"/>
    <x v="2962"/>
    <x v="2966"/>
    <x v="0"/>
    <x v="130"/>
    <x v="0"/>
    <x v="6"/>
    <x v="2207"/>
    <n v="88.7734375"/>
    <x v="1"/>
    <x v="6"/>
    <x v="2966"/>
    <x v="2962"/>
  </r>
  <r>
    <n v="2967"/>
    <s v="Scissortail: A play about the Oklahoma City Bombing"/>
    <s v="Scissortail is a story of loss, grief, and recovery based on the events of the 1995 Oklahoma City Bombing."/>
    <x v="10"/>
    <n v="5696"/>
    <x v="0"/>
    <x v="0"/>
    <s v="USD"/>
    <x v="2963"/>
    <x v="2967"/>
    <x v="0"/>
    <x v="26"/>
    <x v="0"/>
    <x v="6"/>
    <x v="2208"/>
    <n v="80.225352112676063"/>
    <x v="1"/>
    <x v="6"/>
    <x v="2967"/>
    <x v="2963"/>
  </r>
  <r>
    <n v="2968"/>
    <s v="The Curse of the Babywoman @ FringeNYC"/>
    <s v="The Curse of the Babywoman is real â€” and it is coming to FringeNYC this August."/>
    <x v="8"/>
    <n v="3710"/>
    <x v="0"/>
    <x v="0"/>
    <s v="USD"/>
    <x v="2964"/>
    <x v="2968"/>
    <x v="0"/>
    <x v="5"/>
    <x v="0"/>
    <x v="6"/>
    <x v="938"/>
    <n v="78.936170212765958"/>
    <x v="1"/>
    <x v="6"/>
    <x v="2968"/>
    <x v="2964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x v="5"/>
    <s v="CAD"/>
    <x v="2965"/>
    <x v="2969"/>
    <x v="0"/>
    <x v="57"/>
    <x v="0"/>
    <x v="6"/>
    <x v="2209"/>
    <n v="95.588235294117652"/>
    <x v="1"/>
    <x v="6"/>
    <x v="2969"/>
    <x v="2965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x v="0"/>
    <s v="USD"/>
    <x v="2966"/>
    <x v="2970"/>
    <x v="0"/>
    <x v="110"/>
    <x v="0"/>
    <x v="6"/>
    <x v="938"/>
    <n v="69.890109890109883"/>
    <x v="1"/>
    <x v="6"/>
    <x v="2970"/>
    <x v="2966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x v="0"/>
    <s v="USD"/>
    <x v="2967"/>
    <x v="2971"/>
    <x v="0"/>
    <x v="68"/>
    <x v="0"/>
    <x v="6"/>
    <x v="2210"/>
    <n v="74.534883720930239"/>
    <x v="1"/>
    <x v="6"/>
    <x v="2971"/>
    <x v="2967"/>
  </r>
  <r>
    <n v="2972"/>
    <s v="A Bad Plan"/>
    <s v="A group of artists. A mythical art piece. A harrowing quest. And some margaritas."/>
    <x v="13"/>
    <n v="2107"/>
    <x v="0"/>
    <x v="0"/>
    <s v="USD"/>
    <x v="2968"/>
    <x v="2972"/>
    <x v="0"/>
    <x v="57"/>
    <x v="0"/>
    <x v="6"/>
    <x v="2211"/>
    <n v="123.94117647058823"/>
    <x v="1"/>
    <x v="6"/>
    <x v="2972"/>
    <x v="2968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x v="0"/>
    <s v="USD"/>
    <x v="2969"/>
    <x v="2973"/>
    <x v="0"/>
    <x v="51"/>
    <x v="0"/>
    <x v="6"/>
    <x v="2212"/>
    <n v="264.84848484848487"/>
    <x v="1"/>
    <x v="6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x v="0"/>
    <s v="USD"/>
    <x v="2970"/>
    <x v="2974"/>
    <x v="0"/>
    <x v="45"/>
    <x v="0"/>
    <x v="6"/>
    <x v="607"/>
    <n v="58.620689655172413"/>
    <x v="1"/>
    <x v="6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x v="0"/>
    <s v="USD"/>
    <x v="2971"/>
    <x v="2975"/>
    <x v="0"/>
    <x v="116"/>
    <x v="0"/>
    <x v="6"/>
    <x v="2213"/>
    <n v="70.884955752212392"/>
    <x v="1"/>
    <x v="6"/>
    <x v="2975"/>
    <x v="2971"/>
  </r>
  <r>
    <n v="2976"/>
    <s v="Pizza Delique"/>
    <s v="A play that addresses an important social issue, brought to light by members of the UoM Drama Society."/>
    <x v="159"/>
    <n v="120"/>
    <x v="0"/>
    <x v="1"/>
    <s v="GBP"/>
    <x v="2972"/>
    <x v="2976"/>
    <x v="0"/>
    <x v="25"/>
    <x v="0"/>
    <x v="6"/>
    <x v="2214"/>
    <n v="8.5714285714285712"/>
    <x v="1"/>
    <x v="6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x v="0"/>
    <s v="USD"/>
    <x v="2973"/>
    <x v="2977"/>
    <x v="0"/>
    <x v="209"/>
    <x v="0"/>
    <x v="6"/>
    <x v="2215"/>
    <n v="113.56666666666666"/>
    <x v="1"/>
    <x v="6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x v="0"/>
    <s v="USD"/>
    <x v="2974"/>
    <x v="2978"/>
    <x v="0"/>
    <x v="38"/>
    <x v="0"/>
    <x v="6"/>
    <x v="2216"/>
    <n v="60.6875"/>
    <x v="1"/>
    <x v="6"/>
    <x v="2978"/>
    <x v="2974"/>
  </r>
  <r>
    <n v="2979"/>
    <s v="'ART'"/>
    <s v="Dear Stone returns with Yasmina Reza's 'ART', a compelling, clever exploration of friendship under duress. Thanks for watching!"/>
    <x v="10"/>
    <n v="5070"/>
    <x v="0"/>
    <x v="0"/>
    <s v="USD"/>
    <x v="2975"/>
    <x v="2979"/>
    <x v="0"/>
    <x v="67"/>
    <x v="0"/>
    <x v="6"/>
    <x v="578"/>
    <n v="110.21739130434783"/>
    <x v="1"/>
    <x v="6"/>
    <x v="2979"/>
    <x v="2975"/>
  </r>
  <r>
    <n v="2980"/>
    <s v="INDEPENDENCE NYC"/>
    <s v="1 director, 4 actors, and a whole lotta determination. Help us bring this brilliant story to the heart of NYC!"/>
    <x v="9"/>
    <n v="3275"/>
    <x v="0"/>
    <x v="0"/>
    <s v="USD"/>
    <x v="2976"/>
    <x v="2980"/>
    <x v="0"/>
    <x v="54"/>
    <x v="0"/>
    <x v="6"/>
    <x v="2217"/>
    <n v="136.45833333333334"/>
    <x v="1"/>
    <x v="6"/>
    <x v="2980"/>
    <x v="2976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x v="17"/>
    <s v="EUR"/>
    <x v="2977"/>
    <x v="2981"/>
    <x v="1"/>
    <x v="174"/>
    <x v="0"/>
    <x v="38"/>
    <x v="2218"/>
    <n v="53.164948453608247"/>
    <x v="1"/>
    <x v="38"/>
    <x v="2981"/>
    <x v="2977"/>
  </r>
  <r>
    <n v="2982"/>
    <s v="Railway Playhouse: Setting up a community arts space"/>
    <s v="Renovating this historical landmark, into an arts venue and theatre space for the community."/>
    <x v="10"/>
    <n v="5103"/>
    <x v="0"/>
    <x v="1"/>
    <s v="GBP"/>
    <x v="2978"/>
    <x v="2982"/>
    <x v="1"/>
    <x v="211"/>
    <x v="0"/>
    <x v="38"/>
    <x v="2219"/>
    <n v="86.491525423728817"/>
    <x v="1"/>
    <x v="38"/>
    <x v="2982"/>
    <x v="2978"/>
  </r>
  <r>
    <n v="2983"/>
    <s v="Build the House of Dad's!"/>
    <s v="Dad's Garage Theatre Company needs your help buying our new, forever home by hitting our $150,000 STRETCH GOAL!"/>
    <x v="382"/>
    <n v="169985.91"/>
    <x v="0"/>
    <x v="0"/>
    <s v="USD"/>
    <x v="2979"/>
    <x v="2983"/>
    <x v="1"/>
    <x v="486"/>
    <x v="0"/>
    <x v="38"/>
    <x v="2220"/>
    <n v="155.23827397260274"/>
    <x v="1"/>
    <x v="38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x v="0"/>
    <s v="USD"/>
    <x v="2980"/>
    <x v="2984"/>
    <x v="1"/>
    <x v="423"/>
    <x v="0"/>
    <x v="38"/>
    <x v="2221"/>
    <n v="115.08256880733946"/>
    <x v="1"/>
    <x v="38"/>
    <x v="2984"/>
    <x v="2980"/>
  </r>
  <r>
    <n v="2985"/>
    <s v="React Aerial Studio"/>
    <s v="From the moment we flew in to the world of The Circus, we have dreamed of opening our own studio. Help us get our dream off the ground!"/>
    <x v="3"/>
    <n v="12165"/>
    <x v="0"/>
    <x v="4"/>
    <s v="NZD"/>
    <x v="2981"/>
    <x v="2985"/>
    <x v="0"/>
    <x v="112"/>
    <x v="0"/>
    <x v="38"/>
    <x v="2222"/>
    <n v="109.5945945945946"/>
    <x v="1"/>
    <x v="38"/>
    <x v="2985"/>
    <x v="2981"/>
  </r>
  <r>
    <n v="2986"/>
    <s v="Higher Education"/>
    <s v="Support the circus arts and help our aerial students work with more height. With your support, we will install beams at 19ft!"/>
    <x v="262"/>
    <n v="2532"/>
    <x v="0"/>
    <x v="1"/>
    <s v="GBP"/>
    <x v="2982"/>
    <x v="2986"/>
    <x v="0"/>
    <x v="66"/>
    <x v="0"/>
    <x v="38"/>
    <x v="269"/>
    <n v="45.214285714285715"/>
    <x v="1"/>
    <x v="38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x v="0"/>
    <s v="USD"/>
    <x v="2983"/>
    <x v="2987"/>
    <x v="0"/>
    <x v="236"/>
    <x v="0"/>
    <x v="38"/>
    <x v="2223"/>
    <n v="104.15169811320754"/>
    <x v="1"/>
    <x v="38"/>
    <x v="2987"/>
    <x v="2983"/>
  </r>
  <r>
    <n v="2988"/>
    <s v="Curtain up at the Shoebox Theatre!"/>
    <s v="Since October 2015 the Shoebox Theatre has become a hub of creativity - The next step in our journey is to hang stage curtains!"/>
    <x v="28"/>
    <n v="1000"/>
    <x v="0"/>
    <x v="1"/>
    <s v="GBP"/>
    <x v="2984"/>
    <x v="2988"/>
    <x v="0"/>
    <x v="33"/>
    <x v="0"/>
    <x v="38"/>
    <x v="31"/>
    <n v="35.714285714285715"/>
    <x v="1"/>
    <x v="38"/>
    <x v="2988"/>
    <x v="2984"/>
  </r>
  <r>
    <n v="2989"/>
    <s v="Let's Light Up The Gem!"/>
    <s v="Bring the movies back to Bethel, Maine."/>
    <x v="22"/>
    <n v="35307"/>
    <x v="0"/>
    <x v="0"/>
    <s v="USD"/>
    <x v="2985"/>
    <x v="2989"/>
    <x v="0"/>
    <x v="487"/>
    <x v="0"/>
    <x v="38"/>
    <x v="2224"/>
    <n v="96.997252747252745"/>
    <x v="1"/>
    <x v="38"/>
    <x v="2989"/>
    <x v="2985"/>
  </r>
  <r>
    <n v="2990"/>
    <s v="The Gloria Theatre Project"/>
    <s v="We are a non-profit revitalizing the Gloria Theatre - our gift to the community - and we need your help #arts #community #theater"/>
    <x v="3"/>
    <n v="10000"/>
    <x v="0"/>
    <x v="0"/>
    <s v="USD"/>
    <x v="2986"/>
    <x v="2990"/>
    <x v="0"/>
    <x v="74"/>
    <x v="0"/>
    <x v="38"/>
    <x v="31"/>
    <n v="370.37037037037038"/>
    <x v="1"/>
    <x v="38"/>
    <x v="2990"/>
    <x v="2986"/>
  </r>
  <r>
    <n v="2991"/>
    <s v="gimmeLIVE @ 9 Wallis"/>
    <s v="A new intimate listening room with tables &amp; theatre seating where artist &amp; fans connect through music, comedy &amp; performing arts."/>
    <x v="0"/>
    <n v="8780"/>
    <x v="0"/>
    <x v="0"/>
    <s v="USD"/>
    <x v="2987"/>
    <x v="2991"/>
    <x v="0"/>
    <x v="251"/>
    <x v="0"/>
    <x v="38"/>
    <x v="2225"/>
    <n v="94.408602150537632"/>
    <x v="1"/>
    <x v="38"/>
    <x v="2991"/>
    <x v="2987"/>
  </r>
  <r>
    <n v="2992"/>
    <s v="Th'underGrounds"/>
    <s v="Creating a non-profit CAFE &amp; VILLAGE COMMONS in SE Portland, in service to Neighbors, Kids, Artists &amp; the Underserved"/>
    <x v="9"/>
    <n v="3135"/>
    <x v="0"/>
    <x v="0"/>
    <s v="USD"/>
    <x v="2988"/>
    <x v="2992"/>
    <x v="0"/>
    <x v="31"/>
    <x v="0"/>
    <x v="38"/>
    <x v="2226"/>
    <n v="48.984375"/>
    <x v="1"/>
    <x v="38"/>
    <x v="2992"/>
    <x v="2988"/>
  </r>
  <r>
    <n v="2993"/>
    <s v="TRUE WEST: Think, Dog! Productions"/>
    <s v="Help us build the Kitchen from Hell!"/>
    <x v="28"/>
    <n v="1003"/>
    <x v="0"/>
    <x v="0"/>
    <s v="USD"/>
    <x v="2989"/>
    <x v="2993"/>
    <x v="0"/>
    <x v="19"/>
    <x v="0"/>
    <x v="38"/>
    <x v="2227"/>
    <n v="45.590909090909093"/>
    <x v="1"/>
    <x v="38"/>
    <x v="2993"/>
    <x v="2989"/>
  </r>
  <r>
    <n v="2994"/>
    <s v="St. Michael Boat Parties - Halloween and Beyond!"/>
    <s v="Help the hosts of the infamous St. Michael sustain and create epic boat parties through Halloween and into 2015"/>
    <x v="43"/>
    <n v="1373.24"/>
    <x v="0"/>
    <x v="1"/>
    <s v="GBP"/>
    <x v="2990"/>
    <x v="2994"/>
    <x v="0"/>
    <x v="211"/>
    <x v="0"/>
    <x v="38"/>
    <x v="2228"/>
    <n v="23.275254237288134"/>
    <x v="1"/>
    <x v="38"/>
    <x v="2994"/>
    <x v="2990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x v="0"/>
    <s v="USD"/>
    <x v="2991"/>
    <x v="2995"/>
    <x v="0"/>
    <x v="437"/>
    <x v="0"/>
    <x v="38"/>
    <x v="2229"/>
    <n v="63.2289156626506"/>
    <x v="1"/>
    <x v="38"/>
    <x v="2995"/>
    <x v="2991"/>
  </r>
  <r>
    <n v="2996"/>
    <s v="Sea Tea Improv's Comedy Theater in Hartford, CT"/>
    <s v="A permanent home for comedy in Connecticut in the heart of downtown Hartford."/>
    <x v="19"/>
    <n v="60180"/>
    <x v="0"/>
    <x v="0"/>
    <s v="USD"/>
    <x v="2992"/>
    <x v="2996"/>
    <x v="0"/>
    <x v="413"/>
    <x v="0"/>
    <x v="38"/>
    <x v="2230"/>
    <n v="153.5204081632653"/>
    <x v="1"/>
    <x v="38"/>
    <x v="2996"/>
    <x v="2992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x v="0"/>
    <s v="USD"/>
    <x v="2993"/>
    <x v="2997"/>
    <x v="0"/>
    <x v="248"/>
    <x v="0"/>
    <x v="38"/>
    <x v="2231"/>
    <n v="90.2"/>
    <x v="1"/>
    <x v="38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x v="0"/>
    <s v="USD"/>
    <x v="2994"/>
    <x v="2998"/>
    <x v="0"/>
    <x v="488"/>
    <x v="0"/>
    <x v="38"/>
    <x v="2232"/>
    <n v="118.97113163972287"/>
    <x v="1"/>
    <x v="38"/>
    <x v="2998"/>
    <x v="2994"/>
  </r>
  <r>
    <n v="2999"/>
    <s v="RAT Fund-Riser"/>
    <s v="Restless Artists' Theatre is building risers and installing better lighting for our patrons.  We need to purchase raw materials."/>
    <x v="383"/>
    <n v="1605"/>
    <x v="0"/>
    <x v="0"/>
    <s v="USD"/>
    <x v="807"/>
    <x v="2999"/>
    <x v="0"/>
    <x v="9"/>
    <x v="0"/>
    <x v="38"/>
    <x v="2233"/>
    <n v="80.25"/>
    <x v="1"/>
    <x v="38"/>
    <x v="2999"/>
    <x v="807"/>
  </r>
  <r>
    <n v="3000"/>
    <s v="Voices From The Future"/>
    <s v="A benefit show featuring musicians, dancers &amp; poets all under age 30 to raise money in support of LGBTQ rights and programs."/>
    <x v="2"/>
    <n v="500"/>
    <x v="0"/>
    <x v="0"/>
    <s v="USD"/>
    <x v="2995"/>
    <x v="3000"/>
    <x v="0"/>
    <x v="22"/>
    <x v="0"/>
    <x v="38"/>
    <x v="31"/>
    <n v="62.5"/>
    <x v="1"/>
    <x v="38"/>
    <x v="3000"/>
    <x v="2995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x v="0"/>
    <s v="USD"/>
    <x v="2996"/>
    <x v="3001"/>
    <x v="0"/>
    <x v="489"/>
    <x v="0"/>
    <x v="38"/>
    <x v="2234"/>
    <n v="131.37719999999999"/>
    <x v="1"/>
    <x v="38"/>
    <x v="3001"/>
    <x v="2996"/>
  </r>
  <r>
    <n v="3002"/>
    <s v="Help Fund the &quot;Back Room&quot; Arts Space at Jimmy's No 43!"/>
    <s v="Make the workshop/ small stage space at Jimmy's No 43 even better than before!"/>
    <x v="39"/>
    <n v="7595.43"/>
    <x v="0"/>
    <x v="0"/>
    <s v="USD"/>
    <x v="2997"/>
    <x v="3002"/>
    <x v="0"/>
    <x v="201"/>
    <x v="0"/>
    <x v="38"/>
    <x v="2235"/>
    <n v="73.032980769230775"/>
    <x v="1"/>
    <x v="38"/>
    <x v="3002"/>
    <x v="2997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x v="0"/>
    <s v="USD"/>
    <x v="2998"/>
    <x v="3003"/>
    <x v="0"/>
    <x v="57"/>
    <x v="0"/>
    <x v="38"/>
    <x v="2107"/>
    <n v="178.52941176470588"/>
    <x v="1"/>
    <x v="38"/>
    <x v="3003"/>
    <x v="2998"/>
  </r>
  <r>
    <n v="3004"/>
    <s v="Save the Agawam Cinemas"/>
    <s v="The Agawam Cinemas is to be successfully reopened by new ownership and the twin theaters must be converted to digital projection."/>
    <x v="79"/>
    <n v="45126"/>
    <x v="0"/>
    <x v="0"/>
    <s v="USD"/>
    <x v="2999"/>
    <x v="3004"/>
    <x v="0"/>
    <x v="490"/>
    <x v="0"/>
    <x v="38"/>
    <x v="2236"/>
    <n v="162.90974729241879"/>
    <x v="1"/>
    <x v="38"/>
    <x v="3004"/>
    <x v="2999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x v="0"/>
    <s v="USD"/>
    <x v="3000"/>
    <x v="3005"/>
    <x v="0"/>
    <x v="115"/>
    <x v="0"/>
    <x v="38"/>
    <x v="2237"/>
    <n v="108.24237288135593"/>
    <x v="1"/>
    <x v="38"/>
    <x v="3005"/>
    <x v="3000"/>
  </r>
  <r>
    <n v="3006"/>
    <s v="ONTARIO STREET THEATRE in Port Hope."/>
    <s v="We're an affordable theatre and rental space that can be molded into anything by anyone."/>
    <x v="6"/>
    <n v="8620"/>
    <x v="0"/>
    <x v="5"/>
    <s v="CAD"/>
    <x v="3001"/>
    <x v="3006"/>
    <x v="0"/>
    <x v="174"/>
    <x v="0"/>
    <x v="38"/>
    <x v="2133"/>
    <n v="88.865979381443296"/>
    <x v="1"/>
    <x v="38"/>
    <x v="3006"/>
    <x v="3001"/>
  </r>
  <r>
    <n v="3007"/>
    <s v="Bethlem"/>
    <s v="Consuite for 2015 CoreCon.  An adventure into insanity."/>
    <x v="20"/>
    <n v="1080"/>
    <x v="0"/>
    <x v="0"/>
    <s v="USD"/>
    <x v="3002"/>
    <x v="3007"/>
    <x v="0"/>
    <x v="9"/>
    <x v="0"/>
    <x v="38"/>
    <x v="2238"/>
    <n v="54"/>
    <x v="1"/>
    <x v="38"/>
    <x v="3007"/>
    <x v="3002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x v="0"/>
    <s v="USD"/>
    <x v="3003"/>
    <x v="3008"/>
    <x v="0"/>
    <x v="55"/>
    <x v="0"/>
    <x v="38"/>
    <x v="2107"/>
    <n v="116.73076923076923"/>
    <x v="1"/>
    <x v="38"/>
    <x v="3008"/>
    <x v="3003"/>
  </r>
  <r>
    <n v="3009"/>
    <s v="Montauk Surf Museum"/>
    <s v="The Montauk Surf Museum will present ocean science, as well as the art and history of surfing to visitors and schools in creative ways."/>
    <x v="31"/>
    <n v="29939"/>
    <x v="0"/>
    <x v="0"/>
    <s v="USD"/>
    <x v="3004"/>
    <x v="3009"/>
    <x v="0"/>
    <x v="130"/>
    <x v="0"/>
    <x v="38"/>
    <x v="2239"/>
    <n v="233.8984375"/>
    <x v="1"/>
    <x v="38"/>
    <x v="3009"/>
    <x v="3004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x v="0"/>
    <s v="USD"/>
    <x v="3005"/>
    <x v="3010"/>
    <x v="0"/>
    <x v="41"/>
    <x v="0"/>
    <x v="38"/>
    <x v="2240"/>
    <n v="158"/>
    <x v="1"/>
    <x v="38"/>
    <x v="3010"/>
    <x v="3005"/>
  </r>
  <r>
    <n v="3011"/>
    <s v="Katharsis Teatro en Navidad"/>
    <s v="Necesitamos tu ayuda para poder llevar la magia del teatro universitario al Teatro Lagrada de Madrid el 23 de diciembre :)"/>
    <x v="43"/>
    <n v="371"/>
    <x v="0"/>
    <x v="3"/>
    <s v="EUR"/>
    <x v="3006"/>
    <x v="3011"/>
    <x v="0"/>
    <x v="20"/>
    <x v="0"/>
    <x v="38"/>
    <x v="2241"/>
    <n v="14.84"/>
    <x v="1"/>
    <x v="38"/>
    <x v="3011"/>
    <x v="3006"/>
  </r>
  <r>
    <n v="3012"/>
    <s v="Up-lifting Up-Fit!"/>
    <s v="Spring Theatre has recently found a new home in the heart of Winston Salem. We need your help for an up-lifting up-fit!"/>
    <x v="23"/>
    <n v="4685"/>
    <x v="0"/>
    <x v="0"/>
    <s v="USD"/>
    <x v="3007"/>
    <x v="3012"/>
    <x v="0"/>
    <x v="165"/>
    <x v="0"/>
    <x v="38"/>
    <x v="2242"/>
    <n v="85.181818181818187"/>
    <x v="1"/>
    <x v="38"/>
    <x v="3012"/>
    <x v="3007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x v="0"/>
    <s v="USD"/>
    <x v="3008"/>
    <x v="3013"/>
    <x v="0"/>
    <x v="329"/>
    <x v="0"/>
    <x v="38"/>
    <x v="2243"/>
    <n v="146.69158878504672"/>
    <x v="1"/>
    <x v="38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x v="0"/>
    <s v="USD"/>
    <x v="3009"/>
    <x v="3014"/>
    <x v="0"/>
    <x v="491"/>
    <x v="0"/>
    <x v="38"/>
    <x v="2244"/>
    <n v="50.764811490125673"/>
    <x v="1"/>
    <x v="38"/>
    <x v="3014"/>
    <x v="3009"/>
  </r>
  <r>
    <n v="3015"/>
    <s v="A Sign for 34 West"/>
    <s v="We're turning an old yogurt shop into a live theater in downtown Charleston.   Please help us hang our sign!"/>
    <x v="104"/>
    <n v="3508"/>
    <x v="0"/>
    <x v="0"/>
    <s v="USD"/>
    <x v="3010"/>
    <x v="3015"/>
    <x v="0"/>
    <x v="244"/>
    <x v="0"/>
    <x v="38"/>
    <x v="2245"/>
    <n v="87.7"/>
    <x v="1"/>
    <x v="38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x v="0"/>
    <s v="USD"/>
    <x v="3011"/>
    <x v="3016"/>
    <x v="0"/>
    <x v="17"/>
    <x v="0"/>
    <x v="38"/>
    <x v="2246"/>
    <n v="242.27777777777777"/>
    <x v="1"/>
    <x v="38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x v="0"/>
    <s v="USD"/>
    <x v="3012"/>
    <x v="3017"/>
    <x v="0"/>
    <x v="180"/>
    <x v="0"/>
    <x v="38"/>
    <x v="2247"/>
    <n v="146.44654088050314"/>
    <x v="1"/>
    <x v="38"/>
    <x v="3017"/>
    <x v="3012"/>
  </r>
  <r>
    <n v="3018"/>
    <s v="Why Theatre"/>
    <s v="Le projet vise la crÃ©ation dâ€™un lieu de rÃ©sidence, recherche et formation dÃ©diÃ© Ã  l'art vivant, l'image et la narration."/>
    <x v="285"/>
    <n v="4230"/>
    <x v="0"/>
    <x v="6"/>
    <s v="EUR"/>
    <x v="3013"/>
    <x v="3018"/>
    <x v="0"/>
    <x v="14"/>
    <x v="0"/>
    <x v="38"/>
    <x v="2248"/>
    <n v="103.17073170731707"/>
    <x v="1"/>
    <x v="38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x v="0"/>
    <s v="USD"/>
    <x v="3014"/>
    <x v="3019"/>
    <x v="0"/>
    <x v="334"/>
    <x v="0"/>
    <x v="38"/>
    <x v="2249"/>
    <n v="80.464601769911511"/>
    <x v="1"/>
    <x v="38"/>
    <x v="3019"/>
    <x v="3014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x v="0"/>
    <s v="USD"/>
    <x v="3015"/>
    <x v="3020"/>
    <x v="0"/>
    <x v="209"/>
    <x v="0"/>
    <x v="38"/>
    <x v="2250"/>
    <n v="234.66666666666666"/>
    <x v="1"/>
    <x v="38"/>
    <x v="3020"/>
    <x v="3015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x v="0"/>
    <s v="USD"/>
    <x v="3016"/>
    <x v="3021"/>
    <x v="0"/>
    <x v="273"/>
    <x v="0"/>
    <x v="38"/>
    <x v="2251"/>
    <n v="50.689320388349515"/>
    <x v="1"/>
    <x v="38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x v="0"/>
    <s v="USD"/>
    <x v="3017"/>
    <x v="3022"/>
    <x v="0"/>
    <x v="95"/>
    <x v="0"/>
    <x v="38"/>
    <x v="2252"/>
    <n v="162.70967741935485"/>
    <x v="1"/>
    <x v="38"/>
    <x v="3022"/>
    <x v="3017"/>
  </r>
  <r>
    <n v="3023"/>
    <s v="The Night Watch"/>
    <s v="Antonia Goddard Productions in association with Jethro Compton Productions presents THE NIGHT WATCH, an exciting new historical drama."/>
    <x v="176"/>
    <n v="721"/>
    <x v="0"/>
    <x v="1"/>
    <s v="GBP"/>
    <x v="3018"/>
    <x v="3023"/>
    <x v="0"/>
    <x v="79"/>
    <x v="0"/>
    <x v="38"/>
    <x v="288"/>
    <n v="120.16666666666667"/>
    <x v="1"/>
    <x v="38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x v="0"/>
    <s v="USD"/>
    <x v="3019"/>
    <x v="3024"/>
    <x v="0"/>
    <x v="0"/>
    <x v="0"/>
    <x v="38"/>
    <x v="2253"/>
    <n v="67.697802197802204"/>
    <x v="1"/>
    <x v="38"/>
    <x v="3024"/>
    <x v="3019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x v="1"/>
    <s v="GBP"/>
    <x v="3020"/>
    <x v="3025"/>
    <x v="0"/>
    <x v="108"/>
    <x v="0"/>
    <x v="38"/>
    <x v="2254"/>
    <n v="52.103448275862071"/>
    <x v="1"/>
    <x v="38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x v="1"/>
    <s v="GBP"/>
    <x v="3021"/>
    <x v="3026"/>
    <x v="0"/>
    <x v="20"/>
    <x v="0"/>
    <x v="38"/>
    <x v="2255"/>
    <n v="51.6"/>
    <x v="1"/>
    <x v="38"/>
    <x v="3026"/>
    <x v="3021"/>
  </r>
  <r>
    <n v="3027"/>
    <s v="Help ReNew the Rainbow Stage (&amp; office) for Future Stars"/>
    <s v="Wavy says let's LIGHT UP THE RAINBOW STAGE and as our stretch reward we'll throw all of us a PARTY!"/>
    <x v="79"/>
    <n v="52576"/>
    <x v="0"/>
    <x v="0"/>
    <s v="USD"/>
    <x v="3022"/>
    <x v="3027"/>
    <x v="0"/>
    <x v="492"/>
    <x v="0"/>
    <x v="38"/>
    <x v="2256"/>
    <n v="164.3"/>
    <x v="1"/>
    <x v="38"/>
    <x v="3027"/>
    <x v="3022"/>
  </r>
  <r>
    <n v="3028"/>
    <s v="A Home for Vegas Theatre Hub"/>
    <s v="We have a space! Help us fill it with a stage, chairs, gear and audiences' laughter!"/>
    <x v="10"/>
    <n v="8401"/>
    <x v="0"/>
    <x v="0"/>
    <s v="USD"/>
    <x v="3023"/>
    <x v="3028"/>
    <x v="0"/>
    <x v="221"/>
    <x v="0"/>
    <x v="38"/>
    <x v="2257"/>
    <n v="84.858585858585855"/>
    <x v="1"/>
    <x v="38"/>
    <x v="3028"/>
    <x v="3023"/>
  </r>
  <r>
    <n v="3029"/>
    <s v="Ground Floor Theatre"/>
    <s v="We're building a new theatre venue in Austin! Austin is growing, but we are losing space for artists- help us keep local theatre alive!"/>
    <x v="11"/>
    <n v="32903"/>
    <x v="0"/>
    <x v="0"/>
    <s v="USD"/>
    <x v="3024"/>
    <x v="3029"/>
    <x v="0"/>
    <x v="493"/>
    <x v="0"/>
    <x v="38"/>
    <x v="2258"/>
    <n v="94.548850574712645"/>
    <x v="1"/>
    <x v="38"/>
    <x v="3029"/>
    <x v="3024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x v="0"/>
    <s v="USD"/>
    <x v="3025"/>
    <x v="3030"/>
    <x v="0"/>
    <x v="14"/>
    <x v="0"/>
    <x v="38"/>
    <x v="2259"/>
    <n v="45.536585365853661"/>
    <x v="1"/>
    <x v="38"/>
    <x v="3030"/>
    <x v="3025"/>
  </r>
  <r>
    <n v="3031"/>
    <s v="Blue Thyme Nights"/>
    <s v="Blue Thyme Nights is the production of Am I Blue by Beth Henley &amp; Thymus Vulgaris by Lanford  Wilson._x000a__x000a_Artwork by Charlotte Ager"/>
    <x v="15"/>
    <n v="1500"/>
    <x v="0"/>
    <x v="0"/>
    <s v="USD"/>
    <x v="3026"/>
    <x v="3031"/>
    <x v="0"/>
    <x v="60"/>
    <x v="0"/>
    <x v="38"/>
    <x v="31"/>
    <n v="51.724137931034484"/>
    <x v="1"/>
    <x v="38"/>
    <x v="3031"/>
    <x v="3026"/>
  </r>
  <r>
    <n v="3032"/>
    <s v="Silent Valley : A Haunting"/>
    <s v="One night only, not-for-profit, neighborhood haunted attraction that will scare your mask off! Coming this Halloween."/>
    <x v="28"/>
    <n v="1272"/>
    <x v="0"/>
    <x v="0"/>
    <s v="USD"/>
    <x v="3027"/>
    <x v="3032"/>
    <x v="0"/>
    <x v="20"/>
    <x v="0"/>
    <x v="38"/>
    <x v="66"/>
    <n v="50.88"/>
    <x v="1"/>
    <x v="38"/>
    <x v="3032"/>
    <x v="3027"/>
  </r>
  <r>
    <n v="3033"/>
    <s v="Stagelights Studio by Pam Kinter, Greensboro"/>
    <s v="Finally Stagelights will have a space of our very own!  Be a part of this exciting new adventure in Greensboro!!"/>
    <x v="9"/>
    <n v="4396"/>
    <x v="0"/>
    <x v="0"/>
    <s v="USD"/>
    <x v="3028"/>
    <x v="3033"/>
    <x v="0"/>
    <x v="23"/>
    <x v="0"/>
    <x v="38"/>
    <x v="2260"/>
    <n v="191.13043478260869"/>
    <x v="1"/>
    <x v="38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x v="0"/>
    <s v="USD"/>
    <x v="3029"/>
    <x v="3034"/>
    <x v="0"/>
    <x v="494"/>
    <x v="0"/>
    <x v="38"/>
    <x v="2261"/>
    <n v="89.314285714285717"/>
    <x v="1"/>
    <x v="38"/>
    <x v="3034"/>
    <x v="3029"/>
  </r>
  <r>
    <n v="3035"/>
    <s v="The Coalition Theater"/>
    <s v="Help create a permanent home for live comedy shows and classes in Downtown RVA."/>
    <x v="31"/>
    <n v="27196.71"/>
    <x v="0"/>
    <x v="0"/>
    <s v="USD"/>
    <x v="3030"/>
    <x v="3035"/>
    <x v="0"/>
    <x v="495"/>
    <x v="0"/>
    <x v="38"/>
    <x v="2262"/>
    <n v="88.588631921824103"/>
    <x v="1"/>
    <x v="38"/>
    <x v="3035"/>
    <x v="3030"/>
  </r>
  <r>
    <n v="3036"/>
    <s v="Save the Studio!"/>
    <s v="Help Synetic Theater create a new Studio to produce amazing  shows in the 2013/14 season and train awesome artists of all ages!"/>
    <x v="31"/>
    <n v="31683"/>
    <x v="0"/>
    <x v="0"/>
    <s v="USD"/>
    <x v="3031"/>
    <x v="3036"/>
    <x v="0"/>
    <x v="313"/>
    <x v="0"/>
    <x v="38"/>
    <x v="2263"/>
    <n v="96.300911854103347"/>
    <x v="1"/>
    <x v="38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x v="0"/>
    <s v="USD"/>
    <x v="3032"/>
    <x v="3037"/>
    <x v="0"/>
    <x v="58"/>
    <x v="0"/>
    <x v="38"/>
    <x v="2264"/>
    <n v="33.3125"/>
    <x v="1"/>
    <x v="38"/>
    <x v="3037"/>
    <x v="3032"/>
  </r>
  <r>
    <n v="3038"/>
    <s v="Overtime Theater Spruce Up"/>
    <s v="Our little theater needs some love. We took over a lab and need to make our space look more inviting and well, like a theater!"/>
    <x v="28"/>
    <n v="1005"/>
    <x v="0"/>
    <x v="0"/>
    <s v="USD"/>
    <x v="3033"/>
    <x v="3038"/>
    <x v="0"/>
    <x v="74"/>
    <x v="0"/>
    <x v="38"/>
    <x v="10"/>
    <n v="37.222222222222221"/>
    <x v="1"/>
    <x v="38"/>
    <x v="3038"/>
    <x v="3033"/>
  </r>
  <r>
    <n v="3039"/>
    <s v="Shelter the Schmee"/>
    <s v="After 22 yrs downstairs we are &quot;getting out of  our parents basement&quot; and building a new 50 seat theater in a new location."/>
    <x v="22"/>
    <n v="21742.78"/>
    <x v="0"/>
    <x v="0"/>
    <s v="USD"/>
    <x v="3034"/>
    <x v="3039"/>
    <x v="0"/>
    <x v="163"/>
    <x v="0"/>
    <x v="38"/>
    <x v="2265"/>
    <n v="92.130423728813554"/>
    <x v="1"/>
    <x v="38"/>
    <x v="3039"/>
    <x v="3034"/>
  </r>
  <r>
    <n v="3040"/>
    <s v="Jayhawk Makeover"/>
    <s v="48 hours of deck screws, dry wall, hard hats and needed renovation to help the Jayhawk rise from the ashes."/>
    <x v="9"/>
    <n v="3225"/>
    <x v="0"/>
    <x v="0"/>
    <s v="USD"/>
    <x v="3035"/>
    <x v="3040"/>
    <x v="0"/>
    <x v="288"/>
    <x v="0"/>
    <x v="38"/>
    <x v="1881"/>
    <n v="76.785714285714292"/>
    <x v="1"/>
    <x v="38"/>
    <x v="3040"/>
    <x v="3035"/>
  </r>
  <r>
    <n v="3041"/>
    <s v="Lend a Hand in Our Home"/>
    <s v="Privet! Hello! Bon Jour! We are the Arlekin Players Theatre and we need a home."/>
    <x v="386"/>
    <n v="9170"/>
    <x v="0"/>
    <x v="0"/>
    <s v="USD"/>
    <x v="3036"/>
    <x v="3041"/>
    <x v="0"/>
    <x v="195"/>
    <x v="0"/>
    <x v="38"/>
    <x v="2266"/>
    <n v="96.526315789473685"/>
    <x v="1"/>
    <x v="38"/>
    <x v="3041"/>
    <x v="3036"/>
  </r>
  <r>
    <n v="3042"/>
    <s v="HOPE MILL THEATRE - CHAIR FUND"/>
    <s v="Hope Mill Theatre is a brand new Fringe Theatre in the heart of Manchester city - bringing a diverse programme of entertainment!"/>
    <x v="15"/>
    <n v="1920"/>
    <x v="0"/>
    <x v="1"/>
    <s v="GBP"/>
    <x v="3037"/>
    <x v="3042"/>
    <x v="0"/>
    <x v="77"/>
    <x v="0"/>
    <x v="38"/>
    <x v="602"/>
    <n v="51.891891891891895"/>
    <x v="1"/>
    <x v="38"/>
    <x v="3042"/>
    <x v="3037"/>
  </r>
  <r>
    <n v="3043"/>
    <s v="Like This Post (The Post at 750)"/>
    <s v="Introducing The Post at 750! Join us in the creation of Vancouver's most exciting new cultural space in the heart of downtown."/>
    <x v="36"/>
    <n v="16501"/>
    <x v="0"/>
    <x v="5"/>
    <s v="CAD"/>
    <x v="3038"/>
    <x v="3043"/>
    <x v="0"/>
    <x v="130"/>
    <x v="0"/>
    <x v="38"/>
    <x v="2267"/>
    <n v="128.9140625"/>
    <x v="1"/>
    <x v="38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x v="0"/>
    <s v="USD"/>
    <x v="3039"/>
    <x v="3044"/>
    <x v="0"/>
    <x v="239"/>
    <x v="0"/>
    <x v="38"/>
    <x v="2268"/>
    <n v="84.108974358974365"/>
    <x v="1"/>
    <x v="38"/>
    <x v="3044"/>
    <x v="3039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x v="0"/>
    <s v="USD"/>
    <x v="3040"/>
    <x v="3045"/>
    <x v="0"/>
    <x v="31"/>
    <x v="0"/>
    <x v="38"/>
    <x v="2269"/>
    <n v="82.941562500000003"/>
    <x v="1"/>
    <x v="38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x v="0"/>
    <s v="USD"/>
    <x v="3041"/>
    <x v="3046"/>
    <x v="0"/>
    <x v="6"/>
    <x v="0"/>
    <x v="38"/>
    <x v="2270"/>
    <n v="259.94827586206895"/>
    <x v="1"/>
    <x v="38"/>
    <x v="3046"/>
    <x v="3041"/>
  </r>
  <r>
    <n v="3047"/>
    <s v="Acting V Senior Showcase"/>
    <s v="Hi! We're the Graduating Seniors Acting V Seniors at Temple University! Welcome to our Kick starter Page!"/>
    <x v="2"/>
    <n v="745"/>
    <x v="0"/>
    <x v="0"/>
    <s v="USD"/>
    <x v="3042"/>
    <x v="3047"/>
    <x v="0"/>
    <x v="9"/>
    <x v="0"/>
    <x v="38"/>
    <x v="2271"/>
    <n v="37.25"/>
    <x v="1"/>
    <x v="38"/>
    <x v="3047"/>
    <x v="3042"/>
  </r>
  <r>
    <n v="3048"/>
    <s v="December Match Campaign"/>
    <s v="By matching donations up to $5000, Jack Kesler and Maurice Richards have challenged YOU to help Urbanite outfit their brand new space."/>
    <x v="10"/>
    <n v="8320"/>
    <x v="0"/>
    <x v="0"/>
    <s v="USD"/>
    <x v="3043"/>
    <x v="3048"/>
    <x v="0"/>
    <x v="5"/>
    <x v="0"/>
    <x v="38"/>
    <x v="2272"/>
    <n v="177.02127659574469"/>
    <x v="1"/>
    <x v="38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x v="0"/>
    <s v="USD"/>
    <x v="3044"/>
    <x v="3049"/>
    <x v="0"/>
    <x v="241"/>
    <x v="0"/>
    <x v="38"/>
    <x v="313"/>
    <n v="74.074074074074076"/>
    <x v="1"/>
    <x v="38"/>
    <x v="3049"/>
    <x v="3044"/>
  </r>
  <r>
    <n v="3050"/>
    <s v="The Black Pearl Consuite at CoreCon VIII: On Ancient Seas"/>
    <s v="Help fund The Black Pearl Consuite at CoreCon VIII: On Ancient Seas!"/>
    <x v="20"/>
    <n v="636"/>
    <x v="0"/>
    <x v="0"/>
    <s v="USD"/>
    <x v="3045"/>
    <x v="3050"/>
    <x v="0"/>
    <x v="82"/>
    <x v="0"/>
    <x v="38"/>
    <x v="938"/>
    <n v="70.666666666666671"/>
    <x v="1"/>
    <x v="38"/>
    <x v="3050"/>
    <x v="3045"/>
  </r>
  <r>
    <n v="3051"/>
    <s v="Jon Udry's ABC Tour"/>
    <s v="The ABC tour: 26 comedy-juggling shows in 26 different venues - chosen by YOU - each beginning with a different letter of the alphabet."/>
    <x v="8"/>
    <n v="827"/>
    <x v="2"/>
    <x v="1"/>
    <s v="GBP"/>
    <x v="3046"/>
    <x v="3051"/>
    <x v="1"/>
    <x v="2"/>
    <x v="1"/>
    <x v="38"/>
    <x v="2273"/>
    <n v="23.62857142857143"/>
    <x v="1"/>
    <x v="38"/>
    <x v="3051"/>
    <x v="3046"/>
  </r>
  <r>
    <n v="3052"/>
    <s v="Funding for a new theater facility in Walker Minnesota"/>
    <s v="To let the arts continue in Walker Minnesota We need a performing arts space and art gallery"/>
    <x v="63"/>
    <n v="75"/>
    <x v="2"/>
    <x v="0"/>
    <s v="USD"/>
    <x v="3047"/>
    <x v="3052"/>
    <x v="0"/>
    <x v="84"/>
    <x v="1"/>
    <x v="38"/>
    <x v="840"/>
    <n v="37.5"/>
    <x v="1"/>
    <x v="38"/>
    <x v="3052"/>
    <x v="3047"/>
  </r>
  <r>
    <n v="3053"/>
    <s v="Showroom"/>
    <s v="Showroom is a multi-disciplinary space providing unorthodox concerts, events &amp; a platform creatives can express their creative vision"/>
    <x v="3"/>
    <n v="40"/>
    <x v="2"/>
    <x v="0"/>
    <s v="USD"/>
    <x v="3048"/>
    <x v="3053"/>
    <x v="0"/>
    <x v="83"/>
    <x v="1"/>
    <x v="38"/>
    <x v="177"/>
    <n v="13.333333333333334"/>
    <x v="1"/>
    <x v="38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x v="0"/>
    <s v="USD"/>
    <x v="3049"/>
    <x v="3054"/>
    <x v="0"/>
    <x v="78"/>
    <x v="1"/>
    <x v="38"/>
    <x v="109"/>
    <e v="#DIV/0!"/>
    <x v="1"/>
    <x v="38"/>
    <x v="3054"/>
    <x v="3049"/>
  </r>
  <r>
    <n v="3055"/>
    <s v="Bungers surfing Museum"/>
    <s v="I have been in the Surfing business since 1962 have a collection of surfing memorabilia I would like to open a surfing museum"/>
    <x v="22"/>
    <n v="1"/>
    <x v="2"/>
    <x v="0"/>
    <s v="USD"/>
    <x v="3050"/>
    <x v="3055"/>
    <x v="0"/>
    <x v="29"/>
    <x v="1"/>
    <x v="38"/>
    <x v="2274"/>
    <n v="1"/>
    <x v="1"/>
    <x v="38"/>
    <x v="3055"/>
    <x v="3050"/>
  </r>
  <r>
    <n v="3056"/>
    <s v="Palace Flophouse Theater"/>
    <s v="Looking to establish a communal space for art shows, bands, farmer's markets, environmental education, and traditional skills."/>
    <x v="31"/>
    <n v="0"/>
    <x v="2"/>
    <x v="0"/>
    <s v="USD"/>
    <x v="3051"/>
    <x v="3056"/>
    <x v="0"/>
    <x v="78"/>
    <x v="1"/>
    <x v="38"/>
    <x v="109"/>
    <e v="#DIV/0!"/>
    <x v="1"/>
    <x v="38"/>
    <x v="3056"/>
    <x v="3051"/>
  </r>
  <r>
    <n v="3057"/>
    <s v="1 World Educational Theme Parks"/>
    <s v="A series of 6 educational theme parks. This project is to fund the plans and 3D designs required to build the first park."/>
    <x v="63"/>
    <n v="0"/>
    <x v="2"/>
    <x v="1"/>
    <s v="GBP"/>
    <x v="3052"/>
    <x v="3057"/>
    <x v="0"/>
    <x v="78"/>
    <x v="1"/>
    <x v="38"/>
    <x v="109"/>
    <e v="#DIV/0!"/>
    <x v="1"/>
    <x v="38"/>
    <x v="3057"/>
    <x v="3052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x v="13"/>
    <s v="EUR"/>
    <x v="3053"/>
    <x v="3058"/>
    <x v="0"/>
    <x v="83"/>
    <x v="1"/>
    <x v="38"/>
    <x v="374"/>
    <n v="1"/>
    <x v="1"/>
    <x v="38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x v="0"/>
    <s v="USD"/>
    <x v="3054"/>
    <x v="3059"/>
    <x v="0"/>
    <x v="202"/>
    <x v="1"/>
    <x v="38"/>
    <x v="2275"/>
    <n v="41"/>
    <x v="1"/>
    <x v="38"/>
    <x v="3059"/>
    <x v="3054"/>
  </r>
  <r>
    <n v="3060"/>
    <s v="Save the Roxy Theatre in Bremerton WA"/>
    <s v="Save the historic Roxy theatre in Bremerton WA from being repurposed as office space."/>
    <x v="135"/>
    <n v="335"/>
    <x v="2"/>
    <x v="0"/>
    <s v="USD"/>
    <x v="3055"/>
    <x v="3060"/>
    <x v="0"/>
    <x v="79"/>
    <x v="1"/>
    <x v="38"/>
    <x v="2276"/>
    <n v="55.833333333333336"/>
    <x v="1"/>
    <x v="38"/>
    <x v="3060"/>
    <x v="3055"/>
  </r>
  <r>
    <n v="3061"/>
    <s v="Help Save Parkway Cinemas!"/>
    <s v="Save a historic Local theater."/>
    <x v="80"/>
    <n v="0"/>
    <x v="2"/>
    <x v="0"/>
    <s v="USD"/>
    <x v="3056"/>
    <x v="3061"/>
    <x v="0"/>
    <x v="78"/>
    <x v="1"/>
    <x v="38"/>
    <x v="109"/>
    <e v="#DIV/0!"/>
    <x v="1"/>
    <x v="38"/>
    <x v="3061"/>
    <x v="3056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x v="0"/>
    <s v="USD"/>
    <x v="3057"/>
    <x v="3062"/>
    <x v="0"/>
    <x v="85"/>
    <x v="1"/>
    <x v="38"/>
    <x v="2277"/>
    <n v="99.761194029850742"/>
    <x v="1"/>
    <x v="38"/>
    <x v="3062"/>
    <x v="3057"/>
  </r>
  <r>
    <n v="3063"/>
    <s v="Spec Haus"/>
    <s v="Members of the local Miami music scene are putting together a venue/creative space in Kendall!"/>
    <x v="9"/>
    <n v="587"/>
    <x v="2"/>
    <x v="0"/>
    <s v="USD"/>
    <x v="3058"/>
    <x v="3063"/>
    <x v="0"/>
    <x v="23"/>
    <x v="1"/>
    <x v="38"/>
    <x v="2278"/>
    <n v="25.521739130434781"/>
    <x v="1"/>
    <x v="38"/>
    <x v="3063"/>
    <x v="3058"/>
  </r>
  <r>
    <n v="3064"/>
    <s v="Kickstart the Crossroads Community"/>
    <s v="An epicenter for connection, creation and expression of the community."/>
    <x v="96"/>
    <n v="8471"/>
    <x v="2"/>
    <x v="0"/>
    <s v="USD"/>
    <x v="3059"/>
    <x v="3064"/>
    <x v="0"/>
    <x v="250"/>
    <x v="1"/>
    <x v="38"/>
    <x v="2279"/>
    <n v="117.65277777777777"/>
    <x v="1"/>
    <x v="38"/>
    <x v="3064"/>
    <x v="3059"/>
  </r>
  <r>
    <n v="3065"/>
    <s v="The Castle Project"/>
    <s v="A castle themed events center with large and small spaces to support a variety of arts i.e. performing, visual, music, theater, dance"/>
    <x v="31"/>
    <n v="10"/>
    <x v="2"/>
    <x v="0"/>
    <s v="USD"/>
    <x v="3060"/>
    <x v="3065"/>
    <x v="0"/>
    <x v="84"/>
    <x v="1"/>
    <x v="38"/>
    <x v="167"/>
    <n v="5"/>
    <x v="1"/>
    <x v="38"/>
    <x v="3065"/>
    <x v="3060"/>
  </r>
  <r>
    <n v="3066"/>
    <s v="Gold Coast Wake Park"/>
    <s v="Our mission is to offer an innovative family watersports attraction that is fun, safe, economical and a leader in its field."/>
    <x v="90"/>
    <n v="41950"/>
    <x v="2"/>
    <x v="2"/>
    <s v="AUD"/>
    <x v="3061"/>
    <x v="3066"/>
    <x v="0"/>
    <x v="41"/>
    <x v="1"/>
    <x v="38"/>
    <x v="2280"/>
    <n v="2796.6666666666665"/>
    <x v="1"/>
    <x v="38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x v="4"/>
    <s v="NZD"/>
    <x v="3062"/>
    <x v="3067"/>
    <x v="0"/>
    <x v="29"/>
    <x v="1"/>
    <x v="38"/>
    <x v="453"/>
    <n v="200"/>
    <x v="1"/>
    <x v="38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x v="0"/>
    <s v="USD"/>
    <x v="3063"/>
    <x v="3068"/>
    <x v="0"/>
    <x v="84"/>
    <x v="1"/>
    <x v="38"/>
    <x v="2281"/>
    <n v="87.5"/>
    <x v="1"/>
    <x v="38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x v="0"/>
    <s v="USD"/>
    <x v="3064"/>
    <x v="3069"/>
    <x v="0"/>
    <x v="63"/>
    <x v="1"/>
    <x v="38"/>
    <x v="2282"/>
    <n v="20.142857142857142"/>
    <x v="1"/>
    <x v="38"/>
    <x v="3069"/>
    <x v="3064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x v="1"/>
    <s v="GBP"/>
    <x v="3065"/>
    <x v="3070"/>
    <x v="0"/>
    <x v="38"/>
    <x v="1"/>
    <x v="38"/>
    <x v="2283"/>
    <n v="20.875"/>
    <x v="1"/>
    <x v="38"/>
    <x v="3070"/>
    <x v="3065"/>
  </r>
  <r>
    <n v="3071"/>
    <s v="The Echo Theatre 2015"/>
    <s v="Anyone can create. They just need a place and an opportunity. The Echo Theatre (Provo) provides that opportunity."/>
    <x v="14"/>
    <n v="7173"/>
    <x v="2"/>
    <x v="0"/>
    <s v="USD"/>
    <x v="3066"/>
    <x v="3071"/>
    <x v="0"/>
    <x v="27"/>
    <x v="1"/>
    <x v="38"/>
    <x v="2284"/>
    <n v="61.307692307692307"/>
    <x v="1"/>
    <x v="38"/>
    <x v="3071"/>
    <x v="3066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x v="0"/>
    <s v="USD"/>
    <x v="3067"/>
    <x v="3072"/>
    <x v="0"/>
    <x v="84"/>
    <x v="1"/>
    <x v="38"/>
    <x v="374"/>
    <n v="1"/>
    <x v="1"/>
    <x v="38"/>
    <x v="3072"/>
    <x v="3067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x v="0"/>
    <s v="USD"/>
    <x v="3068"/>
    <x v="3073"/>
    <x v="0"/>
    <x v="63"/>
    <x v="1"/>
    <x v="38"/>
    <x v="2285"/>
    <n v="92.142857142857139"/>
    <x v="1"/>
    <x v="38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x v="6"/>
    <s v="EUR"/>
    <x v="3069"/>
    <x v="3074"/>
    <x v="0"/>
    <x v="83"/>
    <x v="1"/>
    <x v="38"/>
    <x v="2286"/>
    <n v="7.333333333333333"/>
    <x v="1"/>
    <x v="38"/>
    <x v="3074"/>
    <x v="3069"/>
  </r>
  <r>
    <n v="3075"/>
    <s v="The Little MAGIC Theatre"/>
    <s v="Magic Morgan &amp; Liliana are raising funds to expand their famed traveling magic show to a theater of magic."/>
    <x v="36"/>
    <n v="1296"/>
    <x v="2"/>
    <x v="0"/>
    <s v="USD"/>
    <x v="3070"/>
    <x v="3075"/>
    <x v="0"/>
    <x v="9"/>
    <x v="1"/>
    <x v="38"/>
    <x v="2287"/>
    <n v="64.8"/>
    <x v="1"/>
    <x v="38"/>
    <x v="3075"/>
    <x v="3070"/>
  </r>
  <r>
    <n v="3076"/>
    <s v="10,000 Hours"/>
    <s v="Helping female comedians get in their 10,000 Hours of practice!"/>
    <x v="3"/>
    <n v="1506"/>
    <x v="2"/>
    <x v="0"/>
    <s v="USD"/>
    <x v="3071"/>
    <x v="3076"/>
    <x v="0"/>
    <x v="133"/>
    <x v="1"/>
    <x v="38"/>
    <x v="2288"/>
    <n v="30.12"/>
    <x v="1"/>
    <x v="38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x v="5"/>
    <s v="CAD"/>
    <x v="3072"/>
    <x v="3077"/>
    <x v="0"/>
    <x v="84"/>
    <x v="1"/>
    <x v="38"/>
    <x v="2289"/>
    <n v="52.5"/>
    <x v="1"/>
    <x v="38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x v="0"/>
    <s v="USD"/>
    <x v="3073"/>
    <x v="3078"/>
    <x v="0"/>
    <x v="83"/>
    <x v="1"/>
    <x v="38"/>
    <x v="2290"/>
    <n v="23.666666666666668"/>
    <x v="1"/>
    <x v="38"/>
    <x v="3078"/>
    <x v="3073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x v="0"/>
    <s v="USD"/>
    <x v="3074"/>
    <x v="3079"/>
    <x v="0"/>
    <x v="74"/>
    <x v="1"/>
    <x v="38"/>
    <x v="2291"/>
    <n v="415.77777777777777"/>
    <x v="1"/>
    <x v="38"/>
    <x v="3079"/>
    <x v="3074"/>
  </r>
  <r>
    <n v="3080"/>
    <s v="Global Community Theater One."/>
    <s v="Sustainable, fire-proof, carbon-negative, and all-season recreation of the Globe Theater made famous by Shakespeare, with gardens."/>
    <x v="71"/>
    <n v="376"/>
    <x v="2"/>
    <x v="0"/>
    <s v="USD"/>
    <x v="3075"/>
    <x v="3080"/>
    <x v="0"/>
    <x v="63"/>
    <x v="1"/>
    <x v="38"/>
    <x v="2292"/>
    <n v="53.714285714285715"/>
    <x v="1"/>
    <x v="38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x v="0"/>
    <s v="USD"/>
    <x v="3076"/>
    <x v="3081"/>
    <x v="0"/>
    <x v="81"/>
    <x v="1"/>
    <x v="38"/>
    <x v="2293"/>
    <n v="420.6"/>
    <x v="1"/>
    <x v="38"/>
    <x v="3081"/>
    <x v="3076"/>
  </r>
  <r>
    <n v="3082"/>
    <s v="Magical Workshop, Magic/Hobby Store"/>
    <s v="Help expand the time of everyones favorite magic store!  It currently limited to 3 days a week. If not for you, then the children!"/>
    <x v="7"/>
    <n v="0"/>
    <x v="2"/>
    <x v="0"/>
    <s v="USD"/>
    <x v="3077"/>
    <x v="3082"/>
    <x v="0"/>
    <x v="78"/>
    <x v="1"/>
    <x v="38"/>
    <x v="109"/>
    <e v="#DIV/0!"/>
    <x v="1"/>
    <x v="38"/>
    <x v="3082"/>
    <x v="3077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x v="0"/>
    <s v="USD"/>
    <x v="3078"/>
    <x v="3083"/>
    <x v="0"/>
    <x v="83"/>
    <x v="1"/>
    <x v="38"/>
    <x v="1228"/>
    <n v="18.666666666666668"/>
    <x v="1"/>
    <x v="38"/>
    <x v="3083"/>
    <x v="3078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x v="0"/>
    <s v="USD"/>
    <x v="3079"/>
    <x v="3084"/>
    <x v="0"/>
    <x v="79"/>
    <x v="1"/>
    <x v="38"/>
    <x v="2294"/>
    <n v="78.333333333333329"/>
    <x v="1"/>
    <x v="38"/>
    <x v="3084"/>
    <x v="3079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x v="0"/>
    <s v="USD"/>
    <x v="3080"/>
    <x v="3085"/>
    <x v="0"/>
    <x v="82"/>
    <x v="1"/>
    <x v="38"/>
    <x v="2295"/>
    <n v="67.777777777777771"/>
    <x v="1"/>
    <x v="38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x v="13"/>
    <s v="EUR"/>
    <x v="3081"/>
    <x v="3086"/>
    <x v="0"/>
    <x v="83"/>
    <x v="1"/>
    <x v="38"/>
    <x v="1161"/>
    <n v="16.666666666666668"/>
    <x v="1"/>
    <x v="38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x v="0"/>
    <s v="USD"/>
    <x v="3082"/>
    <x v="3087"/>
    <x v="0"/>
    <x v="84"/>
    <x v="1"/>
    <x v="38"/>
    <x v="895"/>
    <n v="62.5"/>
    <x v="1"/>
    <x v="38"/>
    <x v="3087"/>
    <x v="3082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x v="0"/>
    <s v="USD"/>
    <x v="3083"/>
    <x v="3088"/>
    <x v="0"/>
    <x v="83"/>
    <x v="1"/>
    <x v="38"/>
    <x v="2296"/>
    <n v="42"/>
    <x v="1"/>
    <x v="38"/>
    <x v="3088"/>
    <x v="3083"/>
  </r>
  <r>
    <n v="3089"/>
    <s v="The ClubHouse: A Community-Focused Sports &amp; Culture Space"/>
    <s v="A community space in Somerville, MA to celebrate the beautiful intersection of sports and creativity."/>
    <x v="31"/>
    <n v="5854"/>
    <x v="2"/>
    <x v="0"/>
    <s v="USD"/>
    <x v="3084"/>
    <x v="3089"/>
    <x v="0"/>
    <x v="43"/>
    <x v="1"/>
    <x v="38"/>
    <x v="2297"/>
    <n v="130.0888888888889"/>
    <x v="1"/>
    <x v="38"/>
    <x v="3089"/>
    <x v="3084"/>
  </r>
  <r>
    <n v="3090"/>
    <s v="Save the Stage"/>
    <s v="To create a space by restoring a historic church in Burlington, Ky where community theater, dance and music and art can be performed."/>
    <x v="390"/>
    <n v="11432"/>
    <x v="2"/>
    <x v="0"/>
    <s v="USD"/>
    <x v="3085"/>
    <x v="3090"/>
    <x v="0"/>
    <x v="82"/>
    <x v="1"/>
    <x v="38"/>
    <x v="2298"/>
    <n v="1270.2222222222222"/>
    <x v="1"/>
    <x v="38"/>
    <x v="3090"/>
    <x v="3085"/>
  </r>
  <r>
    <n v="3091"/>
    <s v="Bustduck Theatre"/>
    <s v="Roanoke, Virginia's first long-form improv theatre company. Producing improv and scripted theatre, with a dynamic training program."/>
    <x v="10"/>
    <n v="796"/>
    <x v="2"/>
    <x v="0"/>
    <s v="USD"/>
    <x v="3086"/>
    <x v="3091"/>
    <x v="0"/>
    <x v="82"/>
    <x v="1"/>
    <x v="38"/>
    <x v="2299"/>
    <n v="88.444444444444443"/>
    <x v="1"/>
    <x v="38"/>
    <x v="3091"/>
    <x v="3086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x v="0"/>
    <s v="USD"/>
    <x v="3087"/>
    <x v="3092"/>
    <x v="0"/>
    <x v="64"/>
    <x v="1"/>
    <x v="38"/>
    <x v="2300"/>
    <n v="56.342380952380957"/>
    <x v="1"/>
    <x v="38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x v="5"/>
    <s v="CAD"/>
    <x v="2806"/>
    <x v="3093"/>
    <x v="0"/>
    <x v="57"/>
    <x v="1"/>
    <x v="38"/>
    <x v="2301"/>
    <n v="53.529411764705884"/>
    <x v="1"/>
    <x v="38"/>
    <x v="3093"/>
    <x v="2806"/>
  </r>
  <r>
    <n v="3094"/>
    <s v="Nothing Up My Sleeves Tour: Summer 2016"/>
    <s v="This is a Kickstarter to help with the start up costs for Illusionist, Chris Lengyel's Summer 2016 Tour!"/>
    <x v="57"/>
    <n v="25"/>
    <x v="2"/>
    <x v="0"/>
    <s v="USD"/>
    <x v="3088"/>
    <x v="3094"/>
    <x v="0"/>
    <x v="29"/>
    <x v="1"/>
    <x v="38"/>
    <x v="1866"/>
    <n v="25"/>
    <x v="1"/>
    <x v="38"/>
    <x v="3094"/>
    <x v="3088"/>
  </r>
  <r>
    <n v="3095"/>
    <s v="The Old Howard Theatre Company"/>
    <s v="We are a small theatre company looking to provide world class theatre to the working class in the Greater New York area."/>
    <x v="391"/>
    <n v="50"/>
    <x v="2"/>
    <x v="0"/>
    <s v="USD"/>
    <x v="3089"/>
    <x v="3095"/>
    <x v="0"/>
    <x v="29"/>
    <x v="1"/>
    <x v="38"/>
    <x v="2302"/>
    <n v="50"/>
    <x v="1"/>
    <x v="38"/>
    <x v="3095"/>
    <x v="3089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x v="0"/>
    <s v="USD"/>
    <x v="3090"/>
    <x v="3096"/>
    <x v="0"/>
    <x v="25"/>
    <x v="1"/>
    <x v="38"/>
    <x v="2303"/>
    <n v="56.785714285714285"/>
    <x v="1"/>
    <x v="38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x v="1"/>
    <s v="GBP"/>
    <x v="3091"/>
    <x v="3097"/>
    <x v="0"/>
    <x v="288"/>
    <x v="1"/>
    <x v="38"/>
    <x v="2304"/>
    <n v="40.833333333333336"/>
    <x v="1"/>
    <x v="38"/>
    <x v="3097"/>
    <x v="3091"/>
  </r>
  <r>
    <n v="3098"/>
    <s v="The Enchanted Cottage"/>
    <s v="A magical space, full of fairytale favorites, designed to make each individual have a unique experience; children's dreams made real."/>
    <x v="392"/>
    <n v="1758"/>
    <x v="2"/>
    <x v="0"/>
    <s v="USD"/>
    <x v="3092"/>
    <x v="3098"/>
    <x v="0"/>
    <x v="74"/>
    <x v="1"/>
    <x v="38"/>
    <x v="2305"/>
    <n v="65.111111111111114"/>
    <x v="1"/>
    <x v="38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x v="0"/>
    <s v="USD"/>
    <x v="3093"/>
    <x v="3099"/>
    <x v="0"/>
    <x v="81"/>
    <x v="1"/>
    <x v="38"/>
    <x v="2306"/>
    <n v="55.6"/>
    <x v="1"/>
    <x v="38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x v="0"/>
    <s v="USD"/>
    <x v="3094"/>
    <x v="3100"/>
    <x v="0"/>
    <x v="62"/>
    <x v="1"/>
    <x v="38"/>
    <x v="2307"/>
    <n v="140.53846153846155"/>
    <x v="1"/>
    <x v="38"/>
    <x v="3100"/>
    <x v="3094"/>
  </r>
  <r>
    <n v="3101"/>
    <s v="Mots Ã‰crits"/>
    <s v="LabellisÃ© 14-18, Mots Ã‰crits est un projet itinÃ©rant de lectures Ã  voix haute par des amateurs, mises en espace par une comÃ©dienne."/>
    <x v="30"/>
    <n v="300"/>
    <x v="2"/>
    <x v="6"/>
    <s v="EUR"/>
    <x v="3095"/>
    <x v="3101"/>
    <x v="0"/>
    <x v="8"/>
    <x v="1"/>
    <x v="38"/>
    <x v="746"/>
    <n v="25"/>
    <x v="1"/>
    <x v="38"/>
    <x v="3101"/>
    <x v="3095"/>
  </r>
  <r>
    <n v="3102"/>
    <s v="Theatre Bath Bus"/>
    <s v="Imagine being able to take a performance anywhere! Meet the Theatre Bath Bus - a magical performance space where anything is possible."/>
    <x v="194"/>
    <n v="6258"/>
    <x v="2"/>
    <x v="1"/>
    <s v="GBP"/>
    <x v="3096"/>
    <x v="3102"/>
    <x v="0"/>
    <x v="240"/>
    <x v="1"/>
    <x v="38"/>
    <x v="2308"/>
    <n v="69.533333333333331"/>
    <x v="1"/>
    <x v="38"/>
    <x v="3102"/>
    <x v="3096"/>
  </r>
  <r>
    <n v="3103"/>
    <s v="Professional Venue for local artists!!"/>
    <s v="Creating a place for local artists to perform, at substantially less cost for them"/>
    <x v="393"/>
    <n v="11"/>
    <x v="2"/>
    <x v="0"/>
    <s v="USD"/>
    <x v="3097"/>
    <x v="3103"/>
    <x v="0"/>
    <x v="84"/>
    <x v="1"/>
    <x v="38"/>
    <x v="2309"/>
    <n v="5.5"/>
    <x v="1"/>
    <x v="38"/>
    <x v="3103"/>
    <x v="3097"/>
  </r>
  <r>
    <n v="3104"/>
    <s v="CQ EAP Performing Arts 'THE LOFT'"/>
    <s v="The Loft is CQEAP's latest studio. Located in Rockhampton's CBD we'll be running performing arts workshops for 5yrs to adults."/>
    <x v="23"/>
    <n v="1185"/>
    <x v="2"/>
    <x v="2"/>
    <s v="AUD"/>
    <x v="3098"/>
    <x v="3104"/>
    <x v="0"/>
    <x v="81"/>
    <x v="1"/>
    <x v="38"/>
    <x v="2310"/>
    <n v="237"/>
    <x v="1"/>
    <x v="38"/>
    <x v="3104"/>
    <x v="3098"/>
  </r>
  <r>
    <n v="3105"/>
    <s v="Paddock School Theater Improvement"/>
    <s v="My hope is to raise $5845 and replace old stained and mismatched border curtains, cyclorama curtain, and backdrop."/>
    <x v="394"/>
    <n v="2476"/>
    <x v="2"/>
    <x v="0"/>
    <s v="USD"/>
    <x v="3099"/>
    <x v="3105"/>
    <x v="0"/>
    <x v="162"/>
    <x v="1"/>
    <x v="38"/>
    <x v="2311"/>
    <n v="79.870967741935488"/>
    <x v="1"/>
    <x v="38"/>
    <x v="3105"/>
    <x v="3099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x v="1"/>
    <s v="GBP"/>
    <x v="3100"/>
    <x v="3106"/>
    <x v="0"/>
    <x v="80"/>
    <x v="1"/>
    <x v="38"/>
    <x v="2312"/>
    <n v="10.25"/>
    <x v="1"/>
    <x v="38"/>
    <x v="3106"/>
    <x v="3100"/>
  </r>
  <r>
    <n v="3107"/>
    <s v="Creating Cabaret"/>
    <s v="When opportunity knocks, we answer!  Help expand the ravishingly talented troupe into a new and exciting market and venue!"/>
    <x v="79"/>
    <n v="7905"/>
    <x v="2"/>
    <x v="0"/>
    <s v="USD"/>
    <x v="3101"/>
    <x v="3107"/>
    <x v="0"/>
    <x v="60"/>
    <x v="1"/>
    <x v="38"/>
    <x v="2313"/>
    <n v="272.58620689655174"/>
    <x v="1"/>
    <x v="38"/>
    <x v="3107"/>
    <x v="3101"/>
  </r>
  <r>
    <n v="3108"/>
    <s v="Funding a home for our Children's Theater"/>
    <s v="We need a permanent home for the theater!"/>
    <x v="63"/>
    <n v="26"/>
    <x v="2"/>
    <x v="0"/>
    <s v="USD"/>
    <x v="3102"/>
    <x v="3108"/>
    <x v="0"/>
    <x v="84"/>
    <x v="1"/>
    <x v="38"/>
    <x v="2314"/>
    <n v="13"/>
    <x v="1"/>
    <x v="38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x v="0"/>
    <s v="USD"/>
    <x v="3103"/>
    <x v="3109"/>
    <x v="0"/>
    <x v="229"/>
    <x v="1"/>
    <x v="38"/>
    <x v="2315"/>
    <n v="58.184210526315788"/>
    <x v="1"/>
    <x v="38"/>
    <x v="3109"/>
    <x v="3103"/>
  </r>
  <r>
    <n v="3110"/>
    <s v="Hip Justice Catmunity Center"/>
    <s v="Cat People Unite! It's time we get a space of our own to relax, socialize and learn! Join the Catmunity!"/>
    <x v="31"/>
    <n v="10"/>
    <x v="2"/>
    <x v="0"/>
    <s v="USD"/>
    <x v="3104"/>
    <x v="3110"/>
    <x v="0"/>
    <x v="29"/>
    <x v="1"/>
    <x v="38"/>
    <x v="167"/>
    <n v="10"/>
    <x v="1"/>
    <x v="38"/>
    <x v="3110"/>
    <x v="3104"/>
  </r>
  <r>
    <n v="3111"/>
    <s v="All Puppet Players Need a Home"/>
    <s v="Help All Puppet Players perform it's 2015 season in a beautiful 200 seat theater for an entire year."/>
    <x v="22"/>
    <n v="5328"/>
    <x v="2"/>
    <x v="0"/>
    <s v="USD"/>
    <x v="3105"/>
    <x v="3111"/>
    <x v="0"/>
    <x v="88"/>
    <x v="1"/>
    <x v="38"/>
    <x v="2316"/>
    <n v="70.10526315789474"/>
    <x v="1"/>
    <x v="38"/>
    <x v="3111"/>
    <x v="3105"/>
  </r>
  <r>
    <n v="3112"/>
    <s v="Kids Zone start up"/>
    <s v="Children only have a short period of time to live care free, play hard, get dirty, I want to help every child in my Town play everyday."/>
    <x v="34"/>
    <n v="521"/>
    <x v="2"/>
    <x v="0"/>
    <s v="USD"/>
    <x v="3106"/>
    <x v="3112"/>
    <x v="0"/>
    <x v="82"/>
    <x v="1"/>
    <x v="38"/>
    <x v="2317"/>
    <n v="57.888888888888886"/>
    <x v="1"/>
    <x v="38"/>
    <x v="3112"/>
    <x v="3106"/>
  </r>
  <r>
    <n v="3113"/>
    <s v="The Shamrock Drafthouse Theater"/>
    <s v="An arts and craft beer theater showcasing local talent, locally crafted beer and providing performance and rehearsal space."/>
    <x v="395"/>
    <n v="4635"/>
    <x v="2"/>
    <x v="0"/>
    <s v="USD"/>
    <x v="3107"/>
    <x v="3113"/>
    <x v="0"/>
    <x v="77"/>
    <x v="1"/>
    <x v="38"/>
    <x v="2318"/>
    <n v="125.27027027027027"/>
    <x v="1"/>
    <x v="38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x v="0"/>
    <s v="USD"/>
    <x v="3108"/>
    <x v="3114"/>
    <x v="0"/>
    <x v="78"/>
    <x v="1"/>
    <x v="38"/>
    <x v="109"/>
    <e v="#DIV/0!"/>
    <x v="1"/>
    <x v="38"/>
    <x v="3114"/>
    <x v="3108"/>
  </r>
  <r>
    <n v="3115"/>
    <s v="spoken word pop-up:"/>
    <s v="We are creating a mobile community devoted to the spreading and sharing of spoken word and other kinds of storytelling."/>
    <x v="3"/>
    <n v="300"/>
    <x v="2"/>
    <x v="11"/>
    <s v="SEK"/>
    <x v="3109"/>
    <x v="3115"/>
    <x v="0"/>
    <x v="29"/>
    <x v="1"/>
    <x v="38"/>
    <x v="419"/>
    <n v="300"/>
    <x v="1"/>
    <x v="38"/>
    <x v="3115"/>
    <x v="3109"/>
  </r>
  <r>
    <n v="3116"/>
    <s v="CoreCon Asylum"/>
    <s v="Creating a consuite for CoreCon. A focus on the insanity of asylums and early medical practices from history."/>
    <x v="47"/>
    <n v="430"/>
    <x v="2"/>
    <x v="0"/>
    <s v="USD"/>
    <x v="3110"/>
    <x v="3116"/>
    <x v="0"/>
    <x v="73"/>
    <x v="1"/>
    <x v="38"/>
    <x v="2319"/>
    <n v="43"/>
    <x v="1"/>
    <x v="38"/>
    <x v="3116"/>
    <x v="3110"/>
  </r>
  <r>
    <n v="3117"/>
    <s v="Cowes and The Sea"/>
    <s v="Performing Arts workshops, for young people aged 5 -16, exploring how the sea has shaped Cowes as a settlement."/>
    <x v="28"/>
    <n v="1"/>
    <x v="2"/>
    <x v="1"/>
    <s v="GBP"/>
    <x v="3111"/>
    <x v="3117"/>
    <x v="0"/>
    <x v="29"/>
    <x v="1"/>
    <x v="38"/>
    <x v="370"/>
    <n v="1"/>
    <x v="1"/>
    <x v="38"/>
    <x v="3117"/>
    <x v="3111"/>
  </r>
  <r>
    <n v="3118"/>
    <s v="Garden Eden, theatre, meeting, culture, music, art"/>
    <s v="a magical place for all kind of people, like a fairytaile in all colours"/>
    <x v="69"/>
    <n v="1550"/>
    <x v="2"/>
    <x v="11"/>
    <s v="SEK"/>
    <x v="3112"/>
    <x v="3118"/>
    <x v="0"/>
    <x v="84"/>
    <x v="1"/>
    <x v="38"/>
    <x v="691"/>
    <n v="775"/>
    <x v="1"/>
    <x v="38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x v="0"/>
    <s v="USD"/>
    <x v="3113"/>
    <x v="3119"/>
    <x v="0"/>
    <x v="29"/>
    <x v="1"/>
    <x v="38"/>
    <x v="833"/>
    <n v="5"/>
    <x v="1"/>
    <x v="38"/>
    <x v="3119"/>
    <x v="3113"/>
  </r>
  <r>
    <n v="3120"/>
    <s v="Subtropisch zwemparadijs Tropicana"/>
    <s v="Wij willen Tropicana het subtropisch zwemparadijs van Rotterdam op een nieuwe locatie gaan bouwen."/>
    <x v="396"/>
    <n v="128"/>
    <x v="2"/>
    <x v="9"/>
    <s v="EUR"/>
    <x v="3114"/>
    <x v="3120"/>
    <x v="0"/>
    <x v="73"/>
    <x v="1"/>
    <x v="38"/>
    <x v="2320"/>
    <n v="12.8"/>
    <x v="1"/>
    <x v="38"/>
    <x v="3120"/>
    <x v="3114"/>
  </r>
  <r>
    <n v="3121"/>
    <s v="Ant Farm Theatre Project (Canceled)"/>
    <s v="I going to build a theatre for a local ant farm so that Ants can put on their theatre productions."/>
    <x v="15"/>
    <n v="10"/>
    <x v="1"/>
    <x v="5"/>
    <s v="CAD"/>
    <x v="3115"/>
    <x v="3121"/>
    <x v="0"/>
    <x v="29"/>
    <x v="1"/>
    <x v="38"/>
    <x v="886"/>
    <n v="10"/>
    <x v="1"/>
    <x v="38"/>
    <x v="3121"/>
    <x v="3115"/>
  </r>
  <r>
    <n v="3122"/>
    <s v="be back soon (Canceled)"/>
    <s v="cancelled until further notice"/>
    <x v="212"/>
    <n v="116"/>
    <x v="1"/>
    <x v="0"/>
    <s v="USD"/>
    <x v="3116"/>
    <x v="3122"/>
    <x v="0"/>
    <x v="84"/>
    <x v="1"/>
    <x v="38"/>
    <x v="2321"/>
    <n v="58"/>
    <x v="1"/>
    <x v="38"/>
    <x v="3122"/>
    <x v="3116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x v="0"/>
    <s v="USD"/>
    <x v="3117"/>
    <x v="3123"/>
    <x v="0"/>
    <x v="493"/>
    <x v="1"/>
    <x v="38"/>
    <x v="2322"/>
    <n v="244.80459770114942"/>
    <x v="1"/>
    <x v="38"/>
    <x v="3123"/>
    <x v="3117"/>
  </r>
  <r>
    <n v="3124"/>
    <s v="Theater &amp; Arts &amp; Day Care (Canceled)"/>
    <s v="A place where kids/ teens' dreams come true, and one finds there home without sparkly red shoes!"/>
    <x v="397"/>
    <n v="26"/>
    <x v="1"/>
    <x v="0"/>
    <s v="USD"/>
    <x v="3118"/>
    <x v="3124"/>
    <x v="0"/>
    <x v="80"/>
    <x v="1"/>
    <x v="38"/>
    <x v="2323"/>
    <n v="6.5"/>
    <x v="1"/>
    <x v="38"/>
    <x v="3124"/>
    <x v="3118"/>
  </r>
  <r>
    <n v="3125"/>
    <s v="N/A (Canceled)"/>
    <s v="N/A"/>
    <x v="86"/>
    <n v="0"/>
    <x v="1"/>
    <x v="0"/>
    <s v="USD"/>
    <x v="3119"/>
    <x v="3125"/>
    <x v="0"/>
    <x v="78"/>
    <x v="1"/>
    <x v="38"/>
    <x v="109"/>
    <e v="#DIV/0!"/>
    <x v="1"/>
    <x v="38"/>
    <x v="3125"/>
    <x v="3119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x v="0"/>
    <s v="USD"/>
    <x v="3120"/>
    <x v="3126"/>
    <x v="0"/>
    <x v="57"/>
    <x v="1"/>
    <x v="38"/>
    <x v="2324"/>
    <n v="61.176470588235297"/>
    <x v="1"/>
    <x v="38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x v="0"/>
    <s v="USD"/>
    <x v="3121"/>
    <x v="3127"/>
    <x v="0"/>
    <x v="78"/>
    <x v="1"/>
    <x v="38"/>
    <x v="109"/>
    <e v="#DIV/0!"/>
    <x v="1"/>
    <x v="38"/>
    <x v="3127"/>
    <x v="3121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x v="0"/>
    <s v="USD"/>
    <x v="3122"/>
    <x v="3128"/>
    <x v="0"/>
    <x v="27"/>
    <x v="1"/>
    <x v="6"/>
    <x v="2325"/>
    <n v="139.23931623931625"/>
    <x v="1"/>
    <x v="6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x v="0"/>
    <s v="USD"/>
    <x v="3123"/>
    <x v="3129"/>
    <x v="0"/>
    <x v="29"/>
    <x v="1"/>
    <x v="6"/>
    <x v="417"/>
    <n v="10"/>
    <x v="1"/>
    <x v="6"/>
    <x v="3129"/>
    <x v="3123"/>
  </r>
  <r>
    <n v="3130"/>
    <s v="MEDEA | A New Vision"/>
    <s v="A shockingly relevant modern take on a 2,000-year-old tragedy that confronts current gender politics."/>
    <x v="3"/>
    <n v="375"/>
    <x v="3"/>
    <x v="0"/>
    <s v="USD"/>
    <x v="3124"/>
    <x v="3130"/>
    <x v="0"/>
    <x v="80"/>
    <x v="1"/>
    <x v="6"/>
    <x v="2326"/>
    <n v="93.75"/>
    <x v="1"/>
    <x v="6"/>
    <x v="3130"/>
    <x v="3124"/>
  </r>
  <r>
    <n v="3131"/>
    <s v="SNAKE EYES"/>
    <s v="A Staged Reading of &quot;Snake Eyes,&quot; a new play by Alex Rafala"/>
    <x v="393"/>
    <n v="645"/>
    <x v="3"/>
    <x v="0"/>
    <s v="USD"/>
    <x v="3125"/>
    <x v="3131"/>
    <x v="0"/>
    <x v="8"/>
    <x v="1"/>
    <x v="6"/>
    <x v="2327"/>
    <n v="53.75"/>
    <x v="1"/>
    <x v="6"/>
    <x v="3131"/>
    <x v="3125"/>
  </r>
  <r>
    <n v="3132"/>
    <s v="A Bite of a Snake Play"/>
    <s v="Smells Like Money, Drips Like Honey, Taste Like Mocha, Better Run AWAY"/>
    <x v="11"/>
    <n v="10"/>
    <x v="3"/>
    <x v="0"/>
    <s v="USD"/>
    <x v="3126"/>
    <x v="3132"/>
    <x v="0"/>
    <x v="29"/>
    <x v="1"/>
    <x v="6"/>
    <x v="108"/>
    <n v="10"/>
    <x v="1"/>
    <x v="6"/>
    <x v="3132"/>
    <x v="3126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x v="1"/>
    <s v="GBP"/>
    <x v="3127"/>
    <x v="3133"/>
    <x v="0"/>
    <x v="38"/>
    <x v="1"/>
    <x v="6"/>
    <x v="1277"/>
    <n v="33.75"/>
    <x v="1"/>
    <x v="6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x v="1"/>
    <s v="GBP"/>
    <x v="3128"/>
    <x v="3134"/>
    <x v="0"/>
    <x v="8"/>
    <x v="1"/>
    <x v="6"/>
    <x v="2328"/>
    <n v="18.75"/>
    <x v="1"/>
    <x v="6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x v="0"/>
    <s v="USD"/>
    <x v="3129"/>
    <x v="3135"/>
    <x v="0"/>
    <x v="63"/>
    <x v="1"/>
    <x v="6"/>
    <x v="2329"/>
    <n v="23.142857142857142"/>
    <x v="1"/>
    <x v="6"/>
    <x v="3135"/>
    <x v="3129"/>
  </r>
  <r>
    <n v="3136"/>
    <s v="Heroines"/>
    <s v="Help emberfly theatre put on their first production Heroines and pay our actors and creative team! Follow us @emberflytheatre"/>
    <x v="2"/>
    <n v="639"/>
    <x v="3"/>
    <x v="1"/>
    <s v="GBP"/>
    <x v="3130"/>
    <x v="3136"/>
    <x v="0"/>
    <x v="19"/>
    <x v="1"/>
    <x v="6"/>
    <x v="2330"/>
    <n v="29.045454545454547"/>
    <x v="1"/>
    <x v="6"/>
    <x v="3136"/>
    <x v="3130"/>
  </r>
  <r>
    <n v="3137"/>
    <s v="Richard III - Presented by REBATEnsemble/Theatre Off Jackson"/>
    <s v="Set in 1930s Chinatown, evocative of old world South Jackson Street during the Jazz era."/>
    <x v="15"/>
    <n v="50"/>
    <x v="3"/>
    <x v="0"/>
    <s v="USD"/>
    <x v="3131"/>
    <x v="3137"/>
    <x v="0"/>
    <x v="29"/>
    <x v="1"/>
    <x v="6"/>
    <x v="422"/>
    <n v="50"/>
    <x v="1"/>
    <x v="6"/>
    <x v="3137"/>
    <x v="3131"/>
  </r>
  <r>
    <n v="3138"/>
    <s v="Our Country's Good"/>
    <s v="A UWE Drama Society adaptation of Timberlake Wertenbaker's play. Funding needed for costumes/props to make the show a success. Thanks."/>
    <x v="48"/>
    <n v="0"/>
    <x v="3"/>
    <x v="1"/>
    <s v="GBP"/>
    <x v="3132"/>
    <x v="3138"/>
    <x v="0"/>
    <x v="78"/>
    <x v="1"/>
    <x v="6"/>
    <x v="109"/>
    <e v="#DIV/0!"/>
    <x v="1"/>
    <x v="6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x v="14"/>
    <s v="MXN"/>
    <x v="3133"/>
    <x v="3139"/>
    <x v="0"/>
    <x v="79"/>
    <x v="1"/>
    <x v="6"/>
    <x v="2331"/>
    <n v="450"/>
    <x v="1"/>
    <x v="6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x v="6"/>
    <s v="EUR"/>
    <x v="3134"/>
    <x v="3140"/>
    <x v="0"/>
    <x v="80"/>
    <x v="1"/>
    <x v="6"/>
    <x v="2332"/>
    <n v="24"/>
    <x v="1"/>
    <x v="6"/>
    <x v="3140"/>
    <x v="3134"/>
  </r>
  <r>
    <n v="3141"/>
    <s v="GUTS: Black Comedy"/>
    <s v="We are a theatre society from the Groningen University in the Netherlands. _x000a_We would be more than happy for some help funding the play."/>
    <x v="2"/>
    <n v="258"/>
    <x v="3"/>
    <x v="9"/>
    <s v="EUR"/>
    <x v="3135"/>
    <x v="3141"/>
    <x v="0"/>
    <x v="22"/>
    <x v="1"/>
    <x v="6"/>
    <x v="2333"/>
    <n v="32.25"/>
    <x v="1"/>
    <x v="6"/>
    <x v="3141"/>
    <x v="3135"/>
  </r>
  <r>
    <n v="3142"/>
    <s v="The Pendulum Swings UK Theatre Tour/EdFringe"/>
    <s v="Our aim is to deliver a powerful piece of theatre to audiences across the UK, including Edinburgh Fringe (2017)."/>
    <x v="181"/>
    <n v="45"/>
    <x v="3"/>
    <x v="1"/>
    <s v="GBP"/>
    <x v="3136"/>
    <x v="3142"/>
    <x v="0"/>
    <x v="83"/>
    <x v="1"/>
    <x v="6"/>
    <x v="2334"/>
    <n v="15"/>
    <x v="1"/>
    <x v="6"/>
    <x v="3142"/>
    <x v="3136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x v="1"/>
    <s v="GBP"/>
    <x v="3137"/>
    <x v="3143"/>
    <x v="0"/>
    <x v="78"/>
    <x v="1"/>
    <x v="6"/>
    <x v="109"/>
    <e v="#DIV/0!"/>
    <x v="1"/>
    <x v="6"/>
    <x v="3143"/>
    <x v="3137"/>
  </r>
  <r>
    <n v="3144"/>
    <s v="Benghazi Bergen-Belsen"/>
    <s v="Two women, one love, one must die: a multicultural cast in a play about the denied holocaust of Libyan Jews. Premieres in March in NYC"/>
    <x v="3"/>
    <n v="7540"/>
    <x v="3"/>
    <x v="0"/>
    <s v="USD"/>
    <x v="3138"/>
    <x v="3144"/>
    <x v="0"/>
    <x v="209"/>
    <x v="1"/>
    <x v="6"/>
    <x v="2335"/>
    <n v="251.33333333333334"/>
    <x v="1"/>
    <x v="6"/>
    <x v="3144"/>
    <x v="3138"/>
  </r>
  <r>
    <n v="3145"/>
    <s v="Arlington's 1st Dinner Theatre"/>
    <s v="Dominion Theatre Company is the first community dinner theatre  to be established in Arlington TX."/>
    <x v="31"/>
    <n v="0"/>
    <x v="3"/>
    <x v="0"/>
    <s v="USD"/>
    <x v="3139"/>
    <x v="3145"/>
    <x v="0"/>
    <x v="78"/>
    <x v="1"/>
    <x v="6"/>
    <x v="109"/>
    <e v="#DIV/0!"/>
    <x v="1"/>
    <x v="6"/>
    <x v="3145"/>
    <x v="3139"/>
  </r>
  <r>
    <n v="3146"/>
    <s v="SoÃ±Ã© una ciudad amurallada"/>
    <s v="Somos... Podemos... Amamos... Nuestra muralla, nuestra utopÃ­a. Que el amor sea el lÃ­mite"/>
    <x v="63"/>
    <n v="5250"/>
    <x v="3"/>
    <x v="14"/>
    <s v="MXN"/>
    <x v="3140"/>
    <x v="3146"/>
    <x v="0"/>
    <x v="8"/>
    <x v="1"/>
    <x v="6"/>
    <x v="1131"/>
    <n v="437.5"/>
    <x v="1"/>
    <x v="6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x v="0"/>
    <s v="USD"/>
    <x v="3141"/>
    <x v="3147"/>
    <x v="1"/>
    <x v="496"/>
    <x v="0"/>
    <x v="6"/>
    <x v="2336"/>
    <n v="110.35211267605634"/>
    <x v="1"/>
    <x v="6"/>
    <x v="3147"/>
    <x v="3141"/>
  </r>
  <r>
    <n v="3148"/>
    <s v="The Aurora Project: A Sci-Fi Epic by Bella Poynton"/>
    <s v="Help fund The Aurora Project, an immersive science fiction epic."/>
    <x v="40"/>
    <n v="2361"/>
    <x v="0"/>
    <x v="0"/>
    <s v="USD"/>
    <x v="3142"/>
    <x v="3148"/>
    <x v="1"/>
    <x v="7"/>
    <x v="0"/>
    <x v="6"/>
    <x v="2337"/>
    <n v="41.421052631578945"/>
    <x v="1"/>
    <x v="6"/>
    <x v="3148"/>
    <x v="3142"/>
  </r>
  <r>
    <n v="3149"/>
    <s v="Kafka on the Shore"/>
    <s v="A student led production at Northwestern U. of an adaptation by Frank Galati of the classic book Kafka on the Shore by Haruki Murakmi."/>
    <x v="21"/>
    <n v="1300"/>
    <x v="0"/>
    <x v="0"/>
    <s v="USD"/>
    <x v="3143"/>
    <x v="3149"/>
    <x v="1"/>
    <x v="20"/>
    <x v="0"/>
    <x v="6"/>
    <x v="87"/>
    <n v="52"/>
    <x v="1"/>
    <x v="6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x v="0"/>
    <s v="USD"/>
    <x v="3144"/>
    <x v="3150"/>
    <x v="1"/>
    <x v="201"/>
    <x v="0"/>
    <x v="6"/>
    <x v="50"/>
    <n v="33.990384615384613"/>
    <x v="1"/>
    <x v="6"/>
    <x v="3150"/>
    <x v="3144"/>
  </r>
  <r>
    <n v="3151"/>
    <s v="&quot;The Holiday Bug&quot; 2014 Puppet Show"/>
    <s v="A Multi-Media Puppet Show, with large cable control puppets to tell a hilarious story for all ages."/>
    <x v="8"/>
    <n v="3514"/>
    <x v="0"/>
    <x v="0"/>
    <s v="USD"/>
    <x v="3145"/>
    <x v="3151"/>
    <x v="1"/>
    <x v="69"/>
    <x v="0"/>
    <x v="6"/>
    <x v="84"/>
    <n v="103.35294117647059"/>
    <x v="1"/>
    <x v="6"/>
    <x v="3151"/>
    <x v="3145"/>
  </r>
  <r>
    <n v="3152"/>
    <s v="'Gilead', an original theatre piece"/>
    <s v="'Gilead' is an original theatre piece inspired by Margaret Atwood's 'The Handmaid's Tale'. (Brighton Fringe 2014)"/>
    <x v="41"/>
    <n v="2331"/>
    <x v="0"/>
    <x v="1"/>
    <s v="GBP"/>
    <x v="3146"/>
    <x v="3152"/>
    <x v="1"/>
    <x v="85"/>
    <x v="0"/>
    <x v="6"/>
    <x v="2338"/>
    <n v="34.791044776119406"/>
    <x v="1"/>
    <x v="6"/>
    <x v="3152"/>
    <x v="3146"/>
  </r>
  <r>
    <n v="3153"/>
    <s v="Terminator the Second"/>
    <s v="A stage production of Terminator 2: Judgment Day, composed entirely of the words of William Shakespeare"/>
    <x v="9"/>
    <n v="10067.5"/>
    <x v="0"/>
    <x v="0"/>
    <s v="USD"/>
    <x v="3147"/>
    <x v="3153"/>
    <x v="1"/>
    <x v="198"/>
    <x v="0"/>
    <x v="6"/>
    <x v="2339"/>
    <n v="41.773858921161825"/>
    <x v="1"/>
    <x v="6"/>
    <x v="3153"/>
    <x v="3147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x v="0"/>
    <s v="USD"/>
    <x v="3148"/>
    <x v="3154"/>
    <x v="1"/>
    <x v="252"/>
    <x v="0"/>
    <x v="6"/>
    <x v="2340"/>
    <n v="64.268292682926827"/>
    <x v="1"/>
    <x v="6"/>
    <x v="3154"/>
    <x v="3148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x v="1"/>
    <s v="GBP"/>
    <x v="3149"/>
    <x v="3155"/>
    <x v="1"/>
    <x v="177"/>
    <x v="0"/>
    <x v="6"/>
    <x v="2341"/>
    <n v="31.209370860927152"/>
    <x v="1"/>
    <x v="6"/>
    <x v="3155"/>
    <x v="3149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x v="0"/>
    <s v="USD"/>
    <x v="3150"/>
    <x v="3156"/>
    <x v="1"/>
    <x v="30"/>
    <x v="0"/>
    <x v="6"/>
    <x v="2342"/>
    <n v="62.921348314606739"/>
    <x v="1"/>
    <x v="6"/>
    <x v="3156"/>
    <x v="3150"/>
  </r>
  <r>
    <n v="3157"/>
    <s v="Summer FourPlay"/>
    <s v="Four Directors.  Four One Acts.  Four Genres.  For You."/>
    <x v="23"/>
    <n v="4040"/>
    <x v="0"/>
    <x v="0"/>
    <s v="USD"/>
    <x v="3151"/>
    <x v="3157"/>
    <x v="1"/>
    <x v="14"/>
    <x v="0"/>
    <x v="6"/>
    <x v="50"/>
    <n v="98.536585365853654"/>
    <x v="1"/>
    <x v="6"/>
    <x v="3157"/>
    <x v="3151"/>
  </r>
  <r>
    <n v="3158"/>
    <s v="Nursery Crimes"/>
    <s v="A 40s crime-noir play using nursery rhyme characters."/>
    <x v="10"/>
    <n v="5700"/>
    <x v="0"/>
    <x v="0"/>
    <s v="USD"/>
    <x v="3152"/>
    <x v="3158"/>
    <x v="1"/>
    <x v="50"/>
    <x v="0"/>
    <x v="6"/>
    <x v="430"/>
    <n v="82.608695652173907"/>
    <x v="1"/>
    <x v="6"/>
    <x v="3158"/>
    <x v="3152"/>
  </r>
  <r>
    <n v="3159"/>
    <s v="Waxwing: A New Play"/>
    <s v="WAXWING is an exciting new world premiere of mythic (perhaps even apocalyptic!) proportions."/>
    <x v="15"/>
    <n v="2002.22"/>
    <x v="0"/>
    <x v="0"/>
    <s v="USD"/>
    <x v="3153"/>
    <x v="3159"/>
    <x v="1"/>
    <x v="47"/>
    <x v="0"/>
    <x v="6"/>
    <x v="2343"/>
    <n v="38.504230769230773"/>
    <x v="1"/>
    <x v="6"/>
    <x v="3159"/>
    <x v="3153"/>
  </r>
  <r>
    <n v="3160"/>
    <s v="We Play Chekhov"/>
    <s v="Two stories by Anton Chekhov adapted for the stage and performed back-to-back in a stunning live theatrical performance."/>
    <x v="37"/>
    <n v="4569"/>
    <x v="0"/>
    <x v="0"/>
    <s v="USD"/>
    <x v="3154"/>
    <x v="3160"/>
    <x v="1"/>
    <x v="7"/>
    <x v="0"/>
    <x v="6"/>
    <x v="1400"/>
    <n v="80.15789473684211"/>
    <x v="1"/>
    <x v="6"/>
    <x v="3160"/>
    <x v="3154"/>
  </r>
  <r>
    <n v="3161"/>
    <s v="Faustus"/>
    <s v="Iâ€™ll Be Right Back presents a story of murder and corruption. Faustus is a modern re-imagining of Christopher Marloweâ€™s classic tale."/>
    <x v="13"/>
    <n v="2102"/>
    <x v="0"/>
    <x v="1"/>
    <s v="GBP"/>
    <x v="3155"/>
    <x v="3161"/>
    <x v="1"/>
    <x v="142"/>
    <x v="0"/>
    <x v="6"/>
    <x v="2344"/>
    <n v="28.405405405405407"/>
    <x v="1"/>
    <x v="6"/>
    <x v="3161"/>
    <x v="3155"/>
  </r>
  <r>
    <n v="3162"/>
    <s v="Your Radio Adventure!"/>
    <s v="Radio show meets interactive novel, accompanied by live foley, music, and audience participation. YOU choose what happens next!"/>
    <x v="23"/>
    <n v="5086"/>
    <x v="0"/>
    <x v="0"/>
    <s v="USD"/>
    <x v="3156"/>
    <x v="3162"/>
    <x v="1"/>
    <x v="287"/>
    <x v="0"/>
    <x v="6"/>
    <x v="2345"/>
    <n v="80.730158730158735"/>
    <x v="1"/>
    <x v="6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x v="0"/>
    <s v="USD"/>
    <x v="3157"/>
    <x v="3163"/>
    <x v="1"/>
    <x v="250"/>
    <x v="0"/>
    <x v="6"/>
    <x v="2346"/>
    <n v="200.69444444444446"/>
    <x v="1"/>
    <x v="6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x v="0"/>
    <s v="USD"/>
    <x v="3158"/>
    <x v="3164"/>
    <x v="1"/>
    <x v="26"/>
    <x v="0"/>
    <x v="6"/>
    <x v="2347"/>
    <n v="37.591549295774648"/>
    <x v="1"/>
    <x v="6"/>
    <x v="3164"/>
    <x v="3158"/>
  </r>
  <r>
    <n v="3165"/>
    <s v="THE MOON PLAY"/>
    <s v="THE MOON PLAY is a new play written by Carolyn Gilliam. The play follows an astronaut on the moon who has lost his reason to explore."/>
    <x v="47"/>
    <n v="1220"/>
    <x v="0"/>
    <x v="0"/>
    <s v="USD"/>
    <x v="73"/>
    <x v="3165"/>
    <x v="1"/>
    <x v="64"/>
    <x v="0"/>
    <x v="6"/>
    <x v="2348"/>
    <n v="58.095238095238095"/>
    <x v="1"/>
    <x v="6"/>
    <x v="3165"/>
    <x v="73"/>
  </r>
  <r>
    <n v="3166"/>
    <s v="Verdigris - A Play by Jim Beaver"/>
    <s v="VERDIGRIS: A play written by Jim Beaver, star of Supernatural and Deadwood, opening March 2015 at Theatre West in Los Angeles."/>
    <x v="19"/>
    <n v="56079.83"/>
    <x v="0"/>
    <x v="0"/>
    <s v="USD"/>
    <x v="3159"/>
    <x v="3166"/>
    <x v="1"/>
    <x v="497"/>
    <x v="0"/>
    <x v="6"/>
    <x v="2349"/>
    <n v="60.300892473118282"/>
    <x v="1"/>
    <x v="6"/>
    <x v="3166"/>
    <x v="3159"/>
  </r>
  <r>
    <n v="3167"/>
    <s v="Destiny is Judd Nelson: a new play at FringeNYC"/>
    <s v="What is destiny? Explore it with us this August at FringeNYC."/>
    <x v="9"/>
    <n v="3485"/>
    <x v="0"/>
    <x v="0"/>
    <s v="USD"/>
    <x v="3160"/>
    <x v="3167"/>
    <x v="1"/>
    <x v="165"/>
    <x v="0"/>
    <x v="6"/>
    <x v="2350"/>
    <n v="63.363636363636367"/>
    <x v="1"/>
    <x v="6"/>
    <x v="3167"/>
    <x v="3160"/>
  </r>
  <r>
    <n v="3168"/>
    <s v="Cosmicomics"/>
    <s v="A dazzling aerial show that brings to life the whimsical and romantic short stories of beloved fantasy author Italo Calvino."/>
    <x v="30"/>
    <n v="3105"/>
    <x v="0"/>
    <x v="0"/>
    <s v="USD"/>
    <x v="3161"/>
    <x v="3168"/>
    <x v="1"/>
    <x v="42"/>
    <x v="0"/>
    <x v="6"/>
    <x v="2351"/>
    <n v="50.901639344262293"/>
    <x v="1"/>
    <x v="6"/>
    <x v="3168"/>
    <x v="3161"/>
  </r>
  <r>
    <n v="3169"/>
    <s v="The Window"/>
    <s v="We're bringing The Window to the Cherry Lane Theater in January 2014."/>
    <x v="6"/>
    <n v="8241"/>
    <x v="0"/>
    <x v="0"/>
    <s v="USD"/>
    <x v="3162"/>
    <x v="3169"/>
    <x v="1"/>
    <x v="141"/>
    <x v="0"/>
    <x v="6"/>
    <x v="2352"/>
    <n v="100.5"/>
    <x v="1"/>
    <x v="6"/>
    <x v="3169"/>
    <x v="3162"/>
  </r>
  <r>
    <n v="3170"/>
    <s v="Ain't She Brave FringeNYC 2014 Project"/>
    <s v="An emotionally-charged journey through the history of black women in America told in reverse."/>
    <x v="13"/>
    <n v="2245"/>
    <x v="0"/>
    <x v="0"/>
    <s v="USD"/>
    <x v="3163"/>
    <x v="3170"/>
    <x v="1"/>
    <x v="26"/>
    <x v="0"/>
    <x v="6"/>
    <x v="2353"/>
    <n v="31.619718309859156"/>
    <x v="1"/>
    <x v="6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x v="1"/>
    <s v="GBP"/>
    <x v="3164"/>
    <x v="3171"/>
    <x v="1"/>
    <x v="27"/>
    <x v="0"/>
    <x v="6"/>
    <x v="2354"/>
    <n v="65.102564102564102"/>
    <x v="1"/>
    <x v="6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x v="0"/>
    <s v="USD"/>
    <x v="3165"/>
    <x v="3172"/>
    <x v="1"/>
    <x v="60"/>
    <x v="0"/>
    <x v="6"/>
    <x v="935"/>
    <n v="79.310344827586206"/>
    <x v="1"/>
    <x v="6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x v="0"/>
    <s v="USD"/>
    <x v="3166"/>
    <x v="3173"/>
    <x v="1"/>
    <x v="142"/>
    <x v="0"/>
    <x v="6"/>
    <x v="288"/>
    <n v="139.18918918918919"/>
    <x v="1"/>
    <x v="6"/>
    <x v="3173"/>
    <x v="3166"/>
  </r>
  <r>
    <n v="3174"/>
    <s v="A Race Redux"/>
    <s v="This adaptation uses the text of Oâ€™Neill to explore race, and asks the audience if stereotypes impact a characters guilt or innocence."/>
    <x v="9"/>
    <n v="3034"/>
    <x v="0"/>
    <x v="0"/>
    <s v="USD"/>
    <x v="3167"/>
    <x v="3174"/>
    <x v="1"/>
    <x v="23"/>
    <x v="0"/>
    <x v="6"/>
    <x v="2355"/>
    <n v="131.91304347826087"/>
    <x v="1"/>
    <x v="6"/>
    <x v="3174"/>
    <x v="3167"/>
  </r>
  <r>
    <n v="3175"/>
    <s v="The Killing Room"/>
    <s v="One Year Lease Theater Company's world premiere theater production of THE KILLING ROOM, by playwright Daniel Keene, March 2011 in NYC."/>
    <x v="10"/>
    <n v="5478"/>
    <x v="0"/>
    <x v="0"/>
    <s v="USD"/>
    <x v="3168"/>
    <x v="3175"/>
    <x v="1"/>
    <x v="65"/>
    <x v="0"/>
    <x v="6"/>
    <x v="2356"/>
    <n v="91.3"/>
    <x v="1"/>
    <x v="6"/>
    <x v="3175"/>
    <x v="3168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x v="0"/>
    <s v="USD"/>
    <x v="3169"/>
    <x v="3176"/>
    <x v="1"/>
    <x v="165"/>
    <x v="0"/>
    <x v="6"/>
    <x v="2357"/>
    <n v="39.672727272727272"/>
    <x v="1"/>
    <x v="6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x v="0"/>
    <s v="USD"/>
    <x v="3170"/>
    <x v="3177"/>
    <x v="1"/>
    <x v="13"/>
    <x v="0"/>
    <x v="6"/>
    <x v="2358"/>
    <n v="57.549019607843135"/>
    <x v="1"/>
    <x v="6"/>
    <x v="3177"/>
    <x v="3170"/>
  </r>
  <r>
    <n v="3178"/>
    <s v="Cutting Off Kate Bush"/>
    <s v="Cutting Off Kate Bush is a one-woman show written &amp; performed by Lucy Benson-Brown, premiering at the Edinburgh Fringe Festival 2014"/>
    <x v="15"/>
    <n v="2576"/>
    <x v="0"/>
    <x v="1"/>
    <s v="GBP"/>
    <x v="3171"/>
    <x v="3178"/>
    <x v="1"/>
    <x v="76"/>
    <x v="0"/>
    <x v="6"/>
    <x v="2359"/>
    <n v="33.025641025641029"/>
    <x v="1"/>
    <x v="6"/>
    <x v="3178"/>
    <x v="3171"/>
  </r>
  <r>
    <n v="3179"/>
    <s v="I Do Wonder"/>
    <s v="A Sci-fi play in several vignettes that will narrate an alternate history in the mid-20th century."/>
    <x v="285"/>
    <n v="4794.82"/>
    <x v="0"/>
    <x v="0"/>
    <s v="USD"/>
    <x v="3172"/>
    <x v="3179"/>
    <x v="1"/>
    <x v="95"/>
    <x v="0"/>
    <x v="6"/>
    <x v="2360"/>
    <n v="77.335806451612896"/>
    <x v="1"/>
    <x v="6"/>
    <x v="3179"/>
    <x v="3172"/>
  </r>
  <r>
    <n v="3180"/>
    <s v="Glass Mountain: An Original Fairytale"/>
    <s v="A new tale of witches, fairies, cat-hunters and and bone-boilers from London theatre company Broken Glass."/>
    <x v="38"/>
    <n v="1437"/>
    <x v="0"/>
    <x v="1"/>
    <s v="GBP"/>
    <x v="3173"/>
    <x v="3180"/>
    <x v="1"/>
    <x v="43"/>
    <x v="0"/>
    <x v="6"/>
    <x v="2361"/>
    <n v="31.933333333333334"/>
    <x v="1"/>
    <x v="6"/>
    <x v="3180"/>
    <x v="3173"/>
  </r>
  <r>
    <n v="3181"/>
    <s v="ENDURING SONG"/>
    <s v="ENDURING SONG by award-winning Bear Trap Theatre, is a sweeping historical epic about love, loss and family set in the First Crusade."/>
    <x v="2"/>
    <n v="545"/>
    <x v="0"/>
    <x v="1"/>
    <s v="GBP"/>
    <x v="3174"/>
    <x v="3181"/>
    <x v="1"/>
    <x v="41"/>
    <x v="0"/>
    <x v="6"/>
    <x v="2206"/>
    <n v="36.333333333333336"/>
    <x v="1"/>
    <x v="6"/>
    <x v="3181"/>
    <x v="3174"/>
  </r>
  <r>
    <n v="3182"/>
    <s v="A Thought in Three Parts"/>
    <s v="FRANK, a newborn company, presents Wallace Shawn's famously unproduced,&quot;A Thought in Three Parts.&quot;_x000a_Be FRANK with us!"/>
    <x v="39"/>
    <n v="7062"/>
    <x v="0"/>
    <x v="0"/>
    <s v="USD"/>
    <x v="3175"/>
    <x v="3182"/>
    <x v="1"/>
    <x v="299"/>
    <x v="0"/>
    <x v="6"/>
    <x v="2191"/>
    <n v="46.768211920529801"/>
    <x v="1"/>
    <x v="6"/>
    <x v="3182"/>
    <x v="3175"/>
  </r>
  <r>
    <n v="3183"/>
    <s v="The Seagull on The River"/>
    <s v="Anton Chekhov's The Seagull. An outdoor Amphitheater in Manhattan. Trees. A River. Daybreak."/>
    <x v="30"/>
    <n v="2725"/>
    <x v="0"/>
    <x v="0"/>
    <s v="USD"/>
    <x v="3176"/>
    <x v="3183"/>
    <x v="1"/>
    <x v="32"/>
    <x v="0"/>
    <x v="6"/>
    <x v="2206"/>
    <n v="40.073529411764703"/>
    <x v="1"/>
    <x v="6"/>
    <x v="3183"/>
    <x v="3176"/>
  </r>
  <r>
    <n v="3184"/>
    <s v="Equus at Frenetic Theatre"/>
    <s v="Equus is the story of a psychiatrist treating a teenaged boy who blinds six horses with a metal spike."/>
    <x v="270"/>
    <n v="4610"/>
    <x v="0"/>
    <x v="0"/>
    <s v="USD"/>
    <x v="3177"/>
    <x v="3184"/>
    <x v="1"/>
    <x v="67"/>
    <x v="0"/>
    <x v="6"/>
    <x v="2362"/>
    <n v="100.21739130434783"/>
    <x v="1"/>
    <x v="6"/>
    <x v="3184"/>
    <x v="3177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x v="1"/>
    <s v="GBP"/>
    <x v="3178"/>
    <x v="3185"/>
    <x v="1"/>
    <x v="54"/>
    <x v="0"/>
    <x v="6"/>
    <x v="31"/>
    <n v="41.666666666666664"/>
    <x v="1"/>
    <x v="6"/>
    <x v="3185"/>
    <x v="3178"/>
  </r>
  <r>
    <n v="3186"/>
    <s v="Honest"/>
    <s v="Honest is an exciting and dark new play by Bristol based writer Alice Nicholas, touring the South of England and London this October."/>
    <x v="50"/>
    <n v="3270"/>
    <x v="0"/>
    <x v="1"/>
    <s v="GBP"/>
    <x v="3179"/>
    <x v="3186"/>
    <x v="1"/>
    <x v="16"/>
    <x v="0"/>
    <x v="6"/>
    <x v="2363"/>
    <n v="46.714285714285715"/>
    <x v="1"/>
    <x v="6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x v="0"/>
    <s v="USD"/>
    <x v="3180"/>
    <x v="3187"/>
    <x v="1"/>
    <x v="138"/>
    <x v="0"/>
    <x v="6"/>
    <x v="2364"/>
    <n v="71.491803278688522"/>
    <x v="1"/>
    <x v="6"/>
    <x v="3187"/>
    <x v="3180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x v="1"/>
    <s v="GBP"/>
    <x v="3181"/>
    <x v="3188"/>
    <x v="0"/>
    <x v="82"/>
    <x v="1"/>
    <x v="40"/>
    <x v="2365"/>
    <n v="14.444444444444445"/>
    <x v="1"/>
    <x v="40"/>
    <x v="3188"/>
    <x v="3181"/>
  </r>
  <r>
    <n v="3189"/>
    <s v="Hednadotter Jubileumskonsert"/>
    <s v="Det Ã¤r tio Ã¥r sedan sist! Musikalen Hednadotter med sÃ¥ngarna frÃ¥n orginaluppsÃ¤ttningen sjunger musikalen i Konsertform."/>
    <x v="56"/>
    <n v="6780"/>
    <x v="2"/>
    <x v="11"/>
    <s v="SEK"/>
    <x v="3182"/>
    <x v="3189"/>
    <x v="0"/>
    <x v="10"/>
    <x v="1"/>
    <x v="40"/>
    <x v="2366"/>
    <n v="356.84210526315792"/>
    <x v="1"/>
    <x v="40"/>
    <x v="3189"/>
    <x v="3182"/>
  </r>
  <r>
    <n v="3190"/>
    <s v="Call It A Day Productions - THE LIFE"/>
    <s v="Call It A Day Productions is putting on their first full production in December and every little bit helps!"/>
    <x v="23"/>
    <n v="0"/>
    <x v="2"/>
    <x v="5"/>
    <s v="CAD"/>
    <x v="3183"/>
    <x v="3190"/>
    <x v="0"/>
    <x v="78"/>
    <x v="1"/>
    <x v="40"/>
    <x v="109"/>
    <e v="#DIV/0!"/>
    <x v="1"/>
    <x v="40"/>
    <x v="3190"/>
    <x v="3183"/>
  </r>
  <r>
    <n v="3191"/>
    <s v="Decree 770: Europa"/>
    <s v="A brand new musical about the ban of contraception and abortion in Romania and the revolution that ended it all in 1989."/>
    <x v="192"/>
    <n v="151"/>
    <x v="2"/>
    <x v="0"/>
    <s v="USD"/>
    <x v="3184"/>
    <x v="3191"/>
    <x v="0"/>
    <x v="80"/>
    <x v="1"/>
    <x v="40"/>
    <x v="2367"/>
    <n v="37.75"/>
    <x v="1"/>
    <x v="40"/>
    <x v="3191"/>
    <x v="3184"/>
  </r>
  <r>
    <n v="3192"/>
    <s v="Arts in Conflict"/>
    <s v="This project challenges social issues affecting young people in areas of deprivation within the Belfast area (Northern Ireland)."/>
    <x v="3"/>
    <n v="102"/>
    <x v="2"/>
    <x v="1"/>
    <s v="GBP"/>
    <x v="3185"/>
    <x v="3192"/>
    <x v="0"/>
    <x v="22"/>
    <x v="1"/>
    <x v="40"/>
    <x v="391"/>
    <n v="12.75"/>
    <x v="1"/>
    <x v="40"/>
    <x v="3192"/>
    <x v="3185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x v="1"/>
    <s v="GBP"/>
    <x v="3186"/>
    <x v="3193"/>
    <x v="0"/>
    <x v="54"/>
    <x v="1"/>
    <x v="40"/>
    <x v="2368"/>
    <n v="24.458333333333332"/>
    <x v="1"/>
    <x v="40"/>
    <x v="3193"/>
    <x v="3186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x v="0"/>
    <s v="USD"/>
    <x v="3187"/>
    <x v="3194"/>
    <x v="0"/>
    <x v="78"/>
    <x v="1"/>
    <x v="40"/>
    <x v="109"/>
    <e v="#DIV/0!"/>
    <x v="1"/>
    <x v="40"/>
    <x v="3194"/>
    <x v="3187"/>
  </r>
  <r>
    <n v="3195"/>
    <s v="Emerson Sings!"/>
    <s v="Emerson Sings is the first cabaret to celebrate the work of up and coming musical theater composers who are alumni of Emerson College."/>
    <x v="8"/>
    <n v="2070"/>
    <x v="2"/>
    <x v="0"/>
    <s v="USD"/>
    <x v="3188"/>
    <x v="3195"/>
    <x v="0"/>
    <x v="70"/>
    <x v="1"/>
    <x v="40"/>
    <x v="2369"/>
    <n v="53.07692307692308"/>
    <x v="1"/>
    <x v="40"/>
    <x v="3195"/>
    <x v="3188"/>
  </r>
  <r>
    <n v="3196"/>
    <s v="Our Modern Lives"/>
    <s v="Help five college students as they journey to bring their groundbreaking new musical &quot;Our Modern Lives&quot; to Broadway!"/>
    <x v="399"/>
    <n v="1800"/>
    <x v="2"/>
    <x v="0"/>
    <s v="USD"/>
    <x v="3189"/>
    <x v="3196"/>
    <x v="0"/>
    <x v="79"/>
    <x v="1"/>
    <x v="40"/>
    <x v="1855"/>
    <n v="300"/>
    <x v="1"/>
    <x v="40"/>
    <x v="3196"/>
    <x v="3189"/>
  </r>
  <r>
    <n v="3197"/>
    <s v="Mirror, mirror on the wall"/>
    <s v="This years most important stage project for young artists in our region. www.ungespor.no"/>
    <x v="3"/>
    <n v="1145"/>
    <x v="2"/>
    <x v="10"/>
    <s v="NOK"/>
    <x v="3190"/>
    <x v="3197"/>
    <x v="0"/>
    <x v="80"/>
    <x v="1"/>
    <x v="40"/>
    <x v="2370"/>
    <n v="286.25"/>
    <x v="1"/>
    <x v="40"/>
    <x v="3197"/>
    <x v="3190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x v="8"/>
    <s v="DKK"/>
    <x v="3191"/>
    <x v="3198"/>
    <x v="0"/>
    <x v="83"/>
    <x v="1"/>
    <x v="40"/>
    <x v="456"/>
    <n v="36.666666666666664"/>
    <x v="1"/>
    <x v="40"/>
    <x v="3198"/>
    <x v="3191"/>
  </r>
  <r>
    <n v="3199"/>
    <s v="Help Milburn Stone Fly High With TARZAN The Musical"/>
    <s v="The Milburn Stone Theatre needs your help to bring its high-flying next blockbuster musical, TARZAN, to life!"/>
    <x v="10"/>
    <n v="2608"/>
    <x v="2"/>
    <x v="0"/>
    <s v="USD"/>
    <x v="3192"/>
    <x v="3199"/>
    <x v="0"/>
    <x v="28"/>
    <x v="1"/>
    <x v="40"/>
    <x v="2371"/>
    <n v="49.20754716981132"/>
    <x v="1"/>
    <x v="40"/>
    <x v="3199"/>
    <x v="3192"/>
  </r>
  <r>
    <n v="3200"/>
    <s v="ROAD TO THE KINGDOM"/>
    <s v="An extremely unique musical play with an exciting, fun filled, dramatic twist. You will discover what lies ahead on the Road to Kingdom"/>
    <x v="63"/>
    <n v="1"/>
    <x v="2"/>
    <x v="0"/>
    <s v="USD"/>
    <x v="3193"/>
    <x v="3200"/>
    <x v="0"/>
    <x v="29"/>
    <x v="1"/>
    <x v="40"/>
    <x v="133"/>
    <n v="1"/>
    <x v="1"/>
    <x v="40"/>
    <x v="3200"/>
    <x v="3193"/>
  </r>
  <r>
    <n v="3201"/>
    <s v="Nothing Changes"/>
    <s v="Nothing Changes is a modern musical version of the Ragged Trousered Philanthropists exploring the inequalities of &quot;austerity Britain&quot;"/>
    <x v="13"/>
    <n v="25"/>
    <x v="2"/>
    <x v="1"/>
    <s v="GBP"/>
    <x v="3194"/>
    <x v="3201"/>
    <x v="0"/>
    <x v="84"/>
    <x v="1"/>
    <x v="40"/>
    <x v="2372"/>
    <n v="12.5"/>
    <x v="1"/>
    <x v="40"/>
    <x v="3201"/>
    <x v="3194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x v="0"/>
    <s v="USD"/>
    <x v="3195"/>
    <x v="3202"/>
    <x v="0"/>
    <x v="20"/>
    <x v="1"/>
    <x v="40"/>
    <x v="2373"/>
    <n v="109.04"/>
    <x v="1"/>
    <x v="40"/>
    <x v="3202"/>
    <x v="3195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x v="0"/>
    <s v="USD"/>
    <x v="3196"/>
    <x v="3203"/>
    <x v="0"/>
    <x v="79"/>
    <x v="1"/>
    <x v="40"/>
    <x v="180"/>
    <n v="41.666666666666664"/>
    <x v="1"/>
    <x v="40"/>
    <x v="3203"/>
    <x v="3196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x v="0"/>
    <s v="USD"/>
    <x v="3197"/>
    <x v="3204"/>
    <x v="0"/>
    <x v="78"/>
    <x v="1"/>
    <x v="40"/>
    <x v="109"/>
    <e v="#DIV/0!"/>
    <x v="1"/>
    <x v="40"/>
    <x v="3204"/>
    <x v="3197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x v="1"/>
    <s v="GBP"/>
    <x v="3198"/>
    <x v="3205"/>
    <x v="0"/>
    <x v="8"/>
    <x v="1"/>
    <x v="40"/>
    <x v="2374"/>
    <n v="22.75"/>
    <x v="1"/>
    <x v="40"/>
    <x v="3205"/>
    <x v="3198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x v="0"/>
    <s v="USD"/>
    <x v="3199"/>
    <x v="3206"/>
    <x v="0"/>
    <x v="78"/>
    <x v="1"/>
    <x v="40"/>
    <x v="109"/>
    <e v="#DIV/0!"/>
    <x v="1"/>
    <x v="40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x v="0"/>
    <s v="USD"/>
    <x v="3200"/>
    <x v="3207"/>
    <x v="0"/>
    <x v="17"/>
    <x v="1"/>
    <x v="40"/>
    <x v="2375"/>
    <n v="70.833333333333329"/>
    <x v="1"/>
    <x v="40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x v="0"/>
    <s v="USD"/>
    <x v="3201"/>
    <x v="3208"/>
    <x v="1"/>
    <x v="141"/>
    <x v="0"/>
    <x v="6"/>
    <x v="991"/>
    <n v="63.109756097560975"/>
    <x v="1"/>
    <x v="6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x v="0"/>
    <s v="USD"/>
    <x v="3202"/>
    <x v="3209"/>
    <x v="1"/>
    <x v="334"/>
    <x v="0"/>
    <x v="6"/>
    <x v="2376"/>
    <n v="50.157964601769912"/>
    <x v="1"/>
    <x v="6"/>
    <x v="3209"/>
    <x v="3202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x v="0"/>
    <s v="USD"/>
    <x v="3203"/>
    <x v="3210"/>
    <x v="1"/>
    <x v="65"/>
    <x v="0"/>
    <x v="6"/>
    <x v="2377"/>
    <n v="62.883333333333333"/>
    <x v="1"/>
    <x v="6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x v="0"/>
    <s v="USD"/>
    <x v="3204"/>
    <x v="3211"/>
    <x v="1"/>
    <x v="498"/>
    <x v="0"/>
    <x v="6"/>
    <x v="2378"/>
    <n v="85.531055900621112"/>
    <x v="1"/>
    <x v="6"/>
    <x v="3211"/>
    <x v="3204"/>
  </r>
  <r>
    <n v="3212"/>
    <s v="Campo Maldito"/>
    <s v="Help us bring our production of Campo Maldito to New York AND San Francisco!"/>
    <x v="23"/>
    <n v="5050"/>
    <x v="0"/>
    <x v="0"/>
    <s v="USD"/>
    <x v="3205"/>
    <x v="3212"/>
    <x v="1"/>
    <x v="225"/>
    <x v="0"/>
    <x v="6"/>
    <x v="2379"/>
    <n v="53.723404255319146"/>
    <x v="1"/>
    <x v="6"/>
    <x v="3212"/>
    <x v="3205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x v="1"/>
    <s v="GBP"/>
    <x v="3206"/>
    <x v="3213"/>
    <x v="1"/>
    <x v="5"/>
    <x v="0"/>
    <x v="6"/>
    <x v="2380"/>
    <n v="127.80851063829788"/>
    <x v="1"/>
    <x v="6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x v="1"/>
    <s v="GBP"/>
    <x v="3207"/>
    <x v="3214"/>
    <x v="1"/>
    <x v="248"/>
    <x v="0"/>
    <x v="6"/>
    <x v="2381"/>
    <n v="106.57391304347826"/>
    <x v="1"/>
    <x v="6"/>
    <x v="3214"/>
    <x v="3207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x v="0"/>
    <s v="USD"/>
    <x v="3208"/>
    <x v="3215"/>
    <x v="1"/>
    <x v="179"/>
    <x v="0"/>
    <x v="6"/>
    <x v="2382"/>
    <n v="262.11194029850748"/>
    <x v="1"/>
    <x v="6"/>
    <x v="3215"/>
    <x v="3208"/>
  </r>
  <r>
    <n v="3216"/>
    <s v="BRUTE"/>
    <s v="Brute (winner of the 2015 IdeasTap Underbelly Award) is new writing based on the true story of a rather twisted, horrible schoolgirl."/>
    <x v="13"/>
    <n v="2001"/>
    <x v="0"/>
    <x v="1"/>
    <s v="GBP"/>
    <x v="3209"/>
    <x v="3216"/>
    <x v="1"/>
    <x v="2"/>
    <x v="0"/>
    <x v="6"/>
    <x v="2383"/>
    <n v="57.171428571428571"/>
    <x v="1"/>
    <x v="6"/>
    <x v="3216"/>
    <x v="3209"/>
  </r>
  <r>
    <n v="3217"/>
    <s v="Wake Up Call @ IRT Theater"/>
    <s v="Wake Up Call is a comedic play about a group of hotel employees working on Christmas Eve."/>
    <x v="37"/>
    <n v="5221"/>
    <x v="0"/>
    <x v="0"/>
    <s v="USD"/>
    <x v="3210"/>
    <x v="3217"/>
    <x v="1"/>
    <x v="201"/>
    <x v="0"/>
    <x v="6"/>
    <x v="2251"/>
    <n v="50.20192307692308"/>
    <x v="1"/>
    <x v="6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x v="1"/>
    <s v="GBP"/>
    <x v="3211"/>
    <x v="3218"/>
    <x v="1"/>
    <x v="192"/>
    <x v="0"/>
    <x v="6"/>
    <x v="426"/>
    <n v="66.586956521739125"/>
    <x v="1"/>
    <x v="6"/>
    <x v="3218"/>
    <x v="3211"/>
  </r>
  <r>
    <n v="3219"/>
    <s v="Eyes Closed - The First In-Dream Theater Experience"/>
    <s v="Eyes Closed is a collaborative play and docudrama about New Yorkers and their dreams."/>
    <x v="22"/>
    <n v="20022"/>
    <x v="0"/>
    <x v="0"/>
    <s v="USD"/>
    <x v="3212"/>
    <x v="3219"/>
    <x v="1"/>
    <x v="46"/>
    <x v="0"/>
    <x v="6"/>
    <x v="2384"/>
    <n v="168.25210084033614"/>
    <x v="1"/>
    <x v="6"/>
    <x v="3219"/>
    <x v="3212"/>
  </r>
  <r>
    <n v="3220"/>
    <s v="Burners"/>
    <s v="A sci-fi thriller for the stage opening March 10 in Los Angeles."/>
    <x v="36"/>
    <n v="15126"/>
    <x v="0"/>
    <x v="0"/>
    <s v="USD"/>
    <x v="3213"/>
    <x v="3220"/>
    <x v="1"/>
    <x v="211"/>
    <x v="0"/>
    <x v="6"/>
    <x v="2385"/>
    <n v="256.37288135593218"/>
    <x v="1"/>
    <x v="6"/>
    <x v="3220"/>
    <x v="3213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x v="1"/>
    <s v="GBP"/>
    <x v="3214"/>
    <x v="3221"/>
    <x v="1"/>
    <x v="116"/>
    <x v="0"/>
    <x v="6"/>
    <x v="2386"/>
    <n v="36.610619469026545"/>
    <x v="1"/>
    <x v="6"/>
    <x v="3221"/>
    <x v="3214"/>
  </r>
  <r>
    <n v="3222"/>
    <s v="Shakespeare in ASL - and FREE for everyone"/>
    <s v="Shakespeare's classic re-imagined as a spoken and signed production for deaf and hearing audiences"/>
    <x v="30"/>
    <n v="3120"/>
    <x v="0"/>
    <x v="0"/>
    <s v="USD"/>
    <x v="3215"/>
    <x v="3222"/>
    <x v="1"/>
    <x v="87"/>
    <x v="0"/>
    <x v="6"/>
    <x v="2387"/>
    <n v="37.142857142857146"/>
    <x v="1"/>
    <x v="6"/>
    <x v="3222"/>
    <x v="3215"/>
  </r>
  <r>
    <n v="3223"/>
    <s v="Good People by David Lindsay-Abaire at Waterfront Playhouse"/>
    <s v="Bringing David Lindsay-Abaire's award-winning story of our times to the East Bay."/>
    <x v="379"/>
    <n v="3395"/>
    <x v="0"/>
    <x v="0"/>
    <s v="USD"/>
    <x v="3216"/>
    <x v="3223"/>
    <x v="1"/>
    <x v="142"/>
    <x v="0"/>
    <x v="6"/>
    <x v="2388"/>
    <n v="45.878378378378379"/>
    <x v="1"/>
    <x v="6"/>
    <x v="3223"/>
    <x v="3216"/>
  </r>
  <r>
    <n v="3224"/>
    <s v="AdA (Author directing Author)"/>
    <s v="Neil LaBute and Marco Calvani reunite once again for the unique, international collaboration that is ADA: Author directing Author."/>
    <x v="11"/>
    <n v="30610"/>
    <x v="0"/>
    <x v="0"/>
    <s v="USD"/>
    <x v="3217"/>
    <x v="3224"/>
    <x v="1"/>
    <x v="499"/>
    <x v="0"/>
    <x v="6"/>
    <x v="2389"/>
    <n v="141.71296296296296"/>
    <x v="1"/>
    <x v="6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x v="0"/>
    <s v="USD"/>
    <x v="3218"/>
    <x v="3225"/>
    <x v="1"/>
    <x v="70"/>
    <x v="0"/>
    <x v="6"/>
    <x v="1099"/>
    <n v="52.487179487179489"/>
    <x v="1"/>
    <x v="6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x v="1"/>
    <s v="GBP"/>
    <x v="3219"/>
    <x v="3226"/>
    <x v="1"/>
    <x v="64"/>
    <x v="0"/>
    <x v="6"/>
    <x v="44"/>
    <n v="59.523809523809526"/>
    <x v="1"/>
    <x v="6"/>
    <x v="3226"/>
    <x v="3219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x v="1"/>
    <s v="GBP"/>
    <x v="3220"/>
    <x v="3227"/>
    <x v="0"/>
    <x v="209"/>
    <x v="0"/>
    <x v="6"/>
    <x v="1054"/>
    <n v="50"/>
    <x v="1"/>
    <x v="6"/>
    <x v="3227"/>
    <x v="3220"/>
  </r>
  <r>
    <n v="3228"/>
    <s v="Hear Me Roar: A Season of Powerful Women"/>
    <s v="A Season of Powerful Women. A Season of Defiance."/>
    <x v="39"/>
    <n v="7164"/>
    <x v="0"/>
    <x v="0"/>
    <s v="USD"/>
    <x v="3221"/>
    <x v="3228"/>
    <x v="1"/>
    <x v="77"/>
    <x v="0"/>
    <x v="6"/>
    <x v="2390"/>
    <n v="193.62162162162161"/>
    <x v="1"/>
    <x v="6"/>
    <x v="3228"/>
    <x v="3221"/>
  </r>
  <r>
    <n v="3229"/>
    <s v="The Seagull Project Presents: The Three Sisters"/>
    <s v="After electrifying audiences in Seattle and Tashkent, The Seagull Project embarks on a brand new journey."/>
    <x v="22"/>
    <n v="21573"/>
    <x v="0"/>
    <x v="0"/>
    <s v="USD"/>
    <x v="3222"/>
    <x v="3229"/>
    <x v="1"/>
    <x v="91"/>
    <x v="0"/>
    <x v="6"/>
    <x v="2391"/>
    <n v="106.79702970297029"/>
    <x v="1"/>
    <x v="6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x v="0"/>
    <s v="USD"/>
    <x v="341"/>
    <x v="3230"/>
    <x v="1"/>
    <x v="77"/>
    <x v="0"/>
    <x v="6"/>
    <x v="2392"/>
    <n v="77.21621621621621"/>
    <x v="1"/>
    <x v="6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x v="0"/>
    <s v="USD"/>
    <x v="3223"/>
    <x v="3231"/>
    <x v="0"/>
    <x v="33"/>
    <x v="0"/>
    <x v="6"/>
    <x v="2393"/>
    <n v="57.5"/>
    <x v="1"/>
    <x v="6"/>
    <x v="3231"/>
    <x v="3223"/>
  </r>
  <r>
    <n v="3232"/>
    <s v="Honorable Men - Poor Yorick's Players 2016 Season"/>
    <s v="Honorable Men - Yorick's 10th season of free, outdoor Shakespeare.  Featuring Henry IV, part 1 and Julius Caesar."/>
    <x v="28"/>
    <n v="1312"/>
    <x v="0"/>
    <x v="0"/>
    <s v="USD"/>
    <x v="3224"/>
    <x v="3232"/>
    <x v="1"/>
    <x v="55"/>
    <x v="0"/>
    <x v="6"/>
    <x v="2394"/>
    <n v="50.46153846153846"/>
    <x v="1"/>
    <x v="6"/>
    <x v="3232"/>
    <x v="3224"/>
  </r>
  <r>
    <n v="3233"/>
    <s v="64 Squares"/>
    <s v="64 Squares is an autobiographical one-man exploration of the internal chess game played to reconcile relationships."/>
    <x v="10"/>
    <n v="5940"/>
    <x v="0"/>
    <x v="0"/>
    <s v="USD"/>
    <x v="3225"/>
    <x v="3233"/>
    <x v="0"/>
    <x v="42"/>
    <x v="0"/>
    <x v="6"/>
    <x v="2395"/>
    <n v="97.377049180327873"/>
    <x v="1"/>
    <x v="6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x v="1"/>
    <s v="GBP"/>
    <x v="3226"/>
    <x v="3234"/>
    <x v="0"/>
    <x v="248"/>
    <x v="0"/>
    <x v="6"/>
    <x v="2396"/>
    <n v="34.91921739130435"/>
    <x v="1"/>
    <x v="6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x v="0"/>
    <s v="USD"/>
    <x v="3227"/>
    <x v="3235"/>
    <x v="1"/>
    <x v="331"/>
    <x v="0"/>
    <x v="6"/>
    <x v="2397"/>
    <n v="85.530386740331494"/>
    <x v="1"/>
    <x v="6"/>
    <x v="3235"/>
    <x v="3227"/>
  </r>
  <r>
    <n v="3236"/>
    <s v="Sub-Basement World Premiere"/>
    <s v="A dark comedy exploring the importance of art, homelessness, and finding your own path.  World Premiere 3/27/17 at IRT Theater in NYC."/>
    <x v="22"/>
    <n v="20120"/>
    <x v="0"/>
    <x v="0"/>
    <s v="USD"/>
    <x v="3228"/>
    <x v="3236"/>
    <x v="0"/>
    <x v="238"/>
    <x v="0"/>
    <x v="6"/>
    <x v="1794"/>
    <n v="182.90909090909091"/>
    <x v="1"/>
    <x v="6"/>
    <x v="3236"/>
    <x v="3228"/>
  </r>
  <r>
    <n v="3237"/>
    <s v="Celebrating 20 years of The 24 Hour Plays around the world!"/>
    <s v="An annual campaign supporting our intensive for artists 25 and under."/>
    <x v="19"/>
    <n v="35275.64"/>
    <x v="0"/>
    <x v="0"/>
    <s v="USD"/>
    <x v="3229"/>
    <x v="3237"/>
    <x v="1"/>
    <x v="314"/>
    <x v="0"/>
    <x v="6"/>
    <x v="2398"/>
    <n v="131.13620817843866"/>
    <x v="1"/>
    <x v="6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x v="1"/>
    <s v="GBP"/>
    <x v="3230"/>
    <x v="3238"/>
    <x v="1"/>
    <x v="1"/>
    <x v="0"/>
    <x v="6"/>
    <x v="2399"/>
    <n v="39.810126582278478"/>
    <x v="1"/>
    <x v="6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x v="1"/>
    <s v="GBP"/>
    <x v="3231"/>
    <x v="3239"/>
    <x v="1"/>
    <x v="201"/>
    <x v="0"/>
    <x v="6"/>
    <x v="2400"/>
    <n v="59.701730769230764"/>
    <x v="1"/>
    <x v="6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x v="1"/>
    <s v="GBP"/>
    <x v="3232"/>
    <x v="3240"/>
    <x v="0"/>
    <x v="69"/>
    <x v="0"/>
    <x v="6"/>
    <x v="518"/>
    <n v="88.735294117647058"/>
    <x v="1"/>
    <x v="6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x v="0"/>
    <s v="USD"/>
    <x v="3233"/>
    <x v="3241"/>
    <x v="1"/>
    <x v="157"/>
    <x v="0"/>
    <x v="6"/>
    <x v="2401"/>
    <n v="58.688622754491021"/>
    <x v="1"/>
    <x v="6"/>
    <x v="3241"/>
    <x v="3233"/>
  </r>
  <r>
    <n v="3242"/>
    <s v="First Day Off in a Long Time by Brian Finkelstein"/>
    <s v="First Day Off in a Long Time is a comedy show...            _x000a_About suicide."/>
    <x v="3"/>
    <n v="12730.42"/>
    <x v="0"/>
    <x v="0"/>
    <s v="USD"/>
    <x v="3234"/>
    <x v="3242"/>
    <x v="1"/>
    <x v="275"/>
    <x v="0"/>
    <x v="6"/>
    <x v="2402"/>
    <n v="69.56513661202186"/>
    <x v="1"/>
    <x v="6"/>
    <x v="3242"/>
    <x v="3234"/>
  </r>
  <r>
    <n v="3243"/>
    <s v="THE INCREDIBLE FOX SISTERS"/>
    <s v="Live Source's world premiere of a new play by Jaclyn Backhaus, premiering at the New Ohio Theatre October 30th-November 8th."/>
    <x v="6"/>
    <n v="8227"/>
    <x v="0"/>
    <x v="0"/>
    <s v="USD"/>
    <x v="3235"/>
    <x v="3243"/>
    <x v="1"/>
    <x v="26"/>
    <x v="0"/>
    <x v="6"/>
    <x v="2403"/>
    <n v="115.87323943661971"/>
    <x v="1"/>
    <x v="6"/>
    <x v="3243"/>
    <x v="3235"/>
  </r>
  <r>
    <n v="3244"/>
    <s v="'Time Please'"/>
    <s v="'Time Please' is a black comedy set in a failing public house in a run-down part of town, where things are about to get messy."/>
    <x v="183"/>
    <n v="1647"/>
    <x v="0"/>
    <x v="1"/>
    <s v="GBP"/>
    <x v="3236"/>
    <x v="3244"/>
    <x v="0"/>
    <x v="50"/>
    <x v="0"/>
    <x v="6"/>
    <x v="2404"/>
    <n v="23.869565217391305"/>
    <x v="1"/>
    <x v="6"/>
    <x v="3244"/>
    <x v="3236"/>
  </r>
  <r>
    <n v="3245"/>
    <s v="Roughly Speaking: Voices from The Soup Kitchen"/>
    <s v="Five playwrights volunteer at New York's largest soup kitchen and develop a play around the people they meet."/>
    <x v="223"/>
    <n v="21904"/>
    <x v="0"/>
    <x v="0"/>
    <s v="USD"/>
    <x v="3237"/>
    <x v="3245"/>
    <x v="0"/>
    <x v="500"/>
    <x v="0"/>
    <x v="6"/>
    <x v="2405"/>
    <n v="81.125925925925927"/>
    <x v="1"/>
    <x v="6"/>
    <x v="3245"/>
    <x v="3237"/>
  </r>
  <r>
    <n v="3246"/>
    <s v="The Gray Man"/>
    <s v="The Gray Man isnâ€™t real. Heâ€™s a ghost story, a boogeyman, a tale mothers make up to keep their children safe."/>
    <x v="3"/>
    <n v="11122"/>
    <x v="0"/>
    <x v="0"/>
    <s v="USD"/>
    <x v="3238"/>
    <x v="3246"/>
    <x v="1"/>
    <x v="189"/>
    <x v="0"/>
    <x v="6"/>
    <x v="2406"/>
    <n v="57.626943005181346"/>
    <x v="1"/>
    <x v="6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x v="1"/>
    <s v="GBP"/>
    <x v="3239"/>
    <x v="3247"/>
    <x v="1"/>
    <x v="7"/>
    <x v="0"/>
    <x v="6"/>
    <x v="2407"/>
    <n v="46.429824561403507"/>
    <x v="1"/>
    <x v="6"/>
    <x v="3247"/>
    <x v="3239"/>
  </r>
  <r>
    <n v="3248"/>
    <s v="Honest Accomplice Theatre 2015-16 Season"/>
    <s v="Honest Accomplice Theatre produces theatre for social change."/>
    <x v="14"/>
    <n v="12095"/>
    <x v="0"/>
    <x v="0"/>
    <s v="USD"/>
    <x v="3240"/>
    <x v="3248"/>
    <x v="1"/>
    <x v="452"/>
    <x v="0"/>
    <x v="6"/>
    <x v="2408"/>
    <n v="60.475000000000001"/>
    <x v="1"/>
    <x v="6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x v="0"/>
    <s v="USD"/>
    <x v="3241"/>
    <x v="3249"/>
    <x v="1"/>
    <x v="106"/>
    <x v="0"/>
    <x v="6"/>
    <x v="2409"/>
    <n v="65.579545454545453"/>
    <x v="1"/>
    <x v="6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x v="0"/>
    <s v="USD"/>
    <x v="3242"/>
    <x v="3250"/>
    <x v="1"/>
    <x v="496"/>
    <x v="0"/>
    <x v="6"/>
    <x v="2410"/>
    <n v="119.1924882629108"/>
    <x v="1"/>
    <x v="6"/>
    <x v="3250"/>
    <x v="3242"/>
  </r>
  <r>
    <n v="3251"/>
    <s v="The Metronome Society"/>
    <s v="Self-Titled: A Live (Theatrical) Mixtape. An evening of short plays and music inspired by the works of Jimi, Aretha, Sting and Rufus!"/>
    <x v="15"/>
    <n v="1661"/>
    <x v="0"/>
    <x v="0"/>
    <s v="USD"/>
    <x v="3243"/>
    <x v="3251"/>
    <x v="1"/>
    <x v="9"/>
    <x v="0"/>
    <x v="6"/>
    <x v="1613"/>
    <n v="83.05"/>
    <x v="1"/>
    <x v="6"/>
    <x v="3251"/>
    <x v="3243"/>
  </r>
  <r>
    <n v="3252"/>
    <s v="Modern Love"/>
    <s v="How do we navigate the boundaries between friendship, sexual intimacy and obsessive desire?"/>
    <x v="268"/>
    <n v="2876"/>
    <x v="0"/>
    <x v="1"/>
    <s v="GBP"/>
    <x v="3244"/>
    <x v="3252"/>
    <x v="1"/>
    <x v="133"/>
    <x v="0"/>
    <x v="6"/>
    <x v="2411"/>
    <n v="57.52"/>
    <x v="1"/>
    <x v="6"/>
    <x v="3252"/>
    <x v="3244"/>
  </r>
  <r>
    <n v="3253"/>
    <s v="EMPATHITRAX, a new play by Ana Nogueira"/>
    <s v="Can you ever truly feel what someone else is feeling?_x000a_Do you want to?"/>
    <x v="22"/>
    <n v="20365"/>
    <x v="0"/>
    <x v="0"/>
    <s v="USD"/>
    <x v="3245"/>
    <x v="3253"/>
    <x v="1"/>
    <x v="248"/>
    <x v="0"/>
    <x v="6"/>
    <x v="2412"/>
    <n v="177.08695652173913"/>
    <x v="1"/>
    <x v="6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x v="1"/>
    <s v="GBP"/>
    <x v="3246"/>
    <x v="3254"/>
    <x v="1"/>
    <x v="153"/>
    <x v="0"/>
    <x v="6"/>
    <x v="2413"/>
    <n v="70.771505376344081"/>
    <x v="1"/>
    <x v="6"/>
    <x v="3254"/>
    <x v="3246"/>
  </r>
  <r>
    <n v="3255"/>
    <s v="Henry V"/>
    <s v="5 Actors, 30 Characters, 90 Minutes._x000a_Let us transport you from London to the fields of Agincourt, using the power of your imagination."/>
    <x v="43"/>
    <n v="525"/>
    <x v="0"/>
    <x v="1"/>
    <s v="GBP"/>
    <x v="3247"/>
    <x v="3255"/>
    <x v="1"/>
    <x v="59"/>
    <x v="0"/>
    <x v="6"/>
    <x v="1290"/>
    <n v="29.166666666666668"/>
    <x v="1"/>
    <x v="6"/>
    <x v="3255"/>
    <x v="3247"/>
  </r>
  <r>
    <n v="3256"/>
    <s v="Paperhand Puppet Intervention 16th Annual Summer Show"/>
    <s v="Our 16th year promises to be bigger and better than ever but we need your help to bring the show to life!"/>
    <x v="3"/>
    <n v="12806"/>
    <x v="0"/>
    <x v="0"/>
    <s v="USD"/>
    <x v="3248"/>
    <x v="3256"/>
    <x v="1"/>
    <x v="282"/>
    <x v="0"/>
    <x v="6"/>
    <x v="2414"/>
    <n v="72.76136363636364"/>
    <x v="1"/>
    <x v="6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x v="1"/>
    <s v="GBP"/>
    <x v="3249"/>
    <x v="3257"/>
    <x v="0"/>
    <x v="14"/>
    <x v="0"/>
    <x v="6"/>
    <x v="2415"/>
    <n v="51.853414634146333"/>
    <x v="1"/>
    <x v="6"/>
    <x v="3257"/>
    <x v="3249"/>
  </r>
  <r>
    <n v="3258"/>
    <s v="Bluebirds by Joe Brondo"/>
    <s v="A guy named Walt steals a book and plans to sell it to get his life on track... until his wife finds out."/>
    <x v="39"/>
    <n v="7365"/>
    <x v="0"/>
    <x v="0"/>
    <s v="USD"/>
    <x v="3250"/>
    <x v="3258"/>
    <x v="1"/>
    <x v="11"/>
    <x v="0"/>
    <x v="6"/>
    <x v="2416"/>
    <n v="98.2"/>
    <x v="1"/>
    <x v="6"/>
    <x v="3258"/>
    <x v="3250"/>
  </r>
  <r>
    <n v="3259"/>
    <s v="Laughter is Sacred Space 2.0"/>
    <s v="The Human Faces Tour - Every Story Sacred. This tour is about laughter, grief, and identity in the human striving toward wholeness"/>
    <x v="165"/>
    <n v="24418.6"/>
    <x v="0"/>
    <x v="0"/>
    <s v="USD"/>
    <x v="3251"/>
    <x v="3259"/>
    <x v="1"/>
    <x v="174"/>
    <x v="0"/>
    <x v="6"/>
    <x v="2417"/>
    <n v="251.7381443298969"/>
    <x v="1"/>
    <x v="6"/>
    <x v="3259"/>
    <x v="3251"/>
  </r>
  <r>
    <n v="3260"/>
    <s v="Keep the Art of Marionettes Alive With PUPPETWORKS!"/>
    <s v="We're looking to raise money to continue bringing Brooklyn the vanishing art form of marionette puppetry."/>
    <x v="10"/>
    <n v="5462"/>
    <x v="0"/>
    <x v="0"/>
    <s v="USD"/>
    <x v="3252"/>
    <x v="3260"/>
    <x v="1"/>
    <x v="196"/>
    <x v="0"/>
    <x v="6"/>
    <x v="2418"/>
    <n v="74.821917808219183"/>
    <x v="1"/>
    <x v="6"/>
    <x v="3260"/>
    <x v="3252"/>
  </r>
  <r>
    <n v="3261"/>
    <s v="Scrappy Shakespeare: A Midsummer Night's Dream"/>
    <s v="Six Spartanburg-based professional actors perform A Midsummer Night's Dream outdoors in downtown Spartanburg."/>
    <x v="126"/>
    <n v="3315"/>
    <x v="0"/>
    <x v="0"/>
    <s v="USD"/>
    <x v="3253"/>
    <x v="3261"/>
    <x v="1"/>
    <x v="72"/>
    <x v="0"/>
    <x v="6"/>
    <x v="2419"/>
    <n v="67.65306122448979"/>
    <x v="1"/>
    <x v="6"/>
    <x v="3261"/>
    <x v="3253"/>
  </r>
  <r>
    <n v="3262"/>
    <s v="Prison Boxing: A New Play by Leah Joki"/>
    <s v="A one-woman theatrical exploration of the prison system and its inhabitants."/>
    <x v="401"/>
    <n v="12571"/>
    <x v="0"/>
    <x v="0"/>
    <s v="USD"/>
    <x v="3254"/>
    <x v="3262"/>
    <x v="1"/>
    <x v="179"/>
    <x v="0"/>
    <x v="6"/>
    <x v="2420"/>
    <n v="93.81343283582089"/>
    <x v="1"/>
    <x v="6"/>
    <x v="3262"/>
    <x v="3254"/>
  </r>
  <r>
    <n v="3263"/>
    <s v="Titus Andronicus (with an all-female cast &amp; crew)"/>
    <s v="Shakespeare's bloodiest tragedy, performed and produced exclusively by women."/>
    <x v="30"/>
    <n v="2804.16"/>
    <x v="0"/>
    <x v="0"/>
    <s v="USD"/>
    <x v="3255"/>
    <x v="3263"/>
    <x v="1"/>
    <x v="32"/>
    <x v="0"/>
    <x v="6"/>
    <x v="2421"/>
    <n v="41.237647058823526"/>
    <x v="1"/>
    <x v="6"/>
    <x v="3263"/>
    <x v="3255"/>
  </r>
  <r>
    <n v="3264"/>
    <s v="Kapow-i GoGo at The PIT"/>
    <s v="The three part comedic saga of Kapow-i GoGo, who saves the world.  Again.  And again."/>
    <x v="30"/>
    <n v="2575"/>
    <x v="0"/>
    <x v="0"/>
    <s v="USD"/>
    <x v="3256"/>
    <x v="3264"/>
    <x v="1"/>
    <x v="72"/>
    <x v="0"/>
    <x v="6"/>
    <x v="288"/>
    <n v="52.551020408163268"/>
    <x v="1"/>
    <x v="6"/>
    <x v="3264"/>
    <x v="3256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x v="17"/>
    <s v="EUR"/>
    <x v="3257"/>
    <x v="3265"/>
    <x v="1"/>
    <x v="287"/>
    <x v="0"/>
    <x v="6"/>
    <x v="2002"/>
    <n v="70.285714285714292"/>
    <x v="1"/>
    <x v="6"/>
    <x v="3265"/>
    <x v="3257"/>
  </r>
  <r>
    <n v="3266"/>
    <s v="Macbeth"/>
    <s v="An original version of Shakespeare's masterpiece that emphasizes family and explores the destruction of blood ties"/>
    <x v="12"/>
    <n v="7877"/>
    <x v="0"/>
    <x v="0"/>
    <s v="USD"/>
    <x v="3258"/>
    <x v="3266"/>
    <x v="1"/>
    <x v="430"/>
    <x v="0"/>
    <x v="6"/>
    <x v="2422"/>
    <n v="48.325153374233132"/>
    <x v="1"/>
    <x v="6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x v="0"/>
    <s v="USD"/>
    <x v="3259"/>
    <x v="3267"/>
    <x v="1"/>
    <x v="449"/>
    <x v="0"/>
    <x v="6"/>
    <x v="426"/>
    <n v="53.177083333333336"/>
    <x v="1"/>
    <x v="6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x v="0"/>
    <s v="USD"/>
    <x v="3260"/>
    <x v="3268"/>
    <x v="1"/>
    <x v="288"/>
    <x v="0"/>
    <x v="6"/>
    <x v="602"/>
    <n v="60.952380952380949"/>
    <x v="1"/>
    <x v="6"/>
    <x v="3268"/>
    <x v="3260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x v="1"/>
    <s v="GBP"/>
    <x v="3261"/>
    <x v="3269"/>
    <x v="1"/>
    <x v="16"/>
    <x v="0"/>
    <x v="6"/>
    <x v="1240"/>
    <n v="116"/>
    <x v="1"/>
    <x v="6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x v="1"/>
    <s v="GBP"/>
    <x v="3262"/>
    <x v="3270"/>
    <x v="1"/>
    <x v="209"/>
    <x v="0"/>
    <x v="6"/>
    <x v="658"/>
    <n v="61"/>
    <x v="1"/>
    <x v="6"/>
    <x v="3270"/>
    <x v="3262"/>
  </r>
  <r>
    <n v="3271"/>
    <s v="Saxon Court at Southwark Playhouse"/>
    <s v="A razor sharp satire to darken your Christmas."/>
    <x v="15"/>
    <n v="1950"/>
    <x v="0"/>
    <x v="1"/>
    <s v="GBP"/>
    <x v="3263"/>
    <x v="3271"/>
    <x v="1"/>
    <x v="13"/>
    <x v="0"/>
    <x v="6"/>
    <x v="2129"/>
    <n v="38.235294117647058"/>
    <x v="1"/>
    <x v="6"/>
    <x v="3271"/>
    <x v="3263"/>
  </r>
  <r>
    <n v="3272"/>
    <s v="&quot;Next Stop&quot; - Adjusting to dating in NYC"/>
    <s v="A new original play that follows two Israeli singles navigate the humorous and confusing dating scene of NYC."/>
    <x v="3"/>
    <n v="15443"/>
    <x v="0"/>
    <x v="0"/>
    <s v="USD"/>
    <x v="3264"/>
    <x v="3272"/>
    <x v="1"/>
    <x v="108"/>
    <x v="0"/>
    <x v="6"/>
    <x v="2423"/>
    <n v="106.50344827586207"/>
    <x v="1"/>
    <x v="6"/>
    <x v="3272"/>
    <x v="3264"/>
  </r>
  <r>
    <n v="3273"/>
    <s v="Toscana, or What I Remember"/>
    <s v="We're bringing Tuscany to the Cherry Lane Theatre with a new play about memory and how we deal with people we love but we can't stand."/>
    <x v="23"/>
    <n v="4296"/>
    <x v="0"/>
    <x v="0"/>
    <s v="USD"/>
    <x v="3265"/>
    <x v="3273"/>
    <x v="1"/>
    <x v="64"/>
    <x v="0"/>
    <x v="6"/>
    <x v="202"/>
    <n v="204.57142857142858"/>
    <x v="1"/>
    <x v="6"/>
    <x v="3273"/>
    <x v="3265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x v="0"/>
    <s v="USD"/>
    <x v="3266"/>
    <x v="3274"/>
    <x v="1"/>
    <x v="172"/>
    <x v="0"/>
    <x v="6"/>
    <x v="2424"/>
    <n v="54.912587412587413"/>
    <x v="1"/>
    <x v="6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x v="0"/>
    <s v="USD"/>
    <x v="3267"/>
    <x v="3275"/>
    <x v="1"/>
    <x v="8"/>
    <x v="0"/>
    <x v="6"/>
    <x v="2425"/>
    <n v="150.41666666666666"/>
    <x v="1"/>
    <x v="6"/>
    <x v="3275"/>
    <x v="3267"/>
  </r>
  <r>
    <n v="3276"/>
    <s v="We The Astronomers"/>
    <s v="In 2016, KO Theatre presents a world premiere play in Toronto, ON about faith, home, and the secrets we keep from those we love."/>
    <x v="37"/>
    <n v="5258"/>
    <x v="0"/>
    <x v="5"/>
    <s v="CAD"/>
    <x v="3268"/>
    <x v="3276"/>
    <x v="1"/>
    <x v="61"/>
    <x v="0"/>
    <x v="6"/>
    <x v="2426"/>
    <n v="52.58"/>
    <x v="1"/>
    <x v="6"/>
    <x v="3276"/>
    <x v="3268"/>
  </r>
  <r>
    <n v="3277"/>
    <s v="Go People does 'Almost, Maine'"/>
    <s v="One of the most popular American plays of the last decade comes to London for its international premiere. Festive and bittersweet."/>
    <x v="10"/>
    <n v="5430"/>
    <x v="0"/>
    <x v="1"/>
    <s v="GBP"/>
    <x v="3269"/>
    <x v="3277"/>
    <x v="1"/>
    <x v="61"/>
    <x v="0"/>
    <x v="6"/>
    <x v="1878"/>
    <n v="54.3"/>
    <x v="1"/>
    <x v="6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x v="1"/>
    <s v="GBP"/>
    <x v="3270"/>
    <x v="3278"/>
    <x v="1"/>
    <x v="69"/>
    <x v="0"/>
    <x v="6"/>
    <x v="1936"/>
    <n v="76.029411764705884"/>
    <x v="1"/>
    <x v="6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x v="0"/>
    <s v="USD"/>
    <x v="3271"/>
    <x v="3279"/>
    <x v="0"/>
    <x v="287"/>
    <x v="0"/>
    <x v="6"/>
    <x v="2427"/>
    <n v="105.2063492063492"/>
    <x v="1"/>
    <x v="6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x v="0"/>
    <s v="USD"/>
    <x v="3272"/>
    <x v="3280"/>
    <x v="0"/>
    <x v="209"/>
    <x v="0"/>
    <x v="6"/>
    <x v="288"/>
    <n v="68.666666666666671"/>
    <x v="1"/>
    <x v="6"/>
    <x v="3280"/>
    <x v="3272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x v="0"/>
    <s v="USD"/>
    <x v="3273"/>
    <x v="3281"/>
    <x v="0"/>
    <x v="5"/>
    <x v="0"/>
    <x v="6"/>
    <x v="2428"/>
    <n v="129.36170212765958"/>
    <x v="1"/>
    <x v="6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x v="0"/>
    <s v="USD"/>
    <x v="3274"/>
    <x v="3282"/>
    <x v="0"/>
    <x v="186"/>
    <x v="0"/>
    <x v="6"/>
    <x v="2429"/>
    <n v="134.26371308016877"/>
    <x v="1"/>
    <x v="6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x v="1"/>
    <s v="GBP"/>
    <x v="3275"/>
    <x v="3283"/>
    <x v="0"/>
    <x v="5"/>
    <x v="0"/>
    <x v="6"/>
    <x v="2430"/>
    <n v="17.829787234042552"/>
    <x v="1"/>
    <x v="6"/>
    <x v="3283"/>
    <x v="3275"/>
  </r>
  <r>
    <n v="3284"/>
    <s v="Help fund Black Enough!"/>
    <s v="Black Enough is an LSU student-staged performance exploring the effects of white supremacy on the black community."/>
    <x v="9"/>
    <n v="3048"/>
    <x v="0"/>
    <x v="0"/>
    <s v="USD"/>
    <x v="3276"/>
    <x v="3284"/>
    <x v="0"/>
    <x v="41"/>
    <x v="0"/>
    <x v="6"/>
    <x v="264"/>
    <n v="203.2"/>
    <x v="1"/>
    <x v="6"/>
    <x v="3284"/>
    <x v="3276"/>
  </r>
  <r>
    <n v="3285"/>
    <s v="By Morning"/>
    <s v="A new play by Matthew Gasda"/>
    <x v="402"/>
    <n v="5604"/>
    <x v="0"/>
    <x v="0"/>
    <s v="USD"/>
    <x v="3277"/>
    <x v="3285"/>
    <x v="0"/>
    <x v="75"/>
    <x v="0"/>
    <x v="6"/>
    <x v="2431"/>
    <n v="69.18518518518519"/>
    <x v="1"/>
    <x v="6"/>
    <x v="3285"/>
    <x v="3277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x v="0"/>
    <s v="USD"/>
    <x v="3278"/>
    <x v="3286"/>
    <x v="0"/>
    <x v="259"/>
    <x v="0"/>
    <x v="6"/>
    <x v="2432"/>
    <n v="125.12295081967213"/>
    <x v="1"/>
    <x v="6"/>
    <x v="3286"/>
    <x v="3278"/>
  </r>
  <r>
    <n v="3287"/>
    <s v="Three Things: Stories About Life"/>
    <s v="An inspirational one-man play about crisis, community, and the search for wholeness."/>
    <x v="30"/>
    <n v="2500"/>
    <x v="0"/>
    <x v="5"/>
    <s v="CAD"/>
    <x v="3279"/>
    <x v="3287"/>
    <x v="0"/>
    <x v="69"/>
    <x v="0"/>
    <x v="6"/>
    <x v="31"/>
    <n v="73.529411764705884"/>
    <x v="1"/>
    <x v="6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x v="1"/>
    <s v="GBP"/>
    <x v="3280"/>
    <x v="3288"/>
    <x v="0"/>
    <x v="447"/>
    <x v="0"/>
    <x v="6"/>
    <x v="2433"/>
    <n v="48.437149758454105"/>
    <x v="1"/>
    <x v="6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x v="1"/>
    <s v="GBP"/>
    <x v="3281"/>
    <x v="3289"/>
    <x v="0"/>
    <x v="20"/>
    <x v="0"/>
    <x v="6"/>
    <x v="2434"/>
    <n v="26.608400000000003"/>
    <x v="1"/>
    <x v="6"/>
    <x v="3289"/>
    <x v="3281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x v="1"/>
    <s v="GBP"/>
    <x v="3282"/>
    <x v="3290"/>
    <x v="0"/>
    <x v="250"/>
    <x v="0"/>
    <x v="6"/>
    <x v="1247"/>
    <n v="33.666666666666664"/>
    <x v="1"/>
    <x v="6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x v="0"/>
    <s v="USD"/>
    <x v="3283"/>
    <x v="3291"/>
    <x v="0"/>
    <x v="25"/>
    <x v="0"/>
    <x v="6"/>
    <x v="430"/>
    <n v="40.714285714285715"/>
    <x v="1"/>
    <x v="6"/>
    <x v="3291"/>
    <x v="3283"/>
  </r>
  <r>
    <n v="3292"/>
    <s v="Dick Whittington - our 2016 community pantomime!"/>
    <s v="Iver Heath Drama Club is a not-for-profit community group and this year we are performing DICK WHITTINGTON."/>
    <x v="403"/>
    <n v="289"/>
    <x v="0"/>
    <x v="1"/>
    <s v="GBP"/>
    <x v="3284"/>
    <x v="3292"/>
    <x v="0"/>
    <x v="41"/>
    <x v="0"/>
    <x v="6"/>
    <x v="2435"/>
    <n v="19.266666666666666"/>
    <x v="1"/>
    <x v="6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x v="4"/>
    <s v="NZD"/>
    <x v="3285"/>
    <x v="3293"/>
    <x v="0"/>
    <x v="110"/>
    <x v="0"/>
    <x v="6"/>
    <x v="2436"/>
    <n v="84.285714285714292"/>
    <x v="1"/>
    <x v="6"/>
    <x v="3293"/>
    <x v="3285"/>
  </r>
  <r>
    <n v="3294"/>
    <s v="old man's Gift"/>
    <s v="A young theatre company promoting new talent and looking for help in funding our very first set for our black comedy &quot;old man's Gift&quot;"/>
    <x v="20"/>
    <n v="710"/>
    <x v="0"/>
    <x v="1"/>
    <s v="GBP"/>
    <x v="3286"/>
    <x v="3294"/>
    <x v="0"/>
    <x v="54"/>
    <x v="0"/>
    <x v="6"/>
    <x v="1237"/>
    <n v="29.583333333333332"/>
    <x v="1"/>
    <x v="6"/>
    <x v="3294"/>
    <x v="3286"/>
  </r>
  <r>
    <n v="3295"/>
    <s v="The Divine Comedy Show"/>
    <s v="A comedic drama about The Devil and his quest to take a bride and to Hell with the consequences, no matter what they may be."/>
    <x v="176"/>
    <n v="720.01"/>
    <x v="0"/>
    <x v="1"/>
    <s v="GBP"/>
    <x v="3287"/>
    <x v="3295"/>
    <x v="0"/>
    <x v="74"/>
    <x v="0"/>
    <x v="6"/>
    <x v="2437"/>
    <n v="26.667037037037037"/>
    <x v="1"/>
    <x v="6"/>
    <x v="3295"/>
    <x v="3287"/>
  </r>
  <r>
    <n v="3296"/>
    <s v="Alix in Wundergarten"/>
    <s v="A dark theatrical comedy about four actors recording a warped radio version of Lewis Carroll's 'Alice's Adventures in Wonderland'."/>
    <x v="15"/>
    <n v="2161"/>
    <x v="0"/>
    <x v="1"/>
    <s v="GBP"/>
    <x v="3288"/>
    <x v="3296"/>
    <x v="0"/>
    <x v="5"/>
    <x v="0"/>
    <x v="6"/>
    <x v="2438"/>
    <n v="45.978723404255319"/>
    <x v="1"/>
    <x v="6"/>
    <x v="3296"/>
    <x v="3288"/>
  </r>
  <r>
    <n v="3297"/>
    <s v="MY EYES WENT DARK"/>
    <s v="A father loses his family in a freak plane crash and goes on to murder the air traffic controller he holds responsible."/>
    <x v="62"/>
    <n v="5504"/>
    <x v="0"/>
    <x v="1"/>
    <s v="GBP"/>
    <x v="3289"/>
    <x v="3297"/>
    <x v="0"/>
    <x v="34"/>
    <x v="0"/>
    <x v="6"/>
    <x v="2439"/>
    <n v="125.09090909090909"/>
    <x v="1"/>
    <x v="6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x v="0"/>
    <s v="USD"/>
    <x v="3290"/>
    <x v="3298"/>
    <x v="0"/>
    <x v="250"/>
    <x v="0"/>
    <x v="6"/>
    <x v="2440"/>
    <n v="141.29166666666666"/>
    <x v="1"/>
    <x v="6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x v="0"/>
    <s v="USD"/>
    <x v="3291"/>
    <x v="3299"/>
    <x v="0"/>
    <x v="287"/>
    <x v="0"/>
    <x v="6"/>
    <x v="2441"/>
    <n v="55.333333333333336"/>
    <x v="1"/>
    <x v="6"/>
    <x v="3299"/>
    <x v="3291"/>
  </r>
  <r>
    <n v="3300"/>
    <s v="MAX &amp; ELSA: NO MUSIC. NO CHILDREN."/>
    <s v="A subversive parody about the two people for whom the hills were NOT alive with THE SOUND OF MUSIC."/>
    <x v="9"/>
    <n v="4085"/>
    <x v="0"/>
    <x v="0"/>
    <s v="USD"/>
    <x v="3292"/>
    <x v="3300"/>
    <x v="0"/>
    <x v="106"/>
    <x v="0"/>
    <x v="6"/>
    <x v="2442"/>
    <n v="46.420454545454547"/>
    <x v="1"/>
    <x v="6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x v="0"/>
    <s v="USD"/>
    <x v="3293"/>
    <x v="3301"/>
    <x v="0"/>
    <x v="16"/>
    <x v="0"/>
    <x v="6"/>
    <x v="1424"/>
    <n v="57.2"/>
    <x v="1"/>
    <x v="6"/>
    <x v="3301"/>
    <x v="3293"/>
  </r>
  <r>
    <n v="3302"/>
    <s v="El muro de BorÃ­s KiÃ©n"/>
    <s v="FilosofÃ­a de los anÃ³nimos"/>
    <x v="33"/>
    <n v="8685"/>
    <x v="0"/>
    <x v="3"/>
    <s v="EUR"/>
    <x v="3294"/>
    <x v="3302"/>
    <x v="0"/>
    <x v="133"/>
    <x v="0"/>
    <x v="6"/>
    <x v="2443"/>
    <n v="173.7"/>
    <x v="1"/>
    <x v="6"/>
    <x v="3302"/>
    <x v="3294"/>
  </r>
  <r>
    <n v="3303"/>
    <s v="VisiÃ³n Latino Theatre Company"/>
    <s v="VisiÃ³n Latino Theatre Company was founded by three young latino professionals sharing the stories of everyday latinos."/>
    <x v="40"/>
    <n v="2086"/>
    <x v="0"/>
    <x v="0"/>
    <s v="USD"/>
    <x v="3295"/>
    <x v="3303"/>
    <x v="0"/>
    <x v="2"/>
    <x v="0"/>
    <x v="6"/>
    <x v="2444"/>
    <n v="59.6"/>
    <x v="1"/>
    <x v="6"/>
    <x v="3303"/>
    <x v="3295"/>
  </r>
  <r>
    <n v="3304"/>
    <s v="I Can Ski Forever 3"/>
    <s v="A musical comedy production celebrating the unique, lovable, insufferable ski culture of the modern day mountain town."/>
    <x v="36"/>
    <n v="15677.5"/>
    <x v="0"/>
    <x v="0"/>
    <s v="USD"/>
    <x v="3296"/>
    <x v="3304"/>
    <x v="0"/>
    <x v="489"/>
    <x v="0"/>
    <x v="6"/>
    <x v="2445"/>
    <n v="89.585714285714289"/>
    <x v="1"/>
    <x v="6"/>
    <x v="3304"/>
    <x v="3296"/>
  </r>
  <r>
    <n v="3305"/>
    <s v="The Judgment of Paris"/>
    <s v="The Judgement of Paris is an exciting, inspirational poem set to run Oct. 2, 3 &amp; 4 at Plays &amp; Players, but we need funding and fans."/>
    <x v="23"/>
    <n v="4081"/>
    <x v="0"/>
    <x v="0"/>
    <s v="USD"/>
    <x v="3297"/>
    <x v="3305"/>
    <x v="0"/>
    <x v="9"/>
    <x v="0"/>
    <x v="6"/>
    <x v="2446"/>
    <n v="204.05"/>
    <x v="1"/>
    <x v="6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x v="0"/>
    <s v="USD"/>
    <x v="3298"/>
    <x v="3306"/>
    <x v="0"/>
    <x v="241"/>
    <x v="0"/>
    <x v="6"/>
    <x v="2447"/>
    <n v="48.703703703703702"/>
    <x v="1"/>
    <x v="6"/>
    <x v="3306"/>
    <x v="3298"/>
  </r>
  <r>
    <n v="3307"/>
    <s v="The Respectful Prostitute"/>
    <s v="A group of Stanford students are going to present Jean-Paul Sartre's play, The Respectful Prostitute, at the end of Spring quarter."/>
    <x v="28"/>
    <n v="1066.8"/>
    <x v="0"/>
    <x v="0"/>
    <s v="USD"/>
    <x v="3299"/>
    <x v="3307"/>
    <x v="0"/>
    <x v="9"/>
    <x v="0"/>
    <x v="6"/>
    <x v="2448"/>
    <n v="53.339999999999996"/>
    <x v="1"/>
    <x v="6"/>
    <x v="3307"/>
    <x v="3299"/>
  </r>
  <r>
    <n v="3308"/>
    <s v="A Hand of Talons"/>
    <s v="Descend into the dark world of steampunk noir in this thrilling new play, written by Maggie Lee and directed by Amy Poisson!"/>
    <x v="8"/>
    <n v="4280"/>
    <x v="0"/>
    <x v="0"/>
    <s v="USD"/>
    <x v="3300"/>
    <x v="3308"/>
    <x v="0"/>
    <x v="7"/>
    <x v="0"/>
    <x v="6"/>
    <x v="2449"/>
    <n v="75.087719298245617"/>
    <x v="1"/>
    <x v="6"/>
    <x v="3308"/>
    <x v="3300"/>
  </r>
  <r>
    <n v="3309"/>
    <s v="Collision Course"/>
    <s v="Two unlikely friends, a garage, tinned beans &amp; the end of the world."/>
    <x v="18"/>
    <n v="558"/>
    <x v="0"/>
    <x v="1"/>
    <s v="GBP"/>
    <x v="3301"/>
    <x v="3309"/>
    <x v="0"/>
    <x v="162"/>
    <x v="0"/>
    <x v="6"/>
    <x v="2450"/>
    <n v="18"/>
    <x v="1"/>
    <x v="6"/>
    <x v="3309"/>
    <x v="3301"/>
  </r>
  <r>
    <n v="3310"/>
    <s v="The Island Boys: A New Play"/>
    <s v="A new play about coming coming home, recovery, and trying to find God in the process."/>
    <x v="115"/>
    <n v="6505"/>
    <x v="0"/>
    <x v="0"/>
    <s v="USD"/>
    <x v="3302"/>
    <x v="3310"/>
    <x v="0"/>
    <x v="162"/>
    <x v="0"/>
    <x v="6"/>
    <x v="1417"/>
    <n v="209.83870967741936"/>
    <x v="1"/>
    <x v="6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x v="0"/>
    <s v="USD"/>
    <x v="3303"/>
    <x v="3311"/>
    <x v="0"/>
    <x v="43"/>
    <x v="0"/>
    <x v="6"/>
    <x v="2451"/>
    <n v="61.022222222222226"/>
    <x v="1"/>
    <x v="6"/>
    <x v="3311"/>
    <x v="3303"/>
  </r>
  <r>
    <n v="3312"/>
    <s v="Richard III"/>
    <s v="Bare Theatre presents one of Shakespeare's most notorious characters in the final chapter of the War of the Roses saga."/>
    <x v="30"/>
    <n v="2501"/>
    <x v="0"/>
    <x v="0"/>
    <s v="USD"/>
    <x v="3304"/>
    <x v="3312"/>
    <x v="0"/>
    <x v="14"/>
    <x v="0"/>
    <x v="6"/>
    <x v="2452"/>
    <n v="61"/>
    <x v="1"/>
    <x v="6"/>
    <x v="3312"/>
    <x v="3304"/>
  </r>
  <r>
    <n v="3313"/>
    <s v="Melbin the Accidental"/>
    <s v="A modern reworking of Shakespeare's histories and tragedies in iambic pentameter to talk of death, love, and race."/>
    <x v="13"/>
    <n v="2321"/>
    <x v="0"/>
    <x v="0"/>
    <s v="USD"/>
    <x v="3305"/>
    <x v="3313"/>
    <x v="0"/>
    <x v="60"/>
    <x v="0"/>
    <x v="6"/>
    <x v="2453"/>
    <n v="80.034482758620683"/>
    <x v="1"/>
    <x v="6"/>
    <x v="3313"/>
    <x v="3305"/>
  </r>
  <r>
    <n v="3314"/>
    <s v="The White Bike"/>
    <s v="I want to add a new perspective to the cycling safety debate by taking my play THE WHITE BIKE to the Edinburgh Festival of Cycling"/>
    <x v="134"/>
    <n v="1686"/>
    <x v="0"/>
    <x v="1"/>
    <s v="GBP"/>
    <x v="3306"/>
    <x v="3314"/>
    <x v="0"/>
    <x v="6"/>
    <x v="0"/>
    <x v="6"/>
    <x v="2454"/>
    <n v="29.068965517241381"/>
    <x v="1"/>
    <x v="6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x v="1"/>
    <s v="GBP"/>
    <x v="3307"/>
    <x v="3315"/>
    <x v="0"/>
    <x v="30"/>
    <x v="0"/>
    <x v="6"/>
    <x v="1007"/>
    <n v="49.438202247191015"/>
    <x v="1"/>
    <x v="6"/>
    <x v="3315"/>
    <x v="3307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x v="0"/>
    <s v="USD"/>
    <x v="3308"/>
    <x v="3316"/>
    <x v="0"/>
    <x v="207"/>
    <x v="0"/>
    <x v="6"/>
    <x v="2455"/>
    <n v="93.977440000000001"/>
    <x v="1"/>
    <x v="6"/>
    <x v="3316"/>
    <x v="3308"/>
  </r>
  <r>
    <n v="3317"/>
    <s v="Seven Minutes in Eternity"/>
    <s v="Andy Boyd's epic new satire about heroes and villains, humankind's search for glory, and fascism in America"/>
    <x v="405"/>
    <n v="1115"/>
    <x v="0"/>
    <x v="0"/>
    <s v="USD"/>
    <x v="3309"/>
    <x v="3317"/>
    <x v="0"/>
    <x v="59"/>
    <x v="0"/>
    <x v="6"/>
    <x v="2456"/>
    <n v="61.944444444444443"/>
    <x v="1"/>
    <x v="6"/>
    <x v="3317"/>
    <x v="3309"/>
  </r>
  <r>
    <n v="3318"/>
    <s v="ROOMIES - Atlantic Canada Tour 2016-17"/>
    <s v="Help us strengthen and inspire disability arts in Atlantic Canada"/>
    <x v="13"/>
    <n v="2512"/>
    <x v="0"/>
    <x v="5"/>
    <s v="CAD"/>
    <x v="3310"/>
    <x v="3318"/>
    <x v="0"/>
    <x v="58"/>
    <x v="0"/>
    <x v="6"/>
    <x v="2457"/>
    <n v="78.5"/>
    <x v="1"/>
    <x v="6"/>
    <x v="3318"/>
    <x v="3310"/>
  </r>
  <r>
    <n v="3319"/>
    <s v="Down the Rabbit Hole"/>
    <s v="Down the Rabbit Hole is an exciting new play by Not Just Theatre Productions. To be performed at Matthew's Yard Theatre in Feb 2015"/>
    <x v="2"/>
    <n v="540"/>
    <x v="0"/>
    <x v="1"/>
    <s v="GBP"/>
    <x v="3311"/>
    <x v="3319"/>
    <x v="0"/>
    <x v="38"/>
    <x v="0"/>
    <x v="6"/>
    <x v="1277"/>
    <n v="33.75"/>
    <x v="1"/>
    <x v="6"/>
    <x v="3319"/>
    <x v="3311"/>
  </r>
  <r>
    <n v="3320"/>
    <s v="Mama Threw Me So High &amp; He Who Speaks"/>
    <s v="Imaginary Theater Company presents two modern day tall tales about family, resilience and redemption."/>
    <x v="30"/>
    <n v="2525"/>
    <x v="0"/>
    <x v="0"/>
    <s v="USD"/>
    <x v="3312"/>
    <x v="3320"/>
    <x v="0"/>
    <x v="44"/>
    <x v="0"/>
    <x v="6"/>
    <x v="50"/>
    <n v="66.44736842105263"/>
    <x v="1"/>
    <x v="6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x v="0"/>
    <s v="USD"/>
    <x v="3313"/>
    <x v="3321"/>
    <x v="0"/>
    <x v="41"/>
    <x v="0"/>
    <x v="6"/>
    <x v="202"/>
    <n v="35.799999999999997"/>
    <x v="1"/>
    <x v="6"/>
    <x v="3321"/>
    <x v="3313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x v="0"/>
    <s v="USD"/>
    <x v="3314"/>
    <x v="3322"/>
    <x v="0"/>
    <x v="23"/>
    <x v="0"/>
    <x v="6"/>
    <x v="2458"/>
    <n v="145.65217391304347"/>
    <x v="1"/>
    <x v="6"/>
    <x v="3322"/>
    <x v="3314"/>
  </r>
  <r>
    <n v="3323"/>
    <s v="Migrants' Theatre"/>
    <s v="Young adult theatre makers from London are raising money to cover costs for touring with their current production MigrantsÂ´ Rhapsody."/>
    <x v="28"/>
    <n v="1259"/>
    <x v="0"/>
    <x v="1"/>
    <s v="GBP"/>
    <x v="3315"/>
    <x v="3323"/>
    <x v="0"/>
    <x v="72"/>
    <x v="0"/>
    <x v="6"/>
    <x v="2459"/>
    <n v="25.693877551020407"/>
    <x v="1"/>
    <x v="6"/>
    <x v="3323"/>
    <x v="3315"/>
  </r>
  <r>
    <n v="3324"/>
    <s v="At Swim, Two Boys"/>
    <s v="The play tells the story of Jim and Doyler and their friendship on the brink of Irish independence."/>
    <x v="15"/>
    <n v="1525"/>
    <x v="0"/>
    <x v="17"/>
    <s v="EUR"/>
    <x v="3316"/>
    <x v="3324"/>
    <x v="0"/>
    <x v="73"/>
    <x v="0"/>
    <x v="6"/>
    <x v="658"/>
    <n v="152.5"/>
    <x v="1"/>
    <x v="6"/>
    <x v="3324"/>
    <x v="3316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x v="1"/>
    <s v="GBP"/>
    <x v="3317"/>
    <x v="3325"/>
    <x v="0"/>
    <x v="41"/>
    <x v="0"/>
    <x v="6"/>
    <x v="2460"/>
    <n v="30"/>
    <x v="1"/>
    <x v="6"/>
    <x v="3325"/>
    <x v="3317"/>
  </r>
  <r>
    <n v="3326"/>
    <s v="Me? A Caregiver?"/>
    <s v="An edgy, hilarious, compassionate and honest show to help caregivers find courage, trust their instincts and above all, to laugh."/>
    <x v="6"/>
    <n v="8110"/>
    <x v="0"/>
    <x v="0"/>
    <s v="USD"/>
    <x v="3318"/>
    <x v="3326"/>
    <x v="0"/>
    <x v="7"/>
    <x v="0"/>
    <x v="6"/>
    <x v="300"/>
    <n v="142.28070175438597"/>
    <x v="1"/>
    <x v="6"/>
    <x v="3326"/>
    <x v="3318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x v="1"/>
    <s v="GBP"/>
    <x v="3319"/>
    <x v="3327"/>
    <x v="0"/>
    <x v="51"/>
    <x v="0"/>
    <x v="6"/>
    <x v="982"/>
    <n v="24.545454545454547"/>
    <x v="1"/>
    <x v="6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x v="0"/>
    <s v="USD"/>
    <x v="3320"/>
    <x v="3328"/>
    <x v="0"/>
    <x v="82"/>
    <x v="0"/>
    <x v="6"/>
    <x v="2461"/>
    <n v="292.77777777777777"/>
    <x v="1"/>
    <x v="6"/>
    <x v="3328"/>
    <x v="3320"/>
  </r>
  <r>
    <n v="3329"/>
    <s v="Jestia and Raedon"/>
    <s v="Jestia and Raedon is a brand new romantic comedy play going to the Edinburgh Fringe Festival this summer."/>
    <x v="28"/>
    <n v="1168"/>
    <x v="0"/>
    <x v="1"/>
    <s v="GBP"/>
    <x v="3321"/>
    <x v="3329"/>
    <x v="0"/>
    <x v="55"/>
    <x v="0"/>
    <x v="6"/>
    <x v="2462"/>
    <n v="44.92307692307692"/>
    <x v="1"/>
    <x v="6"/>
    <x v="3329"/>
    <x v="3321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x v="1"/>
    <s v="GBP"/>
    <x v="3322"/>
    <x v="3330"/>
    <x v="0"/>
    <x v="50"/>
    <x v="0"/>
    <x v="6"/>
    <x v="2463"/>
    <n v="23.10144927536232"/>
    <x v="1"/>
    <x v="6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x v="0"/>
    <s v="USD"/>
    <x v="3323"/>
    <x v="3331"/>
    <x v="0"/>
    <x v="71"/>
    <x v="0"/>
    <x v="6"/>
    <x v="2464"/>
    <n v="80.400000000000006"/>
    <x v="1"/>
    <x v="6"/>
    <x v="3331"/>
    <x v="3323"/>
  </r>
  <r>
    <n v="3332"/>
    <s v="Cortez"/>
    <s v="Two marine biologists are at odds during an important expedition. When a stranded shark refuses to die, things get weird."/>
    <x v="12"/>
    <n v="6000"/>
    <x v="0"/>
    <x v="0"/>
    <s v="USD"/>
    <x v="3324"/>
    <x v="3332"/>
    <x v="0"/>
    <x v="183"/>
    <x v="0"/>
    <x v="6"/>
    <x v="31"/>
    <n v="72.289156626506028"/>
    <x v="1"/>
    <x v="6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x v="0"/>
    <s v="USD"/>
    <x v="3325"/>
    <x v="3333"/>
    <x v="0"/>
    <x v="112"/>
    <x v="0"/>
    <x v="6"/>
    <x v="2465"/>
    <n v="32.972972972972975"/>
    <x v="1"/>
    <x v="6"/>
    <x v="3333"/>
    <x v="3325"/>
  </r>
  <r>
    <n v="3334"/>
    <s v="The Saltbox Theatre Collective Seed Money Project"/>
    <s v="The Saltbox Theatre Collective is a brand new not-for-profit theatre company in Illinois."/>
    <x v="406"/>
    <n v="5366"/>
    <x v="0"/>
    <x v="0"/>
    <s v="USD"/>
    <x v="3326"/>
    <x v="3334"/>
    <x v="0"/>
    <x v="67"/>
    <x v="0"/>
    <x v="6"/>
    <x v="2466"/>
    <n v="116.65217391304348"/>
    <x v="1"/>
    <x v="6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x v="1"/>
    <s v="GBP"/>
    <x v="3327"/>
    <x v="3335"/>
    <x v="0"/>
    <x v="287"/>
    <x v="0"/>
    <x v="6"/>
    <x v="2467"/>
    <n v="79.61904761904762"/>
    <x v="1"/>
    <x v="6"/>
    <x v="3335"/>
    <x v="3327"/>
  </r>
  <r>
    <n v="3336"/>
    <s v="WILDE TALES"/>
    <s v="A theatrical adaptation of Oscar Wilde's short stories, presented by Suitcase Civilians at The Space, April 5-10 2016."/>
    <x v="49"/>
    <n v="250"/>
    <x v="0"/>
    <x v="1"/>
    <s v="GBP"/>
    <x v="3328"/>
    <x v="3336"/>
    <x v="0"/>
    <x v="82"/>
    <x v="0"/>
    <x v="6"/>
    <x v="31"/>
    <n v="27.777777777777779"/>
    <x v="1"/>
    <x v="6"/>
    <x v="3336"/>
    <x v="3328"/>
  </r>
  <r>
    <n v="3337"/>
    <s v="Das Ding - A Globetrotting Comedy"/>
    <s v="StoneCrabs is thrilled to bring to the UK the first English production of Philipp LÃ¶hleâ€™s play Das Ding (The Thing)."/>
    <x v="30"/>
    <n v="2755"/>
    <x v="0"/>
    <x v="1"/>
    <s v="GBP"/>
    <x v="3329"/>
    <x v="3337"/>
    <x v="0"/>
    <x v="69"/>
    <x v="0"/>
    <x v="6"/>
    <x v="1097"/>
    <n v="81.029411764705884"/>
    <x v="1"/>
    <x v="6"/>
    <x v="3337"/>
    <x v="3329"/>
  </r>
  <r>
    <n v="3338"/>
    <s v="The Last Days of Judas Iscariot"/>
    <s v="Join Estelle Parsons in support of Theater That Looks and Sounds Like America"/>
    <x v="36"/>
    <n v="15327"/>
    <x v="0"/>
    <x v="0"/>
    <s v="USD"/>
    <x v="3330"/>
    <x v="3338"/>
    <x v="0"/>
    <x v="300"/>
    <x v="0"/>
    <x v="6"/>
    <x v="2468"/>
    <n v="136.84821428571428"/>
    <x v="1"/>
    <x v="6"/>
    <x v="3338"/>
    <x v="3330"/>
  </r>
  <r>
    <n v="3339"/>
    <s v="FRESH PRODUCE'd LA presents: Friends in Transient Places"/>
    <s v="FPLA presents FRIENDS IN TRANSIENT PLACES by Jonathan Caren: a magical story of modern life."/>
    <x v="6"/>
    <n v="8348"/>
    <x v="0"/>
    <x v="0"/>
    <s v="USD"/>
    <x v="3331"/>
    <x v="3339"/>
    <x v="0"/>
    <x v="5"/>
    <x v="0"/>
    <x v="6"/>
    <x v="2469"/>
    <n v="177.61702127659575"/>
    <x v="1"/>
    <x v="6"/>
    <x v="3339"/>
    <x v="3331"/>
  </r>
  <r>
    <n v="3340"/>
    <s v="King Lear"/>
    <s v="The Eno River Players is a community theater in Durham, North Carolina. We are trying to raise money to get our second show on its feet"/>
    <x v="9"/>
    <n v="4145"/>
    <x v="0"/>
    <x v="0"/>
    <s v="USD"/>
    <x v="3332"/>
    <x v="3340"/>
    <x v="0"/>
    <x v="44"/>
    <x v="0"/>
    <x v="6"/>
    <x v="2470"/>
    <n v="109.07894736842105"/>
    <x v="1"/>
    <x v="6"/>
    <x v="3340"/>
    <x v="3332"/>
  </r>
  <r>
    <n v="3341"/>
    <s v="Today I Live"/>
    <s v="A London flat, two stories play simultaneously. Irish mapmaker 1821, Iranian artist present day. Each senses the other. Worlds collide."/>
    <x v="295"/>
    <n v="3350"/>
    <x v="0"/>
    <x v="1"/>
    <s v="GBP"/>
    <x v="3333"/>
    <x v="3341"/>
    <x v="0"/>
    <x v="33"/>
    <x v="0"/>
    <x v="6"/>
    <x v="31"/>
    <n v="119.64285714285714"/>
    <x v="1"/>
    <x v="6"/>
    <x v="3341"/>
    <x v="3333"/>
  </r>
  <r>
    <n v="3342"/>
    <s v="Uprising Theatre Company's First Production"/>
    <s v="We believe in the power of stories to change the world. Theatre that inspires transformation."/>
    <x v="12"/>
    <n v="6100"/>
    <x v="0"/>
    <x v="0"/>
    <s v="USD"/>
    <x v="3334"/>
    <x v="3342"/>
    <x v="0"/>
    <x v="76"/>
    <x v="0"/>
    <x v="6"/>
    <x v="658"/>
    <n v="78.205128205128204"/>
    <x v="1"/>
    <x v="6"/>
    <x v="3342"/>
    <x v="3334"/>
  </r>
  <r>
    <n v="3343"/>
    <s v="The Girl Who Touched the Stars"/>
    <s v="Two sisters make a set of paper dolls which take them on a journey across lands, creating memories along the way."/>
    <x v="176"/>
    <n v="1200"/>
    <x v="0"/>
    <x v="1"/>
    <s v="GBP"/>
    <x v="3335"/>
    <x v="3343"/>
    <x v="0"/>
    <x v="23"/>
    <x v="0"/>
    <x v="6"/>
    <x v="2214"/>
    <n v="52.173913043478258"/>
    <x v="1"/>
    <x v="6"/>
    <x v="3343"/>
    <x v="3335"/>
  </r>
  <r>
    <n v="3344"/>
    <s v="The Other Group Theatre"/>
    <s v="We are a company of crafted and trained actors, writers and directors dedicated to the principles set by the legendary Group Theatre."/>
    <x v="37"/>
    <n v="4565"/>
    <x v="0"/>
    <x v="0"/>
    <s v="USD"/>
    <x v="3336"/>
    <x v="3344"/>
    <x v="0"/>
    <x v="244"/>
    <x v="0"/>
    <x v="6"/>
    <x v="2471"/>
    <n v="114.125"/>
    <x v="1"/>
    <x v="6"/>
    <x v="3344"/>
    <x v="3336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x v="0"/>
    <s v="USD"/>
    <x v="3337"/>
    <x v="3345"/>
    <x v="0"/>
    <x v="62"/>
    <x v="0"/>
    <x v="6"/>
    <x v="2129"/>
    <n v="50"/>
    <x v="1"/>
    <x v="6"/>
    <x v="3345"/>
    <x v="3337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x v="0"/>
    <s v="USD"/>
    <x v="3338"/>
    <x v="3346"/>
    <x v="0"/>
    <x v="59"/>
    <x v="0"/>
    <x v="6"/>
    <x v="1007"/>
    <n v="91.666666666666671"/>
    <x v="1"/>
    <x v="6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x v="1"/>
    <s v="GBP"/>
    <x v="3339"/>
    <x v="3347"/>
    <x v="0"/>
    <x v="19"/>
    <x v="0"/>
    <x v="6"/>
    <x v="2472"/>
    <n v="108.59090909090909"/>
    <x v="1"/>
    <x v="6"/>
    <x v="3347"/>
    <x v="3339"/>
  </r>
  <r>
    <n v="3348"/>
    <s v="Macbeth"/>
    <s v="Old Hat's new production explores the bleak culture of war and the cosmic powers of guilt and imagination in Shakespeare's tragedy."/>
    <x v="62"/>
    <n v="5516"/>
    <x v="0"/>
    <x v="0"/>
    <s v="USD"/>
    <x v="3340"/>
    <x v="3348"/>
    <x v="0"/>
    <x v="1"/>
    <x v="0"/>
    <x v="6"/>
    <x v="2473"/>
    <n v="69.822784810126578"/>
    <x v="1"/>
    <x v="6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x v="0"/>
    <s v="USD"/>
    <x v="3341"/>
    <x v="3349"/>
    <x v="0"/>
    <x v="25"/>
    <x v="0"/>
    <x v="6"/>
    <x v="2474"/>
    <n v="109.57142857142857"/>
    <x v="1"/>
    <x v="6"/>
    <x v="3349"/>
    <x v="3341"/>
  </r>
  <r>
    <n v="3350"/>
    <s v="Visions"/>
    <s v="Nora Wageners TheaterstÃ¼ck lÃ¤dt den Zuschauer ein auf eine teils lustige, teils dÃ¼stere Reise ins Wohnzimmer der jungen, arbeitslosen K"/>
    <x v="8"/>
    <n v="3655"/>
    <x v="0"/>
    <x v="19"/>
    <s v="EUR"/>
    <x v="3342"/>
    <x v="3350"/>
    <x v="0"/>
    <x v="13"/>
    <x v="0"/>
    <x v="6"/>
    <x v="2475"/>
    <n v="71.666666666666671"/>
    <x v="1"/>
    <x v="6"/>
    <x v="3350"/>
    <x v="3342"/>
  </r>
  <r>
    <n v="3351"/>
    <s v="Action To The Word's DRACULA"/>
    <s v="A thrilling 'steampunk' reworking of the infamous gothic horror novel by a powerhouse ensemble will leave you begging to be bitten."/>
    <x v="10"/>
    <n v="5055"/>
    <x v="0"/>
    <x v="1"/>
    <s v="GBP"/>
    <x v="3343"/>
    <x v="3351"/>
    <x v="0"/>
    <x v="241"/>
    <x v="0"/>
    <x v="6"/>
    <x v="940"/>
    <n v="93.611111111111114"/>
    <x v="1"/>
    <x v="6"/>
    <x v="3351"/>
    <x v="3343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x v="1"/>
    <s v="GBP"/>
    <x v="3344"/>
    <x v="3352"/>
    <x v="0"/>
    <x v="16"/>
    <x v="0"/>
    <x v="6"/>
    <x v="2476"/>
    <n v="76.8"/>
    <x v="1"/>
    <x v="6"/>
    <x v="3352"/>
    <x v="3344"/>
  </r>
  <r>
    <n v="3353"/>
    <s v="Nude: A play by Paul Hewitt"/>
    <s v="A new spoken word play, written by Paul Hewitt, in 3 parts about love and fate, inspired by the Ruba'iyat of Omar Khayyam."/>
    <x v="2"/>
    <n v="1575"/>
    <x v="0"/>
    <x v="1"/>
    <s v="GBP"/>
    <x v="3345"/>
    <x v="3353"/>
    <x v="0"/>
    <x v="34"/>
    <x v="0"/>
    <x v="6"/>
    <x v="2477"/>
    <n v="35.795454545454547"/>
    <x v="1"/>
    <x v="6"/>
    <x v="3353"/>
    <x v="3345"/>
  </r>
  <r>
    <n v="3354"/>
    <s v="Strangeloop Theatre - A Focus on New Works"/>
    <s v="Help Strangeloop Theatre create and support new work by sponsoring our 2015-2016 season."/>
    <x v="9"/>
    <n v="3058"/>
    <x v="0"/>
    <x v="0"/>
    <s v="USD"/>
    <x v="3346"/>
    <x v="3354"/>
    <x v="0"/>
    <x v="165"/>
    <x v="0"/>
    <x v="6"/>
    <x v="2478"/>
    <n v="55.6"/>
    <x v="1"/>
    <x v="6"/>
    <x v="3354"/>
    <x v="3346"/>
  </r>
  <r>
    <n v="3355"/>
    <s v="Jelly Beans at Theatre503"/>
    <s v="Help get Jelly Beans to the Theatre503 stage. An important piece of new writing by Dan Pick, produced by Kuleshov Theatre"/>
    <x v="257"/>
    <n v="2210"/>
    <x v="0"/>
    <x v="1"/>
    <s v="GBP"/>
    <x v="3347"/>
    <x v="3355"/>
    <x v="0"/>
    <x v="41"/>
    <x v="0"/>
    <x v="6"/>
    <x v="2479"/>
    <n v="147.33333333333334"/>
    <x v="1"/>
    <x v="6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x v="1"/>
    <s v="GBP"/>
    <x v="3348"/>
    <x v="3356"/>
    <x v="0"/>
    <x v="74"/>
    <x v="0"/>
    <x v="6"/>
    <x v="578"/>
    <n v="56.333333333333336"/>
    <x v="1"/>
    <x v="6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x v="1"/>
    <s v="GBP"/>
    <x v="3349"/>
    <x v="3357"/>
    <x v="0"/>
    <x v="64"/>
    <x v="0"/>
    <x v="6"/>
    <x v="50"/>
    <n v="96.19047619047619"/>
    <x v="1"/>
    <x v="6"/>
    <x v="3357"/>
    <x v="3349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x v="0"/>
    <s v="USD"/>
    <x v="3350"/>
    <x v="3358"/>
    <x v="0"/>
    <x v="372"/>
    <x v="0"/>
    <x v="6"/>
    <x v="2480"/>
    <n v="63.574074074074076"/>
    <x v="1"/>
    <x v="6"/>
    <x v="3358"/>
    <x v="3350"/>
  </r>
  <r>
    <n v="3359"/>
    <s v="BEIRUT, LADY OF LEBANON"/>
    <s v="A Theatrical Production Celebrating the Lebanese Culture and the Human Spirit in Time of War."/>
    <x v="23"/>
    <n v="4250"/>
    <x v="0"/>
    <x v="0"/>
    <s v="USD"/>
    <x v="3351"/>
    <x v="3359"/>
    <x v="0"/>
    <x v="23"/>
    <x v="0"/>
    <x v="6"/>
    <x v="90"/>
    <n v="184.78260869565219"/>
    <x v="1"/>
    <x v="6"/>
    <x v="3359"/>
    <x v="3351"/>
  </r>
  <r>
    <n v="3360"/>
    <s v="Pretty Butch"/>
    <s v="World Premiere, an M1 Singapore Fringe Festival 2017 commission."/>
    <x v="7"/>
    <n v="9124"/>
    <x v="0"/>
    <x v="20"/>
    <s v="SGD"/>
    <x v="3352"/>
    <x v="3360"/>
    <x v="0"/>
    <x v="250"/>
    <x v="0"/>
    <x v="6"/>
    <x v="2481"/>
    <n v="126.72222222222223"/>
    <x v="1"/>
    <x v="6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x v="0"/>
    <s v="USD"/>
    <x v="3353"/>
    <x v="3361"/>
    <x v="0"/>
    <x v="32"/>
    <x v="0"/>
    <x v="6"/>
    <x v="2482"/>
    <n v="83.42647058823529"/>
    <x v="1"/>
    <x v="6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x v="0"/>
    <s v="USD"/>
    <x v="3354"/>
    <x v="3362"/>
    <x v="0"/>
    <x v="9"/>
    <x v="0"/>
    <x v="6"/>
    <x v="678"/>
    <n v="54.5"/>
    <x v="1"/>
    <x v="6"/>
    <x v="3362"/>
    <x v="3354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x v="0"/>
    <s v="USD"/>
    <x v="3355"/>
    <x v="3363"/>
    <x v="0"/>
    <x v="55"/>
    <x v="0"/>
    <x v="6"/>
    <x v="2483"/>
    <n v="302.30769230769232"/>
    <x v="1"/>
    <x v="6"/>
    <x v="3363"/>
    <x v="3355"/>
  </r>
  <r>
    <n v="3364"/>
    <s v="Cancel The Sunshine"/>
    <s v="Cancel The SunshineÂ is a new play that explores living with a mental health condition in an honest, witty and articulate way."/>
    <x v="9"/>
    <n v="3178"/>
    <x v="0"/>
    <x v="1"/>
    <s v="GBP"/>
    <x v="3266"/>
    <x v="3364"/>
    <x v="0"/>
    <x v="250"/>
    <x v="0"/>
    <x v="6"/>
    <x v="2484"/>
    <n v="44.138888888888886"/>
    <x v="1"/>
    <x v="6"/>
    <x v="3364"/>
    <x v="3266"/>
  </r>
  <r>
    <n v="3365"/>
    <s v="From the Pulpit to the Runway"/>
    <s v="A dazzling dramatic musical drama that takes place inside a Charm City Church! Help us finance a play that is back by popular demand!"/>
    <x v="30"/>
    <n v="2600"/>
    <x v="0"/>
    <x v="0"/>
    <s v="USD"/>
    <x v="3356"/>
    <x v="3365"/>
    <x v="0"/>
    <x v="83"/>
    <x v="0"/>
    <x v="6"/>
    <x v="87"/>
    <n v="866.66666666666663"/>
    <x v="1"/>
    <x v="6"/>
    <x v="3365"/>
    <x v="3356"/>
  </r>
  <r>
    <n v="3366"/>
    <s v="Montclair Shakespeare Series"/>
    <s v="The Series will consist of free staged readings of Shakespeare's plays, brought to life by professional actors in Montclair, NJ."/>
    <x v="2"/>
    <n v="1105"/>
    <x v="0"/>
    <x v="0"/>
    <s v="USD"/>
    <x v="3357"/>
    <x v="3366"/>
    <x v="0"/>
    <x v="59"/>
    <x v="0"/>
    <x v="6"/>
    <x v="2485"/>
    <n v="61.388888888888886"/>
    <x v="1"/>
    <x v="6"/>
    <x v="3366"/>
    <x v="3357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x v="1"/>
    <s v="GBP"/>
    <x v="3358"/>
    <x v="3367"/>
    <x v="0"/>
    <x v="209"/>
    <x v="0"/>
    <x v="6"/>
    <x v="2486"/>
    <n v="29.666666666666668"/>
    <x v="1"/>
    <x v="6"/>
    <x v="3367"/>
    <x v="3358"/>
  </r>
  <r>
    <n v="3368"/>
    <s v="Peter Pan by J.M. Barrie @ Open Space Arts"/>
    <s v="Help a non-profit community theatre create an unforgettable production of J.M. Barrie's classic play."/>
    <x v="28"/>
    <n v="1046"/>
    <x v="0"/>
    <x v="0"/>
    <s v="USD"/>
    <x v="3359"/>
    <x v="3368"/>
    <x v="0"/>
    <x v="23"/>
    <x v="0"/>
    <x v="6"/>
    <x v="81"/>
    <n v="45.478260869565219"/>
    <x v="1"/>
    <x v="6"/>
    <x v="3368"/>
    <x v="3359"/>
  </r>
  <r>
    <n v="3369"/>
    <s v="The Collector, a play by Daniel Wade"/>
    <s v="How far would you go for revenge? The Collector is a dark thriller of regret, retribution and broken masculinity."/>
    <x v="10"/>
    <n v="5195"/>
    <x v="0"/>
    <x v="17"/>
    <s v="EUR"/>
    <x v="3360"/>
    <x v="3369"/>
    <x v="0"/>
    <x v="241"/>
    <x v="0"/>
    <x v="6"/>
    <x v="3"/>
    <n v="96.203703703703709"/>
    <x v="1"/>
    <x v="6"/>
    <x v="3369"/>
    <x v="3360"/>
  </r>
  <r>
    <n v="3370"/>
    <s v="&quot;I'm Alright&quot;...an Enso Theatre Education production."/>
    <s v="I'm Alright. A story of young women, told by young women, for the world."/>
    <x v="15"/>
    <n v="1766"/>
    <x v="0"/>
    <x v="0"/>
    <s v="USD"/>
    <x v="3361"/>
    <x v="3370"/>
    <x v="0"/>
    <x v="55"/>
    <x v="0"/>
    <x v="6"/>
    <x v="2487"/>
    <n v="67.92307692307692"/>
    <x v="1"/>
    <x v="6"/>
    <x v="3370"/>
    <x v="3361"/>
  </r>
  <r>
    <n v="3371"/>
    <s v="Red Planet (or One Way Ticket) Staged Reading"/>
    <s v="Help support Red Planet, a new science fiction play based off the Mars One exploration."/>
    <x v="48"/>
    <n v="277"/>
    <x v="0"/>
    <x v="0"/>
    <s v="USD"/>
    <x v="3362"/>
    <x v="3371"/>
    <x v="0"/>
    <x v="82"/>
    <x v="0"/>
    <x v="6"/>
    <x v="2488"/>
    <n v="30.777777777777779"/>
    <x v="1"/>
    <x v="6"/>
    <x v="3371"/>
    <x v="3362"/>
  </r>
  <r>
    <n v="3372"/>
    <s v="All the Best, Jack"/>
    <s v="This play tells the story of the toxicity of sensationalism shown through one man's struggle with notoriety."/>
    <x v="28"/>
    <n v="1035"/>
    <x v="0"/>
    <x v="0"/>
    <s v="USD"/>
    <x v="2835"/>
    <x v="3372"/>
    <x v="0"/>
    <x v="74"/>
    <x v="0"/>
    <x v="6"/>
    <x v="991"/>
    <n v="38.333333333333336"/>
    <x v="1"/>
    <x v="6"/>
    <x v="3372"/>
    <x v="2835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x v="1"/>
    <s v="GBP"/>
    <x v="3363"/>
    <x v="3373"/>
    <x v="0"/>
    <x v="209"/>
    <x v="0"/>
    <x v="6"/>
    <x v="598"/>
    <n v="66.833333333333329"/>
    <x v="1"/>
    <x v="6"/>
    <x v="3373"/>
    <x v="3363"/>
  </r>
  <r>
    <n v="3374"/>
    <s v="HELP BUILD &quot;THE CASTLE&quot;"/>
    <s v="A rare  production of World acclaimed playwright Howard Barker's groundbreaking &amp; provocative 'The Castle'."/>
    <x v="8"/>
    <n v="3730"/>
    <x v="0"/>
    <x v="5"/>
    <s v="CAD"/>
    <x v="3364"/>
    <x v="3374"/>
    <x v="0"/>
    <x v="47"/>
    <x v="0"/>
    <x v="6"/>
    <x v="2489"/>
    <n v="71.730769230769226"/>
    <x v="1"/>
    <x v="6"/>
    <x v="3374"/>
    <x v="3364"/>
  </r>
  <r>
    <n v="3375"/>
    <s v="The Frida Kahlo of Penge West"/>
    <s v="Production of wickedly funny new play for two women, written by iconic songwriter and ex-London's Burning man, Chris Larner"/>
    <x v="9"/>
    <n v="3000"/>
    <x v="0"/>
    <x v="1"/>
    <s v="GBP"/>
    <x v="3365"/>
    <x v="3375"/>
    <x v="0"/>
    <x v="57"/>
    <x v="0"/>
    <x v="6"/>
    <x v="31"/>
    <n v="176.47058823529412"/>
    <x v="1"/>
    <x v="6"/>
    <x v="3375"/>
    <x v="3365"/>
  </r>
  <r>
    <n v="3376"/>
    <s v="The Tutors"/>
    <s v="3 college grads struggling to fund their social network. 1 bratty blackmailing student. 1 dreamy Asian business man. 1 awesome play."/>
    <x v="6"/>
    <n v="8001"/>
    <x v="0"/>
    <x v="0"/>
    <s v="USD"/>
    <x v="3366"/>
    <x v="3376"/>
    <x v="0"/>
    <x v="10"/>
    <x v="0"/>
    <x v="6"/>
    <x v="77"/>
    <n v="421.10526315789474"/>
    <x v="1"/>
    <x v="6"/>
    <x v="3376"/>
    <x v="3366"/>
  </r>
  <r>
    <n v="3377"/>
    <s v="To Kill a Machine"/>
    <s v="An empowering play about war time code breaker Alan Turing which tells the real story of a hero vilified for his sexuality and suicide."/>
    <x v="6"/>
    <n v="8084"/>
    <x v="0"/>
    <x v="1"/>
    <s v="GBP"/>
    <x v="3367"/>
    <x v="3377"/>
    <x v="0"/>
    <x v="99"/>
    <x v="0"/>
    <x v="6"/>
    <x v="348"/>
    <n v="104.98701298701299"/>
    <x v="1"/>
    <x v="6"/>
    <x v="3377"/>
    <x v="3367"/>
  </r>
  <r>
    <n v="3378"/>
    <s v="Rose of June"/>
    <s v="'Can you ever find acceptance in death?' _x000a_Rose of June is a piece of theatre exploring the stages of grief. Unity Theatre - September"/>
    <x v="131"/>
    <n v="592"/>
    <x v="0"/>
    <x v="1"/>
    <s v="GBP"/>
    <x v="3368"/>
    <x v="3378"/>
    <x v="0"/>
    <x v="64"/>
    <x v="0"/>
    <x v="6"/>
    <x v="2490"/>
    <n v="28.19047619047619"/>
    <x v="1"/>
    <x v="6"/>
    <x v="3378"/>
    <x v="3368"/>
  </r>
  <r>
    <n v="3379"/>
    <s v="The Promise"/>
    <s v="A play by Alexei Arbuzov about the lives of three teenagers during the Nazi siege of Leningrad, 1942, in a new adaptation by Nick Dear."/>
    <x v="13"/>
    <n v="2073"/>
    <x v="0"/>
    <x v="1"/>
    <s v="GBP"/>
    <x v="3369"/>
    <x v="3379"/>
    <x v="0"/>
    <x v="44"/>
    <x v="0"/>
    <x v="6"/>
    <x v="2491"/>
    <n v="54.55263157894737"/>
    <x v="1"/>
    <x v="6"/>
    <x v="3379"/>
    <x v="3369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x v="0"/>
    <s v="USD"/>
    <x v="3370"/>
    <x v="3380"/>
    <x v="0"/>
    <x v="33"/>
    <x v="0"/>
    <x v="6"/>
    <x v="2492"/>
    <n v="111.89285714285714"/>
    <x v="1"/>
    <x v="6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x v="0"/>
    <s v="USD"/>
    <x v="3371"/>
    <x v="3381"/>
    <x v="0"/>
    <x v="53"/>
    <x v="0"/>
    <x v="6"/>
    <x v="1891"/>
    <n v="85.208333333333329"/>
    <x v="1"/>
    <x v="6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x v="1"/>
    <s v="GBP"/>
    <x v="3372"/>
    <x v="3382"/>
    <x v="0"/>
    <x v="67"/>
    <x v="0"/>
    <x v="6"/>
    <x v="2493"/>
    <n v="76.652173913043484"/>
    <x v="1"/>
    <x v="6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x v="0"/>
    <s v="USD"/>
    <x v="3373"/>
    <x v="3383"/>
    <x v="0"/>
    <x v="209"/>
    <x v="0"/>
    <x v="6"/>
    <x v="1942"/>
    <n v="65.166666666666671"/>
    <x v="1"/>
    <x v="6"/>
    <x v="3383"/>
    <x v="3373"/>
  </r>
  <r>
    <n v="3384"/>
    <s v="The Hat"/>
    <s v="Six gay men, emotional baggage, and online dating: what could go wrong? A play about looking for love and finding something better."/>
    <x v="12"/>
    <n v="6000.66"/>
    <x v="0"/>
    <x v="0"/>
    <s v="USD"/>
    <x v="3374"/>
    <x v="3384"/>
    <x v="0"/>
    <x v="31"/>
    <x v="0"/>
    <x v="6"/>
    <x v="2494"/>
    <n v="93.760312499999998"/>
    <x v="1"/>
    <x v="6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x v="0"/>
    <s v="USD"/>
    <x v="3375"/>
    <x v="3385"/>
    <x v="0"/>
    <x v="41"/>
    <x v="0"/>
    <x v="6"/>
    <x v="31"/>
    <n v="133.33333333333334"/>
    <x v="1"/>
    <x v="6"/>
    <x v="3385"/>
    <x v="3375"/>
  </r>
  <r>
    <n v="3386"/>
    <s v="Going To Market"/>
    <s v="Stories from the Bronx make for an uncommon play. Help us finish funding this production, supported by the Kevin Spacey Foundation."/>
    <x v="13"/>
    <n v="2100"/>
    <x v="0"/>
    <x v="0"/>
    <s v="USD"/>
    <x v="3376"/>
    <x v="3386"/>
    <x v="0"/>
    <x v="14"/>
    <x v="0"/>
    <x v="6"/>
    <x v="2"/>
    <n v="51.219512195121951"/>
    <x v="1"/>
    <x v="6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x v="0"/>
    <s v="USD"/>
    <x v="3377"/>
    <x v="3387"/>
    <x v="0"/>
    <x v="2"/>
    <x v="0"/>
    <x v="6"/>
    <x v="2495"/>
    <n v="100.17142857142858"/>
    <x v="1"/>
    <x v="6"/>
    <x v="3387"/>
    <x v="3377"/>
  </r>
  <r>
    <n v="3388"/>
    <s v="ICONS"/>
    <s v="ICONS is a unique new play about the Amazon warrior women from Greek myth and re-imagines them from a contemporary female perspective."/>
    <x v="15"/>
    <n v="1557"/>
    <x v="0"/>
    <x v="1"/>
    <s v="GBP"/>
    <x v="3378"/>
    <x v="3388"/>
    <x v="0"/>
    <x v="43"/>
    <x v="0"/>
    <x v="6"/>
    <x v="965"/>
    <n v="34.6"/>
    <x v="1"/>
    <x v="6"/>
    <x v="3388"/>
    <x v="3378"/>
  </r>
  <r>
    <n v="3389"/>
    <s v="Chimera Ensemble Productions Fund"/>
    <s v="Chimera Ensemble is launching 2 inaugural theater productions, and we need support to do high quality work!"/>
    <x v="3"/>
    <n v="11450"/>
    <x v="0"/>
    <x v="0"/>
    <s v="USD"/>
    <x v="3379"/>
    <x v="3389"/>
    <x v="0"/>
    <x v="95"/>
    <x v="0"/>
    <x v="6"/>
    <x v="1444"/>
    <n v="184.67741935483872"/>
    <x v="1"/>
    <x v="6"/>
    <x v="3389"/>
    <x v="3379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x v="0"/>
    <s v="USD"/>
    <x v="3380"/>
    <x v="3390"/>
    <x v="0"/>
    <x v="19"/>
    <x v="0"/>
    <x v="6"/>
    <x v="2122"/>
    <n v="69.818181818181813"/>
    <x v="1"/>
    <x v="6"/>
    <x v="3390"/>
    <x v="3380"/>
  </r>
  <r>
    <n v="3391"/>
    <s v="TRAVELING needs a Reading"/>
    <s v="New play about the comfort and the danger of living with memories. Gay themes. Experienced team looking to present first reading"/>
    <x v="2"/>
    <n v="1115"/>
    <x v="0"/>
    <x v="0"/>
    <s v="USD"/>
    <x v="3381"/>
    <x v="3391"/>
    <x v="0"/>
    <x v="59"/>
    <x v="0"/>
    <x v="6"/>
    <x v="2496"/>
    <n v="61.944444444444443"/>
    <x v="1"/>
    <x v="6"/>
    <x v="3391"/>
    <x v="3381"/>
  </r>
  <r>
    <n v="3392"/>
    <s v="1 in 3"/>
    <s v="Life is more than the days you have left. 1 in 3 tells of two normal people &amp; their confrontation with mortality and the dice of fate."/>
    <x v="2"/>
    <n v="500"/>
    <x v="0"/>
    <x v="1"/>
    <s v="GBP"/>
    <x v="3382"/>
    <x v="3392"/>
    <x v="0"/>
    <x v="8"/>
    <x v="0"/>
    <x v="6"/>
    <x v="31"/>
    <n v="41.666666666666664"/>
    <x v="1"/>
    <x v="6"/>
    <x v="3392"/>
    <x v="3382"/>
  </r>
  <r>
    <n v="3393"/>
    <s v="The Maltese Bodkin"/>
    <s v="hiSTORYstage presents a film noir-style comedy mystery with a Shakespearean twist performed as a 1944 radio drama."/>
    <x v="15"/>
    <n v="1587"/>
    <x v="0"/>
    <x v="0"/>
    <s v="USD"/>
    <x v="3383"/>
    <x v="3393"/>
    <x v="0"/>
    <x v="34"/>
    <x v="0"/>
    <x v="6"/>
    <x v="1725"/>
    <n v="36.06818181818182"/>
    <x v="1"/>
    <x v="6"/>
    <x v="3393"/>
    <x v="3383"/>
  </r>
  <r>
    <n v="3394"/>
    <s v="Buffer: Edinburgh Fringe 2014"/>
    <s v="Ambitious, Edinburgh-based company, Thrive Theatre, are bringing their brand new comedy BUFFER to the 2014 Edinburgh Fringe!"/>
    <x v="131"/>
    <n v="783"/>
    <x v="0"/>
    <x v="1"/>
    <s v="GBP"/>
    <x v="3384"/>
    <x v="3394"/>
    <x v="0"/>
    <x v="74"/>
    <x v="0"/>
    <x v="6"/>
    <x v="2497"/>
    <n v="29"/>
    <x v="1"/>
    <x v="6"/>
    <x v="3394"/>
    <x v="3384"/>
  </r>
  <r>
    <n v="3395"/>
    <s v="MIRAMAR"/>
    <s v="Miramar is a a darkly funny play exploring what it is we call â€˜homeâ€™."/>
    <x v="2"/>
    <n v="920"/>
    <x v="0"/>
    <x v="1"/>
    <s v="GBP"/>
    <x v="3385"/>
    <x v="3395"/>
    <x v="0"/>
    <x v="44"/>
    <x v="0"/>
    <x v="6"/>
    <x v="2498"/>
    <n v="24.210526315789473"/>
    <x v="1"/>
    <x v="6"/>
    <x v="3395"/>
    <x v="3385"/>
  </r>
  <r>
    <n v="3396"/>
    <s v="Rainbowtown"/>
    <s v="&quot;Rainbowtown&quot; is a new play for kids. Help us bring it to the Main Line during the 2014 Philadelphia Fringe Festival!"/>
    <x v="15"/>
    <n v="1565"/>
    <x v="0"/>
    <x v="0"/>
    <s v="USD"/>
    <x v="2806"/>
    <x v="3396"/>
    <x v="0"/>
    <x v="33"/>
    <x v="0"/>
    <x v="6"/>
    <x v="2499"/>
    <n v="55.892857142857146"/>
    <x v="1"/>
    <x v="6"/>
    <x v="3396"/>
    <x v="2806"/>
  </r>
  <r>
    <n v="3397"/>
    <s v="Waiting for Godot - Blue Sky Theatre &amp; Arts"/>
    <s v="Help a group of recovering alcoholics bring Samuel Beckett's classic to a seaside town!"/>
    <x v="49"/>
    <n v="280"/>
    <x v="0"/>
    <x v="1"/>
    <s v="GBP"/>
    <x v="3386"/>
    <x v="3397"/>
    <x v="0"/>
    <x v="54"/>
    <x v="0"/>
    <x v="6"/>
    <x v="1990"/>
    <n v="11.666666666666666"/>
    <x v="1"/>
    <x v="6"/>
    <x v="3397"/>
    <x v="3386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x v="0"/>
    <s v="USD"/>
    <x v="3387"/>
    <x v="3398"/>
    <x v="0"/>
    <x v="71"/>
    <x v="0"/>
    <x v="6"/>
    <x v="2500"/>
    <n v="68.353846153846149"/>
    <x v="1"/>
    <x v="6"/>
    <x v="3398"/>
    <x v="3387"/>
  </r>
  <r>
    <n v="3399"/>
    <s v="Spinning Wheel Youth Takeover"/>
    <s v="13 young people have taken over Spinning Wheel Theatre to choose, produce and create their own show from scratch."/>
    <x v="38"/>
    <n v="1245"/>
    <x v="0"/>
    <x v="1"/>
    <s v="GBP"/>
    <x v="3388"/>
    <x v="3399"/>
    <x v="0"/>
    <x v="67"/>
    <x v="0"/>
    <x v="6"/>
    <x v="603"/>
    <n v="27.065217391304348"/>
    <x v="1"/>
    <x v="6"/>
    <x v="3399"/>
    <x v="3388"/>
  </r>
  <r>
    <n v="3400"/>
    <s v="You, Me and That Guy"/>
    <s v="A hilarious comedy starring Sarah, a recent grad, who uses the magic of a mystical open mic to solve the problems of her relationships."/>
    <x v="3"/>
    <n v="10041"/>
    <x v="0"/>
    <x v="0"/>
    <s v="USD"/>
    <x v="3389"/>
    <x v="3400"/>
    <x v="0"/>
    <x v="268"/>
    <x v="0"/>
    <x v="6"/>
    <x v="2501"/>
    <n v="118.12941176470588"/>
    <x v="1"/>
    <x v="6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x v="1"/>
    <s v="GBP"/>
    <x v="3390"/>
    <x v="3401"/>
    <x v="0"/>
    <x v="36"/>
    <x v="0"/>
    <x v="6"/>
    <x v="2502"/>
    <n v="44.757575757575758"/>
    <x v="1"/>
    <x v="6"/>
    <x v="3401"/>
    <x v="3390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x v="0"/>
    <s v="USD"/>
    <x v="3391"/>
    <x v="3402"/>
    <x v="0"/>
    <x v="111"/>
    <x v="0"/>
    <x v="6"/>
    <x v="2503"/>
    <n v="99.787878787878782"/>
    <x v="1"/>
    <x v="6"/>
    <x v="3402"/>
    <x v="3391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x v="1"/>
    <s v="GBP"/>
    <x v="3392"/>
    <x v="3403"/>
    <x v="0"/>
    <x v="57"/>
    <x v="0"/>
    <x v="6"/>
    <x v="31"/>
    <n v="117.64705882352941"/>
    <x v="1"/>
    <x v="6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x v="0"/>
    <s v="USD"/>
    <x v="3393"/>
    <x v="3404"/>
    <x v="0"/>
    <x v="83"/>
    <x v="0"/>
    <x v="6"/>
    <x v="1009"/>
    <n v="203.33333333333334"/>
    <x v="1"/>
    <x v="6"/>
    <x v="3404"/>
    <x v="3393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x v="1"/>
    <s v="GBP"/>
    <x v="3394"/>
    <x v="3405"/>
    <x v="0"/>
    <x v="57"/>
    <x v="0"/>
    <x v="6"/>
    <x v="2504"/>
    <n v="28.323529411764707"/>
    <x v="1"/>
    <x v="6"/>
    <x v="3405"/>
    <x v="3394"/>
  </r>
  <r>
    <n v="3406"/>
    <s v="Voices of Swords"/>
    <s v="A funny and moving new play about two families dealing with aging parents in very different ways!"/>
    <x v="3"/>
    <n v="10031"/>
    <x v="0"/>
    <x v="0"/>
    <s v="USD"/>
    <x v="3395"/>
    <x v="3406"/>
    <x v="0"/>
    <x v="110"/>
    <x v="0"/>
    <x v="6"/>
    <x v="2505"/>
    <n v="110.23076923076923"/>
    <x v="1"/>
    <x v="6"/>
    <x v="3406"/>
    <x v="3395"/>
  </r>
  <r>
    <n v="3407"/>
    <s v="Chlorine Edinburgh 2014"/>
    <s v="Biddy is 24. Biddy is a hopeless romantic. Biddy always wanted to be a vegan. Find out what happens_x000a_when Biddy gets sectioned."/>
    <x v="13"/>
    <n v="2142"/>
    <x v="0"/>
    <x v="1"/>
    <s v="GBP"/>
    <x v="3396"/>
    <x v="3407"/>
    <x v="0"/>
    <x v="85"/>
    <x v="0"/>
    <x v="6"/>
    <x v="1088"/>
    <n v="31.970149253731343"/>
    <x v="1"/>
    <x v="6"/>
    <x v="3407"/>
    <x v="3396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x v="0"/>
    <s v="USD"/>
    <x v="3397"/>
    <x v="3408"/>
    <x v="0"/>
    <x v="59"/>
    <x v="0"/>
    <x v="6"/>
    <x v="2506"/>
    <n v="58.611111111111114"/>
    <x v="1"/>
    <x v="6"/>
    <x v="3408"/>
    <x v="3397"/>
  </r>
  <r>
    <n v="3409"/>
    <s v="Who Said Theatre Presents: The Calm"/>
    <s v="Exciting and visceral new-writing that challenges the way we view the fine line between war and terror..."/>
    <x v="2"/>
    <n v="618"/>
    <x v="0"/>
    <x v="1"/>
    <s v="GBP"/>
    <x v="3398"/>
    <x v="3409"/>
    <x v="0"/>
    <x v="64"/>
    <x v="0"/>
    <x v="6"/>
    <x v="2507"/>
    <n v="29.428571428571427"/>
    <x v="1"/>
    <x v="6"/>
    <x v="3409"/>
    <x v="3398"/>
  </r>
  <r>
    <n v="3410"/>
    <s v="the southland company - LAUNCH LOS ANGELES"/>
    <s v="Join us in a campaign benefitting the southland company and its interdisciplinary artistic efforts in Los Angeles."/>
    <x v="9"/>
    <n v="3255"/>
    <x v="0"/>
    <x v="0"/>
    <s v="USD"/>
    <x v="3399"/>
    <x v="3410"/>
    <x v="0"/>
    <x v="244"/>
    <x v="0"/>
    <x v="6"/>
    <x v="2508"/>
    <n v="81.375"/>
    <x v="1"/>
    <x v="6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x v="0"/>
    <s v="USD"/>
    <x v="3400"/>
    <x v="3411"/>
    <x v="0"/>
    <x v="76"/>
    <x v="0"/>
    <x v="6"/>
    <x v="2509"/>
    <n v="199.16666666666666"/>
    <x v="1"/>
    <x v="6"/>
    <x v="3411"/>
    <x v="3400"/>
  </r>
  <r>
    <n v="3412"/>
    <s v="Joe Orton's Fred &amp; Madge"/>
    <s v="Rough Haired Pointer present for the first time ever Joe Orton's 'Fred &amp; Madge' at the Hope Theatre, Islington this Sept and Oct"/>
    <x v="9"/>
    <n v="3000"/>
    <x v="0"/>
    <x v="1"/>
    <s v="GBP"/>
    <x v="3401"/>
    <x v="3412"/>
    <x v="0"/>
    <x v="55"/>
    <x v="0"/>
    <x v="6"/>
    <x v="31"/>
    <n v="115.38461538461539"/>
    <x v="1"/>
    <x v="6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x v="0"/>
    <s v="USD"/>
    <x v="3402"/>
    <x v="3413"/>
    <x v="0"/>
    <x v="25"/>
    <x v="0"/>
    <x v="6"/>
    <x v="2129"/>
    <n v="46.428571428571431"/>
    <x v="1"/>
    <x v="6"/>
    <x v="3413"/>
    <x v="3402"/>
  </r>
  <r>
    <n v="3414"/>
    <s v="PCSF PlayOffs 2016"/>
    <s v="A new twist on our annual festival of fully-produced plays by member playwrights, performed by a talented ensemble cast!"/>
    <x v="9"/>
    <n v="3105"/>
    <x v="0"/>
    <x v="0"/>
    <s v="USD"/>
    <x v="3403"/>
    <x v="3414"/>
    <x v="0"/>
    <x v="34"/>
    <x v="0"/>
    <x v="6"/>
    <x v="991"/>
    <n v="70.568181818181813"/>
    <x v="1"/>
    <x v="6"/>
    <x v="3414"/>
    <x v="3403"/>
  </r>
  <r>
    <n v="3415"/>
    <s v="Balm in Gilead at Columbia"/>
    <s v="We are raising funds to allow for enhanced scenic, costume, and lighting design. Every dollar helps!"/>
    <x v="48"/>
    <n v="200"/>
    <x v="0"/>
    <x v="0"/>
    <s v="USD"/>
    <x v="3404"/>
    <x v="3415"/>
    <x v="0"/>
    <x v="82"/>
    <x v="0"/>
    <x v="6"/>
    <x v="31"/>
    <n v="22.222222222222221"/>
    <x v="1"/>
    <x v="6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x v="1"/>
    <s v="GBP"/>
    <x v="3405"/>
    <x v="3416"/>
    <x v="0"/>
    <x v="209"/>
    <x v="0"/>
    <x v="6"/>
    <x v="1774"/>
    <n v="159.46666666666667"/>
    <x v="1"/>
    <x v="6"/>
    <x v="3416"/>
    <x v="3405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x v="0"/>
    <s v="USD"/>
    <x v="3406"/>
    <x v="3417"/>
    <x v="0"/>
    <x v="43"/>
    <x v="0"/>
    <x v="6"/>
    <x v="2510"/>
    <n v="37.777999999999999"/>
    <x v="1"/>
    <x v="6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x v="0"/>
    <s v="USD"/>
    <x v="3407"/>
    <x v="3418"/>
    <x v="0"/>
    <x v="66"/>
    <x v="0"/>
    <x v="6"/>
    <x v="2511"/>
    <n v="72.053571428571431"/>
    <x v="1"/>
    <x v="6"/>
    <x v="3418"/>
    <x v="3407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x v="17"/>
    <s v="EUR"/>
    <x v="3408"/>
    <x v="3419"/>
    <x v="0"/>
    <x v="67"/>
    <x v="0"/>
    <x v="6"/>
    <x v="2512"/>
    <n v="63.695652173913047"/>
    <x v="1"/>
    <x v="6"/>
    <x v="3419"/>
    <x v="3408"/>
  </r>
  <r>
    <n v="3420"/>
    <s v="Rounds. Set design campaign."/>
    <s v="A powerful and urgent tale of the first line of defence for the NHS. Based on true stories from junior doctors."/>
    <x v="176"/>
    <n v="966"/>
    <x v="0"/>
    <x v="1"/>
    <s v="GBP"/>
    <x v="3409"/>
    <x v="3420"/>
    <x v="0"/>
    <x v="69"/>
    <x v="0"/>
    <x v="6"/>
    <x v="2513"/>
    <n v="28.411764705882351"/>
    <x v="1"/>
    <x v="6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x v="0"/>
    <s v="USD"/>
    <x v="3410"/>
    <x v="3421"/>
    <x v="0"/>
    <x v="15"/>
    <x v="0"/>
    <x v="6"/>
    <x v="2514"/>
    <n v="103.21428571428571"/>
    <x v="1"/>
    <x v="6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x v="1"/>
    <s v="GBP"/>
    <x v="2232"/>
    <x v="3422"/>
    <x v="0"/>
    <x v="67"/>
    <x v="0"/>
    <x v="6"/>
    <x v="1071"/>
    <n v="71.152173913043484"/>
    <x v="1"/>
    <x v="6"/>
    <x v="3422"/>
    <x v="2232"/>
  </r>
  <r>
    <n v="3423"/>
    <s v="And That's How The Story Goes"/>
    <s v="Forest Hills Eastern's Student Run Show 2015. Our goal is to present a professional quality show on a budget."/>
    <x v="49"/>
    <n v="350"/>
    <x v="0"/>
    <x v="0"/>
    <s v="USD"/>
    <x v="3411"/>
    <x v="3423"/>
    <x v="0"/>
    <x v="73"/>
    <x v="0"/>
    <x v="6"/>
    <x v="2515"/>
    <n v="35"/>
    <x v="1"/>
    <x v="6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x v="0"/>
    <s v="USD"/>
    <x v="3412"/>
    <x v="3424"/>
    <x v="0"/>
    <x v="88"/>
    <x v="0"/>
    <x v="6"/>
    <x v="2062"/>
    <n v="81.776315789473685"/>
    <x v="1"/>
    <x v="6"/>
    <x v="3424"/>
    <x v="3412"/>
  </r>
  <r>
    <n v="3425"/>
    <s v="The Erlkings"/>
    <s v="The Erlkings is a play that uses the writings of the perpetrators of the Columbine Shooting to explore the inner lives of these boys."/>
    <x v="11"/>
    <n v="30891.1"/>
    <x v="0"/>
    <x v="0"/>
    <s v="USD"/>
    <x v="3413"/>
    <x v="3425"/>
    <x v="0"/>
    <x v="201"/>
    <x v="0"/>
    <x v="6"/>
    <x v="2516"/>
    <n v="297.02980769230766"/>
    <x v="1"/>
    <x v="6"/>
    <x v="3425"/>
    <x v="3413"/>
  </r>
  <r>
    <n v="3426"/>
    <s v="Holocene"/>
    <s v="Part ghost story, part cautionary tale, Holocene is a play about the end of our world, and the beginning of another."/>
    <x v="192"/>
    <n v="4055"/>
    <x v="0"/>
    <x v="0"/>
    <s v="USD"/>
    <x v="3414"/>
    <x v="3426"/>
    <x v="0"/>
    <x v="45"/>
    <x v="0"/>
    <x v="6"/>
    <x v="2517"/>
    <n v="46.609195402298852"/>
    <x v="1"/>
    <x v="6"/>
    <x v="3426"/>
    <x v="3414"/>
  </r>
  <r>
    <n v="3427"/>
    <s v="We Were Kings"/>
    <s v="A new play developed in collaboration with graduating theatre makers, premiering at the Edinburgh Fringe Festival 2014."/>
    <x v="15"/>
    <n v="1500"/>
    <x v="0"/>
    <x v="1"/>
    <s v="GBP"/>
    <x v="3415"/>
    <x v="3427"/>
    <x v="0"/>
    <x v="60"/>
    <x v="0"/>
    <x v="6"/>
    <x v="31"/>
    <n v="51.724137931034484"/>
    <x v="1"/>
    <x v="6"/>
    <x v="3427"/>
    <x v="3415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x v="1"/>
    <s v="GBP"/>
    <x v="3416"/>
    <x v="3428"/>
    <x v="0"/>
    <x v="13"/>
    <x v="0"/>
    <x v="6"/>
    <x v="1015"/>
    <n v="40.294117647058826"/>
    <x v="1"/>
    <x v="6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x v="1"/>
    <s v="GBP"/>
    <x v="3417"/>
    <x v="3429"/>
    <x v="0"/>
    <x v="8"/>
    <x v="0"/>
    <x v="6"/>
    <x v="2129"/>
    <n v="16.25"/>
    <x v="1"/>
    <x v="6"/>
    <x v="3429"/>
    <x v="3417"/>
  </r>
  <r>
    <n v="3430"/>
    <s v="Being Patient"/>
    <s v="We need support for our play so we can promote awareness of kidney diseases and the effect it has on sufferers and their families."/>
    <x v="13"/>
    <n v="2170.9899999999998"/>
    <x v="0"/>
    <x v="1"/>
    <s v="GBP"/>
    <x v="3418"/>
    <x v="3430"/>
    <x v="0"/>
    <x v="250"/>
    <x v="0"/>
    <x v="6"/>
    <x v="2518"/>
    <n v="30.152638888888887"/>
    <x v="1"/>
    <x v="6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x v="0"/>
    <s v="USD"/>
    <x v="3419"/>
    <x v="3431"/>
    <x v="0"/>
    <x v="64"/>
    <x v="0"/>
    <x v="6"/>
    <x v="31"/>
    <n v="95.238095238095241"/>
    <x v="1"/>
    <x v="6"/>
    <x v="3431"/>
    <x v="3419"/>
  </r>
  <r>
    <n v="3432"/>
    <s v="Love Letters"/>
    <s v="Bare Theatre stages A.R. Gurney's Pulitzer Finalist script about a relationship spanning a lifetime and long distance."/>
    <x v="13"/>
    <n v="2193"/>
    <x v="0"/>
    <x v="0"/>
    <s v="USD"/>
    <x v="3420"/>
    <x v="3432"/>
    <x v="0"/>
    <x v="288"/>
    <x v="0"/>
    <x v="6"/>
    <x v="2519"/>
    <n v="52.214285714285715"/>
    <x v="1"/>
    <x v="6"/>
    <x v="3432"/>
    <x v="3420"/>
  </r>
  <r>
    <n v="3433"/>
    <s v="The Dybbuk"/>
    <s v="death&amp;pretzels presents their first Chicago based project:_x000a_The Dybbuk by S. Ansky"/>
    <x v="196"/>
    <n v="9525"/>
    <x v="0"/>
    <x v="0"/>
    <s v="USD"/>
    <x v="3421"/>
    <x v="3433"/>
    <x v="0"/>
    <x v="26"/>
    <x v="0"/>
    <x v="6"/>
    <x v="2520"/>
    <n v="134.1549295774648"/>
    <x v="1"/>
    <x v="6"/>
    <x v="3433"/>
    <x v="3421"/>
  </r>
  <r>
    <n v="3434"/>
    <s v="The Williams Project"/>
    <s v="Bringing Tennessee Williams, Shakespeare, and 8 world class actors to Longview, Washington to build a play in and for the community."/>
    <x v="3"/>
    <n v="10555"/>
    <x v="0"/>
    <x v="0"/>
    <s v="USD"/>
    <x v="3422"/>
    <x v="3434"/>
    <x v="0"/>
    <x v="129"/>
    <x v="0"/>
    <x v="6"/>
    <x v="1442"/>
    <n v="62.827380952380949"/>
    <x v="1"/>
    <x v="6"/>
    <x v="3434"/>
    <x v="3422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x v="0"/>
    <s v="USD"/>
    <x v="3423"/>
    <x v="3435"/>
    <x v="0"/>
    <x v="10"/>
    <x v="0"/>
    <x v="6"/>
    <x v="1990"/>
    <n v="58.94736842105263"/>
    <x v="1"/>
    <x v="6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x v="0"/>
    <s v="USD"/>
    <x v="3424"/>
    <x v="3436"/>
    <x v="0"/>
    <x v="77"/>
    <x v="0"/>
    <x v="6"/>
    <x v="2521"/>
    <n v="143.1081081081081"/>
    <x v="1"/>
    <x v="6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x v="0"/>
    <s v="USD"/>
    <x v="3425"/>
    <x v="3437"/>
    <x v="0"/>
    <x v="17"/>
    <x v="0"/>
    <x v="6"/>
    <x v="50"/>
    <n v="84.166666666666671"/>
    <x v="1"/>
    <x v="6"/>
    <x v="3437"/>
    <x v="3425"/>
  </r>
  <r>
    <n v="3438"/>
    <s v="KLIPPIES"/>
    <s v="Klippies is the debut play from Johannesburg-born writer Jessica SiÃ¢n, premiering at the Southwark Playhouse, London in May 2015."/>
    <x v="30"/>
    <n v="2605"/>
    <x v="0"/>
    <x v="1"/>
    <s v="GBP"/>
    <x v="3426"/>
    <x v="3438"/>
    <x v="0"/>
    <x v="25"/>
    <x v="0"/>
    <x v="6"/>
    <x v="1243"/>
    <n v="186.07142857142858"/>
    <x v="1"/>
    <x v="6"/>
    <x v="3438"/>
    <x v="3426"/>
  </r>
  <r>
    <n v="3439"/>
    <s v="Cirque Inspired Alice's Adventures in Wonderland"/>
    <s v="Help a small theater produce an original adaptation of Lewis Carroll's classic story."/>
    <x v="38"/>
    <n v="1616.14"/>
    <x v="0"/>
    <x v="0"/>
    <s v="USD"/>
    <x v="3427"/>
    <x v="3439"/>
    <x v="0"/>
    <x v="59"/>
    <x v="0"/>
    <x v="6"/>
    <x v="2522"/>
    <n v="89.785555555555561"/>
    <x v="1"/>
    <x v="6"/>
    <x v="3439"/>
    <x v="3427"/>
  </r>
  <r>
    <n v="3440"/>
    <s v="Gruesome Playground Injuries"/>
    <s v="LA-based team of professional actors and directors taking Rajiv Joseph's harrowing and romantic play to the Boulder community."/>
    <x v="10"/>
    <n v="5260.92"/>
    <x v="0"/>
    <x v="0"/>
    <s v="USD"/>
    <x v="3428"/>
    <x v="3440"/>
    <x v="0"/>
    <x v="141"/>
    <x v="0"/>
    <x v="6"/>
    <x v="2523"/>
    <n v="64.157560975609755"/>
    <x v="1"/>
    <x v="6"/>
    <x v="3440"/>
    <x v="3428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x v="0"/>
    <s v="USD"/>
    <x v="3429"/>
    <x v="3441"/>
    <x v="0"/>
    <x v="68"/>
    <x v="0"/>
    <x v="6"/>
    <x v="946"/>
    <n v="59.651162790697676"/>
    <x v="1"/>
    <x v="6"/>
    <x v="3441"/>
    <x v="3429"/>
  </r>
  <r>
    <n v="3442"/>
    <s v="An Evening of Radio"/>
    <s v="An Evening of Radio aims to showcase original work written by undergraduate playwriting students in the style of live staged readings."/>
    <x v="49"/>
    <n v="250"/>
    <x v="0"/>
    <x v="0"/>
    <s v="USD"/>
    <x v="3430"/>
    <x v="3442"/>
    <x v="0"/>
    <x v="22"/>
    <x v="0"/>
    <x v="6"/>
    <x v="31"/>
    <n v="31.25"/>
    <x v="1"/>
    <x v="6"/>
    <x v="3442"/>
    <x v="3430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x v="0"/>
    <s v="USD"/>
    <x v="3431"/>
    <x v="3443"/>
    <x v="0"/>
    <x v="43"/>
    <x v="0"/>
    <x v="6"/>
    <x v="2524"/>
    <n v="41.222222222222221"/>
    <x v="1"/>
    <x v="6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x v="2"/>
    <s v="AUD"/>
    <x v="3432"/>
    <x v="3444"/>
    <x v="0"/>
    <x v="9"/>
    <x v="0"/>
    <x v="6"/>
    <x v="2525"/>
    <n v="43.35"/>
    <x v="1"/>
    <x v="6"/>
    <x v="3444"/>
    <x v="3432"/>
  </r>
  <r>
    <n v="3445"/>
    <s v="Axon Theatre - First Project (Phase 1)"/>
    <s v="Rehearsal &amp; development of our first project as Axon Theatre: &quot;The Star-Spangled Girl&quot; in South Wales."/>
    <x v="13"/>
    <n v="2000"/>
    <x v="0"/>
    <x v="1"/>
    <s v="GBP"/>
    <x v="3433"/>
    <x v="3445"/>
    <x v="0"/>
    <x v="162"/>
    <x v="0"/>
    <x v="6"/>
    <x v="31"/>
    <n v="64.516129032258064"/>
    <x v="1"/>
    <x v="6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x v="1"/>
    <s v="GBP"/>
    <x v="3434"/>
    <x v="3446"/>
    <x v="0"/>
    <x v="20"/>
    <x v="0"/>
    <x v="6"/>
    <x v="2123"/>
    <n v="43.28"/>
    <x v="1"/>
    <x v="6"/>
    <x v="3446"/>
    <x v="3434"/>
  </r>
  <r>
    <n v="3447"/>
    <s v="The Vagabond Halfback"/>
    <s v="&quot;He was a poet, a vagrant, a philosopher, a lady's man and a hard drinker&quot;"/>
    <x v="28"/>
    <n v="1078"/>
    <x v="0"/>
    <x v="0"/>
    <s v="USD"/>
    <x v="3435"/>
    <x v="3447"/>
    <x v="0"/>
    <x v="25"/>
    <x v="0"/>
    <x v="6"/>
    <x v="2526"/>
    <n v="77"/>
    <x v="1"/>
    <x v="6"/>
    <x v="3447"/>
    <x v="3435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x v="0"/>
    <s v="USD"/>
    <x v="3436"/>
    <x v="3448"/>
    <x v="0"/>
    <x v="43"/>
    <x v="0"/>
    <x v="6"/>
    <x v="2527"/>
    <n v="51.222222222222221"/>
    <x v="1"/>
    <x v="6"/>
    <x v="3448"/>
    <x v="3436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x v="0"/>
    <s v="USD"/>
    <x v="3437"/>
    <x v="3449"/>
    <x v="0"/>
    <x v="9"/>
    <x v="0"/>
    <x v="6"/>
    <x v="2528"/>
    <n v="68.25"/>
    <x v="1"/>
    <x v="6"/>
    <x v="3449"/>
    <x v="3437"/>
  </r>
  <r>
    <n v="3450"/>
    <s v="The Beautiful House"/>
    <s v="The Beautiful House' is a story of modern mummification and the present day post-humanist crisis in our relationship with death."/>
    <x v="2"/>
    <n v="760"/>
    <x v="0"/>
    <x v="1"/>
    <s v="GBP"/>
    <x v="3438"/>
    <x v="3450"/>
    <x v="0"/>
    <x v="70"/>
    <x v="0"/>
    <x v="6"/>
    <x v="1710"/>
    <n v="19.487179487179485"/>
    <x v="1"/>
    <x v="6"/>
    <x v="3450"/>
    <x v="3438"/>
  </r>
  <r>
    <n v="3451"/>
    <s v="The Twilight Zone Play"/>
    <s v="I'm a high school student in New Jersey planning on producing and directing a Twilight Zone Play for a &quot;One Act&quot; competition."/>
    <x v="81"/>
    <n v="658"/>
    <x v="0"/>
    <x v="0"/>
    <s v="USD"/>
    <x v="3439"/>
    <x v="3451"/>
    <x v="0"/>
    <x v="38"/>
    <x v="0"/>
    <x v="6"/>
    <x v="2529"/>
    <n v="41.125"/>
    <x v="1"/>
    <x v="6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x v="0"/>
    <s v="USD"/>
    <x v="3440"/>
    <x v="3452"/>
    <x v="0"/>
    <x v="77"/>
    <x v="0"/>
    <x v="6"/>
    <x v="2530"/>
    <n v="41.405405405405403"/>
    <x v="1"/>
    <x v="6"/>
    <x v="3452"/>
    <x v="3440"/>
  </r>
  <r>
    <n v="3453"/>
    <s v="'Patagonia' - by Robert George"/>
    <s v="A full length comedy, Patagonia follows Grason and Jerry on their journey through a magical, South-American rainforest."/>
    <x v="43"/>
    <n v="385"/>
    <x v="0"/>
    <x v="1"/>
    <s v="GBP"/>
    <x v="3441"/>
    <x v="3453"/>
    <x v="0"/>
    <x v="25"/>
    <x v="0"/>
    <x v="6"/>
    <x v="2531"/>
    <n v="27.5"/>
    <x v="1"/>
    <x v="6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x v="1"/>
    <s v="GBP"/>
    <x v="3442"/>
    <x v="3454"/>
    <x v="0"/>
    <x v="64"/>
    <x v="0"/>
    <x v="6"/>
    <x v="2248"/>
    <n v="33.571428571428569"/>
    <x v="1"/>
    <x v="6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x v="0"/>
    <s v="USD"/>
    <x v="3443"/>
    <x v="3455"/>
    <x v="0"/>
    <x v="50"/>
    <x v="0"/>
    <x v="6"/>
    <x v="2532"/>
    <n v="145.86956521739131"/>
    <x v="1"/>
    <x v="6"/>
    <x v="3455"/>
    <x v="3443"/>
  </r>
  <r>
    <n v="3456"/>
    <s v="THIEF"/>
    <s v="&quot;Thief,&quot; a one man touring show, a theatrical experience portraying a supernatural story about the 3 days Jesus spent in the grave."/>
    <x v="9"/>
    <n v="5739"/>
    <x v="0"/>
    <x v="0"/>
    <s v="USD"/>
    <x v="3444"/>
    <x v="3456"/>
    <x v="0"/>
    <x v="38"/>
    <x v="0"/>
    <x v="6"/>
    <x v="2533"/>
    <n v="358.6875"/>
    <x v="1"/>
    <x v="6"/>
    <x v="3456"/>
    <x v="3444"/>
  </r>
  <r>
    <n v="3457"/>
    <s v="The Impossible Adventures Of Supernova Jones"/>
    <s v="Robots, Space Battles, Mystery, and Intrigue. Nothing is Impossible..."/>
    <x v="13"/>
    <n v="2804"/>
    <x v="0"/>
    <x v="0"/>
    <s v="USD"/>
    <x v="3445"/>
    <x v="3457"/>
    <x v="0"/>
    <x v="165"/>
    <x v="0"/>
    <x v="6"/>
    <x v="2534"/>
    <n v="50.981818181818184"/>
    <x v="1"/>
    <x v="6"/>
    <x v="3457"/>
    <x v="3445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x v="0"/>
    <s v="USD"/>
    <x v="3446"/>
    <x v="3458"/>
    <x v="0"/>
    <x v="74"/>
    <x v="0"/>
    <x v="6"/>
    <x v="2535"/>
    <n v="45.037037037037038"/>
    <x v="1"/>
    <x v="6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x v="1"/>
    <s v="GBP"/>
    <x v="3447"/>
    <x v="3459"/>
    <x v="0"/>
    <x v="17"/>
    <x v="0"/>
    <x v="6"/>
    <x v="2536"/>
    <n v="17.527777777777779"/>
    <x v="1"/>
    <x v="6"/>
    <x v="3459"/>
    <x v="3447"/>
  </r>
  <r>
    <n v="3460"/>
    <s v="Pushers"/>
    <s v="'Pushers' is an exciting new play and the first project for brand new theatre company, Ain't Got No Home Productions."/>
    <x v="2"/>
    <n v="950"/>
    <x v="0"/>
    <x v="1"/>
    <s v="GBP"/>
    <x v="3448"/>
    <x v="3460"/>
    <x v="0"/>
    <x v="10"/>
    <x v="0"/>
    <x v="6"/>
    <x v="2537"/>
    <n v="50"/>
    <x v="1"/>
    <x v="6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x v="0"/>
    <s v="USD"/>
    <x v="3449"/>
    <x v="3461"/>
    <x v="0"/>
    <x v="8"/>
    <x v="0"/>
    <x v="6"/>
    <x v="2538"/>
    <n v="57.916666666666664"/>
    <x v="1"/>
    <x v="6"/>
    <x v="3461"/>
    <x v="3449"/>
  </r>
  <r>
    <n v="3462"/>
    <s v="Upstart Crows of Santa Fe Stage Weapons"/>
    <s v="Help the Upstart Crows of Santa Fe bring Shakespeare's Julius Caesar to life with quality wooden stage swords!"/>
    <x v="49"/>
    <n v="505"/>
    <x v="0"/>
    <x v="0"/>
    <s v="USD"/>
    <x v="3450"/>
    <x v="3462"/>
    <x v="0"/>
    <x v="57"/>
    <x v="0"/>
    <x v="6"/>
    <x v="2539"/>
    <n v="29.705882352941178"/>
    <x v="1"/>
    <x v="6"/>
    <x v="3462"/>
    <x v="3450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x v="5"/>
    <s v="CAD"/>
    <x v="3451"/>
    <x v="3463"/>
    <x v="0"/>
    <x v="229"/>
    <x v="0"/>
    <x v="6"/>
    <x v="2540"/>
    <n v="90.684210526315795"/>
    <x v="1"/>
    <x v="6"/>
    <x v="3463"/>
    <x v="3451"/>
  </r>
  <r>
    <n v="3464"/>
    <s v="SHE! Is History!"/>
    <s v="Why Do We Know More About Kim Kardashian Than Abigail Adams?  Let's produce and publish a play about women who MAKE and MADE history!"/>
    <x v="10"/>
    <n v="5116.18"/>
    <x v="0"/>
    <x v="0"/>
    <s v="USD"/>
    <x v="3452"/>
    <x v="3464"/>
    <x v="0"/>
    <x v="251"/>
    <x v="0"/>
    <x v="6"/>
    <x v="2541"/>
    <n v="55.012688172043013"/>
    <x v="1"/>
    <x v="6"/>
    <x v="3464"/>
    <x v="3452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x v="1"/>
    <s v="GBP"/>
    <x v="3453"/>
    <x v="3465"/>
    <x v="0"/>
    <x v="17"/>
    <x v="0"/>
    <x v="6"/>
    <x v="288"/>
    <n v="57.222222222222221"/>
    <x v="1"/>
    <x v="6"/>
    <x v="3465"/>
    <x v="3453"/>
  </r>
  <r>
    <n v="3466"/>
    <s v="Spotlight Youth Theater Production of Wizard"/>
    <s v="The Spotlight Youth Theater is a program where every participant has a moment in the spotlight."/>
    <x v="8"/>
    <n v="4450"/>
    <x v="0"/>
    <x v="0"/>
    <s v="USD"/>
    <x v="3454"/>
    <x v="3466"/>
    <x v="0"/>
    <x v="42"/>
    <x v="0"/>
    <x v="6"/>
    <x v="2542"/>
    <n v="72.950819672131146"/>
    <x v="1"/>
    <x v="6"/>
    <x v="3466"/>
    <x v="3454"/>
  </r>
  <r>
    <n v="3467"/>
    <s v="Venus in Fur, Los Angeles."/>
    <s v="Venus in Fur, By David Ives."/>
    <x v="9"/>
    <n v="3030"/>
    <x v="0"/>
    <x v="0"/>
    <s v="USD"/>
    <x v="3455"/>
    <x v="3467"/>
    <x v="0"/>
    <x v="5"/>
    <x v="0"/>
    <x v="6"/>
    <x v="50"/>
    <n v="64.468085106382972"/>
    <x v="1"/>
    <x v="6"/>
    <x v="3467"/>
    <x v="3455"/>
  </r>
  <r>
    <n v="3468"/>
    <s v="Publicity for &quot;When Yellow Were the Stars on Earth&quot;"/>
    <s v="Amidst the atrocities of WWII, two women transcend enemy lines to make the ultimate heroic sacrifice."/>
    <x v="3"/>
    <n v="12178"/>
    <x v="0"/>
    <x v="0"/>
    <s v="USD"/>
    <x v="3456"/>
    <x v="3468"/>
    <x v="0"/>
    <x v="57"/>
    <x v="0"/>
    <x v="6"/>
    <x v="2543"/>
    <n v="716.35294117647061"/>
    <x v="1"/>
    <x v="6"/>
    <x v="3468"/>
    <x v="3456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x v="0"/>
    <s v="USD"/>
    <x v="3457"/>
    <x v="3469"/>
    <x v="0"/>
    <x v="287"/>
    <x v="0"/>
    <x v="6"/>
    <x v="2544"/>
    <n v="50.396825396825399"/>
    <x v="1"/>
    <x v="6"/>
    <x v="3469"/>
    <x v="3457"/>
  </r>
  <r>
    <n v="3470"/>
    <s v="She Kills Monsters"/>
    <s v="The New Artist's Circle is a theatre company dedicated to bringing the arts to young people."/>
    <x v="49"/>
    <n v="375"/>
    <x v="0"/>
    <x v="0"/>
    <s v="USD"/>
    <x v="3458"/>
    <x v="3470"/>
    <x v="0"/>
    <x v="82"/>
    <x v="0"/>
    <x v="6"/>
    <x v="2111"/>
    <n v="41.666666666666664"/>
    <x v="1"/>
    <x v="6"/>
    <x v="3470"/>
    <x v="3458"/>
  </r>
  <r>
    <n v="3471"/>
    <s v="Different is Dangerous"/>
    <s v="Fast paced, two hander which uses headphone verbatim technique to give an insight into the everyday lives of Leeds city locals."/>
    <x v="2"/>
    <n v="1073"/>
    <x v="0"/>
    <x v="1"/>
    <s v="GBP"/>
    <x v="3459"/>
    <x v="3471"/>
    <x v="0"/>
    <x v="209"/>
    <x v="0"/>
    <x v="6"/>
    <x v="2545"/>
    <n v="35.766666666666666"/>
    <x v="1"/>
    <x v="6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x v="0"/>
    <s v="USD"/>
    <x v="3460"/>
    <x v="3472"/>
    <x v="0"/>
    <x v="23"/>
    <x v="0"/>
    <x v="6"/>
    <x v="2546"/>
    <n v="88.739130434782609"/>
    <x v="1"/>
    <x v="6"/>
    <x v="3472"/>
    <x v="3460"/>
  </r>
  <r>
    <n v="3473"/>
    <s v="King Sisyphus"/>
    <s v="A modern telling of the Greek myth. Sisyphus defies the Gods and attempts to change the world order... but can he overcome his fate?"/>
    <x v="244"/>
    <n v="4900"/>
    <x v="0"/>
    <x v="0"/>
    <s v="USD"/>
    <x v="3461"/>
    <x v="3473"/>
    <x v="0"/>
    <x v="51"/>
    <x v="0"/>
    <x v="6"/>
    <x v="31"/>
    <n v="148.4848484848485"/>
    <x v="1"/>
    <x v="6"/>
    <x v="3473"/>
    <x v="3461"/>
  </r>
  <r>
    <n v="3474"/>
    <s v="Be Prepared"/>
    <s v="Help us get actor-writer Ian Bonar's debut play - a hilarious, heartbreaking story of grief and loss - to the 2016 Edinburgh Fringe."/>
    <x v="13"/>
    <n v="2020"/>
    <x v="0"/>
    <x v="1"/>
    <s v="GBP"/>
    <x v="3462"/>
    <x v="3474"/>
    <x v="0"/>
    <x v="70"/>
    <x v="0"/>
    <x v="6"/>
    <x v="50"/>
    <n v="51.794871794871796"/>
    <x v="1"/>
    <x v="6"/>
    <x v="3474"/>
    <x v="3462"/>
  </r>
  <r>
    <n v="3475"/>
    <s v="Score"/>
    <s v="Score is a musical play inspired by true stories of parents who have recovered from addiction and regained their children."/>
    <x v="43"/>
    <n v="340"/>
    <x v="0"/>
    <x v="1"/>
    <s v="GBP"/>
    <x v="3463"/>
    <x v="3475"/>
    <x v="0"/>
    <x v="57"/>
    <x v="0"/>
    <x v="6"/>
    <x v="1614"/>
    <n v="20"/>
    <x v="1"/>
    <x v="6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x v="0"/>
    <s v="USD"/>
    <x v="3464"/>
    <x v="3476"/>
    <x v="0"/>
    <x v="79"/>
    <x v="0"/>
    <x v="6"/>
    <x v="87"/>
    <n v="52"/>
    <x v="1"/>
    <x v="6"/>
    <x v="3476"/>
    <x v="3464"/>
  </r>
  <r>
    <n v="3477"/>
    <s v="PCSF's Biannual 24-Hour Play Festival"/>
    <s v="8 ten-minute plays, written, directed, rehearsed, and fully produced in only 24 hours! Are we crazy? You bet we are!"/>
    <x v="40"/>
    <n v="2076"/>
    <x v="0"/>
    <x v="0"/>
    <s v="USD"/>
    <x v="3465"/>
    <x v="3477"/>
    <x v="0"/>
    <x v="70"/>
    <x v="0"/>
    <x v="6"/>
    <x v="1288"/>
    <n v="53.230769230769234"/>
    <x v="1"/>
    <x v="6"/>
    <x v="3477"/>
    <x v="3465"/>
  </r>
  <r>
    <n v="3478"/>
    <s v="Measure for Measure"/>
    <s v="Bare Theatre takes on Shakespeare's most notorious &quot;problem play,&quot; which asks how far we are willing to go to do what is right."/>
    <x v="13"/>
    <n v="2257"/>
    <x v="0"/>
    <x v="0"/>
    <s v="USD"/>
    <x v="3466"/>
    <x v="3478"/>
    <x v="0"/>
    <x v="7"/>
    <x v="0"/>
    <x v="6"/>
    <x v="2547"/>
    <n v="39.596491228070178"/>
    <x v="1"/>
    <x v="6"/>
    <x v="3478"/>
    <x v="3466"/>
  </r>
  <r>
    <n v="3479"/>
    <s v="Civil Rogues"/>
    <s v="A new comedy about what happened to a band of foolhardy actors when the Puritans closed the theatres in the 1640s."/>
    <x v="15"/>
    <n v="1918"/>
    <x v="0"/>
    <x v="1"/>
    <s v="GBP"/>
    <x v="3467"/>
    <x v="3479"/>
    <x v="0"/>
    <x v="66"/>
    <x v="0"/>
    <x v="6"/>
    <x v="2548"/>
    <n v="34.25"/>
    <x v="1"/>
    <x v="6"/>
    <x v="3479"/>
    <x v="3467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x v="0"/>
    <s v="USD"/>
    <x v="3468"/>
    <x v="3480"/>
    <x v="0"/>
    <x v="62"/>
    <x v="0"/>
    <x v="6"/>
    <x v="2549"/>
    <n v="164.61538461538461"/>
    <x v="1"/>
    <x v="6"/>
    <x v="3480"/>
    <x v="3468"/>
  </r>
  <r>
    <n v="3481"/>
    <s v="FIX THE FITZ"/>
    <s v="One of Australia's greatest theatres needs your help. Please help us refurnish, fit out and restore this legendary storytelling venue."/>
    <x v="3"/>
    <n v="11880"/>
    <x v="0"/>
    <x v="2"/>
    <s v="AUD"/>
    <x v="3469"/>
    <x v="3481"/>
    <x v="0"/>
    <x v="195"/>
    <x v="0"/>
    <x v="6"/>
    <x v="2395"/>
    <n v="125.05263157894737"/>
    <x v="1"/>
    <x v="6"/>
    <x v="3481"/>
    <x v="3469"/>
  </r>
  <r>
    <n v="3482"/>
    <s v="Old Trunk - Edinburgh 2014"/>
    <s v="Critically-acclaimed new-writing company Old Trunk make their Edinburgh debut alternating their two darkly comic plays."/>
    <x v="9"/>
    <n v="4150"/>
    <x v="0"/>
    <x v="1"/>
    <s v="GBP"/>
    <x v="3470"/>
    <x v="3482"/>
    <x v="0"/>
    <x v="144"/>
    <x v="0"/>
    <x v="6"/>
    <x v="2550"/>
    <n v="51.875"/>
    <x v="1"/>
    <x v="6"/>
    <x v="3482"/>
    <x v="3470"/>
  </r>
  <r>
    <n v="3483"/>
    <s v="The Faculty Lounge"/>
    <s v="Join 5 high school teachers in the lounge of every high school in America.  Hear what they never say in the classroom."/>
    <x v="295"/>
    <n v="5358"/>
    <x v="0"/>
    <x v="0"/>
    <s v="USD"/>
    <x v="3471"/>
    <x v="3483"/>
    <x v="0"/>
    <x v="182"/>
    <x v="0"/>
    <x v="6"/>
    <x v="2551"/>
    <n v="40.285714285714285"/>
    <x v="1"/>
    <x v="6"/>
    <x v="3483"/>
    <x v="3471"/>
  </r>
  <r>
    <n v="3484"/>
    <s v="Macbeth in the Basement"/>
    <s v="MACBETH IN THE BASEMENT will premiere at the Capital Fringe Festival in July 2016. A teenage kingâ€™s rise and fall in a vicious game."/>
    <x v="30"/>
    <n v="2856"/>
    <x v="0"/>
    <x v="0"/>
    <s v="USD"/>
    <x v="3472"/>
    <x v="3484"/>
    <x v="0"/>
    <x v="34"/>
    <x v="0"/>
    <x v="6"/>
    <x v="2552"/>
    <n v="64.909090909090907"/>
    <x v="1"/>
    <x v="6"/>
    <x v="3484"/>
    <x v="3472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x v="0"/>
    <s v="USD"/>
    <x v="3473"/>
    <x v="3485"/>
    <x v="0"/>
    <x v="209"/>
    <x v="0"/>
    <x v="6"/>
    <x v="2553"/>
    <n v="55.333333333333336"/>
    <x v="1"/>
    <x v="6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x v="0"/>
    <s v="USD"/>
    <x v="3474"/>
    <x v="3486"/>
    <x v="0"/>
    <x v="66"/>
    <x v="0"/>
    <x v="6"/>
    <x v="26"/>
    <n v="83.142857142857139"/>
    <x v="1"/>
    <x v="6"/>
    <x v="3486"/>
    <x v="3474"/>
  </r>
  <r>
    <n v="3487"/>
    <s v="Jericho Creek"/>
    <s v="Jericho Creek is an original production by Fledgling Theatre Company which will be performed at The Cockpit Theatre in July 2015"/>
    <x v="13"/>
    <n v="2555"/>
    <x v="0"/>
    <x v="1"/>
    <s v="GBP"/>
    <x v="3475"/>
    <x v="3487"/>
    <x v="0"/>
    <x v="36"/>
    <x v="0"/>
    <x v="6"/>
    <x v="92"/>
    <n v="38.712121212121211"/>
    <x v="1"/>
    <x v="6"/>
    <x v="3487"/>
    <x v="3475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x v="0"/>
    <s v="USD"/>
    <x v="3476"/>
    <x v="3488"/>
    <x v="0"/>
    <x v="60"/>
    <x v="0"/>
    <x v="6"/>
    <x v="1247"/>
    <n v="125.37931034482759"/>
    <x v="1"/>
    <x v="6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x v="1"/>
    <s v="GBP"/>
    <x v="3477"/>
    <x v="3489"/>
    <x v="0"/>
    <x v="250"/>
    <x v="0"/>
    <x v="6"/>
    <x v="2554"/>
    <n v="78.263888888888886"/>
    <x v="1"/>
    <x v="6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x v="0"/>
    <s v="USD"/>
    <x v="3478"/>
    <x v="3490"/>
    <x v="0"/>
    <x v="74"/>
    <x v="0"/>
    <x v="6"/>
    <x v="1901"/>
    <n v="47.222222222222221"/>
    <x v="1"/>
    <x v="6"/>
    <x v="3490"/>
    <x v="3478"/>
  </r>
  <r>
    <n v="3491"/>
    <s v="William Shakespeare's The Tempest"/>
    <s v="Shakespeare Company at UCLA presents The Tempest under the stars in the Fowler Museum Amphitheater. Bring your blankets and enjoy!"/>
    <x v="2"/>
    <n v="791"/>
    <x v="0"/>
    <x v="0"/>
    <s v="USD"/>
    <x v="3479"/>
    <x v="3491"/>
    <x v="0"/>
    <x v="73"/>
    <x v="0"/>
    <x v="6"/>
    <x v="2555"/>
    <n v="79.099999999999994"/>
    <x v="1"/>
    <x v="6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x v="0"/>
    <s v="USD"/>
    <x v="3480"/>
    <x v="3492"/>
    <x v="0"/>
    <x v="2"/>
    <x v="0"/>
    <x v="6"/>
    <x v="2556"/>
    <n v="114.29199999999999"/>
    <x v="1"/>
    <x v="6"/>
    <x v="3492"/>
    <x v="3480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x v="0"/>
    <s v="USD"/>
    <x v="3481"/>
    <x v="3493"/>
    <x v="0"/>
    <x v="60"/>
    <x v="0"/>
    <x v="6"/>
    <x v="31"/>
    <n v="51.724137931034484"/>
    <x v="1"/>
    <x v="6"/>
    <x v="3493"/>
    <x v="3481"/>
  </r>
  <r>
    <n v="3494"/>
    <s v="Special in a Bad Way"/>
    <s v="&quot;Special in a Bad Way&quot; is a comedy that questions American Public Schools in their treatment of the so called, 'learning disabled.'"/>
    <x v="44"/>
    <n v="400"/>
    <x v="0"/>
    <x v="0"/>
    <s v="USD"/>
    <x v="3482"/>
    <x v="3494"/>
    <x v="0"/>
    <x v="62"/>
    <x v="0"/>
    <x v="6"/>
    <x v="31"/>
    <n v="30.76923076923077"/>
    <x v="1"/>
    <x v="6"/>
    <x v="3494"/>
    <x v="3482"/>
  </r>
  <r>
    <n v="3495"/>
    <s v="The Village - one woman show"/>
    <s v="A one-woman show by Canadian artist Tina Milo. it is a multimedia show about an actress auditioning for a role of a depressed woman."/>
    <x v="10"/>
    <n v="5343"/>
    <x v="0"/>
    <x v="5"/>
    <s v="CAD"/>
    <x v="3483"/>
    <x v="3495"/>
    <x v="0"/>
    <x v="250"/>
    <x v="0"/>
    <x v="6"/>
    <x v="2557"/>
    <n v="74.208333333333329"/>
    <x v="1"/>
    <x v="6"/>
    <x v="3495"/>
    <x v="3483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x v="0"/>
    <s v="USD"/>
    <x v="3484"/>
    <x v="3496"/>
    <x v="0"/>
    <x v="76"/>
    <x v="0"/>
    <x v="6"/>
    <x v="2558"/>
    <n v="47.846153846153847"/>
    <x v="1"/>
    <x v="6"/>
    <x v="3496"/>
    <x v="3484"/>
  </r>
  <r>
    <n v="3497"/>
    <s v="Send SACKERSON to SD Fringe"/>
    <s v="We've been invited to the San Diego International Fringe Festival. Can you help us get there? Special performances in SLC and OREM."/>
    <x v="410"/>
    <n v="1686"/>
    <x v="0"/>
    <x v="0"/>
    <s v="USD"/>
    <x v="3485"/>
    <x v="3497"/>
    <x v="0"/>
    <x v="72"/>
    <x v="0"/>
    <x v="6"/>
    <x v="2559"/>
    <n v="34.408163265306122"/>
    <x v="1"/>
    <x v="6"/>
    <x v="3497"/>
    <x v="3485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x v="5"/>
    <s v="CAD"/>
    <x v="3486"/>
    <x v="3498"/>
    <x v="0"/>
    <x v="288"/>
    <x v="0"/>
    <x v="6"/>
    <x v="2560"/>
    <n v="40.238095238095241"/>
    <x v="1"/>
    <x v="6"/>
    <x v="3498"/>
    <x v="3486"/>
  </r>
  <r>
    <n v="3499"/>
    <s v="Fefu and Her Friends"/>
    <s v="Figure 8 Troupe's debut performance! A stunning piece of theatre written by premier female playwright Maria Irene Fornes."/>
    <x v="13"/>
    <n v="2110"/>
    <x v="0"/>
    <x v="0"/>
    <s v="USD"/>
    <x v="3487"/>
    <x v="3499"/>
    <x v="0"/>
    <x v="2"/>
    <x v="0"/>
    <x v="6"/>
    <x v="269"/>
    <n v="60.285714285714285"/>
    <x v="1"/>
    <x v="6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x v="0"/>
    <s v="USD"/>
    <x v="3488"/>
    <x v="3500"/>
    <x v="0"/>
    <x v="288"/>
    <x v="0"/>
    <x v="6"/>
    <x v="2561"/>
    <n v="25.30952380952381"/>
    <x v="1"/>
    <x v="6"/>
    <x v="3500"/>
    <x v="3488"/>
  </r>
  <r>
    <n v="3501"/>
    <s v="Pig by Alex Oates (London Run)"/>
    <s v="'Pig' by Alex Oates is an urgent and dark comedy with live music that discusses the vital issue of the state of our police force."/>
    <x v="15"/>
    <n v="1510"/>
    <x v="0"/>
    <x v="1"/>
    <s v="GBP"/>
    <x v="3489"/>
    <x v="3501"/>
    <x v="0"/>
    <x v="288"/>
    <x v="0"/>
    <x v="6"/>
    <x v="17"/>
    <n v="35.952380952380949"/>
    <x v="1"/>
    <x v="6"/>
    <x v="3501"/>
    <x v="3489"/>
  </r>
  <r>
    <n v="3502"/>
    <s v="Dickhead"/>
    <s v="Dickhead is a play about one man's struggle with the dicks in his head. If you want to know more stop being a twat and put out...please"/>
    <x v="23"/>
    <n v="4216"/>
    <x v="0"/>
    <x v="0"/>
    <s v="USD"/>
    <x v="3490"/>
    <x v="3502"/>
    <x v="0"/>
    <x v="162"/>
    <x v="0"/>
    <x v="6"/>
    <x v="2562"/>
    <n v="136"/>
    <x v="1"/>
    <x v="6"/>
    <x v="3502"/>
    <x v="3490"/>
  </r>
  <r>
    <n v="3503"/>
    <s v="Tarantella"/>
    <s v="A group of Sicilian immigrants in New York struggle to deal with conflict from both within the family and from without."/>
    <x v="30"/>
    <n v="2689"/>
    <x v="0"/>
    <x v="1"/>
    <s v="GBP"/>
    <x v="3491"/>
    <x v="3503"/>
    <x v="0"/>
    <x v="44"/>
    <x v="0"/>
    <x v="6"/>
    <x v="2563"/>
    <n v="70.763157894736835"/>
    <x v="1"/>
    <x v="6"/>
    <x v="3503"/>
    <x v="3491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x v="0"/>
    <s v="USD"/>
    <x v="3492"/>
    <x v="3504"/>
    <x v="0"/>
    <x v="22"/>
    <x v="0"/>
    <x v="6"/>
    <x v="31"/>
    <n v="125"/>
    <x v="1"/>
    <x v="6"/>
    <x v="3504"/>
    <x v="3492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x v="0"/>
    <s v="USD"/>
    <x v="3493"/>
    <x v="3505"/>
    <x v="0"/>
    <x v="70"/>
    <x v="0"/>
    <x v="6"/>
    <x v="2564"/>
    <n v="66.512820512820511"/>
    <x v="1"/>
    <x v="6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x v="0"/>
    <s v="USD"/>
    <x v="3494"/>
    <x v="3506"/>
    <x v="0"/>
    <x v="60"/>
    <x v="0"/>
    <x v="6"/>
    <x v="1240"/>
    <n v="105"/>
    <x v="1"/>
    <x v="6"/>
    <x v="3506"/>
    <x v="3494"/>
  </r>
  <r>
    <n v="3507"/>
    <s v="The Chameleon Fools Theatre Troupe Project"/>
    <s v="Please help our troupe bring our first project from planning to reality! Join us on one exciting ride!"/>
    <x v="3"/>
    <n v="10440"/>
    <x v="0"/>
    <x v="0"/>
    <s v="USD"/>
    <x v="3495"/>
    <x v="3507"/>
    <x v="0"/>
    <x v="250"/>
    <x v="0"/>
    <x v="6"/>
    <x v="2565"/>
    <n v="145"/>
    <x v="1"/>
    <x v="6"/>
    <x v="3507"/>
    <x v="3495"/>
  </r>
  <r>
    <n v="3508"/>
    <s v="Roll The Dice Theatre Company"/>
    <s v="Roll The Dice Theatre Company revolves around taking risks in the game of life vicariously through beloved childhood games."/>
    <x v="213"/>
    <n v="180"/>
    <x v="0"/>
    <x v="1"/>
    <s v="GBP"/>
    <x v="3496"/>
    <x v="3508"/>
    <x v="0"/>
    <x v="41"/>
    <x v="0"/>
    <x v="6"/>
    <x v="2238"/>
    <n v="12"/>
    <x v="1"/>
    <x v="6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x v="0"/>
    <s v="USD"/>
    <x v="3497"/>
    <x v="3509"/>
    <x v="0"/>
    <x v="51"/>
    <x v="0"/>
    <x v="6"/>
    <x v="2566"/>
    <n v="96.666666666666671"/>
    <x v="1"/>
    <x v="6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x v="0"/>
    <s v="USD"/>
    <x v="3498"/>
    <x v="3510"/>
    <x v="0"/>
    <x v="41"/>
    <x v="0"/>
    <x v="6"/>
    <x v="2567"/>
    <n v="60.333333333333336"/>
    <x v="1"/>
    <x v="6"/>
    <x v="3510"/>
    <x v="3498"/>
  </r>
  <r>
    <n v="3511"/>
    <s v="Silent Planet"/>
    <s v="The world premiere of the first full-length play by Eve Leigh, at the intimate Finborough Theatre in London."/>
    <x v="15"/>
    <n v="1518"/>
    <x v="0"/>
    <x v="1"/>
    <s v="GBP"/>
    <x v="3499"/>
    <x v="3511"/>
    <x v="0"/>
    <x v="10"/>
    <x v="0"/>
    <x v="6"/>
    <x v="2568"/>
    <n v="79.89473684210526"/>
    <x v="1"/>
    <x v="6"/>
    <x v="3511"/>
    <x v="3499"/>
  </r>
  <r>
    <n v="3512"/>
    <s v="With My Eyes Wide Open"/>
    <s v="We're making a hard hitting, innovative play which will open your eyes to what mental illness is like in the mind of the sufferer."/>
    <x v="28"/>
    <n v="1000"/>
    <x v="0"/>
    <x v="1"/>
    <s v="GBP"/>
    <x v="3500"/>
    <x v="3512"/>
    <x v="0"/>
    <x v="57"/>
    <x v="0"/>
    <x v="6"/>
    <x v="31"/>
    <n v="58.823529411764703"/>
    <x v="1"/>
    <x v="6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x v="0"/>
    <s v="USD"/>
    <x v="3501"/>
    <x v="3513"/>
    <x v="0"/>
    <x v="34"/>
    <x v="0"/>
    <x v="6"/>
    <x v="2569"/>
    <n v="75.340909090909093"/>
    <x v="1"/>
    <x v="6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x v="0"/>
    <s v="USD"/>
    <x v="3502"/>
    <x v="3514"/>
    <x v="0"/>
    <x v="73"/>
    <x v="0"/>
    <x v="6"/>
    <x v="1007"/>
    <n v="55"/>
    <x v="1"/>
    <x v="6"/>
    <x v="3514"/>
    <x v="3502"/>
  </r>
  <r>
    <n v="3515"/>
    <s v="Twelfth Night by William Shakespeare"/>
    <s v="We are casting an all-inclusive production of Shakespeare's Twelfth Night in a non-traditional performance space."/>
    <x v="9"/>
    <n v="3080"/>
    <x v="0"/>
    <x v="0"/>
    <s v="USD"/>
    <x v="3503"/>
    <x v="3515"/>
    <x v="0"/>
    <x v="67"/>
    <x v="0"/>
    <x v="6"/>
    <x v="2570"/>
    <n v="66.956521739130437"/>
    <x v="1"/>
    <x v="6"/>
    <x v="3515"/>
    <x v="3503"/>
  </r>
  <r>
    <n v="3516"/>
    <s v="The March of the Bonus Army"/>
    <s v="A new play about a lesser known yet pivotal event in American history, about a group of WWI Veterans fighting for their rights."/>
    <x v="30"/>
    <n v="2500"/>
    <x v="0"/>
    <x v="0"/>
    <s v="USD"/>
    <x v="3504"/>
    <x v="3516"/>
    <x v="0"/>
    <x v="202"/>
    <x v="0"/>
    <x v="6"/>
    <x v="31"/>
    <n v="227.27272727272728"/>
    <x v="1"/>
    <x v="6"/>
    <x v="3516"/>
    <x v="3504"/>
  </r>
  <r>
    <n v="3517"/>
    <s v="A Bright Room Called Day by Tony Kushner"/>
    <s v="Support an outstanding cast of actors to take on a professional production of a masterpiece of modern theatre"/>
    <x v="23"/>
    <n v="4000"/>
    <x v="0"/>
    <x v="1"/>
    <s v="GBP"/>
    <x v="3505"/>
    <x v="3517"/>
    <x v="0"/>
    <x v="62"/>
    <x v="0"/>
    <x v="6"/>
    <x v="31"/>
    <n v="307.69230769230768"/>
    <x v="1"/>
    <x v="6"/>
    <x v="3517"/>
    <x v="3505"/>
  </r>
  <r>
    <n v="3518"/>
    <s v="BEASTS OF BAVERLY GROVE"/>
    <s v="One play.  Two theaters.  See the story from both sides and then decide for yourself - who are the BEASTS OF BAVERLY GROVE?"/>
    <x v="15"/>
    <n v="1650.69"/>
    <x v="0"/>
    <x v="0"/>
    <s v="USD"/>
    <x v="3506"/>
    <x v="3518"/>
    <x v="0"/>
    <x v="51"/>
    <x v="0"/>
    <x v="6"/>
    <x v="2571"/>
    <n v="50.020909090909093"/>
    <x v="1"/>
    <x v="6"/>
    <x v="3518"/>
    <x v="3506"/>
  </r>
  <r>
    <n v="3519"/>
    <s v="Bookstory"/>
    <s v="Bookstory is a tiny puppet musical with some very big ideas that tells the story of the story in the digital age"/>
    <x v="13"/>
    <n v="2027"/>
    <x v="0"/>
    <x v="1"/>
    <s v="GBP"/>
    <x v="3507"/>
    <x v="3519"/>
    <x v="0"/>
    <x v="33"/>
    <x v="0"/>
    <x v="6"/>
    <x v="40"/>
    <n v="72.392857142857139"/>
    <x v="1"/>
    <x v="6"/>
    <x v="3519"/>
    <x v="3507"/>
  </r>
  <r>
    <n v="3520"/>
    <s v="Protocols"/>
    <s v="Help us to bring &quot;Protocols&quot; at the 2015 Camden Fringe. The most controversial play of the year."/>
    <x v="13"/>
    <n v="2015"/>
    <x v="0"/>
    <x v="1"/>
    <s v="GBP"/>
    <x v="3508"/>
    <x v="3520"/>
    <x v="0"/>
    <x v="64"/>
    <x v="0"/>
    <x v="6"/>
    <x v="1266"/>
    <n v="95.952380952380949"/>
    <x v="1"/>
    <x v="6"/>
    <x v="3520"/>
    <x v="3508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x v="0"/>
    <s v="USD"/>
    <x v="3509"/>
    <x v="3521"/>
    <x v="0"/>
    <x v="62"/>
    <x v="0"/>
    <x v="6"/>
    <x v="2572"/>
    <n v="45.615384615384613"/>
    <x v="1"/>
    <x v="6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x v="1"/>
    <s v="GBP"/>
    <x v="3510"/>
    <x v="3522"/>
    <x v="0"/>
    <x v="69"/>
    <x v="0"/>
    <x v="6"/>
    <x v="31"/>
    <n v="41.029411764705884"/>
    <x v="1"/>
    <x v="6"/>
    <x v="3522"/>
    <x v="3510"/>
  </r>
  <r>
    <n v="3523"/>
    <s v="Magnificence"/>
    <s v="An old play about our world. Set in 1970s England, Magnificence is a gut-wrenching story of radicalisation, idealism and pity."/>
    <x v="23"/>
    <n v="4546"/>
    <x v="0"/>
    <x v="1"/>
    <s v="GBP"/>
    <x v="3511"/>
    <x v="3523"/>
    <x v="0"/>
    <x v="144"/>
    <x v="0"/>
    <x v="6"/>
    <x v="2573"/>
    <n v="56.825000000000003"/>
    <x v="1"/>
    <x v="6"/>
    <x v="3523"/>
    <x v="3511"/>
  </r>
  <r>
    <n v="3524"/>
    <s v="Sweet, Sweet Spirit"/>
    <s v="A West Texas matriarch is enraged by the news that her gay grandson has been the victim of a hate crime committed by his own father."/>
    <x v="3"/>
    <n v="10156"/>
    <x v="0"/>
    <x v="0"/>
    <s v="USD"/>
    <x v="3512"/>
    <x v="3524"/>
    <x v="0"/>
    <x v="142"/>
    <x v="0"/>
    <x v="6"/>
    <x v="2574"/>
    <n v="137.24324324324326"/>
    <x v="1"/>
    <x v="6"/>
    <x v="3524"/>
    <x v="3512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x v="0"/>
    <s v="USD"/>
    <x v="3453"/>
    <x v="3525"/>
    <x v="0"/>
    <x v="63"/>
    <x v="0"/>
    <x v="6"/>
    <x v="938"/>
    <n v="75.714285714285708"/>
    <x v="1"/>
    <x v="6"/>
    <x v="3525"/>
    <x v="3453"/>
  </r>
  <r>
    <n v="3526"/>
    <s v="Human, Kind Theater Project"/>
    <s v="By day we perform Acts of Kindness, by night we perform free theater, all sustained by the love of our neighbors, not ticket prices."/>
    <x v="126"/>
    <n v="3366"/>
    <x v="0"/>
    <x v="0"/>
    <s v="USD"/>
    <x v="3513"/>
    <x v="3526"/>
    <x v="0"/>
    <x v="69"/>
    <x v="0"/>
    <x v="6"/>
    <x v="607"/>
    <n v="99"/>
    <x v="1"/>
    <x v="6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x v="0"/>
    <s v="USD"/>
    <x v="3514"/>
    <x v="3527"/>
    <x v="0"/>
    <x v="48"/>
    <x v="0"/>
    <x v="6"/>
    <x v="2575"/>
    <n v="81.569767441860463"/>
    <x v="1"/>
    <x v="6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x v="1"/>
    <s v="GBP"/>
    <x v="3515"/>
    <x v="3528"/>
    <x v="0"/>
    <x v="77"/>
    <x v="0"/>
    <x v="6"/>
    <x v="2576"/>
    <n v="45.108108108108105"/>
    <x v="1"/>
    <x v="6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x v="0"/>
    <s v="USD"/>
    <x v="3516"/>
    <x v="3529"/>
    <x v="0"/>
    <x v="59"/>
    <x v="0"/>
    <x v="6"/>
    <x v="2577"/>
    <n v="36.666666666666664"/>
    <x v="1"/>
    <x v="6"/>
    <x v="3529"/>
    <x v="3516"/>
  </r>
  <r>
    <n v="3530"/>
    <s v="Far From Fiction"/>
    <s v="â€œFar From Fictionâ€ is a powerful play, written by Sally Willis, offering insights into a new understanding of  female psychology."/>
    <x v="181"/>
    <n v="2750"/>
    <x v="0"/>
    <x v="1"/>
    <s v="GBP"/>
    <x v="3517"/>
    <x v="3530"/>
    <x v="0"/>
    <x v="19"/>
    <x v="0"/>
    <x v="6"/>
    <x v="31"/>
    <n v="125"/>
    <x v="1"/>
    <x v="6"/>
    <x v="3530"/>
    <x v="3517"/>
  </r>
  <r>
    <n v="3531"/>
    <s v="The Reinvention of Lily Johnson"/>
    <s v="A political comedy for a crazy election year"/>
    <x v="28"/>
    <n v="1280"/>
    <x v="0"/>
    <x v="0"/>
    <s v="USD"/>
    <x v="3518"/>
    <x v="3531"/>
    <x v="0"/>
    <x v="55"/>
    <x v="0"/>
    <x v="6"/>
    <x v="602"/>
    <n v="49.230769230769234"/>
    <x v="1"/>
    <x v="6"/>
    <x v="3531"/>
    <x v="3518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x v="0"/>
    <s v="USD"/>
    <x v="3519"/>
    <x v="3532"/>
    <x v="0"/>
    <x v="74"/>
    <x v="0"/>
    <x v="6"/>
    <x v="2578"/>
    <n v="42.296296296296298"/>
    <x v="1"/>
    <x v="6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x v="0"/>
    <s v="USD"/>
    <x v="3520"/>
    <x v="3533"/>
    <x v="0"/>
    <x v="22"/>
    <x v="0"/>
    <x v="6"/>
    <x v="2536"/>
    <n v="78.875"/>
    <x v="1"/>
    <x v="6"/>
    <x v="3533"/>
    <x v="3520"/>
  </r>
  <r>
    <n v="3534"/>
    <s v="Night of Ashes"/>
    <s v="A Theatrical Prequel to Hell's Rebels, the current Pathfinder Adventure Path from Paizo Publishing"/>
    <x v="10"/>
    <n v="7810"/>
    <x v="0"/>
    <x v="0"/>
    <s v="USD"/>
    <x v="3521"/>
    <x v="3534"/>
    <x v="0"/>
    <x v="386"/>
    <x v="0"/>
    <x v="6"/>
    <x v="2579"/>
    <n v="38.284313725490193"/>
    <x v="1"/>
    <x v="6"/>
    <x v="3534"/>
    <x v="3521"/>
  </r>
  <r>
    <n v="3535"/>
    <s v="Twelve Angry Women"/>
    <s v="On the 60th anniversary of Twelve Angry Men, 12 female writers create 12 short pieces about what makes them angry."/>
    <x v="13"/>
    <n v="2063"/>
    <x v="0"/>
    <x v="1"/>
    <s v="GBP"/>
    <x v="1804"/>
    <x v="3535"/>
    <x v="0"/>
    <x v="67"/>
    <x v="0"/>
    <x v="6"/>
    <x v="2580"/>
    <n v="44.847826086956523"/>
    <x v="1"/>
    <x v="6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x v="1"/>
    <s v="GBP"/>
    <x v="3522"/>
    <x v="3536"/>
    <x v="0"/>
    <x v="57"/>
    <x v="0"/>
    <x v="6"/>
    <x v="71"/>
    <n v="13.529411764705882"/>
    <x v="1"/>
    <x v="6"/>
    <x v="3536"/>
    <x v="3522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x v="5"/>
    <s v="CAD"/>
    <x v="3523"/>
    <x v="3537"/>
    <x v="0"/>
    <x v="33"/>
    <x v="0"/>
    <x v="6"/>
    <x v="2581"/>
    <n v="43.5"/>
    <x v="1"/>
    <x v="6"/>
    <x v="3537"/>
    <x v="3523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x v="1"/>
    <s v="GBP"/>
    <x v="3524"/>
    <x v="3538"/>
    <x v="0"/>
    <x v="183"/>
    <x v="0"/>
    <x v="6"/>
    <x v="2582"/>
    <n v="30.951807228915662"/>
    <x v="1"/>
    <x v="6"/>
    <x v="3538"/>
    <x v="3524"/>
  </r>
  <r>
    <n v="3539"/>
    <s v="Chokehold"/>
    <s v="A searing new play that takes  an unflinching look at the terrible costs of police shootings in the African American community."/>
    <x v="20"/>
    <n v="718"/>
    <x v="0"/>
    <x v="0"/>
    <s v="USD"/>
    <x v="3525"/>
    <x v="3539"/>
    <x v="0"/>
    <x v="62"/>
    <x v="0"/>
    <x v="6"/>
    <x v="2583"/>
    <n v="55.230769230769234"/>
    <x v="1"/>
    <x v="6"/>
    <x v="3539"/>
    <x v="3525"/>
  </r>
  <r>
    <n v="3540"/>
    <s v="The Silence at the Song's End"/>
    <s v="A brand new stage adaptation of the Libby Purves/Nicholas Heiney book. A new work involving music, poetry and fajitas. #timetochange"/>
    <x v="43"/>
    <n v="369"/>
    <x v="0"/>
    <x v="1"/>
    <s v="GBP"/>
    <x v="3526"/>
    <x v="3540"/>
    <x v="0"/>
    <x v="22"/>
    <x v="0"/>
    <x v="6"/>
    <x v="2584"/>
    <n v="46.125"/>
    <x v="1"/>
    <x v="6"/>
    <x v="3540"/>
    <x v="3526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x v="1"/>
    <s v="GBP"/>
    <x v="3527"/>
    <x v="3541"/>
    <x v="0"/>
    <x v="58"/>
    <x v="0"/>
    <x v="6"/>
    <x v="2"/>
    <n v="39.375"/>
    <x v="1"/>
    <x v="6"/>
    <x v="3541"/>
    <x v="3527"/>
  </r>
  <r>
    <n v="3542"/>
    <s v="Gifts of War"/>
    <s v="Ancient Greece. Giddy, champagne soaked debauchery celebrating the Trojan War's end leads to a shocking and deadly surprise."/>
    <x v="62"/>
    <n v="5623"/>
    <x v="0"/>
    <x v="0"/>
    <s v="USD"/>
    <x v="3528"/>
    <x v="3542"/>
    <x v="0"/>
    <x v="268"/>
    <x v="0"/>
    <x v="6"/>
    <x v="2585"/>
    <n v="66.152941176470591"/>
    <x v="1"/>
    <x v="6"/>
    <x v="3542"/>
    <x v="3528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x v="12"/>
    <s v="EUR"/>
    <x v="3529"/>
    <x v="3543"/>
    <x v="0"/>
    <x v="60"/>
    <x v="0"/>
    <x v="6"/>
    <x v="436"/>
    <n v="54.137931034482762"/>
    <x v="1"/>
    <x v="6"/>
    <x v="3543"/>
    <x v="3529"/>
  </r>
  <r>
    <n v="3544"/>
    <s v="Gruoch, or Lady Macbeth"/>
    <s v="Death &amp; Pretzels presents the world premiere of Paul Pasulka's Gruoch, or Lady Macbeth"/>
    <x v="30"/>
    <n v="2500"/>
    <x v="0"/>
    <x v="0"/>
    <s v="USD"/>
    <x v="3530"/>
    <x v="3544"/>
    <x v="0"/>
    <x v="54"/>
    <x v="0"/>
    <x v="6"/>
    <x v="31"/>
    <n v="104.16666666666667"/>
    <x v="1"/>
    <x v="6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x v="0"/>
    <s v="USD"/>
    <x v="3531"/>
    <x v="3545"/>
    <x v="0"/>
    <x v="22"/>
    <x v="0"/>
    <x v="6"/>
    <x v="84"/>
    <n v="31.375"/>
    <x v="1"/>
    <x v="6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x v="0"/>
    <s v="USD"/>
    <x v="3532"/>
    <x v="3546"/>
    <x v="0"/>
    <x v="10"/>
    <x v="0"/>
    <x v="6"/>
    <x v="2586"/>
    <n v="59.210526315789473"/>
    <x v="1"/>
    <x v="6"/>
    <x v="3546"/>
    <x v="3532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x v="0"/>
    <s v="USD"/>
    <x v="3533"/>
    <x v="3547"/>
    <x v="0"/>
    <x v="226"/>
    <x v="0"/>
    <x v="6"/>
    <x v="2587"/>
    <n v="119.17633928571429"/>
    <x v="1"/>
    <x v="6"/>
    <x v="3547"/>
    <x v="3533"/>
  </r>
  <r>
    <n v="3548"/>
    <s v="THE UNDERSTUDY @ WORKING STAGE"/>
    <s v="We're putting together a production of THE UNDERSTUDY by Theresa Rebeck and hope you'll help us share this story."/>
    <x v="190"/>
    <n v="2140"/>
    <x v="0"/>
    <x v="0"/>
    <s v="USD"/>
    <x v="3534"/>
    <x v="3548"/>
    <x v="0"/>
    <x v="62"/>
    <x v="0"/>
    <x v="6"/>
    <x v="2588"/>
    <n v="164.61538461538461"/>
    <x v="1"/>
    <x v="6"/>
    <x v="3548"/>
    <x v="3534"/>
  </r>
  <r>
    <n v="3549"/>
    <s v="The Munitionettes"/>
    <s v="Help us bring to life tales of hardship, danger and community of extraordinary women working in WW1 munitions factories."/>
    <x v="28"/>
    <n v="1020"/>
    <x v="0"/>
    <x v="1"/>
    <s v="GBP"/>
    <x v="3535"/>
    <x v="3549"/>
    <x v="0"/>
    <x v="288"/>
    <x v="0"/>
    <x v="6"/>
    <x v="607"/>
    <n v="24.285714285714285"/>
    <x v="1"/>
    <x v="6"/>
    <x v="3549"/>
    <x v="3535"/>
  </r>
  <r>
    <n v="3550"/>
    <s v="MOONFACE"/>
    <s v="MOONFACE explores the formative f***k-ups of adolescence. Fresh, incisive new writing. Monologue, movement and striking naturalism."/>
    <x v="30"/>
    <n v="2620"/>
    <x v="0"/>
    <x v="1"/>
    <s v="GBP"/>
    <x v="3536"/>
    <x v="3550"/>
    <x v="0"/>
    <x v="31"/>
    <x v="0"/>
    <x v="6"/>
    <x v="2131"/>
    <n v="40.9375"/>
    <x v="1"/>
    <x v="6"/>
    <x v="3550"/>
    <x v="3536"/>
  </r>
  <r>
    <n v="3551"/>
    <s v="2014 UASPA Theatre Showcase"/>
    <s v="UASPA is a performing arts high school producing its 2014 Theatre Showcase featuring our strongest performances and original work."/>
    <x v="15"/>
    <n v="1527.5"/>
    <x v="0"/>
    <x v="0"/>
    <s v="USD"/>
    <x v="3537"/>
    <x v="3551"/>
    <x v="0"/>
    <x v="20"/>
    <x v="0"/>
    <x v="6"/>
    <x v="2118"/>
    <n v="61.1"/>
    <x v="1"/>
    <x v="6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x v="1"/>
    <s v="GBP"/>
    <x v="3538"/>
    <x v="3552"/>
    <x v="0"/>
    <x v="9"/>
    <x v="0"/>
    <x v="6"/>
    <x v="31"/>
    <n v="38.65"/>
    <x v="1"/>
    <x v="6"/>
    <x v="3552"/>
    <x v="3538"/>
  </r>
  <r>
    <n v="3553"/>
    <s v="Coming Home"/>
    <s v="Professional actors bring to life the true stories of 5 African-Americans struggling with mental health and their search for healing."/>
    <x v="62"/>
    <n v="5845"/>
    <x v="0"/>
    <x v="0"/>
    <s v="USD"/>
    <x v="3539"/>
    <x v="3553"/>
    <x v="0"/>
    <x v="201"/>
    <x v="0"/>
    <x v="6"/>
    <x v="2589"/>
    <n v="56.20192307692308"/>
    <x v="1"/>
    <x v="6"/>
    <x v="3553"/>
    <x v="3539"/>
  </r>
  <r>
    <n v="3554"/>
    <s v="MASKS: Off-Broadway Debut"/>
    <s v="MASKS is a dramedy dealing with what it means to be alive, the reliability of identity, and what it means to suffer."/>
    <x v="10"/>
    <n v="5671.11"/>
    <x v="0"/>
    <x v="0"/>
    <s v="USD"/>
    <x v="3540"/>
    <x v="3554"/>
    <x v="0"/>
    <x v="28"/>
    <x v="0"/>
    <x v="6"/>
    <x v="2590"/>
    <n v="107.00207547169811"/>
    <x v="1"/>
    <x v="6"/>
    <x v="3554"/>
    <x v="3540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x v="13"/>
    <s v="EUR"/>
    <x v="3541"/>
    <x v="3555"/>
    <x v="0"/>
    <x v="25"/>
    <x v="0"/>
    <x v="6"/>
    <x v="31"/>
    <n v="171.42857142857142"/>
    <x v="1"/>
    <x v="6"/>
    <x v="3555"/>
    <x v="3541"/>
  </r>
  <r>
    <n v="3556"/>
    <s v="Immortal"/>
    <s v="'Immortal', a play about five English Air Bombers in WW2, is an exciting first project for the brand new Production Company, GreanTea."/>
    <x v="41"/>
    <n v="2210"/>
    <x v="0"/>
    <x v="1"/>
    <s v="GBP"/>
    <x v="3542"/>
    <x v="3556"/>
    <x v="0"/>
    <x v="9"/>
    <x v="0"/>
    <x v="6"/>
    <x v="2419"/>
    <n v="110.5"/>
    <x v="1"/>
    <x v="6"/>
    <x v="3556"/>
    <x v="3542"/>
  </r>
  <r>
    <n v="3557"/>
    <s v="Good Bread Alley"/>
    <s v="A play by April Yvette Thompson. A Gullah Healer Woman and an Afro-Cuban Priest forge a new world of magic &amp; dreams in Jim Crow Miami."/>
    <x v="57"/>
    <n v="100036"/>
    <x v="0"/>
    <x v="0"/>
    <s v="USD"/>
    <x v="3543"/>
    <x v="3557"/>
    <x v="0"/>
    <x v="501"/>
    <x v="0"/>
    <x v="6"/>
    <x v="2591"/>
    <n v="179.27598566308242"/>
    <x v="1"/>
    <x v="6"/>
    <x v="3557"/>
    <x v="3543"/>
  </r>
  <r>
    <n v="3558"/>
    <s v="SPILL - A verbatim show about sex"/>
    <s v="We're making a show about sex. Because it's important, everyone wants to talk about it and it's at the start of everything."/>
    <x v="18"/>
    <n v="504"/>
    <x v="0"/>
    <x v="1"/>
    <s v="GBP"/>
    <x v="3544"/>
    <x v="3558"/>
    <x v="0"/>
    <x v="19"/>
    <x v="0"/>
    <x v="6"/>
    <x v="2592"/>
    <n v="22.90909090909091"/>
    <x v="1"/>
    <x v="6"/>
    <x v="3558"/>
    <x v="3544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x v="2"/>
    <s v="AUD"/>
    <x v="3545"/>
    <x v="3559"/>
    <x v="0"/>
    <x v="54"/>
    <x v="0"/>
    <x v="6"/>
    <x v="991"/>
    <n v="43.125"/>
    <x v="1"/>
    <x v="6"/>
    <x v="3559"/>
    <x v="3545"/>
  </r>
  <r>
    <n v="3560"/>
    <s v="Book Club: A Comedy"/>
    <s v="The world premiere of an endearing play about love, friendship, men's styling putty, Dungeons &amp; Dragons &amp; our capacity for forbearance."/>
    <x v="50"/>
    <n v="3470"/>
    <x v="0"/>
    <x v="5"/>
    <s v="CAD"/>
    <x v="3546"/>
    <x v="3560"/>
    <x v="0"/>
    <x v="142"/>
    <x v="0"/>
    <x v="6"/>
    <x v="2593"/>
    <n v="46.891891891891895"/>
    <x v="1"/>
    <x v="6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x v="0"/>
    <s v="USD"/>
    <x v="3547"/>
    <x v="3561"/>
    <x v="0"/>
    <x v="241"/>
    <x v="0"/>
    <x v="6"/>
    <x v="2122"/>
    <n v="47.407407407407405"/>
    <x v="1"/>
    <x v="6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x v="1"/>
    <s v="GBP"/>
    <x v="3548"/>
    <x v="3562"/>
    <x v="0"/>
    <x v="162"/>
    <x v="0"/>
    <x v="6"/>
    <x v="2594"/>
    <n v="15.129032258064516"/>
    <x v="1"/>
    <x v="6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x v="1"/>
    <s v="GBP"/>
    <x v="3549"/>
    <x v="3563"/>
    <x v="0"/>
    <x v="20"/>
    <x v="0"/>
    <x v="6"/>
    <x v="2595"/>
    <n v="21.098000000000003"/>
    <x v="1"/>
    <x v="6"/>
    <x v="3563"/>
    <x v="3549"/>
  </r>
  <r>
    <n v="3564"/>
    <s v="The Pillowman Aberdeen"/>
    <s v="Multi Award-Winng play THE PILLOWMAN coming to the Arts Centre Theatre, Aberdeen"/>
    <x v="28"/>
    <n v="1005"/>
    <x v="0"/>
    <x v="1"/>
    <s v="GBP"/>
    <x v="3550"/>
    <x v="3564"/>
    <x v="0"/>
    <x v="57"/>
    <x v="0"/>
    <x v="6"/>
    <x v="10"/>
    <n v="59.117647058823529"/>
    <x v="1"/>
    <x v="6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x v="0"/>
    <s v="USD"/>
    <x v="3551"/>
    <x v="3565"/>
    <x v="0"/>
    <x v="8"/>
    <x v="0"/>
    <x v="6"/>
    <x v="2596"/>
    <n v="97.916666666666671"/>
    <x v="1"/>
    <x v="6"/>
    <x v="3565"/>
    <x v="3551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x v="1"/>
    <s v="GBP"/>
    <x v="3552"/>
    <x v="3566"/>
    <x v="0"/>
    <x v="44"/>
    <x v="0"/>
    <x v="6"/>
    <x v="2430"/>
    <n v="55.131578947368418"/>
    <x v="1"/>
    <x v="6"/>
    <x v="3566"/>
    <x v="3552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x v="1"/>
    <s v="GBP"/>
    <x v="3553"/>
    <x v="3567"/>
    <x v="0"/>
    <x v="14"/>
    <x v="0"/>
    <x v="6"/>
    <x v="2597"/>
    <n v="26.536585365853657"/>
    <x v="1"/>
    <x v="6"/>
    <x v="3567"/>
    <x v="3553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x v="0"/>
    <s v="USD"/>
    <x v="3554"/>
    <x v="3568"/>
    <x v="0"/>
    <x v="10"/>
    <x v="0"/>
    <x v="6"/>
    <x v="2598"/>
    <n v="58.421052631578945"/>
    <x v="1"/>
    <x v="6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x v="0"/>
    <s v="USD"/>
    <x v="3555"/>
    <x v="3569"/>
    <x v="0"/>
    <x v="14"/>
    <x v="0"/>
    <x v="6"/>
    <x v="2599"/>
    <n v="122.53658536585365"/>
    <x v="1"/>
    <x v="6"/>
    <x v="3569"/>
    <x v="3555"/>
  </r>
  <r>
    <n v="3570"/>
    <s v="The Lower Depths"/>
    <s v="Theatre Machine presents an all-new adaptation of Maxim Gorky's classic of Russian theatre, The Lower Depths."/>
    <x v="13"/>
    <n v="2287"/>
    <x v="0"/>
    <x v="0"/>
    <s v="USD"/>
    <x v="3556"/>
    <x v="3570"/>
    <x v="0"/>
    <x v="55"/>
    <x v="0"/>
    <x v="6"/>
    <x v="2600"/>
    <n v="87.961538461538467"/>
    <x v="1"/>
    <x v="6"/>
    <x v="3570"/>
    <x v="3556"/>
  </r>
  <r>
    <n v="3571"/>
    <s v="Cans at Theatre503"/>
    <s v="Support Kuleshovâ€™s first full length production; help to build the set and bring a fierce and important new play to life"/>
    <x v="15"/>
    <n v="1831"/>
    <x v="0"/>
    <x v="1"/>
    <s v="GBP"/>
    <x v="3557"/>
    <x v="3571"/>
    <x v="0"/>
    <x v="20"/>
    <x v="0"/>
    <x v="6"/>
    <x v="2601"/>
    <n v="73.239999999999995"/>
    <x v="1"/>
    <x v="6"/>
    <x v="3571"/>
    <x v="3557"/>
  </r>
  <r>
    <n v="3572"/>
    <s v="Monster"/>
    <s v="A darkly comic one woman show by Abram Rooney as part of The Camden Fringe 2015."/>
    <x v="2"/>
    <n v="500"/>
    <x v="0"/>
    <x v="1"/>
    <s v="GBP"/>
    <x v="3558"/>
    <x v="3572"/>
    <x v="0"/>
    <x v="82"/>
    <x v="0"/>
    <x v="6"/>
    <x v="31"/>
    <n v="55.555555555555557"/>
    <x v="1"/>
    <x v="6"/>
    <x v="3572"/>
    <x v="3558"/>
  </r>
  <r>
    <n v="3573"/>
    <s v="Licensed To Ill"/>
    <s v="London based theatre makers collaborating to create a new show about the history of HipHop."/>
    <x v="9"/>
    <n v="3084"/>
    <x v="0"/>
    <x v="1"/>
    <s v="GBP"/>
    <x v="3559"/>
    <x v="3573"/>
    <x v="0"/>
    <x v="76"/>
    <x v="0"/>
    <x v="6"/>
    <x v="2602"/>
    <n v="39.53846153846154"/>
    <x v="1"/>
    <x v="6"/>
    <x v="3573"/>
    <x v="3559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x v="0"/>
    <s v="USD"/>
    <x v="3560"/>
    <x v="3574"/>
    <x v="0"/>
    <x v="43"/>
    <x v="0"/>
    <x v="6"/>
    <x v="2603"/>
    <n v="136.77777777777777"/>
    <x v="1"/>
    <x v="6"/>
    <x v="3574"/>
    <x v="3560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x v="0"/>
    <s v="USD"/>
    <x v="3561"/>
    <x v="3575"/>
    <x v="0"/>
    <x v="332"/>
    <x v="0"/>
    <x v="6"/>
    <x v="2604"/>
    <n v="99.343137254901961"/>
    <x v="1"/>
    <x v="6"/>
    <x v="3575"/>
    <x v="3561"/>
  </r>
  <r>
    <n v="3576"/>
    <s v="Vote for Next Season's Shows!"/>
    <s v="Vote here for whatever show you want to see next year! No gimmick, no stretch goals, just a simple vote and a free ticket."/>
    <x v="213"/>
    <n v="100"/>
    <x v="0"/>
    <x v="0"/>
    <s v="USD"/>
    <x v="3562"/>
    <x v="3576"/>
    <x v="0"/>
    <x v="81"/>
    <x v="0"/>
    <x v="6"/>
    <x v="31"/>
    <n v="20"/>
    <x v="1"/>
    <x v="6"/>
    <x v="3576"/>
    <x v="3562"/>
  </r>
  <r>
    <n v="3577"/>
    <s v="The Laramie Project in Utah County"/>
    <s v="Our goal is to bring this story of one town's processing of tragedy and their own community identity to Utah County."/>
    <x v="20"/>
    <n v="780"/>
    <x v="0"/>
    <x v="0"/>
    <s v="USD"/>
    <x v="3563"/>
    <x v="3577"/>
    <x v="0"/>
    <x v="74"/>
    <x v="0"/>
    <x v="6"/>
    <x v="2129"/>
    <n v="28.888888888888889"/>
    <x v="1"/>
    <x v="6"/>
    <x v="3577"/>
    <x v="3563"/>
  </r>
  <r>
    <n v="3578"/>
    <s v="Home"/>
    <s v="An unsparing, slightly surreal look at the effects of the private rented sector on two young women. Based on real events."/>
    <x v="15"/>
    <n v="1500.2"/>
    <x v="0"/>
    <x v="1"/>
    <s v="GBP"/>
    <x v="3564"/>
    <x v="3578"/>
    <x v="0"/>
    <x v="77"/>
    <x v="0"/>
    <x v="6"/>
    <x v="2605"/>
    <n v="40.545945945945945"/>
    <x v="1"/>
    <x v="6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x v="1"/>
    <s v="GBP"/>
    <x v="3565"/>
    <x v="3579"/>
    <x v="0"/>
    <x v="25"/>
    <x v="0"/>
    <x v="6"/>
    <x v="31"/>
    <n v="35.714285714285715"/>
    <x v="1"/>
    <x v="6"/>
    <x v="3579"/>
    <x v="3565"/>
  </r>
  <r>
    <n v="3580"/>
    <s v="Annabel Lost"/>
    <s v="Annabel Lost combines visual art and performance poetry to tell the story of two orphaned refugees, Quetzal and Rhime."/>
    <x v="42"/>
    <n v="1025"/>
    <x v="0"/>
    <x v="0"/>
    <s v="USD"/>
    <x v="3566"/>
    <x v="3580"/>
    <x v="0"/>
    <x v="74"/>
    <x v="0"/>
    <x v="6"/>
    <x v="2606"/>
    <n v="37.962962962962962"/>
    <x v="1"/>
    <x v="6"/>
    <x v="3580"/>
    <x v="3566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x v="1"/>
    <s v="GBP"/>
    <x v="3567"/>
    <x v="3581"/>
    <x v="0"/>
    <x v="43"/>
    <x v="0"/>
    <x v="6"/>
    <x v="31"/>
    <n v="33.333333333333336"/>
    <x v="1"/>
    <x v="6"/>
    <x v="3581"/>
    <x v="3567"/>
  </r>
  <r>
    <n v="3582"/>
    <s v="REALLY REALLY"/>
    <s v="A contemporary American play touching on the scorching realities of growing up in the Millennial generation."/>
    <x v="28"/>
    <n v="2870"/>
    <x v="0"/>
    <x v="0"/>
    <s v="USD"/>
    <x v="3568"/>
    <x v="3582"/>
    <x v="0"/>
    <x v="72"/>
    <x v="0"/>
    <x v="6"/>
    <x v="2607"/>
    <n v="58.571428571428569"/>
    <x v="1"/>
    <x v="6"/>
    <x v="3582"/>
    <x v="3568"/>
  </r>
  <r>
    <n v="3583"/>
    <s v="The Tragedy of Mario and Juliet"/>
    <s v="Bumbling architect Romeo and handsome contractor Mario meet their match while building a balcony for Verona, NJ siren, Juliet."/>
    <x v="9"/>
    <n v="3255"/>
    <x v="0"/>
    <x v="0"/>
    <s v="USD"/>
    <x v="3569"/>
    <x v="3583"/>
    <x v="0"/>
    <x v="54"/>
    <x v="0"/>
    <x v="6"/>
    <x v="2508"/>
    <n v="135.625"/>
    <x v="1"/>
    <x v="6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x v="1"/>
    <s v="GBP"/>
    <x v="3570"/>
    <x v="3584"/>
    <x v="0"/>
    <x v="300"/>
    <x v="0"/>
    <x v="6"/>
    <x v="2113"/>
    <n v="30.9375"/>
    <x v="1"/>
    <x v="6"/>
    <x v="3584"/>
    <x v="3570"/>
  </r>
  <r>
    <n v="3585"/>
    <s v="The Lost Boy (a play)"/>
    <s v="The world premiere of a play, a true story about love, loss, and a man reaching back in time as the only way to move forward."/>
    <x v="104"/>
    <n v="4050"/>
    <x v="0"/>
    <x v="0"/>
    <s v="USD"/>
    <x v="3571"/>
    <x v="3585"/>
    <x v="0"/>
    <x v="23"/>
    <x v="0"/>
    <x v="6"/>
    <x v="2608"/>
    <n v="176.08695652173913"/>
    <x v="1"/>
    <x v="6"/>
    <x v="3585"/>
    <x v="3571"/>
  </r>
  <r>
    <n v="3586"/>
    <s v="Actors &amp; Musicians who are Blind or Autistic"/>
    <s v="See Theatre In A New Light"/>
    <x v="51"/>
    <n v="8207"/>
    <x v="0"/>
    <x v="0"/>
    <s v="USD"/>
    <x v="3572"/>
    <x v="3586"/>
    <x v="0"/>
    <x v="241"/>
    <x v="0"/>
    <x v="6"/>
    <x v="2609"/>
    <n v="151.9814814814815"/>
    <x v="1"/>
    <x v="6"/>
    <x v="3586"/>
    <x v="3572"/>
  </r>
  <r>
    <n v="3587"/>
    <s v="Blue Stockings @ The Cockpit Theatre"/>
    <s v="The GSA BA (Hons) Acting class of 2016 are taking a transfer of their GSA Production to The Cockpit Theatre in London"/>
    <x v="2"/>
    <n v="633"/>
    <x v="0"/>
    <x v="1"/>
    <s v="GBP"/>
    <x v="3573"/>
    <x v="3587"/>
    <x v="0"/>
    <x v="33"/>
    <x v="0"/>
    <x v="6"/>
    <x v="2610"/>
    <n v="22.607142857142858"/>
    <x v="1"/>
    <x v="6"/>
    <x v="3587"/>
    <x v="3573"/>
  </r>
  <r>
    <n v="3588"/>
    <s v="MENTAL Play short-tour 2015!"/>
    <s v="Touring the fast-paced, playful and poignant story of three twenty-somethings in a mental-health support group."/>
    <x v="48"/>
    <n v="201"/>
    <x v="0"/>
    <x v="1"/>
    <s v="GBP"/>
    <x v="3574"/>
    <x v="3588"/>
    <x v="0"/>
    <x v="202"/>
    <x v="0"/>
    <x v="6"/>
    <x v="10"/>
    <n v="18.272727272727273"/>
    <x v="1"/>
    <x v="6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x v="0"/>
    <s v="USD"/>
    <x v="3575"/>
    <x v="3589"/>
    <x v="0"/>
    <x v="95"/>
    <x v="0"/>
    <x v="6"/>
    <x v="1901"/>
    <n v="82.258064516129039"/>
    <x v="1"/>
    <x v="6"/>
    <x v="3589"/>
    <x v="3575"/>
  </r>
  <r>
    <n v="3590"/>
    <s v="The Glasshouse"/>
    <s v="Two men on trial for desertion, confined within a Glasshouse. How long can friendship last? How much can a man stand before he breaks?"/>
    <x v="10"/>
    <n v="5003"/>
    <x v="0"/>
    <x v="1"/>
    <s v="GBP"/>
    <x v="3576"/>
    <x v="3590"/>
    <x v="0"/>
    <x v="196"/>
    <x v="0"/>
    <x v="6"/>
    <x v="2611"/>
    <n v="68.534246575342465"/>
    <x v="1"/>
    <x v="6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x v="0"/>
    <s v="USD"/>
    <x v="3577"/>
    <x v="3591"/>
    <x v="0"/>
    <x v="59"/>
    <x v="0"/>
    <x v="6"/>
    <x v="1290"/>
    <n v="68.055555555555557"/>
    <x v="1"/>
    <x v="6"/>
    <x v="3591"/>
    <x v="3577"/>
  </r>
  <r>
    <n v="3592"/>
    <s v="boom- a play by Peter Sinn Nachtrieb"/>
    <s v="Sex. Fish. A COMET THAT DESTROYS THE WORLD. boom a play by Peter Sinn Nachtrieb- Feb 19-21 at The Bridge in NYC."/>
    <x v="13"/>
    <n v="2545"/>
    <x v="0"/>
    <x v="0"/>
    <s v="USD"/>
    <x v="3578"/>
    <x v="3592"/>
    <x v="0"/>
    <x v="2"/>
    <x v="0"/>
    <x v="6"/>
    <x v="2612"/>
    <n v="72.714285714285708"/>
    <x v="1"/>
    <x v="6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x v="0"/>
    <s v="USD"/>
    <x v="3579"/>
    <x v="3593"/>
    <x v="0"/>
    <x v="68"/>
    <x v="0"/>
    <x v="6"/>
    <x v="2613"/>
    <n v="77.186046511627907"/>
    <x v="1"/>
    <x v="6"/>
    <x v="3593"/>
    <x v="3579"/>
  </r>
  <r>
    <n v="3594"/>
    <s v="HEDDA"/>
    <s v="An adaptation that realizes the internal struggle of Ibsenâ€™s most renowned protagonist as she traverses a claustrophobic social world"/>
    <x v="183"/>
    <n v="2015"/>
    <x v="0"/>
    <x v="0"/>
    <s v="USD"/>
    <x v="3580"/>
    <x v="3594"/>
    <x v="0"/>
    <x v="17"/>
    <x v="0"/>
    <x v="6"/>
    <x v="2614"/>
    <n v="55.972222222222221"/>
    <x v="1"/>
    <x v="6"/>
    <x v="3594"/>
    <x v="3580"/>
  </r>
  <r>
    <n v="3595"/>
    <s v="The Flu Season"/>
    <s v="A new theatre company staging Will Eno's The Flu Season in Seattle"/>
    <x v="27"/>
    <n v="3081"/>
    <x v="0"/>
    <x v="0"/>
    <s v="USD"/>
    <x v="3581"/>
    <x v="3595"/>
    <x v="0"/>
    <x v="95"/>
    <x v="0"/>
    <x v="6"/>
    <x v="23"/>
    <n v="49.693548387096776"/>
    <x v="1"/>
    <x v="6"/>
    <x v="3595"/>
    <x v="3581"/>
  </r>
  <r>
    <n v="3596"/>
    <s v="SHADFLY - NEW PLAY AT THE ARTS PROJECT"/>
    <s v="A play about the last eight years of the life of Egon Schiele, one of the most influential Austrian Expressionist artists."/>
    <x v="184"/>
    <n v="1185"/>
    <x v="0"/>
    <x v="5"/>
    <s v="CAD"/>
    <x v="3582"/>
    <x v="3596"/>
    <x v="0"/>
    <x v="41"/>
    <x v="0"/>
    <x v="6"/>
    <x v="2615"/>
    <n v="79"/>
    <x v="1"/>
    <x v="6"/>
    <x v="3596"/>
    <x v="3582"/>
  </r>
  <r>
    <n v="3597"/>
    <s v="Akvavit Theatre presents NOTHING OF ME by Arne Lygre"/>
    <s v="&quot;I think that I have my own will. I can stop this, I tell myself. But it's not true.&quot;"/>
    <x v="30"/>
    <n v="2565"/>
    <x v="0"/>
    <x v="0"/>
    <s v="USD"/>
    <x v="3583"/>
    <x v="3597"/>
    <x v="0"/>
    <x v="51"/>
    <x v="0"/>
    <x v="6"/>
    <x v="946"/>
    <n v="77.727272727272734"/>
    <x v="1"/>
    <x v="6"/>
    <x v="3597"/>
    <x v="3583"/>
  </r>
  <r>
    <n v="3598"/>
    <s v="Cinderella"/>
    <s v="River City Theatre Company needs your support as we embark on our thirteenth production, CINDERELLA!"/>
    <x v="28"/>
    <n v="1101"/>
    <x v="0"/>
    <x v="0"/>
    <s v="USD"/>
    <x v="3584"/>
    <x v="3598"/>
    <x v="0"/>
    <x v="74"/>
    <x v="0"/>
    <x v="6"/>
    <x v="2616"/>
    <n v="40.777777777777779"/>
    <x v="1"/>
    <x v="6"/>
    <x v="3598"/>
    <x v="3584"/>
  </r>
  <r>
    <n v="3599"/>
    <s v="Promised Land"/>
    <s v="Help Chrysalis get this production off the ground!  An original play, we only need $500 to get this production on its feet!"/>
    <x v="2"/>
    <n v="1010"/>
    <x v="0"/>
    <x v="0"/>
    <s v="USD"/>
    <x v="3585"/>
    <x v="3599"/>
    <x v="0"/>
    <x v="57"/>
    <x v="0"/>
    <x v="6"/>
    <x v="2539"/>
    <n v="59.411764705882355"/>
    <x v="1"/>
    <x v="6"/>
    <x v="3599"/>
    <x v="3585"/>
  </r>
  <r>
    <n v="3600"/>
    <s v="Pariah"/>
    <s v="The First Play From The Man Who Brought You The Black James Bond!"/>
    <x v="185"/>
    <n v="13"/>
    <x v="0"/>
    <x v="0"/>
    <s v="USD"/>
    <x v="3586"/>
    <x v="3600"/>
    <x v="0"/>
    <x v="80"/>
    <x v="0"/>
    <x v="6"/>
    <x v="2129"/>
    <n v="3.25"/>
    <x v="1"/>
    <x v="6"/>
    <x v="3600"/>
    <x v="3586"/>
  </r>
  <r>
    <n v="3601"/>
    <s v="Pink Confetti at The Courtyard Theatre, Hoxton"/>
    <s v="New play 'Pink Confetti' by Paul Roberts at The Courtyard Theatre produced by Etch and directed by Oliver Dawe."/>
    <x v="13"/>
    <n v="2087"/>
    <x v="0"/>
    <x v="1"/>
    <s v="GBP"/>
    <x v="3587"/>
    <x v="3601"/>
    <x v="0"/>
    <x v="28"/>
    <x v="0"/>
    <x v="6"/>
    <x v="2469"/>
    <n v="39.377358490566039"/>
    <x v="1"/>
    <x v="6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x v="0"/>
    <s v="USD"/>
    <x v="3588"/>
    <x v="3602"/>
    <x v="0"/>
    <x v="72"/>
    <x v="0"/>
    <x v="6"/>
    <x v="2383"/>
    <n v="81.673469387755105"/>
    <x v="1"/>
    <x v="6"/>
    <x v="3602"/>
    <x v="3588"/>
  </r>
  <r>
    <n v="3603"/>
    <s v="Thank You For Waiting"/>
    <s v="Help produce &quot;Thank You For Waiting,&quot; a new play that explores friendship, loss, and mental illness, at the 2016 Frigid Festival!"/>
    <x v="15"/>
    <n v="2560"/>
    <x v="0"/>
    <x v="0"/>
    <s v="USD"/>
    <x v="3589"/>
    <x v="3603"/>
    <x v="0"/>
    <x v="7"/>
    <x v="0"/>
    <x v="6"/>
    <x v="2617"/>
    <n v="44.912280701754383"/>
    <x v="1"/>
    <x v="6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x v="0"/>
    <s v="USD"/>
    <x v="3590"/>
    <x v="3604"/>
    <x v="0"/>
    <x v="50"/>
    <x v="0"/>
    <x v="6"/>
    <x v="2618"/>
    <n v="49.05797101449275"/>
    <x v="1"/>
    <x v="6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x v="1"/>
    <s v="GBP"/>
    <x v="3591"/>
    <x v="3605"/>
    <x v="0"/>
    <x v="41"/>
    <x v="0"/>
    <x v="6"/>
    <x v="2498"/>
    <n v="30.666666666666668"/>
    <x v="1"/>
    <x v="6"/>
    <x v="3605"/>
    <x v="3591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x v="1"/>
    <s v="GBP"/>
    <x v="3592"/>
    <x v="3606"/>
    <x v="0"/>
    <x v="31"/>
    <x v="0"/>
    <x v="6"/>
    <x v="2619"/>
    <n v="61.0625"/>
    <x v="1"/>
    <x v="6"/>
    <x v="3606"/>
    <x v="3592"/>
  </r>
  <r>
    <n v="3607"/>
    <s v="E15 at The Pleasance and CPT"/>
    <s v="'E15' is a verbatim project that looks at the story of the Focus E15 Campaign"/>
    <x v="131"/>
    <n v="580"/>
    <x v="0"/>
    <x v="1"/>
    <s v="GBP"/>
    <x v="3593"/>
    <x v="3607"/>
    <x v="0"/>
    <x v="9"/>
    <x v="0"/>
    <x v="6"/>
    <x v="2620"/>
    <n v="29"/>
    <x v="1"/>
    <x v="6"/>
    <x v="3607"/>
    <x v="3593"/>
  </r>
  <r>
    <n v="3608"/>
    <s v="Petrification"/>
    <s v="Help us get the show on the road! Petrification is a new play about home, memory and identity and we need your help to tour."/>
    <x v="134"/>
    <n v="800"/>
    <x v="0"/>
    <x v="1"/>
    <s v="GBP"/>
    <x v="3594"/>
    <x v="3608"/>
    <x v="0"/>
    <x v="74"/>
    <x v="0"/>
    <x v="6"/>
    <x v="31"/>
    <n v="29.62962962962963"/>
    <x v="1"/>
    <x v="6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x v="1"/>
    <s v="GBP"/>
    <x v="3595"/>
    <x v="3609"/>
    <x v="0"/>
    <x v="64"/>
    <x v="0"/>
    <x v="6"/>
    <x v="2621"/>
    <n v="143.0952380952381"/>
    <x v="1"/>
    <x v="6"/>
    <x v="3609"/>
    <x v="3595"/>
  </r>
  <r>
    <n v="3610"/>
    <s v="The Florence Company presents 'America'"/>
    <s v="The Florence Company premieres its first stage play at the Chelsea Theatre in London with an original piece of writing"/>
    <x v="28"/>
    <n v="1623"/>
    <x v="0"/>
    <x v="1"/>
    <s v="GBP"/>
    <x v="3596"/>
    <x v="3610"/>
    <x v="0"/>
    <x v="162"/>
    <x v="0"/>
    <x v="6"/>
    <x v="2622"/>
    <n v="52.354838709677416"/>
    <x v="1"/>
    <x v="6"/>
    <x v="3610"/>
    <x v="3596"/>
  </r>
  <r>
    <n v="3611"/>
    <s v="Xavier Project: Leftovers"/>
    <s v="How do you retain a sense identity after losing your home, your family and your country? Leftovers is a play about refugees in Nairobi."/>
    <x v="30"/>
    <n v="3400"/>
    <x v="0"/>
    <x v="1"/>
    <s v="GBP"/>
    <x v="3597"/>
    <x v="3611"/>
    <x v="0"/>
    <x v="13"/>
    <x v="0"/>
    <x v="6"/>
    <x v="1627"/>
    <n v="66.666666666666671"/>
    <x v="1"/>
    <x v="6"/>
    <x v="3611"/>
    <x v="3597"/>
  </r>
  <r>
    <n v="3612"/>
    <s v="Welcome Back To Harlem: A Hellfighter's Story"/>
    <s v="A Harlem Hellfighter struggles to re-integrate into his community after heroically fighting for his country in WW1."/>
    <x v="10"/>
    <n v="7220"/>
    <x v="0"/>
    <x v="5"/>
    <s v="CAD"/>
    <x v="3598"/>
    <x v="3612"/>
    <x v="0"/>
    <x v="7"/>
    <x v="0"/>
    <x v="6"/>
    <x v="2623"/>
    <n v="126.66666666666667"/>
    <x v="1"/>
    <x v="6"/>
    <x v="3612"/>
    <x v="3598"/>
  </r>
  <r>
    <n v="3613"/>
    <s v="HIS NAME IS ARTHUR HOLMBERG"/>
    <s v="a woman walks into a bar except she looks like a man and no one's serving drinks. one night only"/>
    <x v="21"/>
    <n v="1250"/>
    <x v="0"/>
    <x v="0"/>
    <s v="USD"/>
    <x v="3599"/>
    <x v="3613"/>
    <x v="0"/>
    <x v="9"/>
    <x v="0"/>
    <x v="6"/>
    <x v="31"/>
    <n v="62.5"/>
    <x v="1"/>
    <x v="6"/>
    <x v="3613"/>
    <x v="3599"/>
  </r>
  <r>
    <n v="3614"/>
    <s v="Gruesome Playground Injuries"/>
    <s v="A production of &quot;Gruesome Playground Injuries&quot; by Rajiv Joseph July 24th-August 9th at The Bakery in Denver, CO."/>
    <x v="30"/>
    <n v="2520"/>
    <x v="0"/>
    <x v="0"/>
    <s v="USD"/>
    <x v="3600"/>
    <x v="3614"/>
    <x v="0"/>
    <x v="26"/>
    <x v="0"/>
    <x v="6"/>
    <x v="2624"/>
    <n v="35.492957746478872"/>
    <x v="1"/>
    <x v="6"/>
    <x v="3614"/>
    <x v="3600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x v="1"/>
    <s v="GBP"/>
    <x v="3601"/>
    <x v="3615"/>
    <x v="0"/>
    <x v="250"/>
    <x v="0"/>
    <x v="6"/>
    <x v="2020"/>
    <n v="37.083333333333336"/>
    <x v="1"/>
    <x v="6"/>
    <x v="3615"/>
    <x v="3601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x v="1"/>
    <s v="GBP"/>
    <x v="3602"/>
    <x v="3616"/>
    <x v="0"/>
    <x v="43"/>
    <x v="0"/>
    <x v="6"/>
    <x v="2387"/>
    <n v="69.333333333333329"/>
    <x v="1"/>
    <x v="6"/>
    <x v="3616"/>
    <x v="3602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x v="1"/>
    <s v="GBP"/>
    <x v="3603"/>
    <x v="3617"/>
    <x v="0"/>
    <x v="13"/>
    <x v="0"/>
    <x v="6"/>
    <x v="2625"/>
    <n v="17.254901960784313"/>
    <x v="1"/>
    <x v="6"/>
    <x v="3617"/>
    <x v="3603"/>
  </r>
  <r>
    <n v="3618"/>
    <s v="Checkpoint 22"/>
    <s v="The play yet to be described as &quot;A surefire Edinburgh Fringe Festival Cult Hit&quot;. Coming to the Underbelly, Edinburgh, 5th-30th August."/>
    <x v="13"/>
    <n v="2020"/>
    <x v="0"/>
    <x v="1"/>
    <s v="GBP"/>
    <x v="3604"/>
    <x v="3618"/>
    <x v="0"/>
    <x v="66"/>
    <x v="0"/>
    <x v="6"/>
    <x v="50"/>
    <n v="36.071428571428569"/>
    <x v="1"/>
    <x v="6"/>
    <x v="3618"/>
    <x v="3604"/>
  </r>
  <r>
    <n v="3619"/>
    <s v="VST presents Sincerity Forever"/>
    <s v="We are a fledgling theatre company based in Atlanta looking to fund our first show, Sincerity Forever by playwright Mac Wellman."/>
    <x v="28"/>
    <n v="1130"/>
    <x v="0"/>
    <x v="0"/>
    <s v="USD"/>
    <x v="3605"/>
    <x v="3619"/>
    <x v="0"/>
    <x v="57"/>
    <x v="0"/>
    <x v="6"/>
    <x v="1246"/>
    <n v="66.470588235294116"/>
    <x v="1"/>
    <x v="6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x v="0"/>
    <s v="USD"/>
    <x v="3606"/>
    <x v="3620"/>
    <x v="0"/>
    <x v="438"/>
    <x v="0"/>
    <x v="6"/>
    <x v="2626"/>
    <n v="56.065989847715734"/>
    <x v="1"/>
    <x v="6"/>
    <x v="3620"/>
    <x v="3606"/>
  </r>
  <r>
    <n v="3621"/>
    <s v="EverScape"/>
    <s v="Bare Theatre and Sonorous Road collaborate on the NC debut of  Allan Maule's gamer fantasy play that was extended in New York."/>
    <x v="9"/>
    <n v="3292"/>
    <x v="0"/>
    <x v="0"/>
    <s v="USD"/>
    <x v="3607"/>
    <x v="3621"/>
    <x v="0"/>
    <x v="16"/>
    <x v="0"/>
    <x v="6"/>
    <x v="2627"/>
    <n v="47.028571428571432"/>
    <x v="1"/>
    <x v="6"/>
    <x v="3621"/>
    <x v="3607"/>
  </r>
  <r>
    <n v="3622"/>
    <s v="Shakespeare's Pericles, Prince of Tyre"/>
    <s v="5 actors. 39 characters. 1 epic adventure. Presented by the Cradle Theatre Company."/>
    <x v="28"/>
    <n v="1000.99"/>
    <x v="0"/>
    <x v="0"/>
    <s v="USD"/>
    <x v="3608"/>
    <x v="3622"/>
    <x v="0"/>
    <x v="64"/>
    <x v="0"/>
    <x v="6"/>
    <x v="2628"/>
    <n v="47.666190476190479"/>
    <x v="1"/>
    <x v="6"/>
    <x v="3622"/>
    <x v="3608"/>
  </r>
  <r>
    <n v="3623"/>
    <s v="Since I've Been Here"/>
    <s v="An original play exploring the complications of romantic relationships in all forms."/>
    <x v="30"/>
    <n v="3000"/>
    <x v="0"/>
    <x v="0"/>
    <s v="USD"/>
    <x v="3609"/>
    <x v="3623"/>
    <x v="0"/>
    <x v="69"/>
    <x v="0"/>
    <x v="6"/>
    <x v="43"/>
    <n v="88.235294117647058"/>
    <x v="1"/>
    <x v="6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x v="0"/>
    <s v="USD"/>
    <x v="3610"/>
    <x v="3624"/>
    <x v="0"/>
    <x v="70"/>
    <x v="0"/>
    <x v="6"/>
    <x v="2629"/>
    <n v="80.717948717948715"/>
    <x v="1"/>
    <x v="6"/>
    <x v="3624"/>
    <x v="3610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x v="1"/>
    <s v="GBP"/>
    <x v="3611"/>
    <x v="3625"/>
    <x v="0"/>
    <x v="76"/>
    <x v="0"/>
    <x v="6"/>
    <x v="2570"/>
    <n v="39.487179487179489"/>
    <x v="1"/>
    <x v="6"/>
    <x v="3625"/>
    <x v="3611"/>
  </r>
  <r>
    <n v="3626"/>
    <s v="These are your lives."/>
    <s v="The first four-week performance run for our dance-theatre company, Geste Records, to be performed at The Yard Theatre in September."/>
    <x v="23"/>
    <n v="4073"/>
    <x v="0"/>
    <x v="1"/>
    <s v="GBP"/>
    <x v="3612"/>
    <x v="3626"/>
    <x v="0"/>
    <x v="53"/>
    <x v="0"/>
    <x v="6"/>
    <x v="2412"/>
    <n v="84.854166666666671"/>
    <x v="1"/>
    <x v="6"/>
    <x v="3626"/>
    <x v="3612"/>
  </r>
  <r>
    <n v="3627"/>
    <s v="One Shot Theatre Company"/>
    <s v="One Shot Theatre Company is an organization that promotes youth theatre for social change, putting on shows that open a social dialogue"/>
    <x v="13"/>
    <n v="2000"/>
    <x v="0"/>
    <x v="0"/>
    <s v="USD"/>
    <x v="3613"/>
    <x v="3627"/>
    <x v="0"/>
    <x v="60"/>
    <x v="0"/>
    <x v="6"/>
    <x v="31"/>
    <n v="68.965517241379317"/>
    <x v="1"/>
    <x v="6"/>
    <x v="3627"/>
    <x v="3613"/>
  </r>
  <r>
    <n v="3628"/>
    <s v="Blast From the Past"/>
    <s v="I am asking for public funding to help put together a musical tribute titled &quot;Blast From The Past&quot; reenacting famous HipHop, RnB acts."/>
    <x v="57"/>
    <n v="0"/>
    <x v="2"/>
    <x v="0"/>
    <s v="USD"/>
    <x v="3614"/>
    <x v="3628"/>
    <x v="0"/>
    <x v="78"/>
    <x v="1"/>
    <x v="40"/>
    <x v="109"/>
    <e v="#DIV/0!"/>
    <x v="1"/>
    <x v="40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x v="0"/>
    <s v="USD"/>
    <x v="3615"/>
    <x v="3629"/>
    <x v="0"/>
    <x v="84"/>
    <x v="1"/>
    <x v="40"/>
    <x v="2630"/>
    <n v="1"/>
    <x v="1"/>
    <x v="40"/>
    <x v="3629"/>
    <x v="3615"/>
  </r>
  <r>
    <n v="3630"/>
    <s v="Jeremy Kyle- The Opera"/>
    <s v="The Jeremy Kyle Show offers so much subject matter to create an opera with.  Along with his brilliant put downs it could be excellent!"/>
    <x v="9"/>
    <n v="1"/>
    <x v="2"/>
    <x v="1"/>
    <s v="GBP"/>
    <x v="3616"/>
    <x v="3630"/>
    <x v="0"/>
    <x v="29"/>
    <x v="1"/>
    <x v="40"/>
    <x v="108"/>
    <n v="1"/>
    <x v="1"/>
    <x v="40"/>
    <x v="3630"/>
    <x v="3616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x v="0"/>
    <s v="USD"/>
    <x v="3617"/>
    <x v="3631"/>
    <x v="0"/>
    <x v="211"/>
    <x v="1"/>
    <x v="40"/>
    <x v="2631"/>
    <n v="147.88135593220338"/>
    <x v="1"/>
    <x v="40"/>
    <x v="3631"/>
    <x v="3617"/>
  </r>
  <r>
    <n v="3632"/>
    <s v="Some Enchanted Evening UK TOUR"/>
    <s v="A professional musical revue. First performed in 2013 as a short tour, to be embarking on a full length tour across the UK in 2015!"/>
    <x v="2"/>
    <n v="100"/>
    <x v="2"/>
    <x v="1"/>
    <s v="GBP"/>
    <x v="3618"/>
    <x v="3632"/>
    <x v="0"/>
    <x v="29"/>
    <x v="1"/>
    <x v="40"/>
    <x v="143"/>
    <n v="100"/>
    <x v="1"/>
    <x v="40"/>
    <x v="3632"/>
    <x v="3618"/>
  </r>
  <r>
    <n v="3633"/>
    <s v="SMOKEY AND THE BANDIT: THE MUSICAL"/>
    <s v="SMOKEY AND THE BANDIT: THE MUSICAL_x000a_The classic film, characters and music you love, on stage, LIVE!"/>
    <x v="10"/>
    <n v="1762"/>
    <x v="2"/>
    <x v="0"/>
    <s v="USD"/>
    <x v="3619"/>
    <x v="3633"/>
    <x v="0"/>
    <x v="162"/>
    <x v="1"/>
    <x v="40"/>
    <x v="2632"/>
    <n v="56.838709677419352"/>
    <x v="1"/>
    <x v="40"/>
    <x v="3633"/>
    <x v="3619"/>
  </r>
  <r>
    <n v="3634"/>
    <s v="Alice - A New Musical"/>
    <s v="Alice is an original musical for all ages with a unique new story based on Alice's Adventures in Wonderland, premiering in summer 2017."/>
    <x v="96"/>
    <n v="3185"/>
    <x v="2"/>
    <x v="5"/>
    <s v="CAD"/>
    <x v="3620"/>
    <x v="3634"/>
    <x v="0"/>
    <x v="59"/>
    <x v="1"/>
    <x v="40"/>
    <x v="2633"/>
    <n v="176.94444444444446"/>
    <x v="1"/>
    <x v="40"/>
    <x v="3634"/>
    <x v="3620"/>
  </r>
  <r>
    <n v="3635"/>
    <s v="Mary's Son"/>
    <s v="Mary's Son is a pop opera about Jesus and the hope he brings to all people."/>
    <x v="8"/>
    <n v="1276"/>
    <x v="2"/>
    <x v="0"/>
    <s v="USD"/>
    <x v="3621"/>
    <x v="3635"/>
    <x v="0"/>
    <x v="73"/>
    <x v="1"/>
    <x v="40"/>
    <x v="2634"/>
    <n v="127.6"/>
    <x v="1"/>
    <x v="40"/>
    <x v="3635"/>
    <x v="3621"/>
  </r>
  <r>
    <n v="3636"/>
    <s v="The Brother's of B-Block"/>
    <s v="The Brotherâ€™s of B-block is a musical play. A new take on &quot;OZ&quot; _x000a_The Wizard of OZ meets HBO's OZ."/>
    <x v="60"/>
    <n v="0"/>
    <x v="2"/>
    <x v="0"/>
    <s v="USD"/>
    <x v="3622"/>
    <x v="3636"/>
    <x v="0"/>
    <x v="78"/>
    <x v="1"/>
    <x v="40"/>
    <x v="109"/>
    <e v="#DIV/0!"/>
    <x v="1"/>
    <x v="40"/>
    <x v="3636"/>
    <x v="3622"/>
  </r>
  <r>
    <n v="3637"/>
    <s v="The Ballad of Downtown Jake"/>
    <s v="THE BALLAD OF DOWNTOWN JAKE is a newly created contemporary music drama that is schedule to premiere in Phoenix, AZ in March 2015."/>
    <x v="9"/>
    <n v="926"/>
    <x v="2"/>
    <x v="0"/>
    <s v="USD"/>
    <x v="3623"/>
    <x v="3637"/>
    <x v="0"/>
    <x v="25"/>
    <x v="1"/>
    <x v="40"/>
    <x v="2635"/>
    <n v="66.142857142857139"/>
    <x v="1"/>
    <x v="40"/>
    <x v="3637"/>
    <x v="3623"/>
  </r>
  <r>
    <n v="3638"/>
    <s v="Project Hedwig and the Angry Inch"/>
    <s v="A rock and roll journey that explores love, loss, redemption, duality and ascension."/>
    <x v="126"/>
    <n v="216"/>
    <x v="2"/>
    <x v="5"/>
    <s v="CAD"/>
    <x v="3624"/>
    <x v="3638"/>
    <x v="0"/>
    <x v="84"/>
    <x v="1"/>
    <x v="40"/>
    <x v="2636"/>
    <n v="108"/>
    <x v="1"/>
    <x v="40"/>
    <x v="3638"/>
    <x v="3624"/>
  </r>
  <r>
    <n v="3639"/>
    <s v="POE!"/>
    <s v="POE is a tragicomic musical about the life and works of Edgar Poe, with Death as his therapist helping him find peace in the beyond."/>
    <x v="31"/>
    <n v="1"/>
    <x v="2"/>
    <x v="0"/>
    <s v="USD"/>
    <x v="3625"/>
    <x v="3639"/>
    <x v="0"/>
    <x v="29"/>
    <x v="1"/>
    <x v="40"/>
    <x v="524"/>
    <n v="1"/>
    <x v="1"/>
    <x v="40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x v="0"/>
    <s v="USD"/>
    <x v="3626"/>
    <x v="3640"/>
    <x v="0"/>
    <x v="83"/>
    <x v="1"/>
    <x v="40"/>
    <x v="148"/>
    <n v="18.333333333333332"/>
    <x v="1"/>
    <x v="40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x v="0"/>
    <s v="USD"/>
    <x v="3627"/>
    <x v="3641"/>
    <x v="0"/>
    <x v="78"/>
    <x v="1"/>
    <x v="40"/>
    <x v="109"/>
    <e v="#DIV/0!"/>
    <x v="1"/>
    <x v="40"/>
    <x v="3641"/>
    <x v="3627"/>
  </r>
  <r>
    <n v="3642"/>
    <s v="My own musical"/>
    <s v="All the world's a stage..._x000a_It is my biggest dream to perform my own, selfcreated musical with lots of kids as big as I am able to."/>
    <x v="176"/>
    <n v="15"/>
    <x v="2"/>
    <x v="12"/>
    <s v="EUR"/>
    <x v="3628"/>
    <x v="3642"/>
    <x v="0"/>
    <x v="84"/>
    <x v="1"/>
    <x v="40"/>
    <x v="2637"/>
    <n v="7.5"/>
    <x v="1"/>
    <x v="40"/>
    <x v="3642"/>
    <x v="3628"/>
  </r>
  <r>
    <n v="3643"/>
    <s v="Puberty: The Musical"/>
    <s v="It feels like the first time. Like the very first time everyone's coming-of-age comes to the stage. Think 'Wicked', with bad acne."/>
    <x v="31"/>
    <n v="0"/>
    <x v="2"/>
    <x v="0"/>
    <s v="USD"/>
    <x v="3629"/>
    <x v="3643"/>
    <x v="0"/>
    <x v="78"/>
    <x v="1"/>
    <x v="40"/>
    <x v="109"/>
    <e v="#DIV/0!"/>
    <x v="1"/>
    <x v="40"/>
    <x v="3643"/>
    <x v="3629"/>
  </r>
  <r>
    <n v="3644"/>
    <s v="SHS presents Rodgers and Hammerstein's Cinderella"/>
    <s v="We are the Saugerties High School drama club. Please help us create our musical to keep theater alive!"/>
    <x v="10"/>
    <n v="821"/>
    <x v="2"/>
    <x v="0"/>
    <s v="USD"/>
    <x v="3630"/>
    <x v="3644"/>
    <x v="0"/>
    <x v="8"/>
    <x v="1"/>
    <x v="40"/>
    <x v="2638"/>
    <n v="68.416666666666671"/>
    <x v="1"/>
    <x v="40"/>
    <x v="3644"/>
    <x v="3630"/>
  </r>
  <r>
    <n v="3645"/>
    <s v="If the Shoe Fits"/>
    <s v="This new musical comedy empowers women and girls of all ages to be themselves in their shoes, whatever shoes they choose."/>
    <x v="28"/>
    <n v="1"/>
    <x v="2"/>
    <x v="5"/>
    <s v="CAD"/>
    <x v="3631"/>
    <x v="3645"/>
    <x v="0"/>
    <x v="29"/>
    <x v="1"/>
    <x v="40"/>
    <x v="370"/>
    <n v="1"/>
    <x v="1"/>
    <x v="40"/>
    <x v="3645"/>
    <x v="3631"/>
  </r>
  <r>
    <n v="3646"/>
    <s v="Our Sacred Honor"/>
    <s v="Develop demo materials for new, true story of teen Revolutionary War heroes - for hybrid film/live stage musical"/>
    <x v="3"/>
    <n v="481"/>
    <x v="2"/>
    <x v="0"/>
    <s v="USD"/>
    <x v="3632"/>
    <x v="3646"/>
    <x v="0"/>
    <x v="22"/>
    <x v="1"/>
    <x v="40"/>
    <x v="2639"/>
    <n v="60.125"/>
    <x v="1"/>
    <x v="40"/>
    <x v="3646"/>
    <x v="3632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x v="1"/>
    <s v="GBP"/>
    <x v="3633"/>
    <x v="3647"/>
    <x v="0"/>
    <x v="84"/>
    <x v="1"/>
    <x v="40"/>
    <x v="733"/>
    <n v="15"/>
    <x v="1"/>
    <x v="40"/>
    <x v="3647"/>
    <x v="3633"/>
  </r>
  <r>
    <n v="3648"/>
    <s v="Moth Theater Lives"/>
    <s v="Help Moth Live! Support Moth and its artist collective to achieve its 2014/15 season."/>
    <x v="79"/>
    <n v="40153"/>
    <x v="0"/>
    <x v="0"/>
    <s v="USD"/>
    <x v="3634"/>
    <x v="3648"/>
    <x v="0"/>
    <x v="196"/>
    <x v="0"/>
    <x v="6"/>
    <x v="2640"/>
    <n v="550.04109589041093"/>
    <x v="1"/>
    <x v="6"/>
    <x v="3648"/>
    <x v="3634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x v="5"/>
    <s v="CAD"/>
    <x v="3635"/>
    <x v="3649"/>
    <x v="0"/>
    <x v="22"/>
    <x v="0"/>
    <x v="6"/>
    <x v="87"/>
    <n v="97.5"/>
    <x v="1"/>
    <x v="6"/>
    <x v="3649"/>
    <x v="3635"/>
  </r>
  <r>
    <n v="3650"/>
    <s v="Weald at The Finborough Theatre"/>
    <s v="A terse and delicate dissection of male emotions from a rural perspective: fathers and sons, legacy and heritage, molasses and mud."/>
    <x v="2"/>
    <n v="500"/>
    <x v="0"/>
    <x v="1"/>
    <s v="GBP"/>
    <x v="3636"/>
    <x v="3650"/>
    <x v="0"/>
    <x v="57"/>
    <x v="0"/>
    <x v="6"/>
    <x v="31"/>
    <n v="29.411764705882351"/>
    <x v="1"/>
    <x v="6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x v="0"/>
    <s v="USD"/>
    <x v="3637"/>
    <x v="3651"/>
    <x v="0"/>
    <x v="82"/>
    <x v="0"/>
    <x v="6"/>
    <x v="87"/>
    <n v="57.777777777777779"/>
    <x v="1"/>
    <x v="6"/>
    <x v="3651"/>
    <x v="3637"/>
  </r>
  <r>
    <n v="3652"/>
    <s v="A Midsummer Night's Dream"/>
    <s v="A new take on a classic. Under the direction of Rosanna Saracino, We are exploring the darker elements of A Midsummer Night's Dream."/>
    <x v="43"/>
    <n v="752"/>
    <x v="0"/>
    <x v="5"/>
    <s v="CAD"/>
    <x v="3638"/>
    <x v="3652"/>
    <x v="0"/>
    <x v="57"/>
    <x v="0"/>
    <x v="6"/>
    <x v="2641"/>
    <n v="44.235294117647058"/>
    <x v="1"/>
    <x v="6"/>
    <x v="3652"/>
    <x v="3638"/>
  </r>
  <r>
    <n v="3653"/>
    <s v="ALLIE"/>
    <s v="ALLIE is a new dark comedy play which will premiere at the Edinburgh Festival Fringe 2015. Written and produced by Ruaraidh Murray."/>
    <x v="13"/>
    <n v="2010"/>
    <x v="0"/>
    <x v="1"/>
    <s v="GBP"/>
    <x v="3639"/>
    <x v="3653"/>
    <x v="0"/>
    <x v="51"/>
    <x v="0"/>
    <x v="6"/>
    <x v="10"/>
    <n v="60.909090909090907"/>
    <x v="1"/>
    <x v="6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x v="1"/>
    <s v="GBP"/>
    <x v="3640"/>
    <x v="3654"/>
    <x v="0"/>
    <x v="44"/>
    <x v="0"/>
    <x v="6"/>
    <x v="2642"/>
    <n v="68.84210526315789"/>
    <x v="1"/>
    <x v="6"/>
    <x v="3654"/>
    <x v="3640"/>
  </r>
  <r>
    <n v="3655"/>
    <s v="The Tumbleweed Zephyr"/>
    <s v="All aboard for the world premiere of a new steampunk-inspired train adventure play, written by Maggie Lee and directed by Amy Poisson!"/>
    <x v="10"/>
    <n v="5813"/>
    <x v="0"/>
    <x v="0"/>
    <s v="USD"/>
    <x v="3641"/>
    <x v="3655"/>
    <x v="0"/>
    <x v="1"/>
    <x v="0"/>
    <x v="6"/>
    <x v="2643"/>
    <n v="73.582278481012665"/>
    <x v="1"/>
    <x v="6"/>
    <x v="3655"/>
    <x v="3641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x v="16"/>
    <s v="CHF"/>
    <x v="3642"/>
    <x v="3656"/>
    <x v="0"/>
    <x v="67"/>
    <x v="0"/>
    <x v="6"/>
    <x v="2644"/>
    <n v="115.02173913043478"/>
    <x v="1"/>
    <x v="6"/>
    <x v="3656"/>
    <x v="3642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x v="8"/>
    <s v="DKK"/>
    <x v="3643"/>
    <x v="3657"/>
    <x v="0"/>
    <x v="9"/>
    <x v="0"/>
    <x v="6"/>
    <x v="2645"/>
    <n v="110.75"/>
    <x v="1"/>
    <x v="6"/>
    <x v="3657"/>
    <x v="3643"/>
  </r>
  <r>
    <n v="3658"/>
    <s v="Mr. Marmalade"/>
    <s v="Life is hard when your own imaginary friend can't make time for you."/>
    <x v="15"/>
    <n v="1510"/>
    <x v="0"/>
    <x v="0"/>
    <s v="USD"/>
    <x v="3644"/>
    <x v="3658"/>
    <x v="0"/>
    <x v="9"/>
    <x v="0"/>
    <x v="6"/>
    <x v="17"/>
    <n v="75.5"/>
    <x v="1"/>
    <x v="6"/>
    <x v="3658"/>
    <x v="3644"/>
  </r>
  <r>
    <n v="3659"/>
    <s v="Reality of Love Remix (Love in Disguise)"/>
    <s v="We want you to analyze while we dramatize if people who romanticize can recognize true love in a disguise."/>
    <x v="9"/>
    <n v="3061"/>
    <x v="0"/>
    <x v="0"/>
    <s v="USD"/>
    <x v="3645"/>
    <x v="3659"/>
    <x v="0"/>
    <x v="62"/>
    <x v="0"/>
    <x v="6"/>
    <x v="2389"/>
    <n v="235.46153846153845"/>
    <x v="1"/>
    <x v="6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x v="1"/>
    <s v="GBP"/>
    <x v="3646"/>
    <x v="3660"/>
    <x v="0"/>
    <x v="19"/>
    <x v="0"/>
    <x v="6"/>
    <x v="31"/>
    <n v="11.363636363636363"/>
    <x v="1"/>
    <x v="6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x v="0"/>
    <s v="USD"/>
    <x v="3647"/>
    <x v="3661"/>
    <x v="0"/>
    <x v="17"/>
    <x v="0"/>
    <x v="6"/>
    <x v="2598"/>
    <n v="92.5"/>
    <x v="1"/>
    <x v="6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x v="5"/>
    <s v="CAD"/>
    <x v="3648"/>
    <x v="3662"/>
    <x v="0"/>
    <x v="244"/>
    <x v="0"/>
    <x v="6"/>
    <x v="2646"/>
    <n v="202.85"/>
    <x v="1"/>
    <x v="6"/>
    <x v="3662"/>
    <x v="3648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x v="1"/>
    <s v="GBP"/>
    <x v="3649"/>
    <x v="3663"/>
    <x v="0"/>
    <x v="82"/>
    <x v="0"/>
    <x v="6"/>
    <x v="87"/>
    <n v="26"/>
    <x v="1"/>
    <x v="6"/>
    <x v="3663"/>
    <x v="3649"/>
  </r>
  <r>
    <n v="3664"/>
    <s v="Cubs: an Original Work"/>
    <s v="An Original Short Play: two young women search for answers about sexuality, the history they are taught, and their animal instincts."/>
    <x v="134"/>
    <n v="875"/>
    <x v="0"/>
    <x v="0"/>
    <s v="USD"/>
    <x v="3650"/>
    <x v="3664"/>
    <x v="0"/>
    <x v="10"/>
    <x v="0"/>
    <x v="6"/>
    <x v="2647"/>
    <n v="46.05263157894737"/>
    <x v="1"/>
    <x v="6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x v="6"/>
    <s v="EUR"/>
    <x v="3651"/>
    <x v="3665"/>
    <x v="0"/>
    <x v="25"/>
    <x v="0"/>
    <x v="6"/>
    <x v="2648"/>
    <n v="51"/>
    <x v="1"/>
    <x v="6"/>
    <x v="3665"/>
    <x v="3651"/>
  </r>
  <r>
    <n v="3666"/>
    <s v="Israel LÃ³pez @ Ojai Playwrights Conference"/>
    <s v="Artistic Internship @ Ojai Playwrights Conference"/>
    <x v="38"/>
    <n v="1200"/>
    <x v="0"/>
    <x v="0"/>
    <s v="USD"/>
    <x v="3652"/>
    <x v="3666"/>
    <x v="0"/>
    <x v="44"/>
    <x v="0"/>
    <x v="6"/>
    <x v="31"/>
    <n v="31.578947368421051"/>
    <x v="1"/>
    <x v="6"/>
    <x v="3666"/>
    <x v="3652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x v="1"/>
    <s v="GBP"/>
    <x v="3653"/>
    <x v="3667"/>
    <x v="0"/>
    <x v="6"/>
    <x v="0"/>
    <x v="6"/>
    <x v="2649"/>
    <n v="53.363965517241382"/>
    <x v="1"/>
    <x v="6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x v="0"/>
    <s v="USD"/>
    <x v="3654"/>
    <x v="3668"/>
    <x v="0"/>
    <x v="33"/>
    <x v="0"/>
    <x v="6"/>
    <x v="991"/>
    <n v="36.964285714285715"/>
    <x v="1"/>
    <x v="6"/>
    <x v="3668"/>
    <x v="3654"/>
  </r>
  <r>
    <n v="3669"/>
    <s v="Prowl Theatre Company"/>
    <s v="Prowl Theatre Company is brand new. We are putting on our first play 'Sexual perversity in Chicago', from the 10th to the 16th August"/>
    <x v="28"/>
    <n v="1382"/>
    <x v="0"/>
    <x v="1"/>
    <s v="GBP"/>
    <x v="3655"/>
    <x v="3669"/>
    <x v="0"/>
    <x v="57"/>
    <x v="0"/>
    <x v="6"/>
    <x v="2650"/>
    <n v="81.294117647058826"/>
    <x v="1"/>
    <x v="6"/>
    <x v="3669"/>
    <x v="3655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x v="1"/>
    <s v="GBP"/>
    <x v="3656"/>
    <x v="3670"/>
    <x v="0"/>
    <x v="8"/>
    <x v="0"/>
    <x v="6"/>
    <x v="2651"/>
    <n v="20.083333333333332"/>
    <x v="1"/>
    <x v="6"/>
    <x v="3670"/>
    <x v="3656"/>
  </r>
  <r>
    <n v="3671"/>
    <s v="Kylie for President"/>
    <s v="Bring a touring character education play about making wise choices to elementary students in Kentuckiana. Vote Kylie for President!"/>
    <x v="8"/>
    <n v="3530"/>
    <x v="0"/>
    <x v="0"/>
    <s v="USD"/>
    <x v="3657"/>
    <x v="3671"/>
    <x v="0"/>
    <x v="244"/>
    <x v="0"/>
    <x v="6"/>
    <x v="2652"/>
    <n v="88.25"/>
    <x v="1"/>
    <x v="6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x v="1"/>
    <s v="GBP"/>
    <x v="3658"/>
    <x v="3672"/>
    <x v="0"/>
    <x v="7"/>
    <x v="0"/>
    <x v="6"/>
    <x v="1400"/>
    <n v="53.438596491228068"/>
    <x v="1"/>
    <x v="6"/>
    <x v="3672"/>
    <x v="3658"/>
  </r>
  <r>
    <n v="3673"/>
    <s v="CHILD Z"/>
    <s v="Zoe is a teenage girl growing up in a deeply disturbing society. If those paid to protect her aren't listening, then who is?"/>
    <x v="23"/>
    <n v="4545"/>
    <x v="0"/>
    <x v="1"/>
    <s v="GBP"/>
    <x v="3659"/>
    <x v="3673"/>
    <x v="0"/>
    <x v="229"/>
    <x v="0"/>
    <x v="6"/>
    <x v="2653"/>
    <n v="39.868421052631582"/>
    <x v="1"/>
    <x v="6"/>
    <x v="3673"/>
    <x v="3659"/>
  </r>
  <r>
    <n v="3674"/>
    <s v="FAUST.hier und jetzt"/>
    <s v="Theaterprojekt 12. Kl. Waldorfschule Essen. 2 junge Regisseure bringen volles Engagement &amp; Zeit ein. FÃ¼r ihre Finanzierung sammeln wir."/>
    <x v="37"/>
    <n v="4500"/>
    <x v="0"/>
    <x v="12"/>
    <s v="EUR"/>
    <x v="3660"/>
    <x v="3674"/>
    <x v="0"/>
    <x v="162"/>
    <x v="0"/>
    <x v="6"/>
    <x v="31"/>
    <n v="145.16129032258064"/>
    <x v="1"/>
    <x v="6"/>
    <x v="3674"/>
    <x v="3660"/>
  </r>
  <r>
    <n v="3675"/>
    <s v="Memoir of a Forgotten Past"/>
    <s v="3 decades, 3 generations, 3 friends, one house. Real Eyes Theatre explore how our lives are influenced by the decades we grow up in."/>
    <x v="45"/>
    <n v="70"/>
    <x v="0"/>
    <x v="1"/>
    <s v="GBP"/>
    <x v="3661"/>
    <x v="3675"/>
    <x v="0"/>
    <x v="83"/>
    <x v="0"/>
    <x v="6"/>
    <x v="2515"/>
    <n v="23.333333333333332"/>
    <x v="1"/>
    <x v="6"/>
    <x v="3675"/>
    <x v="3661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x v="0"/>
    <s v="USD"/>
    <x v="3662"/>
    <x v="3676"/>
    <x v="0"/>
    <x v="38"/>
    <x v="0"/>
    <x v="6"/>
    <x v="2654"/>
    <n v="64.375"/>
    <x v="1"/>
    <x v="6"/>
    <x v="3676"/>
    <x v="3662"/>
  </r>
  <r>
    <n v="3677"/>
    <s v="Goldfish Memory Productions"/>
    <s v="Goldfish Memory Productions seeks at least $12,000 to begin their first 3 professional projects."/>
    <x v="14"/>
    <n v="12348.5"/>
    <x v="0"/>
    <x v="0"/>
    <s v="USD"/>
    <x v="3663"/>
    <x v="3677"/>
    <x v="0"/>
    <x v="473"/>
    <x v="0"/>
    <x v="6"/>
    <x v="2655"/>
    <n v="62.052763819095475"/>
    <x v="1"/>
    <x v="6"/>
    <x v="3677"/>
    <x v="3663"/>
  </r>
  <r>
    <n v="3678"/>
    <s v="Some big Some bang"/>
    <s v="The Ugly Collective takes Some big Some bang to the Underbelly Venues at the Edinburgh Fringe!"/>
    <x v="13"/>
    <n v="2050"/>
    <x v="0"/>
    <x v="1"/>
    <s v="GBP"/>
    <x v="3664"/>
    <x v="3678"/>
    <x v="0"/>
    <x v="162"/>
    <x v="0"/>
    <x v="6"/>
    <x v="78"/>
    <n v="66.129032258064512"/>
    <x v="1"/>
    <x v="6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x v="0"/>
    <s v="USD"/>
    <x v="3665"/>
    <x v="3679"/>
    <x v="0"/>
    <x v="209"/>
    <x v="0"/>
    <x v="6"/>
    <x v="2616"/>
    <n v="73.400000000000006"/>
    <x v="1"/>
    <x v="6"/>
    <x v="3679"/>
    <x v="3665"/>
  </r>
  <r>
    <n v="3680"/>
    <s v="Loading Dock Theatre Presents: The Dudleys! A Family Game"/>
    <s v="In The Dudleys! family memories are brought to life as a malfunctioning 8-bit video game. Press Start."/>
    <x v="9"/>
    <n v="3383"/>
    <x v="0"/>
    <x v="0"/>
    <s v="USD"/>
    <x v="3666"/>
    <x v="3680"/>
    <x v="0"/>
    <x v="69"/>
    <x v="0"/>
    <x v="6"/>
    <x v="2656"/>
    <n v="99.5"/>
    <x v="1"/>
    <x v="6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x v="0"/>
    <s v="USD"/>
    <x v="3667"/>
    <x v="3681"/>
    <x v="0"/>
    <x v="59"/>
    <x v="0"/>
    <x v="6"/>
    <x v="2657"/>
    <n v="62.166666666666664"/>
    <x v="1"/>
    <x v="6"/>
    <x v="3681"/>
    <x v="3667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x v="0"/>
    <s v="USD"/>
    <x v="3668"/>
    <x v="3682"/>
    <x v="0"/>
    <x v="85"/>
    <x v="0"/>
    <x v="6"/>
    <x v="2658"/>
    <n v="62.328358208955223"/>
    <x v="1"/>
    <x v="6"/>
    <x v="3682"/>
    <x v="3668"/>
  </r>
  <r>
    <n v="3683"/>
    <s v="A Krumpus Story - World Premiere"/>
    <s v="A Krumpus Story is a dark holiday comedy for anyone who wants a little more spice in their holiday fare."/>
    <x v="8"/>
    <n v="3880"/>
    <x v="0"/>
    <x v="0"/>
    <s v="USD"/>
    <x v="3669"/>
    <x v="3683"/>
    <x v="0"/>
    <x v="36"/>
    <x v="0"/>
    <x v="6"/>
    <x v="2659"/>
    <n v="58.787878787878789"/>
    <x v="1"/>
    <x v="6"/>
    <x v="3683"/>
    <x v="3669"/>
  </r>
  <r>
    <n v="3684"/>
    <s v="Cassiopeia"/>
    <s v="Thespis Theater Festival presents Cassiopeia: A romantic tale of a bride finding her way to her unknown groom before it is too late."/>
    <x v="47"/>
    <n v="1043"/>
    <x v="0"/>
    <x v="0"/>
    <s v="USD"/>
    <x v="3670"/>
    <x v="3684"/>
    <x v="0"/>
    <x v="23"/>
    <x v="0"/>
    <x v="6"/>
    <x v="2660"/>
    <n v="45.347826086956523"/>
    <x v="1"/>
    <x v="6"/>
    <x v="3684"/>
    <x v="3670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x v="0"/>
    <s v="USD"/>
    <x v="3671"/>
    <x v="3685"/>
    <x v="0"/>
    <x v="149"/>
    <x v="0"/>
    <x v="6"/>
    <x v="2661"/>
    <n v="41.944444444444443"/>
    <x v="1"/>
    <x v="6"/>
    <x v="3685"/>
    <x v="3671"/>
  </r>
  <r>
    <n v="3686"/>
    <s v="Dog sees God by Bert V. Royal @ FSU"/>
    <s v="This October, in association with Rogue Productions at FSU, I will be directing a production of Dog sees God."/>
    <x v="18"/>
    <n v="355"/>
    <x v="0"/>
    <x v="0"/>
    <s v="USD"/>
    <x v="3672"/>
    <x v="3686"/>
    <x v="0"/>
    <x v="79"/>
    <x v="0"/>
    <x v="6"/>
    <x v="2662"/>
    <n v="59.166666666666664"/>
    <x v="1"/>
    <x v="6"/>
    <x v="3686"/>
    <x v="3672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x v="0"/>
    <s v="USD"/>
    <x v="3673"/>
    <x v="3687"/>
    <x v="0"/>
    <x v="20"/>
    <x v="0"/>
    <x v="6"/>
    <x v="2663"/>
    <n v="200.49"/>
    <x v="1"/>
    <x v="6"/>
    <x v="3687"/>
    <x v="3673"/>
  </r>
  <r>
    <n v="3688"/>
    <s v="The Tulip Tree 2014"/>
    <s v="The Tulip Tree is a project I have been passionate about for 5 years. It is an unforgettable story that has never been told."/>
    <x v="9"/>
    <n v="3275"/>
    <x v="0"/>
    <x v="1"/>
    <s v="GBP"/>
    <x v="3674"/>
    <x v="3688"/>
    <x v="0"/>
    <x v="70"/>
    <x v="0"/>
    <x v="6"/>
    <x v="2217"/>
    <n v="83.974358974358978"/>
    <x v="1"/>
    <x v="6"/>
    <x v="3688"/>
    <x v="3674"/>
  </r>
  <r>
    <n v="3689"/>
    <s v="Random Us"/>
    <s v="A humorous, touching play about the joys and challenges of a married couple's tender, yet intense relationship &quot;Love is never random&quot;"/>
    <x v="9"/>
    <n v="3550"/>
    <x v="0"/>
    <x v="0"/>
    <s v="USD"/>
    <x v="3675"/>
    <x v="3689"/>
    <x v="0"/>
    <x v="95"/>
    <x v="0"/>
    <x v="6"/>
    <x v="1237"/>
    <n v="57.258064516129032"/>
    <x v="1"/>
    <x v="6"/>
    <x v="3689"/>
    <x v="3675"/>
  </r>
  <r>
    <n v="3690"/>
    <s v="We Rise"/>
    <s v="A play honoring the lives and legacies of the activists and those remembered at the 1992 ACT UP Ashes Action at The White House"/>
    <x v="15"/>
    <n v="1800"/>
    <x v="0"/>
    <x v="0"/>
    <s v="USD"/>
    <x v="3676"/>
    <x v="3690"/>
    <x v="0"/>
    <x v="162"/>
    <x v="0"/>
    <x v="6"/>
    <x v="43"/>
    <n v="58.064516129032256"/>
    <x v="1"/>
    <x v="6"/>
    <x v="3690"/>
    <x v="3676"/>
  </r>
  <r>
    <n v="3691"/>
    <s v="Most Dangerous Man in America (WEB DuBois) by Amiri  Baraka"/>
    <s v="World Premiere of last play written by Amiri Baraka"/>
    <x v="79"/>
    <n v="51184"/>
    <x v="0"/>
    <x v="0"/>
    <s v="USD"/>
    <x v="3677"/>
    <x v="3691"/>
    <x v="0"/>
    <x v="220"/>
    <x v="0"/>
    <x v="6"/>
    <x v="2664"/>
    <n v="186.80291970802921"/>
    <x v="1"/>
    <x v="6"/>
    <x v="3691"/>
    <x v="3677"/>
  </r>
  <r>
    <n v="3692"/>
    <s v="An Evening With Durang"/>
    <s v="Help us independently produce two great comedies by Christopher Durang."/>
    <x v="28"/>
    <n v="1260"/>
    <x v="0"/>
    <x v="0"/>
    <s v="USD"/>
    <x v="3678"/>
    <x v="3692"/>
    <x v="0"/>
    <x v="57"/>
    <x v="0"/>
    <x v="6"/>
    <x v="582"/>
    <n v="74.117647058823536"/>
    <x v="1"/>
    <x v="6"/>
    <x v="3692"/>
    <x v="3678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x v="1"/>
    <s v="GBP"/>
    <x v="3679"/>
    <x v="3693"/>
    <x v="0"/>
    <x v="25"/>
    <x v="0"/>
    <x v="6"/>
    <x v="2665"/>
    <n v="30.714285714285715"/>
    <x v="1"/>
    <x v="6"/>
    <x v="3693"/>
    <x v="3679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x v="0"/>
    <s v="USD"/>
    <x v="3680"/>
    <x v="3694"/>
    <x v="0"/>
    <x v="65"/>
    <x v="0"/>
    <x v="6"/>
    <x v="2666"/>
    <n v="62.666666666666664"/>
    <x v="1"/>
    <x v="6"/>
    <x v="3694"/>
    <x v="3680"/>
  </r>
  <r>
    <n v="3695"/>
    <s v="The History Boys at USC"/>
    <s v="Tony-Award Winning Play, The History Boys brought to you by the Independent Student Production Company Narrative Series: Page to Stage!"/>
    <x v="23"/>
    <n v="4005"/>
    <x v="0"/>
    <x v="0"/>
    <s v="USD"/>
    <x v="3681"/>
    <x v="3695"/>
    <x v="0"/>
    <x v="51"/>
    <x v="0"/>
    <x v="6"/>
    <x v="2213"/>
    <n v="121.36363636363636"/>
    <x v="1"/>
    <x v="6"/>
    <x v="3695"/>
    <x v="3681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x v="1"/>
    <s v="GBP"/>
    <x v="3682"/>
    <x v="3696"/>
    <x v="0"/>
    <x v="76"/>
    <x v="0"/>
    <x v="6"/>
    <x v="1342"/>
    <n v="39.743589743589745"/>
    <x v="1"/>
    <x v="6"/>
    <x v="3696"/>
    <x v="3682"/>
  </r>
  <r>
    <n v="3697"/>
    <s v="Sid the tour 2016"/>
    <s v="With your support this one-man show will tour various theatres in the UK - it's a story of hero worship and love beyond the grave."/>
    <x v="13"/>
    <n v="2160"/>
    <x v="0"/>
    <x v="1"/>
    <s v="GBP"/>
    <x v="3683"/>
    <x v="3697"/>
    <x v="0"/>
    <x v="209"/>
    <x v="0"/>
    <x v="6"/>
    <x v="1277"/>
    <n v="72"/>
    <x v="1"/>
    <x v="6"/>
    <x v="3697"/>
    <x v="3683"/>
  </r>
  <r>
    <n v="3698"/>
    <s v="CORIOLANUS | THE NORMAL HEART @ The Lab Theater"/>
    <s v="Two great political plays, separated in authorship by four hundred years but united in their urgency."/>
    <x v="10"/>
    <n v="5526"/>
    <x v="0"/>
    <x v="0"/>
    <s v="USD"/>
    <x v="3684"/>
    <x v="3698"/>
    <x v="0"/>
    <x v="327"/>
    <x v="0"/>
    <x v="6"/>
    <x v="2667"/>
    <n v="40.632352941176471"/>
    <x v="1"/>
    <x v="6"/>
    <x v="3698"/>
    <x v="3684"/>
  </r>
  <r>
    <n v="3699"/>
    <s v="Tell Me That You Love Me"/>
    <s v="Tell Me That You Love Me, a new play about the love affair between Actress and Writer, with the novel Arch of Triumph as the backdrop"/>
    <x v="30"/>
    <n v="2520"/>
    <x v="0"/>
    <x v="0"/>
    <s v="USD"/>
    <x v="3685"/>
    <x v="3699"/>
    <x v="0"/>
    <x v="244"/>
    <x v="0"/>
    <x v="6"/>
    <x v="2624"/>
    <n v="63"/>
    <x v="1"/>
    <x v="6"/>
    <x v="3699"/>
    <x v="3685"/>
  </r>
  <r>
    <n v="3700"/>
    <s v="Generations (Senior Project)"/>
    <s v="Help me produce the play I have written for my senior project!"/>
    <x v="2"/>
    <n v="606"/>
    <x v="0"/>
    <x v="0"/>
    <s v="USD"/>
    <x v="3686"/>
    <x v="3700"/>
    <x v="0"/>
    <x v="59"/>
    <x v="0"/>
    <x v="6"/>
    <x v="1247"/>
    <n v="33.666666666666664"/>
    <x v="1"/>
    <x v="6"/>
    <x v="3700"/>
    <x v="3686"/>
  </r>
  <r>
    <n v="3701"/>
    <s v="Dog Show"/>
    <s v="Part-silent film, part-thriller, Dog Show sees four actors play a community of dogs and their owners. One autumn, a killer strikes."/>
    <x v="15"/>
    <n v="1505"/>
    <x v="0"/>
    <x v="1"/>
    <s v="GBP"/>
    <x v="3687"/>
    <x v="3701"/>
    <x v="0"/>
    <x v="70"/>
    <x v="0"/>
    <x v="6"/>
    <x v="1415"/>
    <n v="38.589743589743591"/>
    <x v="1"/>
    <x v="6"/>
    <x v="3701"/>
    <x v="3687"/>
  </r>
  <r>
    <n v="3702"/>
    <s v="SANKARA"/>
    <s v="Shakespeare's &quot;Julius Caesar&quot; inspires the unforgettable story of the &quot;African Che Guevara&quot; Thomas Sankara, President of Burkina Faso."/>
    <x v="9"/>
    <n v="3275"/>
    <x v="0"/>
    <x v="1"/>
    <s v="GBP"/>
    <x v="3688"/>
    <x v="3702"/>
    <x v="0"/>
    <x v="64"/>
    <x v="0"/>
    <x v="6"/>
    <x v="2217"/>
    <n v="155.95238095238096"/>
    <x v="1"/>
    <x v="6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x v="0"/>
    <s v="USD"/>
    <x v="3689"/>
    <x v="3703"/>
    <x v="0"/>
    <x v="209"/>
    <x v="0"/>
    <x v="6"/>
    <x v="2668"/>
    <n v="43.2"/>
    <x v="1"/>
    <x v="6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x v="1"/>
    <s v="GBP"/>
    <x v="3690"/>
    <x v="3704"/>
    <x v="0"/>
    <x v="74"/>
    <x v="0"/>
    <x v="6"/>
    <x v="2669"/>
    <n v="15.148518518518518"/>
    <x v="1"/>
    <x v="6"/>
    <x v="3704"/>
    <x v="3690"/>
  </r>
  <r>
    <n v="3705"/>
    <s v="Pennywinkle: A New Chicago Comedy"/>
    <s v="The play satirizes the Chicago improvisation scene exposing the rules of the craft and the eccentricities of its participants"/>
    <x v="423"/>
    <n v="2925"/>
    <x v="0"/>
    <x v="0"/>
    <s v="USD"/>
    <x v="3691"/>
    <x v="3705"/>
    <x v="0"/>
    <x v="2"/>
    <x v="0"/>
    <x v="6"/>
    <x v="2670"/>
    <n v="83.571428571428569"/>
    <x v="1"/>
    <x v="6"/>
    <x v="3705"/>
    <x v="3691"/>
  </r>
  <r>
    <n v="3706"/>
    <s v="The Drama Factory presents : The Magic Flute"/>
    <s v="Our original dramatic adaption of this Mozart opera is staged to create visually stunning fun with live music."/>
    <x v="15"/>
    <n v="1820"/>
    <x v="0"/>
    <x v="0"/>
    <s v="USD"/>
    <x v="3692"/>
    <x v="3706"/>
    <x v="0"/>
    <x v="62"/>
    <x v="0"/>
    <x v="6"/>
    <x v="2671"/>
    <n v="140"/>
    <x v="1"/>
    <x v="6"/>
    <x v="3706"/>
    <x v="3692"/>
  </r>
  <r>
    <n v="3707"/>
    <s v="A KC Fringe World Premiere: DESPERATE ACTS"/>
    <s v="Support this collection of new plays by Kansas City writers and the artists who are bringing it to life!"/>
    <x v="28"/>
    <n v="1860"/>
    <x v="0"/>
    <x v="0"/>
    <s v="USD"/>
    <x v="3693"/>
    <x v="3707"/>
    <x v="0"/>
    <x v="23"/>
    <x v="0"/>
    <x v="6"/>
    <x v="2672"/>
    <n v="80.869565217391298"/>
    <x v="1"/>
    <x v="6"/>
    <x v="3707"/>
    <x v="3693"/>
  </r>
  <r>
    <n v="3708"/>
    <s v="Much Ado About Nothing"/>
    <s v="Dear Stone Theater Company brings its inaugural production of Much Ado About Nothing to Logan Square, Chicago. Thanks for watching!"/>
    <x v="176"/>
    <n v="2100"/>
    <x v="0"/>
    <x v="0"/>
    <s v="USD"/>
    <x v="3694"/>
    <x v="3708"/>
    <x v="0"/>
    <x v="70"/>
    <x v="0"/>
    <x v="6"/>
    <x v="2673"/>
    <n v="53.846153846153847"/>
    <x v="1"/>
    <x v="6"/>
    <x v="3708"/>
    <x v="3694"/>
  </r>
  <r>
    <n v="3709"/>
    <s v="The Ruby Darlings Show"/>
    <s v="The filthily talented Ruby and Darling, take you on a raunch-tastic musical discovery of life with a vagina. #sayno"/>
    <x v="28"/>
    <n v="1082.5"/>
    <x v="0"/>
    <x v="1"/>
    <s v="GBP"/>
    <x v="3695"/>
    <x v="3709"/>
    <x v="0"/>
    <x v="2"/>
    <x v="0"/>
    <x v="6"/>
    <x v="2674"/>
    <n v="30.928571428571427"/>
    <x v="1"/>
    <x v="6"/>
    <x v="3709"/>
    <x v="3695"/>
  </r>
  <r>
    <n v="3710"/>
    <s v="&quot;Loving Alanis&quot; Rocky Mountain Regional Premier"/>
    <s v="A comedy about, life, death, men, women, and the power of a good Kegel."/>
    <x v="46"/>
    <n v="1835"/>
    <x v="0"/>
    <x v="0"/>
    <s v="USD"/>
    <x v="3696"/>
    <x v="3710"/>
    <x v="0"/>
    <x v="74"/>
    <x v="0"/>
    <x v="6"/>
    <x v="2675"/>
    <n v="67.962962962962962"/>
    <x v="1"/>
    <x v="6"/>
    <x v="3710"/>
    <x v="3696"/>
  </r>
  <r>
    <n v="3711"/>
    <s v="The Youth Shakespeare Project 2014"/>
    <s v="Two teachers and twenty kids bring one of Shakespeare's plays to life!"/>
    <x v="2"/>
    <n v="570"/>
    <x v="0"/>
    <x v="0"/>
    <s v="USD"/>
    <x v="3174"/>
    <x v="3711"/>
    <x v="0"/>
    <x v="64"/>
    <x v="0"/>
    <x v="6"/>
    <x v="430"/>
    <n v="27.142857142857142"/>
    <x v="1"/>
    <x v="6"/>
    <x v="3711"/>
    <x v="3174"/>
  </r>
  <r>
    <n v="3712"/>
    <s v="IT'S JUST MY LIFE"/>
    <s v="Married, Single, Divorced, Straight, Gay, Transgendered, Birth Mother, Adoptive Mother.... Everyone has a story.  These are ours."/>
    <x v="51"/>
    <n v="11530"/>
    <x v="0"/>
    <x v="0"/>
    <s v="USD"/>
    <x v="3697"/>
    <x v="3712"/>
    <x v="0"/>
    <x v="201"/>
    <x v="0"/>
    <x v="6"/>
    <x v="2676"/>
    <n v="110.86538461538461"/>
    <x v="1"/>
    <x v="6"/>
    <x v="3712"/>
    <x v="3697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x v="0"/>
    <s v="USD"/>
    <x v="3698"/>
    <x v="3713"/>
    <x v="0"/>
    <x v="10"/>
    <x v="0"/>
    <x v="6"/>
    <x v="1240"/>
    <n v="106.84210526315789"/>
    <x v="1"/>
    <x v="6"/>
    <x v="3713"/>
    <x v="3698"/>
  </r>
  <r>
    <n v="3714"/>
    <s v="Expedition (to NYC)"/>
    <s v="This summer, help some of the top high school theater students from across the country come to NYC to create a world premiere play."/>
    <x v="3"/>
    <n v="10235"/>
    <x v="0"/>
    <x v="0"/>
    <s v="USD"/>
    <x v="3699"/>
    <x v="3714"/>
    <x v="0"/>
    <x v="174"/>
    <x v="0"/>
    <x v="6"/>
    <x v="1099"/>
    <n v="105.51546391752578"/>
    <x v="1"/>
    <x v="6"/>
    <x v="3714"/>
    <x v="3699"/>
  </r>
  <r>
    <n v="3715"/>
    <s v="The Inspectors Call"/>
    <s v="Vibrant contemporary political theatre, exploring the professional and human impact of the growing corporate culture in education."/>
    <x v="8"/>
    <n v="3590"/>
    <x v="0"/>
    <x v="1"/>
    <s v="GBP"/>
    <x v="3700"/>
    <x v="3715"/>
    <x v="0"/>
    <x v="74"/>
    <x v="0"/>
    <x v="6"/>
    <x v="2677"/>
    <n v="132.96296296296296"/>
    <x v="1"/>
    <x v="6"/>
    <x v="3715"/>
    <x v="3700"/>
  </r>
  <r>
    <n v="3716"/>
    <s v="Sylvia (a benefit show)"/>
    <s v="I am raising money to pay for the rights to produce Sylvia by A.R. Gurney. The show will be a fundraiser for Wayside Waifs."/>
    <x v="134"/>
    <n v="1246"/>
    <x v="0"/>
    <x v="0"/>
    <s v="USD"/>
    <x v="3701"/>
    <x v="3716"/>
    <x v="0"/>
    <x v="54"/>
    <x v="0"/>
    <x v="6"/>
    <x v="2678"/>
    <n v="51.916666666666664"/>
    <x v="1"/>
    <x v="6"/>
    <x v="3716"/>
    <x v="3701"/>
  </r>
  <r>
    <n v="3717"/>
    <s v="Told Look Younger at Jermyn Street Theatre"/>
    <s v="A heart-warming comedy by award-winning writer about Love, Sex, Friendship of three old gay men in their 60s'!"/>
    <x v="23"/>
    <n v="4030"/>
    <x v="0"/>
    <x v="1"/>
    <s v="GBP"/>
    <x v="3702"/>
    <x v="3717"/>
    <x v="0"/>
    <x v="62"/>
    <x v="0"/>
    <x v="6"/>
    <x v="1266"/>
    <n v="310"/>
    <x v="1"/>
    <x v="6"/>
    <x v="3717"/>
    <x v="3702"/>
  </r>
  <r>
    <n v="3718"/>
    <s v="PUNK ROCK"/>
    <s v="William Carlisle has the world at his feet but its weight on his shoulders. He is intelligent, articulate and fucked."/>
    <x v="2"/>
    <n v="1197"/>
    <x v="0"/>
    <x v="1"/>
    <s v="GBP"/>
    <x v="3703"/>
    <x v="3718"/>
    <x v="0"/>
    <x v="67"/>
    <x v="0"/>
    <x v="6"/>
    <x v="2679"/>
    <n v="26.021739130434781"/>
    <x v="1"/>
    <x v="6"/>
    <x v="3718"/>
    <x v="3703"/>
  </r>
  <r>
    <n v="3719"/>
    <s v="Corium"/>
    <s v="A new piece of physical theatre about love, regret and longing."/>
    <x v="48"/>
    <n v="420"/>
    <x v="0"/>
    <x v="1"/>
    <s v="GBP"/>
    <x v="3704"/>
    <x v="3719"/>
    <x v="0"/>
    <x v="80"/>
    <x v="0"/>
    <x v="6"/>
    <x v="2680"/>
    <n v="105"/>
    <x v="1"/>
    <x v="6"/>
    <x v="3719"/>
    <x v="3704"/>
  </r>
  <r>
    <n v="3720"/>
    <s v="Lakotas and the American Theatre"/>
    <s v="Breaking the American Indian stereotype in the American Theatre."/>
    <x v="126"/>
    <n v="3449"/>
    <x v="0"/>
    <x v="0"/>
    <s v="USD"/>
    <x v="3705"/>
    <x v="3720"/>
    <x v="0"/>
    <x v="244"/>
    <x v="0"/>
    <x v="6"/>
    <x v="2681"/>
    <n v="86.224999999999994"/>
    <x v="1"/>
    <x v="6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x v="0"/>
    <s v="USD"/>
    <x v="3706"/>
    <x v="3721"/>
    <x v="0"/>
    <x v="34"/>
    <x v="0"/>
    <x v="6"/>
    <x v="2624"/>
    <n v="114.54545454545455"/>
    <x v="1"/>
    <x v="6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x v="5"/>
    <s v="CAD"/>
    <x v="3707"/>
    <x v="3722"/>
    <x v="0"/>
    <x v="2"/>
    <x v="0"/>
    <x v="6"/>
    <x v="2682"/>
    <n v="47.657142857142858"/>
    <x v="1"/>
    <x v="6"/>
    <x v="3722"/>
    <x v="3707"/>
  </r>
  <r>
    <n v="3723"/>
    <s v="Beauty and the Beast"/>
    <s v="Saltmine Theatre Company present Beauty and the Beast:"/>
    <x v="37"/>
    <n v="4592"/>
    <x v="0"/>
    <x v="1"/>
    <s v="GBP"/>
    <x v="3708"/>
    <x v="3723"/>
    <x v="0"/>
    <x v="287"/>
    <x v="0"/>
    <x v="6"/>
    <x v="2683"/>
    <n v="72.888888888888886"/>
    <x v="1"/>
    <x v="6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x v="1"/>
    <s v="GBP"/>
    <x v="3709"/>
    <x v="3724"/>
    <x v="0"/>
    <x v="30"/>
    <x v="0"/>
    <x v="6"/>
    <x v="2684"/>
    <n v="49.545505617977533"/>
    <x v="1"/>
    <x v="6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x v="1"/>
    <s v="GBP"/>
    <x v="3710"/>
    <x v="3725"/>
    <x v="0"/>
    <x v="41"/>
    <x v="0"/>
    <x v="6"/>
    <x v="74"/>
    <n v="25.4"/>
    <x v="1"/>
    <x v="6"/>
    <x v="3725"/>
    <x v="3710"/>
  </r>
  <r>
    <n v="3726"/>
    <s v="Howard's End 3.0"/>
    <s v="A week of rehearsal culminating in a staged reading of our three-actor adaptation of &quot;Howards End,&quot; for potential producers."/>
    <x v="16"/>
    <n v="2879"/>
    <x v="0"/>
    <x v="0"/>
    <s v="USD"/>
    <x v="3711"/>
    <x v="3726"/>
    <x v="0"/>
    <x v="67"/>
    <x v="0"/>
    <x v="6"/>
    <x v="2685"/>
    <n v="62.586956521739133"/>
    <x v="1"/>
    <x v="6"/>
    <x v="3726"/>
    <x v="3711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x v="0"/>
    <s v="USD"/>
    <x v="3712"/>
    <x v="3727"/>
    <x v="0"/>
    <x v="51"/>
    <x v="0"/>
    <x v="6"/>
    <x v="1266"/>
    <n v="61.060606060606062"/>
    <x v="1"/>
    <x v="6"/>
    <x v="3727"/>
    <x v="3712"/>
  </r>
  <r>
    <n v="3728"/>
    <s v="Bare Bones Shakespeare 2015-16 Season"/>
    <s v="Bare Bones Shakespeare's first season will start with a DFW school touring show: Romeo and Juliet."/>
    <x v="22"/>
    <n v="1862"/>
    <x v="2"/>
    <x v="0"/>
    <s v="USD"/>
    <x v="3713"/>
    <x v="3728"/>
    <x v="0"/>
    <x v="162"/>
    <x v="1"/>
    <x v="6"/>
    <x v="2686"/>
    <n v="60.064516129032256"/>
    <x v="1"/>
    <x v="6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x v="0"/>
    <s v="USD"/>
    <x v="3714"/>
    <x v="3729"/>
    <x v="0"/>
    <x v="81"/>
    <x v="1"/>
    <x v="6"/>
    <x v="2687"/>
    <n v="72.400000000000006"/>
    <x v="1"/>
    <x v="6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x v="0"/>
    <s v="USD"/>
    <x v="3715"/>
    <x v="3730"/>
    <x v="0"/>
    <x v="29"/>
    <x v="1"/>
    <x v="6"/>
    <x v="709"/>
    <n v="100"/>
    <x v="1"/>
    <x v="6"/>
    <x v="3730"/>
    <x v="3715"/>
  </r>
  <r>
    <n v="3731"/>
    <s v="The Rabbit on the Moon"/>
    <s v="A long distance wrong number leads to love, but with Emily flying in to finally meet, Nick somehow forgot to mention he's blind."/>
    <x v="62"/>
    <n v="620"/>
    <x v="2"/>
    <x v="0"/>
    <s v="USD"/>
    <x v="3716"/>
    <x v="3731"/>
    <x v="0"/>
    <x v="8"/>
    <x v="1"/>
    <x v="6"/>
    <x v="2688"/>
    <n v="51.666666666666664"/>
    <x v="1"/>
    <x v="6"/>
    <x v="3731"/>
    <x v="3716"/>
  </r>
  <r>
    <n v="3732"/>
    <s v="Elektra Bekent - Afstudeervoorstelling"/>
    <s v="Mijn solo voorstelling gaat over Elektra (Sophokles) en hoe zij als jongere alles beleeft en meemaakt!"/>
    <x v="16"/>
    <n v="131"/>
    <x v="2"/>
    <x v="9"/>
    <s v="EUR"/>
    <x v="3717"/>
    <x v="3732"/>
    <x v="0"/>
    <x v="80"/>
    <x v="1"/>
    <x v="6"/>
    <x v="2689"/>
    <n v="32.75"/>
    <x v="1"/>
    <x v="6"/>
    <x v="3732"/>
    <x v="3717"/>
  </r>
  <r>
    <n v="3733"/>
    <s v="laughter in the hood"/>
    <s v="want to donate tickets to residents who live in the community that cant afford the 35.00 price of ticket"/>
    <x v="15"/>
    <n v="0"/>
    <x v="2"/>
    <x v="0"/>
    <s v="USD"/>
    <x v="3718"/>
    <x v="3733"/>
    <x v="0"/>
    <x v="78"/>
    <x v="1"/>
    <x v="6"/>
    <x v="109"/>
    <e v="#DIV/0!"/>
    <x v="1"/>
    <x v="6"/>
    <x v="3733"/>
    <x v="3718"/>
  </r>
  <r>
    <n v="3734"/>
    <s v="Shakespeare in Sarajevo"/>
    <s v="Shakespeare's plays have an important message for the world. Bosnia needs to hear. Bring Shakespeare to Sarajevo! Fund performances!"/>
    <x v="15"/>
    <n v="427"/>
    <x v="2"/>
    <x v="0"/>
    <s v="USD"/>
    <x v="3719"/>
    <x v="3734"/>
    <x v="0"/>
    <x v="63"/>
    <x v="1"/>
    <x v="6"/>
    <x v="2690"/>
    <n v="61"/>
    <x v="1"/>
    <x v="6"/>
    <x v="3734"/>
    <x v="3719"/>
  </r>
  <r>
    <n v="3735"/>
    <s v="Women Beware Women"/>
    <s v="Young Actor's taking on a Jacobean tragedy. Family, betrayal, love, lust, sex and death."/>
    <x v="325"/>
    <n v="20"/>
    <x v="2"/>
    <x v="1"/>
    <s v="GBP"/>
    <x v="3720"/>
    <x v="3735"/>
    <x v="0"/>
    <x v="84"/>
    <x v="1"/>
    <x v="6"/>
    <x v="2691"/>
    <n v="10"/>
    <x v="1"/>
    <x v="6"/>
    <x v="3735"/>
    <x v="3720"/>
  </r>
  <r>
    <n v="3736"/>
    <s v="Hot Dogs a new play by Suhayla El-Bushra"/>
    <s v="Hot Dogs is a new play that tackles sexism in schools and addresses issues that current sex/relationship education fails to."/>
    <x v="15"/>
    <n v="10"/>
    <x v="2"/>
    <x v="1"/>
    <s v="GBP"/>
    <x v="3721"/>
    <x v="3736"/>
    <x v="0"/>
    <x v="29"/>
    <x v="1"/>
    <x v="6"/>
    <x v="886"/>
    <n v="10"/>
    <x v="1"/>
    <x v="6"/>
    <x v="3736"/>
    <x v="3721"/>
  </r>
  <r>
    <n v="3737"/>
    <s v="Measure For Measure"/>
    <s v="The ASU Theatre and Shakespeare Club presents Measure For Measure directed by Jordyn Ochser."/>
    <x v="176"/>
    <n v="150"/>
    <x v="2"/>
    <x v="0"/>
    <s v="USD"/>
    <x v="3722"/>
    <x v="3737"/>
    <x v="0"/>
    <x v="80"/>
    <x v="1"/>
    <x v="6"/>
    <x v="2692"/>
    <n v="37.5"/>
    <x v="1"/>
    <x v="6"/>
    <x v="3737"/>
    <x v="3722"/>
  </r>
  <r>
    <n v="3738"/>
    <s v="'GULF' - a new play by PIVOT THEATRE"/>
    <s v="A filmic, fast-paced exploration of trust, making its debut at Camden People's Theatre this July."/>
    <x v="15"/>
    <n v="270"/>
    <x v="2"/>
    <x v="1"/>
    <s v="GBP"/>
    <x v="3723"/>
    <x v="3738"/>
    <x v="0"/>
    <x v="79"/>
    <x v="1"/>
    <x v="6"/>
    <x v="2693"/>
    <n v="45"/>
    <x v="1"/>
    <x v="6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x v="1"/>
    <s v="GBP"/>
    <x v="3724"/>
    <x v="3739"/>
    <x v="0"/>
    <x v="22"/>
    <x v="1"/>
    <x v="6"/>
    <x v="2694"/>
    <n v="100.625"/>
    <x v="1"/>
    <x v="6"/>
    <x v="3739"/>
    <x v="3724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x v="0"/>
    <s v="USD"/>
    <x v="3725"/>
    <x v="3740"/>
    <x v="0"/>
    <x v="25"/>
    <x v="1"/>
    <x v="6"/>
    <x v="2695"/>
    <n v="25.571428571428573"/>
    <x v="1"/>
    <x v="6"/>
    <x v="3740"/>
    <x v="3725"/>
  </r>
  <r>
    <n v="3741"/>
    <s v="Open House Theater"/>
    <s v="A small community with a love for theater would like to continue. Help the children of this community continue."/>
    <x v="22"/>
    <n v="0"/>
    <x v="2"/>
    <x v="0"/>
    <s v="USD"/>
    <x v="3726"/>
    <x v="3741"/>
    <x v="0"/>
    <x v="78"/>
    <x v="1"/>
    <x v="6"/>
    <x v="109"/>
    <e v="#DIV/0!"/>
    <x v="1"/>
    <x v="6"/>
    <x v="3741"/>
    <x v="3726"/>
  </r>
  <r>
    <n v="3742"/>
    <s v="The Jennings Family Reunion"/>
    <s v="In the midst of dealing with sending their son off to the army, Mitch and Melanie Jennings plan a family reunion to ease their sorrow."/>
    <x v="10"/>
    <n v="100"/>
    <x v="2"/>
    <x v="0"/>
    <s v="USD"/>
    <x v="3727"/>
    <x v="3742"/>
    <x v="0"/>
    <x v="80"/>
    <x v="1"/>
    <x v="6"/>
    <x v="172"/>
    <n v="25"/>
    <x v="1"/>
    <x v="6"/>
    <x v="3742"/>
    <x v="3727"/>
  </r>
  <r>
    <n v="3743"/>
    <s v="Down the Mississippi"/>
    <s v="I'm taking the Adventures of Huckleberry Finn puppet show down the Mississippi River!"/>
    <x v="41"/>
    <n v="0"/>
    <x v="2"/>
    <x v="0"/>
    <s v="USD"/>
    <x v="3728"/>
    <x v="3743"/>
    <x v="0"/>
    <x v="78"/>
    <x v="1"/>
    <x v="6"/>
    <x v="109"/>
    <e v="#DIV/0!"/>
    <x v="1"/>
    <x v="6"/>
    <x v="3743"/>
    <x v="3728"/>
  </r>
  <r>
    <n v="3744"/>
    <s v="The Game's Afoot - Spotlight"/>
    <s v="This summer, The Spotlight Players are celebrating Christmas in July with a presentation of Ken Ludwig's side splitting comedy."/>
    <x v="38"/>
    <n v="0"/>
    <x v="2"/>
    <x v="0"/>
    <s v="USD"/>
    <x v="3729"/>
    <x v="3744"/>
    <x v="0"/>
    <x v="78"/>
    <x v="1"/>
    <x v="6"/>
    <x v="109"/>
    <e v="#DIV/0!"/>
    <x v="1"/>
    <x v="6"/>
    <x v="3744"/>
    <x v="3729"/>
  </r>
  <r>
    <n v="3745"/>
    <s v="Tyke Theatre Web Show"/>
    <s v="Tyke wants to expand her puppet theater show to weekly online web shows and is looking for backers."/>
    <x v="213"/>
    <n v="10"/>
    <x v="2"/>
    <x v="0"/>
    <s v="USD"/>
    <x v="3730"/>
    <x v="3745"/>
    <x v="0"/>
    <x v="29"/>
    <x v="1"/>
    <x v="6"/>
    <x v="709"/>
    <n v="10"/>
    <x v="1"/>
    <x v="6"/>
    <x v="3745"/>
    <x v="3730"/>
  </r>
  <r>
    <n v="3746"/>
    <s v="Stage Play Production - &quot;I Love You to Death&quot;"/>
    <s v="Generational curses CAN be broken...right?"/>
    <x v="0"/>
    <n v="202"/>
    <x v="2"/>
    <x v="0"/>
    <s v="USD"/>
    <x v="3731"/>
    <x v="3746"/>
    <x v="0"/>
    <x v="29"/>
    <x v="1"/>
    <x v="6"/>
    <x v="2696"/>
    <n v="202"/>
    <x v="1"/>
    <x v="6"/>
    <x v="3746"/>
    <x v="3731"/>
  </r>
  <r>
    <n v="3747"/>
    <s v="Counting Stars"/>
    <s v="The world premiere of an astonishing new play by acclaimed writer Atiha Sen Gupta."/>
    <x v="30"/>
    <n v="25"/>
    <x v="2"/>
    <x v="1"/>
    <s v="GBP"/>
    <x v="3732"/>
    <x v="3747"/>
    <x v="0"/>
    <x v="29"/>
    <x v="1"/>
    <x v="6"/>
    <x v="460"/>
    <n v="25"/>
    <x v="1"/>
    <x v="6"/>
    <x v="3747"/>
    <x v="3732"/>
  </r>
  <r>
    <n v="3748"/>
    <s v="CAUCUS! THE MUSICAL"/>
    <s v="An irreverent look at the Iowa Caucuses and the oversized role this undersized state plays in the presidential election process."/>
    <x v="10"/>
    <n v="5176"/>
    <x v="0"/>
    <x v="0"/>
    <s v="USD"/>
    <x v="3733"/>
    <x v="3748"/>
    <x v="0"/>
    <x v="47"/>
    <x v="0"/>
    <x v="40"/>
    <x v="2697"/>
    <n v="99.538461538461533"/>
    <x v="1"/>
    <x v="40"/>
    <x v="3748"/>
    <x v="3733"/>
  </r>
  <r>
    <n v="3749"/>
    <s v="Dante's Capstone Project: Who am I?"/>
    <s v="A night of music, fellowship, and a reflection of my experiences over the past 4 years at Ball State University."/>
    <x v="2"/>
    <n v="525"/>
    <x v="0"/>
    <x v="0"/>
    <s v="USD"/>
    <x v="3734"/>
    <x v="3749"/>
    <x v="0"/>
    <x v="63"/>
    <x v="0"/>
    <x v="40"/>
    <x v="2"/>
    <n v="75"/>
    <x v="1"/>
    <x v="40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x v="0"/>
    <s v="USD"/>
    <x v="3735"/>
    <x v="3750"/>
    <x v="0"/>
    <x v="33"/>
    <x v="0"/>
    <x v="40"/>
    <x v="1004"/>
    <n v="215.25"/>
    <x v="1"/>
    <x v="40"/>
    <x v="3750"/>
    <x v="3735"/>
  </r>
  <r>
    <n v="3751"/>
    <s v="GGC Productions 2016"/>
    <s v="I will be performing in TWO productions to kick off the 2016 season. NEED HELP TO FUND THESE GREAT SHOWS!"/>
    <x v="28"/>
    <n v="1326"/>
    <x v="0"/>
    <x v="0"/>
    <s v="USD"/>
    <x v="3736"/>
    <x v="3751"/>
    <x v="0"/>
    <x v="202"/>
    <x v="0"/>
    <x v="40"/>
    <x v="2698"/>
    <n v="120.54545454545455"/>
    <x v="1"/>
    <x v="40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x v="1"/>
    <s v="GBP"/>
    <x v="3737"/>
    <x v="3752"/>
    <x v="0"/>
    <x v="41"/>
    <x v="0"/>
    <x v="40"/>
    <x v="1246"/>
    <n v="37.666666666666664"/>
    <x v="1"/>
    <x v="40"/>
    <x v="3752"/>
    <x v="3737"/>
  </r>
  <r>
    <n v="3753"/>
    <s v="Wagner in English"/>
    <s v="An English-language production of the opera TannhÃ¤user. Some of the greatest songs ever composed, now with lyrics we can understand."/>
    <x v="10"/>
    <n v="5167"/>
    <x v="0"/>
    <x v="0"/>
    <s v="USD"/>
    <x v="3738"/>
    <x v="3753"/>
    <x v="0"/>
    <x v="209"/>
    <x v="0"/>
    <x v="40"/>
    <x v="2699"/>
    <n v="172.23333333333332"/>
    <x v="1"/>
    <x v="40"/>
    <x v="3753"/>
    <x v="3738"/>
  </r>
  <r>
    <n v="3754"/>
    <s v="Little Shop of Horrors"/>
    <s v="CitÃ© des Arts needs your help in funding their fall production of the hit musical comedy &quot;Little Shop of Horrors.&quot;"/>
    <x v="30"/>
    <n v="3000"/>
    <x v="0"/>
    <x v="0"/>
    <s v="USD"/>
    <x v="3739"/>
    <x v="3754"/>
    <x v="0"/>
    <x v="74"/>
    <x v="0"/>
    <x v="40"/>
    <x v="43"/>
    <n v="111.11111111111111"/>
    <x v="1"/>
    <x v="40"/>
    <x v="3754"/>
    <x v="3739"/>
  </r>
  <r>
    <n v="3755"/>
    <s v="Retro Rhapsody"/>
    <s v="We have formed an innovative company that aims to create musical comedic performances suitable for a range of venues."/>
    <x v="131"/>
    <n v="713"/>
    <x v="0"/>
    <x v="1"/>
    <s v="GBP"/>
    <x v="3740"/>
    <x v="3755"/>
    <x v="0"/>
    <x v="33"/>
    <x v="0"/>
    <x v="40"/>
    <x v="2700"/>
    <n v="25.464285714285715"/>
    <x v="1"/>
    <x v="40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x v="0"/>
    <s v="USD"/>
    <x v="3741"/>
    <x v="3756"/>
    <x v="0"/>
    <x v="57"/>
    <x v="0"/>
    <x v="40"/>
    <x v="2701"/>
    <n v="267.64705882352939"/>
    <x v="1"/>
    <x v="40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x v="0"/>
    <s v="USD"/>
    <x v="3742"/>
    <x v="3757"/>
    <x v="0"/>
    <x v="133"/>
    <x v="0"/>
    <x v="40"/>
    <x v="2702"/>
    <n v="75.959999999999994"/>
    <x v="1"/>
    <x v="40"/>
    <x v="3757"/>
    <x v="3742"/>
  </r>
  <r>
    <n v="3758"/>
    <s v="Luigi's Ladies"/>
    <s v="LUIGI'S LADIES: an original one-woman musical comedy"/>
    <x v="15"/>
    <n v="1535"/>
    <x v="0"/>
    <x v="0"/>
    <s v="USD"/>
    <x v="3743"/>
    <x v="3758"/>
    <x v="0"/>
    <x v="55"/>
    <x v="0"/>
    <x v="40"/>
    <x v="2703"/>
    <n v="59.03846153846154"/>
    <x v="1"/>
    <x v="40"/>
    <x v="3758"/>
    <x v="3743"/>
  </r>
  <r>
    <n v="3759"/>
    <s v="Pared Down Productions"/>
    <s v="A production company specializing in small-scale musicals"/>
    <x v="23"/>
    <n v="4409.7700000000004"/>
    <x v="0"/>
    <x v="0"/>
    <s v="USD"/>
    <x v="3744"/>
    <x v="3759"/>
    <x v="0"/>
    <x v="106"/>
    <x v="0"/>
    <x v="40"/>
    <x v="2704"/>
    <n v="50.111022727272733"/>
    <x v="1"/>
    <x v="40"/>
    <x v="3759"/>
    <x v="3744"/>
  </r>
  <r>
    <n v="3760"/>
    <s v="Song of the Sea"/>
    <s v="Two Shows: SIRENS and The Girl From Bare Cove. A community of artists determined to give voice to survivors of sexual violence."/>
    <x v="10"/>
    <n v="5050.7700000000004"/>
    <x v="0"/>
    <x v="0"/>
    <s v="USD"/>
    <x v="3745"/>
    <x v="3760"/>
    <x v="0"/>
    <x v="110"/>
    <x v="0"/>
    <x v="40"/>
    <x v="2705"/>
    <n v="55.502967032967035"/>
    <x v="1"/>
    <x v="40"/>
    <x v="3760"/>
    <x v="3745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x v="1"/>
    <s v="GBP"/>
    <x v="3746"/>
    <x v="3761"/>
    <x v="0"/>
    <x v="83"/>
    <x v="0"/>
    <x v="40"/>
    <x v="31"/>
    <n v="166.66666666666666"/>
    <x v="1"/>
    <x v="40"/>
    <x v="3761"/>
    <x v="3746"/>
  </r>
  <r>
    <n v="3762"/>
    <s v="iolite the musical"/>
    <s v="We are trying to raise money to perform a musical we have written, called &quot;Iolite&quot;, at the Edinburgh Fringe in 2015."/>
    <x v="21"/>
    <n v="1328"/>
    <x v="0"/>
    <x v="1"/>
    <s v="GBP"/>
    <x v="3747"/>
    <x v="3762"/>
    <x v="0"/>
    <x v="33"/>
    <x v="0"/>
    <x v="40"/>
    <x v="2706"/>
    <n v="47.428571428571431"/>
    <x v="1"/>
    <x v="40"/>
    <x v="3762"/>
    <x v="3747"/>
  </r>
  <r>
    <n v="3763"/>
    <s v="[title of show] â€” The Chicago Storefront Premiere"/>
    <s v="A musical about two guys writing a musical about...two guys writing a musical."/>
    <x v="10"/>
    <n v="5000"/>
    <x v="0"/>
    <x v="0"/>
    <s v="USD"/>
    <x v="3748"/>
    <x v="3763"/>
    <x v="0"/>
    <x v="99"/>
    <x v="0"/>
    <x v="40"/>
    <x v="31"/>
    <n v="64.935064935064929"/>
    <x v="1"/>
    <x v="40"/>
    <x v="3763"/>
    <x v="3748"/>
  </r>
  <r>
    <n v="3764"/>
    <s v="Agape Performing Arts Company, a Ministry of OLG"/>
    <s v="Talented, hard-working performers for Into the Woods JR need your help in renting microphones for our show!"/>
    <x v="15"/>
    <n v="1500"/>
    <x v="0"/>
    <x v="0"/>
    <s v="USD"/>
    <x v="3749"/>
    <x v="3764"/>
    <x v="0"/>
    <x v="74"/>
    <x v="0"/>
    <x v="40"/>
    <x v="31"/>
    <n v="55.555555555555557"/>
    <x v="1"/>
    <x v="40"/>
    <x v="3764"/>
    <x v="3749"/>
  </r>
  <r>
    <n v="3765"/>
    <s v="Before and After"/>
    <s v="An new musical from Laura Grill &amp; Misha Chowdhury about relationships, Relationships, and the moments that change everything."/>
    <x v="39"/>
    <n v="7942"/>
    <x v="0"/>
    <x v="0"/>
    <s v="USD"/>
    <x v="3750"/>
    <x v="3765"/>
    <x v="0"/>
    <x v="329"/>
    <x v="0"/>
    <x v="40"/>
    <x v="2707"/>
    <n v="74.224299065420567"/>
    <x v="1"/>
    <x v="40"/>
    <x v="3765"/>
    <x v="3750"/>
  </r>
  <r>
    <n v="3766"/>
    <s v="Held Momentarily The Musical Takes FringeNYC"/>
    <s v="Trapped on a stalled New York subway, seven strangers realize it's not just the train that's stuck."/>
    <x v="3"/>
    <n v="10265.01"/>
    <x v="0"/>
    <x v="0"/>
    <s v="USD"/>
    <x v="3751"/>
    <x v="3766"/>
    <x v="0"/>
    <x v="93"/>
    <x v="0"/>
    <x v="40"/>
    <x v="2708"/>
    <n v="106.9271875"/>
    <x v="1"/>
    <x v="40"/>
    <x v="3766"/>
    <x v="3751"/>
  </r>
  <r>
    <n v="3767"/>
    <s v="Accidental Artists Lab"/>
    <s v="A ragtag crew collaborating on a live performance for the first time, with music as their medium and NYC as their inspiration."/>
    <x v="13"/>
    <n v="2335"/>
    <x v="0"/>
    <x v="0"/>
    <s v="USD"/>
    <x v="3566"/>
    <x v="3767"/>
    <x v="0"/>
    <x v="66"/>
    <x v="0"/>
    <x v="40"/>
    <x v="2709"/>
    <n v="41.696428571428569"/>
    <x v="1"/>
    <x v="40"/>
    <x v="3767"/>
    <x v="3566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x v="0"/>
    <s v="USD"/>
    <x v="3752"/>
    <x v="3768"/>
    <x v="0"/>
    <x v="6"/>
    <x v="0"/>
    <x v="40"/>
    <x v="2710"/>
    <n v="74.243275862068955"/>
    <x v="1"/>
    <x v="40"/>
    <x v="3768"/>
    <x v="3752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x v="0"/>
    <s v="USD"/>
    <x v="3753"/>
    <x v="3769"/>
    <x v="0"/>
    <x v="41"/>
    <x v="0"/>
    <x v="40"/>
    <x v="31"/>
    <n v="73.333333333333329"/>
    <x v="1"/>
    <x v="40"/>
    <x v="3769"/>
    <x v="3753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x v="1"/>
    <s v="GBP"/>
    <x v="3754"/>
    <x v="3770"/>
    <x v="0"/>
    <x v="9"/>
    <x v="0"/>
    <x v="40"/>
    <x v="31"/>
    <n v="100"/>
    <x v="1"/>
    <x v="40"/>
    <x v="3770"/>
    <x v="3754"/>
  </r>
  <r>
    <n v="3771"/>
    <s v="COME OUT SWINGIN'!"/>
    <s v="I would like to make a demo recording of six songs from COME OUT SWINGIN'!"/>
    <x v="28"/>
    <n v="1460"/>
    <x v="0"/>
    <x v="0"/>
    <s v="USD"/>
    <x v="3755"/>
    <x v="3771"/>
    <x v="0"/>
    <x v="44"/>
    <x v="0"/>
    <x v="40"/>
    <x v="2711"/>
    <n v="38.421052631578945"/>
    <x v="1"/>
    <x v="40"/>
    <x v="3771"/>
    <x v="3755"/>
  </r>
  <r>
    <n v="3772"/>
    <s v="Make &quot;Tonya and Nancy&quot; a Rock Opera!"/>
    <s v="A dark comedy about two girls, one knee, and the 1994 Olympics. Help us make sure &quot;Tonya and Nancy&quot; rocks!"/>
    <x v="10"/>
    <n v="5510"/>
    <x v="0"/>
    <x v="0"/>
    <s v="USD"/>
    <x v="3756"/>
    <x v="3772"/>
    <x v="0"/>
    <x v="51"/>
    <x v="0"/>
    <x v="40"/>
    <x v="1097"/>
    <n v="166.96969696969697"/>
    <x v="1"/>
    <x v="40"/>
    <x v="3772"/>
    <x v="3756"/>
  </r>
  <r>
    <n v="3773"/>
    <s v="Dundee: A Hip-Hopera"/>
    <s v="A dramatic hip-hopera, inspired from monologues written by the performers."/>
    <x v="10"/>
    <n v="5410"/>
    <x v="0"/>
    <x v="0"/>
    <s v="USD"/>
    <x v="3757"/>
    <x v="3773"/>
    <x v="0"/>
    <x v="7"/>
    <x v="0"/>
    <x v="40"/>
    <x v="2123"/>
    <n v="94.912280701754383"/>
    <x v="1"/>
    <x v="40"/>
    <x v="3773"/>
    <x v="3757"/>
  </r>
  <r>
    <n v="3774"/>
    <s v="Mabel Moon Goes to Earth!"/>
    <s v="Mabel Moon and her co-pilot Silvertoes are coming to earth in the form of a 35 minute interactive and educational musical adventure  !"/>
    <x v="30"/>
    <n v="2500"/>
    <x v="0"/>
    <x v="5"/>
    <s v="CAD"/>
    <x v="3758"/>
    <x v="3774"/>
    <x v="0"/>
    <x v="20"/>
    <x v="0"/>
    <x v="40"/>
    <x v="31"/>
    <n v="100"/>
    <x v="1"/>
    <x v="40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x v="0"/>
    <s v="USD"/>
    <x v="3759"/>
    <x v="3775"/>
    <x v="0"/>
    <x v="25"/>
    <x v="0"/>
    <x v="40"/>
    <x v="598"/>
    <n v="143.21428571428572"/>
    <x v="1"/>
    <x v="40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x v="0"/>
    <s v="USD"/>
    <x v="3760"/>
    <x v="3776"/>
    <x v="0"/>
    <x v="225"/>
    <x v="0"/>
    <x v="40"/>
    <x v="2712"/>
    <n v="90.819148936170208"/>
    <x v="1"/>
    <x v="40"/>
    <x v="3776"/>
    <x v="3760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x v="0"/>
    <s v="USD"/>
    <x v="3761"/>
    <x v="3777"/>
    <x v="0"/>
    <x v="211"/>
    <x v="0"/>
    <x v="40"/>
    <x v="2713"/>
    <n v="48.542372881355931"/>
    <x v="1"/>
    <x v="40"/>
    <x v="3777"/>
    <x v="3761"/>
  </r>
  <r>
    <n v="3778"/>
    <s v="Give a Puppet a Hand"/>
    <s v="Sponsor an AVENUE Q puppet for The Barn Players April 2015 production."/>
    <x v="262"/>
    <n v="2521"/>
    <x v="0"/>
    <x v="0"/>
    <s v="USD"/>
    <x v="3762"/>
    <x v="3778"/>
    <x v="0"/>
    <x v="17"/>
    <x v="0"/>
    <x v="40"/>
    <x v="2714"/>
    <n v="70.027777777777771"/>
    <x v="1"/>
    <x v="40"/>
    <x v="3778"/>
    <x v="3762"/>
  </r>
  <r>
    <n v="3779"/>
    <s v="&quot;The Last Adam&quot; A New Musical, NYC reading"/>
    <s v="A fresh, re-telling of the Jesus story for a new generation."/>
    <x v="36"/>
    <n v="15597"/>
    <x v="0"/>
    <x v="0"/>
    <s v="USD"/>
    <x v="3763"/>
    <x v="3779"/>
    <x v="0"/>
    <x v="248"/>
    <x v="0"/>
    <x v="40"/>
    <x v="2715"/>
    <n v="135.62608695652173"/>
    <x v="1"/>
    <x v="40"/>
    <x v="3779"/>
    <x v="3763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x v="0"/>
    <s v="USD"/>
    <x v="3764"/>
    <x v="3780"/>
    <x v="0"/>
    <x v="209"/>
    <x v="0"/>
    <x v="40"/>
    <x v="43"/>
    <n v="100"/>
    <x v="1"/>
    <x v="40"/>
    <x v="3780"/>
    <x v="3764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x v="0"/>
    <s v="USD"/>
    <x v="3765"/>
    <x v="3781"/>
    <x v="0"/>
    <x v="47"/>
    <x v="0"/>
    <x v="40"/>
    <x v="2716"/>
    <n v="94.90384615384616"/>
    <x v="1"/>
    <x v="40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x v="1"/>
    <s v="GBP"/>
    <x v="3766"/>
    <x v="3782"/>
    <x v="0"/>
    <x v="74"/>
    <x v="0"/>
    <x v="40"/>
    <x v="1409"/>
    <n v="75.370370370370367"/>
    <x v="1"/>
    <x v="40"/>
    <x v="3782"/>
    <x v="3766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x v="0"/>
    <s v="USD"/>
    <x v="3767"/>
    <x v="3783"/>
    <x v="0"/>
    <x v="54"/>
    <x v="0"/>
    <x v="40"/>
    <x v="2717"/>
    <n v="64.458333333333329"/>
    <x v="1"/>
    <x v="40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x v="5"/>
    <s v="CAD"/>
    <x v="3768"/>
    <x v="3784"/>
    <x v="0"/>
    <x v="73"/>
    <x v="0"/>
    <x v="40"/>
    <x v="935"/>
    <n v="115"/>
    <x v="1"/>
    <x v="40"/>
    <x v="3784"/>
    <x v="3768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x v="1"/>
    <s v="GBP"/>
    <x v="3769"/>
    <x v="3785"/>
    <x v="0"/>
    <x v="209"/>
    <x v="0"/>
    <x v="40"/>
    <x v="2718"/>
    <n v="100.5"/>
    <x v="1"/>
    <x v="40"/>
    <x v="3785"/>
    <x v="3769"/>
  </r>
  <r>
    <n v="3786"/>
    <s v="Puberty the Musical: Original Cast Recording"/>
    <s v="The brainchild of Coleman Peterson and Janice Gilbert.  The funding will be used to professionally record the songs."/>
    <x v="12"/>
    <n v="6658"/>
    <x v="0"/>
    <x v="0"/>
    <s v="USD"/>
    <x v="3770"/>
    <x v="3786"/>
    <x v="0"/>
    <x v="26"/>
    <x v="0"/>
    <x v="40"/>
    <x v="2719"/>
    <n v="93.774647887323937"/>
    <x v="1"/>
    <x v="40"/>
    <x v="3786"/>
    <x v="3770"/>
  </r>
  <r>
    <n v="3787"/>
    <s v="Happiest Show On Earth Production Sponsor"/>
    <s v="The Happiest Show on Earth is a Disney musical revue to benefit the Make-A-Wish foundation. Funds for production needed."/>
    <x v="18"/>
    <n v="351"/>
    <x v="0"/>
    <x v="0"/>
    <s v="USD"/>
    <x v="3514"/>
    <x v="3787"/>
    <x v="0"/>
    <x v="73"/>
    <x v="0"/>
    <x v="40"/>
    <x v="2720"/>
    <n v="35.1"/>
    <x v="1"/>
    <x v="40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x v="0"/>
    <s v="USD"/>
    <x v="3771"/>
    <x v="3788"/>
    <x v="0"/>
    <x v="29"/>
    <x v="1"/>
    <x v="40"/>
    <x v="886"/>
    <n v="500"/>
    <x v="1"/>
    <x v="40"/>
    <x v="3788"/>
    <x v="3771"/>
  </r>
  <r>
    <n v="3789"/>
    <s v="Austen a New Musical Play"/>
    <s v="This fabulous new play explores the little known love life of England's most famous romantic novelist, Jane Austen."/>
    <x v="424"/>
    <n v="116"/>
    <x v="2"/>
    <x v="1"/>
    <s v="GBP"/>
    <x v="3772"/>
    <x v="3789"/>
    <x v="0"/>
    <x v="80"/>
    <x v="1"/>
    <x v="40"/>
    <x v="2721"/>
    <n v="29"/>
    <x v="1"/>
    <x v="40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x v="0"/>
    <s v="USD"/>
    <x v="3773"/>
    <x v="3790"/>
    <x v="0"/>
    <x v="78"/>
    <x v="1"/>
    <x v="40"/>
    <x v="109"/>
    <e v="#DIV/0!"/>
    <x v="1"/>
    <x v="40"/>
    <x v="3790"/>
    <x v="3773"/>
  </r>
  <r>
    <n v="3791"/>
    <s v="Spin! at The Cumming Playhouse"/>
    <s v="Spin! is an original musical comedy-drama presented by Blue Palm Productions."/>
    <x v="15"/>
    <n v="0"/>
    <x v="2"/>
    <x v="0"/>
    <s v="USD"/>
    <x v="3774"/>
    <x v="3791"/>
    <x v="0"/>
    <x v="78"/>
    <x v="1"/>
    <x v="40"/>
    <x v="109"/>
    <e v="#DIV/0!"/>
    <x v="1"/>
    <x v="40"/>
    <x v="3791"/>
    <x v="3774"/>
  </r>
  <r>
    <n v="3792"/>
    <s v="BorikÃ©n: The Show"/>
    <s v="A cultural and historic journey through Puerto Rico's music and dance!"/>
    <x v="78"/>
    <n v="35"/>
    <x v="2"/>
    <x v="0"/>
    <s v="USD"/>
    <x v="3775"/>
    <x v="3792"/>
    <x v="0"/>
    <x v="84"/>
    <x v="1"/>
    <x v="40"/>
    <x v="1228"/>
    <n v="17.5"/>
    <x v="1"/>
    <x v="40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x v="0"/>
    <s v="USD"/>
    <x v="3776"/>
    <x v="3793"/>
    <x v="0"/>
    <x v="54"/>
    <x v="1"/>
    <x v="40"/>
    <x v="2722"/>
    <n v="174"/>
    <x v="1"/>
    <x v="40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x v="1"/>
    <s v="GBP"/>
    <x v="3777"/>
    <x v="3794"/>
    <x v="0"/>
    <x v="29"/>
    <x v="1"/>
    <x v="40"/>
    <x v="460"/>
    <n v="50"/>
    <x v="1"/>
    <x v="40"/>
    <x v="3794"/>
    <x v="3777"/>
  </r>
  <r>
    <n v="3795"/>
    <s v="Duodeca"/>
    <s v="Poppin Productions are currently entering the development stage of their very first production -  &quot;Duodeca&quot;."/>
    <x v="20"/>
    <n v="10"/>
    <x v="2"/>
    <x v="1"/>
    <s v="GBP"/>
    <x v="3778"/>
    <x v="3795"/>
    <x v="0"/>
    <x v="84"/>
    <x v="1"/>
    <x v="40"/>
    <x v="1312"/>
    <n v="5"/>
    <x v="1"/>
    <x v="40"/>
    <x v="3795"/>
    <x v="3778"/>
  </r>
  <r>
    <n v="3796"/>
    <s v="A Staged Reading of &quot;CALL ME TANIA&quot;"/>
    <s v="Part Psychological Thriller - Part Heartbreaking Drama - Part Spectacular Farce - 100% New American Musical Theatre"/>
    <x v="290"/>
    <n v="1"/>
    <x v="2"/>
    <x v="0"/>
    <s v="USD"/>
    <x v="3779"/>
    <x v="3796"/>
    <x v="0"/>
    <x v="29"/>
    <x v="1"/>
    <x v="40"/>
    <x v="2723"/>
    <n v="1"/>
    <x v="1"/>
    <x v="40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x v="0"/>
    <s v="USD"/>
    <x v="3780"/>
    <x v="3797"/>
    <x v="0"/>
    <x v="77"/>
    <x v="1"/>
    <x v="40"/>
    <x v="2724"/>
    <n v="145.40540540540542"/>
    <x v="1"/>
    <x v="40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x v="0"/>
    <s v="USD"/>
    <x v="3781"/>
    <x v="3798"/>
    <x v="0"/>
    <x v="81"/>
    <x v="1"/>
    <x v="40"/>
    <x v="2725"/>
    <n v="205"/>
    <x v="1"/>
    <x v="40"/>
    <x v="3798"/>
    <x v="3781"/>
  </r>
  <r>
    <n v="3799"/>
    <s v="A Story Once Told"/>
    <s v="An original musical on it's way to the stage in Minneapolis, MN. Feel free to ask any questions."/>
    <x v="3"/>
    <n v="402"/>
    <x v="2"/>
    <x v="0"/>
    <s v="USD"/>
    <x v="3782"/>
    <x v="3799"/>
    <x v="0"/>
    <x v="80"/>
    <x v="1"/>
    <x v="40"/>
    <x v="2726"/>
    <n v="100.5"/>
    <x v="1"/>
    <x v="40"/>
    <x v="3799"/>
    <x v="3782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x v="0"/>
    <s v="USD"/>
    <x v="3783"/>
    <x v="3800"/>
    <x v="0"/>
    <x v="38"/>
    <x v="1"/>
    <x v="40"/>
    <x v="2727"/>
    <n v="55.0625"/>
    <x v="1"/>
    <x v="40"/>
    <x v="3800"/>
    <x v="3783"/>
  </r>
  <r>
    <n v="3801"/>
    <s v="The Imaginary A Musical"/>
    <s v="The Imaginary : A Musical is a new musical adaptation based on the novel written by A.F. Harrold.       TheImaginaryAMusical.com"/>
    <x v="10"/>
    <n v="426"/>
    <x v="2"/>
    <x v="0"/>
    <s v="USD"/>
    <x v="3784"/>
    <x v="3801"/>
    <x v="0"/>
    <x v="82"/>
    <x v="1"/>
    <x v="40"/>
    <x v="2728"/>
    <n v="47.333333333333336"/>
    <x v="1"/>
    <x v="40"/>
    <x v="3801"/>
    <x v="3784"/>
  </r>
  <r>
    <n v="3802"/>
    <s v="The Lost Play of William Shakespeare"/>
    <s v="A musical about how Shakespeare was inspired to write only his own plays after the co-authored play Henry VI was taken."/>
    <x v="9"/>
    <n v="0"/>
    <x v="2"/>
    <x v="0"/>
    <s v="USD"/>
    <x v="3785"/>
    <x v="3802"/>
    <x v="0"/>
    <x v="78"/>
    <x v="1"/>
    <x v="40"/>
    <x v="109"/>
    <e v="#DIV/0!"/>
    <x v="1"/>
    <x v="40"/>
    <x v="3802"/>
    <x v="3785"/>
  </r>
  <r>
    <n v="3803"/>
    <s v="Benjamin Button the Musical Concept Album"/>
    <s v="A fully orchestrated concept album of Benjamin Button the Musical!"/>
    <x v="14"/>
    <n v="2358"/>
    <x v="2"/>
    <x v="0"/>
    <s v="USD"/>
    <x v="3786"/>
    <x v="3803"/>
    <x v="0"/>
    <x v="244"/>
    <x v="1"/>
    <x v="40"/>
    <x v="2729"/>
    <n v="58.95"/>
    <x v="1"/>
    <x v="40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x v="0"/>
    <s v="USD"/>
    <x v="3787"/>
    <x v="3804"/>
    <x v="0"/>
    <x v="78"/>
    <x v="1"/>
    <x v="40"/>
    <x v="109"/>
    <e v="#DIV/0!"/>
    <x v="1"/>
    <x v="40"/>
    <x v="3804"/>
    <x v="3787"/>
  </r>
  <r>
    <n v="3805"/>
    <s v="&quot;Sounds By The River&quot; ( Original Musical)"/>
    <s v="&quot;Sounds By The River&quot; tells the story of a Detroit composer through_x000a_his music, poetry, and dance."/>
    <x v="60"/>
    <n v="3"/>
    <x v="2"/>
    <x v="0"/>
    <s v="USD"/>
    <x v="3788"/>
    <x v="3805"/>
    <x v="0"/>
    <x v="84"/>
    <x v="1"/>
    <x v="40"/>
    <x v="133"/>
    <n v="1.5"/>
    <x v="1"/>
    <x v="40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x v="2"/>
    <s v="AUD"/>
    <x v="3789"/>
    <x v="3806"/>
    <x v="0"/>
    <x v="29"/>
    <x v="1"/>
    <x v="40"/>
    <x v="2730"/>
    <n v="5"/>
    <x v="1"/>
    <x v="40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x v="0"/>
    <s v="USD"/>
    <x v="3790"/>
    <x v="3807"/>
    <x v="0"/>
    <x v="82"/>
    <x v="1"/>
    <x v="40"/>
    <x v="2731"/>
    <n v="50.555555555555557"/>
    <x v="1"/>
    <x v="40"/>
    <x v="3807"/>
    <x v="3790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x v="1"/>
    <s v="GBP"/>
    <x v="3791"/>
    <x v="3808"/>
    <x v="0"/>
    <x v="54"/>
    <x v="0"/>
    <x v="6"/>
    <x v="31"/>
    <n v="41.666666666666664"/>
    <x v="1"/>
    <x v="6"/>
    <x v="3808"/>
    <x v="3791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x v="1"/>
    <s v="GBP"/>
    <x v="3792"/>
    <x v="3809"/>
    <x v="0"/>
    <x v="44"/>
    <x v="0"/>
    <x v="6"/>
    <x v="982"/>
    <n v="53.289473684210527"/>
    <x v="1"/>
    <x v="6"/>
    <x v="3809"/>
    <x v="3792"/>
  </r>
  <r>
    <n v="3810"/>
    <s v="Romeo &amp; Juliet"/>
    <s v="Theater students of UMass present a large-scale theater collaboration that will revolutionize the way you see Shakespeare."/>
    <x v="15"/>
    <n v="1826"/>
    <x v="0"/>
    <x v="0"/>
    <s v="USD"/>
    <x v="3793"/>
    <x v="3810"/>
    <x v="0"/>
    <x v="55"/>
    <x v="0"/>
    <x v="6"/>
    <x v="2732"/>
    <n v="70.230769230769226"/>
    <x v="1"/>
    <x v="6"/>
    <x v="3810"/>
    <x v="3793"/>
  </r>
  <r>
    <n v="3811"/>
    <s v="The Merchant of Venice"/>
    <s v="The University of Exeter Shakespeare Society is touring its acclaimed show The Merchant of Venice to Stratford-upon-Avon!"/>
    <x v="49"/>
    <n v="825"/>
    <x v="0"/>
    <x v="1"/>
    <s v="GBP"/>
    <x v="3794"/>
    <x v="3811"/>
    <x v="0"/>
    <x v="10"/>
    <x v="0"/>
    <x v="6"/>
    <x v="2733"/>
    <n v="43.421052631578945"/>
    <x v="1"/>
    <x v="6"/>
    <x v="3811"/>
    <x v="3794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x v="5"/>
    <s v="CAD"/>
    <x v="2551"/>
    <x v="3812"/>
    <x v="0"/>
    <x v="202"/>
    <x v="0"/>
    <x v="6"/>
    <x v="1708"/>
    <n v="199.18181818181819"/>
    <x v="1"/>
    <x v="6"/>
    <x v="3812"/>
    <x v="2551"/>
  </r>
  <r>
    <n v="3813"/>
    <s v="SUCKIN INJUN"/>
    <s v="A comedic play about hillbilly vampires and the absurdity of judging by appearances. Wanna live forever? Better watch what you drink."/>
    <x v="190"/>
    <n v="2119.9899999999998"/>
    <x v="0"/>
    <x v="0"/>
    <s v="USD"/>
    <x v="3795"/>
    <x v="3813"/>
    <x v="0"/>
    <x v="74"/>
    <x v="0"/>
    <x v="6"/>
    <x v="2734"/>
    <n v="78.518148148148143"/>
    <x v="1"/>
    <x v="6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x v="0"/>
    <s v="USD"/>
    <x v="3532"/>
    <x v="3814"/>
    <x v="0"/>
    <x v="69"/>
    <x v="0"/>
    <x v="6"/>
    <x v="2735"/>
    <n v="61.823529411764703"/>
    <x v="1"/>
    <x v="6"/>
    <x v="3814"/>
    <x v="3532"/>
  </r>
  <r>
    <n v="3815"/>
    <s v="The Canterbury Shakespeare Festival - first season"/>
    <s v="Come and help us make the Canterbury Shakespeare Festival a reality"/>
    <x v="28"/>
    <n v="1000.01"/>
    <x v="0"/>
    <x v="1"/>
    <s v="GBP"/>
    <x v="3796"/>
    <x v="3815"/>
    <x v="0"/>
    <x v="9"/>
    <x v="0"/>
    <x v="6"/>
    <x v="2736"/>
    <n v="50.000500000000002"/>
    <x v="1"/>
    <x v="6"/>
    <x v="3815"/>
    <x v="3796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x v="0"/>
    <s v="USD"/>
    <x v="3797"/>
    <x v="3816"/>
    <x v="0"/>
    <x v="77"/>
    <x v="0"/>
    <x v="6"/>
    <x v="2737"/>
    <n v="48.339729729729726"/>
    <x v="1"/>
    <x v="6"/>
    <x v="3816"/>
    <x v="3797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x v="0"/>
    <s v="USD"/>
    <x v="3798"/>
    <x v="3817"/>
    <x v="0"/>
    <x v="9"/>
    <x v="0"/>
    <x v="6"/>
    <x v="75"/>
    <n v="107.25"/>
    <x v="1"/>
    <x v="6"/>
    <x v="3817"/>
    <x v="3798"/>
  </r>
  <r>
    <n v="3818"/>
    <s v="The AOA Presents: The Maiden of Orleans"/>
    <s v="The Arthurian Order of Avalon is attempting to raise funds to put on the annual Human Chessboard in March 2015!"/>
    <x v="49"/>
    <n v="570"/>
    <x v="0"/>
    <x v="0"/>
    <s v="USD"/>
    <x v="3799"/>
    <x v="3818"/>
    <x v="0"/>
    <x v="73"/>
    <x v="0"/>
    <x v="6"/>
    <x v="2738"/>
    <n v="57"/>
    <x v="1"/>
    <x v="6"/>
    <x v="3818"/>
    <x v="3799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x v="0"/>
    <s v="USD"/>
    <x v="3800"/>
    <x v="3819"/>
    <x v="0"/>
    <x v="55"/>
    <x v="0"/>
    <x v="6"/>
    <x v="201"/>
    <n v="40.92307692307692"/>
    <x v="1"/>
    <x v="6"/>
    <x v="3819"/>
    <x v="3800"/>
  </r>
  <r>
    <n v="3820"/>
    <s v="TUSENTACK THEATRE"/>
    <s v="Tusentack Theatre is a professional theatre company providing opportunities to adults who access Mental Health Services."/>
    <x v="43"/>
    <n v="430"/>
    <x v="0"/>
    <x v="1"/>
    <s v="GBP"/>
    <x v="3801"/>
    <x v="3820"/>
    <x v="0"/>
    <x v="9"/>
    <x v="0"/>
    <x v="6"/>
    <x v="2255"/>
    <n v="21.5"/>
    <x v="1"/>
    <x v="6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x v="0"/>
    <s v="USD"/>
    <x v="3802"/>
    <x v="3821"/>
    <x v="0"/>
    <x v="67"/>
    <x v="0"/>
    <x v="6"/>
    <x v="2739"/>
    <n v="79.543478260869563"/>
    <x v="1"/>
    <x v="6"/>
    <x v="3821"/>
    <x v="3802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x v="12"/>
    <s v="EUR"/>
    <x v="3803"/>
    <x v="3822"/>
    <x v="0"/>
    <x v="88"/>
    <x v="0"/>
    <x v="6"/>
    <x v="2740"/>
    <n v="72.381578947368425"/>
    <x v="1"/>
    <x v="6"/>
    <x v="3822"/>
    <x v="3803"/>
  </r>
  <r>
    <n v="3823"/>
    <s v="FEED"/>
    <s v="Feed, a new play by Garrett Markgraf (based on the novel by M.T. Anderson), Directed by Anna Marck at Oakland University."/>
    <x v="30"/>
    <n v="2650"/>
    <x v="0"/>
    <x v="0"/>
    <s v="USD"/>
    <x v="3804"/>
    <x v="3823"/>
    <x v="0"/>
    <x v="14"/>
    <x v="0"/>
    <x v="6"/>
    <x v="938"/>
    <n v="64.634146341463421"/>
    <x v="1"/>
    <x v="6"/>
    <x v="3823"/>
    <x v="3804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x v="1"/>
    <s v="GBP"/>
    <x v="3805"/>
    <x v="3824"/>
    <x v="0"/>
    <x v="63"/>
    <x v="0"/>
    <x v="6"/>
    <x v="1277"/>
    <n v="38.571428571428569"/>
    <x v="1"/>
    <x v="6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x v="0"/>
    <s v="USD"/>
    <x v="3806"/>
    <x v="3825"/>
    <x v="0"/>
    <x v="72"/>
    <x v="0"/>
    <x v="6"/>
    <x v="2741"/>
    <n v="107.57142857142857"/>
    <x v="1"/>
    <x v="6"/>
    <x v="3825"/>
    <x v="3806"/>
  </r>
  <r>
    <n v="3826"/>
    <s v="DAY OF THE DOG by Blue Sparrow Theatre Company"/>
    <s v="This is the story about the Westons. One family who live with mental illness on a daily basis."/>
    <x v="20"/>
    <n v="715"/>
    <x v="0"/>
    <x v="1"/>
    <s v="GBP"/>
    <x v="3807"/>
    <x v="3826"/>
    <x v="0"/>
    <x v="55"/>
    <x v="0"/>
    <x v="6"/>
    <x v="650"/>
    <n v="27.5"/>
    <x v="1"/>
    <x v="6"/>
    <x v="3826"/>
    <x v="3807"/>
  </r>
  <r>
    <n v="3827"/>
    <s v="BROKEN BISCUITS EDINBURGH"/>
    <s v="IAM TRYING TO TAKE MY DEBUT PLAY BROKEN BISCUITS TO EDINGBURGH FESTIVAL 2015 AND REALLY NEED SOME FUNDING TO HELP ME ACHIEVE THIS GOAL"/>
    <x v="9"/>
    <n v="4580"/>
    <x v="0"/>
    <x v="1"/>
    <s v="GBP"/>
    <x v="3808"/>
    <x v="3827"/>
    <x v="0"/>
    <x v="71"/>
    <x v="0"/>
    <x v="6"/>
    <x v="2742"/>
    <n v="70.461538461538467"/>
    <x v="1"/>
    <x v="6"/>
    <x v="3827"/>
    <x v="3808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x v="0"/>
    <s v="USD"/>
    <x v="3809"/>
    <x v="3828"/>
    <x v="0"/>
    <x v="33"/>
    <x v="0"/>
    <x v="6"/>
    <x v="31"/>
    <n v="178.57142857142858"/>
    <x v="1"/>
    <x v="6"/>
    <x v="3828"/>
    <x v="3809"/>
  </r>
  <r>
    <n v="3829"/>
    <s v="Returning Home."/>
    <s v="A play that illustrates the symptoms of PTSD, shows its effect on families, and demonstrates some of the difficulties of treating it."/>
    <x v="2"/>
    <n v="501"/>
    <x v="0"/>
    <x v="0"/>
    <s v="USD"/>
    <x v="3810"/>
    <x v="3829"/>
    <x v="0"/>
    <x v="22"/>
    <x v="0"/>
    <x v="6"/>
    <x v="20"/>
    <n v="62.625"/>
    <x v="1"/>
    <x v="6"/>
    <x v="3829"/>
    <x v="3810"/>
  </r>
  <r>
    <n v="3830"/>
    <s v="Run Away"/>
    <s v="The Aeon Theatre company is producing another original play by Parker Hale at the Manhattan Reportory Theatre"/>
    <x v="213"/>
    <n v="225"/>
    <x v="0"/>
    <x v="0"/>
    <s v="USD"/>
    <x v="3811"/>
    <x v="3830"/>
    <x v="0"/>
    <x v="83"/>
    <x v="0"/>
    <x v="6"/>
    <x v="2743"/>
    <n v="75"/>
    <x v="1"/>
    <x v="6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x v="0"/>
    <s v="USD"/>
    <x v="3812"/>
    <x v="3831"/>
    <x v="0"/>
    <x v="82"/>
    <x v="0"/>
    <x v="6"/>
    <x v="2744"/>
    <n v="58.901111111111113"/>
    <x v="1"/>
    <x v="6"/>
    <x v="3831"/>
    <x v="3812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x v="0"/>
    <s v="USD"/>
    <x v="3813"/>
    <x v="3832"/>
    <x v="0"/>
    <x v="82"/>
    <x v="0"/>
    <x v="6"/>
    <x v="436"/>
    <n v="139.55555555555554"/>
    <x v="1"/>
    <x v="6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x v="5"/>
    <s v="CAD"/>
    <x v="3814"/>
    <x v="3833"/>
    <x v="0"/>
    <x v="9"/>
    <x v="0"/>
    <x v="6"/>
    <x v="988"/>
    <n v="70"/>
    <x v="1"/>
    <x v="6"/>
    <x v="3833"/>
    <x v="3814"/>
  </r>
  <r>
    <n v="3834"/>
    <s v="Better to Have Loved...?"/>
    <s v="About the impact of addiction on relationships; my play hopes to inspire &amp; support those affected to connect with their own creativity"/>
    <x v="9"/>
    <n v="3271"/>
    <x v="0"/>
    <x v="1"/>
    <s v="GBP"/>
    <x v="3815"/>
    <x v="3834"/>
    <x v="0"/>
    <x v="7"/>
    <x v="0"/>
    <x v="6"/>
    <x v="2745"/>
    <n v="57.385964912280699"/>
    <x v="1"/>
    <x v="6"/>
    <x v="3834"/>
    <x v="3815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x v="1"/>
    <s v="GBP"/>
    <x v="3816"/>
    <x v="3835"/>
    <x v="0"/>
    <x v="22"/>
    <x v="0"/>
    <x v="6"/>
    <x v="583"/>
    <n v="40"/>
    <x v="1"/>
    <x v="6"/>
    <x v="3835"/>
    <x v="3816"/>
  </r>
  <r>
    <n v="3836"/>
    <s v="Home (The Place Where My Stuff Resides)"/>
    <s v="&quot;The surveyor said the foundation was shaky&quot;. A woman finds what it means to rebuild her marriage."/>
    <x v="134"/>
    <n v="900"/>
    <x v="0"/>
    <x v="0"/>
    <s v="USD"/>
    <x v="3817"/>
    <x v="3836"/>
    <x v="0"/>
    <x v="25"/>
    <x v="0"/>
    <x v="6"/>
    <x v="2460"/>
    <n v="64.285714285714292"/>
    <x v="1"/>
    <x v="6"/>
    <x v="3836"/>
    <x v="3817"/>
  </r>
  <r>
    <n v="3837"/>
    <s v="Farcical Elements Presents Boeing-Boeing"/>
    <s v="A high-flying French farce with the thrust of a well-tuned jet engine"/>
    <x v="13"/>
    <n v="2042"/>
    <x v="0"/>
    <x v="1"/>
    <s v="GBP"/>
    <x v="3818"/>
    <x v="3837"/>
    <x v="0"/>
    <x v="57"/>
    <x v="0"/>
    <x v="6"/>
    <x v="426"/>
    <n v="120.11764705882354"/>
    <x v="1"/>
    <x v="6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x v="11"/>
    <s v="SEK"/>
    <x v="3819"/>
    <x v="3838"/>
    <x v="0"/>
    <x v="61"/>
    <x v="0"/>
    <x v="6"/>
    <x v="2746"/>
    <n v="1008.24"/>
    <x v="1"/>
    <x v="6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x v="0"/>
    <s v="USD"/>
    <x v="3820"/>
    <x v="3839"/>
    <x v="0"/>
    <x v="58"/>
    <x v="0"/>
    <x v="6"/>
    <x v="982"/>
    <n v="63.28125"/>
    <x v="1"/>
    <x v="6"/>
    <x v="3839"/>
    <x v="3820"/>
  </r>
  <r>
    <n v="3840"/>
    <s v="Tonight I'll be April"/>
    <s v="A gritty play looking at a modern day relationship, highlighting issues of mental health and abuse suffered by men."/>
    <x v="332"/>
    <n v="65"/>
    <x v="0"/>
    <x v="1"/>
    <s v="GBP"/>
    <x v="3821"/>
    <x v="3840"/>
    <x v="0"/>
    <x v="83"/>
    <x v="0"/>
    <x v="6"/>
    <x v="2747"/>
    <n v="21.666666666666668"/>
    <x v="1"/>
    <x v="6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x v="0"/>
    <s v="USD"/>
    <x v="3822"/>
    <x v="3841"/>
    <x v="1"/>
    <x v="69"/>
    <x v="1"/>
    <x v="6"/>
    <x v="2748"/>
    <n v="25.647058823529413"/>
    <x v="1"/>
    <x v="6"/>
    <x v="3841"/>
    <x v="3822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x v="1"/>
    <s v="GBP"/>
    <x v="3823"/>
    <x v="3842"/>
    <x v="1"/>
    <x v="23"/>
    <x v="1"/>
    <x v="6"/>
    <x v="2749"/>
    <n v="47.695652173913047"/>
    <x v="1"/>
    <x v="6"/>
    <x v="3842"/>
    <x v="3823"/>
  </r>
  <r>
    <n v="3843"/>
    <s v="Vengeance Can Wait"/>
    <s v="Vengeance Can Wait navigates Japanese sub-culture as it charts a dark, twisted and touching, â€œdifferentâ€ kind of love story."/>
    <x v="10"/>
    <n v="1065"/>
    <x v="2"/>
    <x v="0"/>
    <s v="USD"/>
    <x v="3824"/>
    <x v="3843"/>
    <x v="1"/>
    <x v="10"/>
    <x v="1"/>
    <x v="6"/>
    <x v="2750"/>
    <n v="56.05263157894737"/>
    <x v="1"/>
    <x v="6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x v="0"/>
    <s v="USD"/>
    <x v="3825"/>
    <x v="3844"/>
    <x v="1"/>
    <x v="133"/>
    <x v="1"/>
    <x v="6"/>
    <x v="2751"/>
    <n v="81.319999999999993"/>
    <x v="1"/>
    <x v="6"/>
    <x v="3844"/>
    <x v="3825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x v="0"/>
    <s v="USD"/>
    <x v="3826"/>
    <x v="3845"/>
    <x v="1"/>
    <x v="8"/>
    <x v="1"/>
    <x v="6"/>
    <x v="2752"/>
    <n v="70.166666666666671"/>
    <x v="1"/>
    <x v="6"/>
    <x v="3845"/>
    <x v="3826"/>
  </r>
  <r>
    <n v="3846"/>
    <s v="My Insane Shakespeare"/>
    <s v="My Insane Shakespeare. An original play by Arthur Elbakyan premiering October 13th at United Solo, New York City."/>
    <x v="39"/>
    <n v="189"/>
    <x v="2"/>
    <x v="0"/>
    <s v="USD"/>
    <x v="3827"/>
    <x v="3846"/>
    <x v="1"/>
    <x v="22"/>
    <x v="1"/>
    <x v="6"/>
    <x v="837"/>
    <n v="23.625"/>
    <x v="1"/>
    <x v="6"/>
    <x v="3846"/>
    <x v="3827"/>
  </r>
  <r>
    <n v="3847"/>
    <s v="Madame X"/>
    <s v="The production of the original play &quot;Madame X&quot; by Amanda Davison. Inspired by the painting by John Singer Sargent."/>
    <x v="124"/>
    <n v="1697"/>
    <x v="2"/>
    <x v="0"/>
    <s v="USD"/>
    <x v="3828"/>
    <x v="3847"/>
    <x v="1"/>
    <x v="82"/>
    <x v="1"/>
    <x v="6"/>
    <x v="2753"/>
    <n v="188.55555555555554"/>
    <x v="1"/>
    <x v="6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x v="0"/>
    <s v="USD"/>
    <x v="3829"/>
    <x v="3848"/>
    <x v="1"/>
    <x v="68"/>
    <x v="1"/>
    <x v="6"/>
    <x v="2754"/>
    <n v="49.511627906976742"/>
    <x v="1"/>
    <x v="6"/>
    <x v="3848"/>
    <x v="3829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x v="12"/>
    <s v="EUR"/>
    <x v="3830"/>
    <x v="3849"/>
    <x v="1"/>
    <x v="33"/>
    <x v="1"/>
    <x v="6"/>
    <x v="2755"/>
    <n v="75.464285714285708"/>
    <x v="1"/>
    <x v="6"/>
    <x v="3849"/>
    <x v="3830"/>
  </r>
  <r>
    <n v="3850"/>
    <s v="The Vagina Monologues 2015"/>
    <s v="V-Day is a global activist movement to end violence against women and girls."/>
    <x v="28"/>
    <n v="38"/>
    <x v="2"/>
    <x v="0"/>
    <s v="USD"/>
    <x v="3831"/>
    <x v="3850"/>
    <x v="1"/>
    <x v="80"/>
    <x v="1"/>
    <x v="6"/>
    <x v="2756"/>
    <n v="9.5"/>
    <x v="1"/>
    <x v="6"/>
    <x v="3850"/>
    <x v="3831"/>
  </r>
  <r>
    <n v="3851"/>
    <s v="Waving Goodbye"/>
    <s v="A play about the horrible choices we have to make every day. Should we take a risk, or take the road most travelled?"/>
    <x v="30"/>
    <n v="852"/>
    <x v="2"/>
    <x v="1"/>
    <s v="GBP"/>
    <x v="3832"/>
    <x v="3851"/>
    <x v="1"/>
    <x v="54"/>
    <x v="1"/>
    <x v="6"/>
    <x v="2757"/>
    <n v="35.5"/>
    <x v="1"/>
    <x v="6"/>
    <x v="3851"/>
    <x v="3832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x v="0"/>
    <s v="USD"/>
    <x v="3833"/>
    <x v="3852"/>
    <x v="0"/>
    <x v="84"/>
    <x v="1"/>
    <x v="6"/>
    <x v="418"/>
    <n v="10"/>
    <x v="1"/>
    <x v="6"/>
    <x v="3852"/>
    <x v="3833"/>
  </r>
  <r>
    <n v="3853"/>
    <s v="The Original Laughter Therapist"/>
    <s v="A dose of One-woman &quot;Dramedy&quot; to cure those daily blues is just what the doctor ordered!"/>
    <x v="57"/>
    <n v="26"/>
    <x v="2"/>
    <x v="0"/>
    <s v="USD"/>
    <x v="3834"/>
    <x v="3853"/>
    <x v="0"/>
    <x v="84"/>
    <x v="1"/>
    <x v="6"/>
    <x v="2758"/>
    <n v="13"/>
    <x v="1"/>
    <x v="6"/>
    <x v="3853"/>
    <x v="3834"/>
  </r>
  <r>
    <n v="3854"/>
    <s v="The Case Of Soghomon Tehlirian"/>
    <s v="A play dedicated to the 100th anniversary of the Armenian Genocide."/>
    <x v="34"/>
    <n v="1788"/>
    <x v="2"/>
    <x v="0"/>
    <s v="USD"/>
    <x v="3835"/>
    <x v="3854"/>
    <x v="0"/>
    <x v="9"/>
    <x v="1"/>
    <x v="6"/>
    <x v="2759"/>
    <n v="89.4"/>
    <x v="1"/>
    <x v="6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x v="0"/>
    <s v="USD"/>
    <x v="3836"/>
    <x v="3855"/>
    <x v="0"/>
    <x v="29"/>
    <x v="1"/>
    <x v="6"/>
    <x v="453"/>
    <n v="25"/>
    <x v="1"/>
    <x v="6"/>
    <x v="3855"/>
    <x v="3836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x v="0"/>
    <s v="USD"/>
    <x v="3837"/>
    <x v="3856"/>
    <x v="0"/>
    <x v="29"/>
    <x v="1"/>
    <x v="6"/>
    <x v="459"/>
    <n v="1"/>
    <x v="1"/>
    <x v="6"/>
    <x v="3856"/>
    <x v="3837"/>
  </r>
  <r>
    <n v="3857"/>
    <s v="I support Molding Heartz"/>
    <s v="The Ultimate Screenwriting Conference_x000a_is the experience showing screenwriters how to write and sell a screenplay in hollywood!"/>
    <x v="10"/>
    <n v="260"/>
    <x v="2"/>
    <x v="0"/>
    <s v="USD"/>
    <x v="3838"/>
    <x v="3857"/>
    <x v="0"/>
    <x v="80"/>
    <x v="1"/>
    <x v="6"/>
    <x v="2760"/>
    <n v="65"/>
    <x v="1"/>
    <x v="6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x v="1"/>
    <s v="GBP"/>
    <x v="3839"/>
    <x v="3858"/>
    <x v="0"/>
    <x v="29"/>
    <x v="1"/>
    <x v="6"/>
    <x v="172"/>
    <n v="10"/>
    <x v="1"/>
    <x v="6"/>
    <x v="3858"/>
    <x v="3839"/>
  </r>
  <r>
    <n v="3859"/>
    <s v="What Dreams Were Made Of"/>
    <s v="This is a play that will have each and everyone that sees it thinking about the dreams they had growing up. It's a dramady"/>
    <x v="30"/>
    <n v="1"/>
    <x v="2"/>
    <x v="0"/>
    <s v="USD"/>
    <x v="3840"/>
    <x v="3859"/>
    <x v="0"/>
    <x v="29"/>
    <x v="1"/>
    <x v="6"/>
    <x v="167"/>
    <n v="1"/>
    <x v="1"/>
    <x v="6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x v="0"/>
    <s v="USD"/>
    <x v="3841"/>
    <x v="3860"/>
    <x v="0"/>
    <x v="62"/>
    <x v="1"/>
    <x v="6"/>
    <x v="2761"/>
    <n v="81.538461538461533"/>
    <x v="1"/>
    <x v="6"/>
    <x v="3860"/>
    <x v="3841"/>
  </r>
  <r>
    <n v="3861"/>
    <s v="READY OR NOT HERE I COME"/>
    <s v="THE COMING OF THE LORD!"/>
    <x v="13"/>
    <n v="100"/>
    <x v="2"/>
    <x v="0"/>
    <s v="USD"/>
    <x v="3842"/>
    <x v="3861"/>
    <x v="0"/>
    <x v="29"/>
    <x v="1"/>
    <x v="6"/>
    <x v="152"/>
    <n v="100"/>
    <x v="1"/>
    <x v="6"/>
    <x v="3861"/>
    <x v="3842"/>
  </r>
  <r>
    <n v="3862"/>
    <s v="The Container Play"/>
    <s v="The hit immersive theatre experience of England comes to Corpus Christi!"/>
    <x v="51"/>
    <n v="1"/>
    <x v="2"/>
    <x v="0"/>
    <s v="USD"/>
    <x v="3843"/>
    <x v="3862"/>
    <x v="0"/>
    <x v="29"/>
    <x v="1"/>
    <x v="6"/>
    <x v="473"/>
    <n v="1"/>
    <x v="1"/>
    <x v="6"/>
    <x v="3862"/>
    <x v="3843"/>
  </r>
  <r>
    <n v="3863"/>
    <s v="Umma Yemaya"/>
    <s v="Umma Yemaya is  a play that examines the challenges of unconventional love. The Lady  and the Artist create their own world for love."/>
    <x v="12"/>
    <n v="0"/>
    <x v="2"/>
    <x v="0"/>
    <s v="USD"/>
    <x v="3844"/>
    <x v="3863"/>
    <x v="0"/>
    <x v="78"/>
    <x v="1"/>
    <x v="6"/>
    <x v="109"/>
    <e v="#DIV/0!"/>
    <x v="1"/>
    <x v="6"/>
    <x v="3863"/>
    <x v="3844"/>
  </r>
  <r>
    <n v="3864"/>
    <s v="Grammar Land Performances"/>
    <s v="I want to create a theatrical performance of the book Grammar Land and present it at schools to help children learn proper grammar."/>
    <x v="10"/>
    <n v="60"/>
    <x v="2"/>
    <x v="0"/>
    <s v="USD"/>
    <x v="3845"/>
    <x v="3864"/>
    <x v="0"/>
    <x v="83"/>
    <x v="1"/>
    <x v="6"/>
    <x v="444"/>
    <n v="20"/>
    <x v="1"/>
    <x v="6"/>
    <x v="3864"/>
    <x v="3845"/>
  </r>
  <r>
    <n v="3865"/>
    <s v="Fellatia's-Fantastic-Fun-Time-Show"/>
    <s v="Sissy Entertainment delivers a delicious cabaret that blends comedic monologue, song, and traditional sketch comedy."/>
    <x v="425"/>
    <n v="650"/>
    <x v="2"/>
    <x v="5"/>
    <s v="CAD"/>
    <x v="3846"/>
    <x v="3865"/>
    <x v="0"/>
    <x v="25"/>
    <x v="1"/>
    <x v="6"/>
    <x v="2762"/>
    <n v="46.428571428571431"/>
    <x v="1"/>
    <x v="6"/>
    <x v="3865"/>
    <x v="3846"/>
  </r>
  <r>
    <n v="3866"/>
    <s v="a feminine ending, brought to you by the East End Theatre Co"/>
    <s v="A funny, moving, witty piece about a girl, her oboe, and her dreams."/>
    <x v="13"/>
    <n v="11"/>
    <x v="2"/>
    <x v="0"/>
    <s v="USD"/>
    <x v="3847"/>
    <x v="3866"/>
    <x v="0"/>
    <x v="84"/>
    <x v="1"/>
    <x v="6"/>
    <x v="1219"/>
    <n v="5.5"/>
    <x v="1"/>
    <x v="6"/>
    <x v="3866"/>
    <x v="3847"/>
  </r>
  <r>
    <n v="3867"/>
    <s v="RUSSIAN PLAY &quot;HOW TO BE BRAVE&quot;"/>
    <s v="What do you know about Russian Culture? Our project helps the American children to find out about Russian literature."/>
    <x v="13"/>
    <n v="251"/>
    <x v="2"/>
    <x v="0"/>
    <s v="USD"/>
    <x v="3848"/>
    <x v="3867"/>
    <x v="0"/>
    <x v="81"/>
    <x v="1"/>
    <x v="6"/>
    <x v="2763"/>
    <n v="50.2"/>
    <x v="1"/>
    <x v="6"/>
    <x v="3867"/>
    <x v="3848"/>
  </r>
  <r>
    <n v="3868"/>
    <s v="1000 words (Canceled)"/>
    <s v="New collection of music by Scott Evan Davis!"/>
    <x v="10"/>
    <n v="10"/>
    <x v="1"/>
    <x v="1"/>
    <s v="GBP"/>
    <x v="3849"/>
    <x v="3868"/>
    <x v="0"/>
    <x v="29"/>
    <x v="1"/>
    <x v="40"/>
    <x v="418"/>
    <n v="10"/>
    <x v="1"/>
    <x v="40"/>
    <x v="3868"/>
    <x v="3849"/>
  </r>
  <r>
    <n v="3869"/>
    <s v="The Masturbation Musical (Canceled)"/>
    <s v="A Musical about 3 women who pursue their Pleasure and end up finding themselves."/>
    <x v="426"/>
    <n v="452"/>
    <x v="1"/>
    <x v="0"/>
    <s v="USD"/>
    <x v="3850"/>
    <x v="3869"/>
    <x v="0"/>
    <x v="41"/>
    <x v="1"/>
    <x v="40"/>
    <x v="2764"/>
    <n v="30.133333333333333"/>
    <x v="1"/>
    <x v="40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x v="0"/>
    <s v="USD"/>
    <x v="3851"/>
    <x v="3870"/>
    <x v="0"/>
    <x v="73"/>
    <x v="1"/>
    <x v="40"/>
    <x v="2154"/>
    <n v="150"/>
    <x v="1"/>
    <x v="40"/>
    <x v="3870"/>
    <x v="3851"/>
  </r>
  <r>
    <n v="3871"/>
    <s v="Pocket Monsters: A Musical Parody (Canceled)"/>
    <s v="Our musical is finally ready to come to life, and we're raising funds to help make that happen!"/>
    <x v="15"/>
    <n v="40"/>
    <x v="1"/>
    <x v="0"/>
    <s v="USD"/>
    <x v="3852"/>
    <x v="3871"/>
    <x v="0"/>
    <x v="83"/>
    <x v="1"/>
    <x v="40"/>
    <x v="129"/>
    <n v="13.333333333333334"/>
    <x v="1"/>
    <x v="40"/>
    <x v="3871"/>
    <x v="3852"/>
  </r>
  <r>
    <n v="3872"/>
    <s v="Shining Star Players (Canceled)"/>
    <s v="We are a brand new theatrical teen production company, and we need enough money to put on our first musical production."/>
    <x v="36"/>
    <n v="0"/>
    <x v="1"/>
    <x v="0"/>
    <s v="USD"/>
    <x v="3853"/>
    <x v="3872"/>
    <x v="0"/>
    <x v="78"/>
    <x v="1"/>
    <x v="40"/>
    <x v="109"/>
    <e v="#DIV/0!"/>
    <x v="1"/>
    <x v="40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x v="0"/>
    <s v="USD"/>
    <x v="3854"/>
    <x v="3873"/>
    <x v="0"/>
    <x v="78"/>
    <x v="1"/>
    <x v="40"/>
    <x v="109"/>
    <e v="#DIV/0!"/>
    <x v="1"/>
    <x v="40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x v="4"/>
    <s v="NZD"/>
    <x v="3855"/>
    <x v="3874"/>
    <x v="0"/>
    <x v="78"/>
    <x v="1"/>
    <x v="40"/>
    <x v="109"/>
    <e v="#DIV/0!"/>
    <x v="1"/>
    <x v="40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x v="8"/>
    <s v="DKK"/>
    <x v="3856"/>
    <x v="3875"/>
    <x v="0"/>
    <x v="78"/>
    <x v="1"/>
    <x v="40"/>
    <x v="109"/>
    <e v="#DIV/0!"/>
    <x v="1"/>
    <x v="40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x v="1"/>
    <s v="GBP"/>
    <x v="3857"/>
    <x v="3876"/>
    <x v="0"/>
    <x v="67"/>
    <x v="1"/>
    <x v="40"/>
    <x v="2765"/>
    <n v="44.760869565217391"/>
    <x v="1"/>
    <x v="40"/>
    <x v="3876"/>
    <x v="3857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x v="0"/>
    <s v="USD"/>
    <x v="3858"/>
    <x v="3877"/>
    <x v="0"/>
    <x v="25"/>
    <x v="1"/>
    <x v="40"/>
    <x v="2766"/>
    <n v="88.642857142857139"/>
    <x v="1"/>
    <x v="40"/>
    <x v="3877"/>
    <x v="3858"/>
  </r>
  <r>
    <n v="3878"/>
    <s v="Boys In The Arts Scholarship Program (Canceled)"/>
    <s v="Encouraging young males to engage in vocational development in the art of musical theater and related dance classes."/>
    <x v="102"/>
    <n v="10"/>
    <x v="1"/>
    <x v="0"/>
    <s v="USD"/>
    <x v="3859"/>
    <x v="3878"/>
    <x v="0"/>
    <x v="29"/>
    <x v="1"/>
    <x v="40"/>
    <x v="2767"/>
    <n v="10"/>
    <x v="1"/>
    <x v="40"/>
    <x v="3878"/>
    <x v="3859"/>
  </r>
  <r>
    <n v="3879"/>
    <s v="Theatre 'Portable' Royal (Canceled)"/>
    <s v="Theatre â€˜Portableâ€™ Royal is a portable, fully working, 40 seater theatre which will tour the UK and beyond!"/>
    <x v="36"/>
    <n v="0"/>
    <x v="1"/>
    <x v="1"/>
    <s v="GBP"/>
    <x v="3860"/>
    <x v="3879"/>
    <x v="0"/>
    <x v="78"/>
    <x v="1"/>
    <x v="40"/>
    <x v="109"/>
    <e v="#DIV/0!"/>
    <x v="1"/>
    <x v="40"/>
    <x v="3879"/>
    <x v="3860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x v="1"/>
    <s v="GBP"/>
    <x v="3792"/>
    <x v="3880"/>
    <x v="0"/>
    <x v="57"/>
    <x v="1"/>
    <x v="40"/>
    <x v="2768"/>
    <n v="57.647058823529413"/>
    <x v="1"/>
    <x v="40"/>
    <x v="3880"/>
    <x v="3792"/>
  </r>
  <r>
    <n v="3881"/>
    <s v="My Real Mother's Name is... (Canceled)"/>
    <s v="A musical journey coming to the Blue Venue at the 2017 Orlando Fringe Festival!"/>
    <x v="2"/>
    <n v="25"/>
    <x v="1"/>
    <x v="0"/>
    <s v="USD"/>
    <x v="3861"/>
    <x v="3881"/>
    <x v="0"/>
    <x v="29"/>
    <x v="1"/>
    <x v="40"/>
    <x v="152"/>
    <n v="25"/>
    <x v="1"/>
    <x v="40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x v="2"/>
    <s v="AUD"/>
    <x v="3862"/>
    <x v="3882"/>
    <x v="0"/>
    <x v="78"/>
    <x v="1"/>
    <x v="40"/>
    <x v="109"/>
    <e v="#DIV/0!"/>
    <x v="1"/>
    <x v="40"/>
    <x v="3882"/>
    <x v="3862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x v="1"/>
    <s v="GBP"/>
    <x v="3863"/>
    <x v="3883"/>
    <x v="0"/>
    <x v="78"/>
    <x v="1"/>
    <x v="40"/>
    <x v="109"/>
    <e v="#DIV/0!"/>
    <x v="1"/>
    <x v="40"/>
    <x v="3883"/>
    <x v="3863"/>
  </r>
  <r>
    <n v="3884"/>
    <s v="Alive Portrait Of Christ in Pembroke Township, IL (Canceled)"/>
    <s v="The Group M3 is striving to give one of the poorest towns in the country hope again this Easter Holiday."/>
    <x v="3"/>
    <n v="0"/>
    <x v="1"/>
    <x v="0"/>
    <s v="USD"/>
    <x v="3864"/>
    <x v="3884"/>
    <x v="0"/>
    <x v="78"/>
    <x v="1"/>
    <x v="40"/>
    <x v="109"/>
    <e v="#DIV/0!"/>
    <x v="1"/>
    <x v="40"/>
    <x v="3884"/>
    <x v="3864"/>
  </r>
  <r>
    <n v="3885"/>
    <s v="THE SESSIONS - The Beatles at Abbey Road Studios (Canceled)"/>
    <s v="A LIVE musical spectacular theatrical experience of The Beatles recording sessions at Abbey Road Studios."/>
    <x v="427"/>
    <n v="0"/>
    <x v="1"/>
    <x v="0"/>
    <s v="USD"/>
    <x v="3865"/>
    <x v="3885"/>
    <x v="0"/>
    <x v="78"/>
    <x v="1"/>
    <x v="40"/>
    <x v="109"/>
    <e v="#DIV/0!"/>
    <x v="1"/>
    <x v="40"/>
    <x v="3885"/>
    <x v="3865"/>
  </r>
  <r>
    <n v="3886"/>
    <s v="a (Canceled)"/>
    <n v="1"/>
    <x v="3"/>
    <n v="0"/>
    <x v="1"/>
    <x v="2"/>
    <s v="AUD"/>
    <x v="3866"/>
    <x v="3886"/>
    <x v="0"/>
    <x v="78"/>
    <x v="1"/>
    <x v="40"/>
    <x v="109"/>
    <e v="#DIV/0!"/>
    <x v="1"/>
    <x v="40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x v="0"/>
    <s v="USD"/>
    <x v="3867"/>
    <x v="3887"/>
    <x v="0"/>
    <x v="84"/>
    <x v="1"/>
    <x v="40"/>
    <x v="1922"/>
    <n v="17.5"/>
    <x v="1"/>
    <x v="40"/>
    <x v="3887"/>
    <x v="3867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x v="1"/>
    <s v="GBP"/>
    <x v="3868"/>
    <x v="3888"/>
    <x v="0"/>
    <x v="25"/>
    <x v="1"/>
    <x v="6"/>
    <x v="2769"/>
    <n v="38.714285714285715"/>
    <x v="1"/>
    <x v="6"/>
    <x v="3888"/>
    <x v="3868"/>
  </r>
  <r>
    <n v="3889"/>
    <s v="Sherri's Playhouse Present's A Heavenly Hand!"/>
    <s v="A romantic comedy about a girl trying to figure out what to do with her life and an angel who comes to help her."/>
    <x v="6"/>
    <n v="118"/>
    <x v="2"/>
    <x v="0"/>
    <s v="USD"/>
    <x v="3869"/>
    <x v="3889"/>
    <x v="0"/>
    <x v="82"/>
    <x v="1"/>
    <x v="6"/>
    <x v="2770"/>
    <n v="13.111111111111111"/>
    <x v="1"/>
    <x v="6"/>
    <x v="3889"/>
    <x v="3869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x v="0"/>
    <s v="USD"/>
    <x v="3870"/>
    <x v="3890"/>
    <x v="0"/>
    <x v="22"/>
    <x v="1"/>
    <x v="6"/>
    <x v="2771"/>
    <n v="315.5"/>
    <x v="1"/>
    <x v="6"/>
    <x v="3890"/>
    <x v="3870"/>
  </r>
  <r>
    <n v="3891"/>
    <s v="Out of the Box: A Mime Story"/>
    <s v="A comedy about a mime who dreams of becoming a stand up comedian."/>
    <x v="134"/>
    <n v="260"/>
    <x v="2"/>
    <x v="0"/>
    <s v="USD"/>
    <x v="3871"/>
    <x v="3891"/>
    <x v="0"/>
    <x v="63"/>
    <x v="1"/>
    <x v="6"/>
    <x v="2164"/>
    <n v="37.142857142857146"/>
    <x v="1"/>
    <x v="6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x v="0"/>
    <s v="USD"/>
    <x v="3872"/>
    <x v="3892"/>
    <x v="0"/>
    <x v="78"/>
    <x v="1"/>
    <x v="6"/>
    <x v="109"/>
    <e v="#DIV/0!"/>
    <x v="1"/>
    <x v="6"/>
    <x v="3892"/>
    <x v="3872"/>
  </r>
  <r>
    <n v="3893"/>
    <s v="MY PRIVATE REVOLUTION"/>
    <s v="An inspiring story of a young girl's journey from childhood to adulthood told through monologue, dialogue, poetry and music and dance."/>
    <x v="63"/>
    <n v="10775"/>
    <x v="2"/>
    <x v="0"/>
    <s v="USD"/>
    <x v="3873"/>
    <x v="3893"/>
    <x v="0"/>
    <x v="87"/>
    <x v="1"/>
    <x v="6"/>
    <x v="2772"/>
    <n v="128.27380952380952"/>
    <x v="1"/>
    <x v="6"/>
    <x v="3893"/>
    <x v="3873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x v="0"/>
    <s v="USD"/>
    <x v="3874"/>
    <x v="3894"/>
    <x v="0"/>
    <x v="202"/>
    <x v="1"/>
    <x v="6"/>
    <x v="2773"/>
    <n v="47.272727272727273"/>
    <x v="1"/>
    <x v="6"/>
    <x v="3894"/>
    <x v="3874"/>
  </r>
  <r>
    <n v="3895"/>
    <s v="Vestige"/>
    <s v="A Transgender makeup artist calls into question the loyalty of her best friend in a 1980's circus while dealing with her dying mother."/>
    <x v="28"/>
    <n v="50"/>
    <x v="2"/>
    <x v="0"/>
    <s v="USD"/>
    <x v="3875"/>
    <x v="3895"/>
    <x v="0"/>
    <x v="29"/>
    <x v="1"/>
    <x v="6"/>
    <x v="152"/>
    <n v="50"/>
    <x v="1"/>
    <x v="6"/>
    <x v="3895"/>
    <x v="3875"/>
  </r>
  <r>
    <n v="3896"/>
    <s v="Yorick and Company"/>
    <s v="Yorick and Co. is a comedy about a struggling theatre company whose mysterious benefactor starts haunting the show!"/>
    <x v="183"/>
    <n v="170"/>
    <x v="2"/>
    <x v="0"/>
    <s v="USD"/>
    <x v="3876"/>
    <x v="3896"/>
    <x v="0"/>
    <x v="80"/>
    <x v="1"/>
    <x v="6"/>
    <x v="2774"/>
    <n v="42.5"/>
    <x v="1"/>
    <x v="6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x v="4"/>
    <s v="NZD"/>
    <x v="3877"/>
    <x v="3897"/>
    <x v="0"/>
    <x v="73"/>
    <x v="1"/>
    <x v="6"/>
    <x v="2775"/>
    <n v="44"/>
    <x v="1"/>
    <x v="6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x v="1"/>
    <s v="GBP"/>
    <x v="3878"/>
    <x v="3898"/>
    <x v="0"/>
    <x v="38"/>
    <x v="1"/>
    <x v="6"/>
    <x v="397"/>
    <n v="50.875"/>
    <x v="1"/>
    <x v="6"/>
    <x v="3898"/>
    <x v="3878"/>
  </r>
  <r>
    <n v="3899"/>
    <s v="RAIN | a theatrical production of life-changing proportions"/>
    <s v="More than just a play, RAIN is an outreach to hurting people who feel disengaged or rejected by others."/>
    <x v="3"/>
    <n v="125"/>
    <x v="2"/>
    <x v="0"/>
    <s v="USD"/>
    <x v="3879"/>
    <x v="3899"/>
    <x v="0"/>
    <x v="84"/>
    <x v="1"/>
    <x v="6"/>
    <x v="2372"/>
    <n v="62.5"/>
    <x v="1"/>
    <x v="6"/>
    <x v="3899"/>
    <x v="3879"/>
  </r>
  <r>
    <n v="3900"/>
    <s v="HUB Theatre Group presents John Logan's RED"/>
    <s v="HUB Theatre Group collaborates with local artists to present John Logan's RED to the community."/>
    <x v="30"/>
    <n v="135"/>
    <x v="2"/>
    <x v="0"/>
    <s v="USD"/>
    <x v="3880"/>
    <x v="3900"/>
    <x v="0"/>
    <x v="81"/>
    <x v="1"/>
    <x v="6"/>
    <x v="2331"/>
    <n v="27"/>
    <x v="1"/>
    <x v="6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x v="0"/>
    <s v="USD"/>
    <x v="3881"/>
    <x v="3901"/>
    <x v="0"/>
    <x v="29"/>
    <x v="1"/>
    <x v="6"/>
    <x v="1863"/>
    <n v="25"/>
    <x v="1"/>
    <x v="6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x v="1"/>
    <s v="GBP"/>
    <x v="3882"/>
    <x v="3902"/>
    <x v="0"/>
    <x v="162"/>
    <x v="1"/>
    <x v="6"/>
    <x v="2776"/>
    <n v="47.258064516129032"/>
    <x v="1"/>
    <x v="6"/>
    <x v="3902"/>
    <x v="3882"/>
  </r>
  <r>
    <n v="3903"/>
    <s v="Know Thy Law"/>
    <s v="Based on the novel â€œKnow Thy Lawâ€, this powerful play gives the insight and understanding of the power of knowing the law of the land."/>
    <x v="15"/>
    <n v="0"/>
    <x v="2"/>
    <x v="0"/>
    <s v="USD"/>
    <x v="3883"/>
    <x v="3903"/>
    <x v="0"/>
    <x v="78"/>
    <x v="1"/>
    <x v="6"/>
    <x v="109"/>
    <e v="#DIV/0!"/>
    <x v="1"/>
    <x v="6"/>
    <x v="3903"/>
    <x v="3883"/>
  </r>
  <r>
    <n v="3904"/>
    <s v="Black America from Prophets to Pimps"/>
    <s v="A play that will cover 4000 years of black history."/>
    <x v="3"/>
    <n v="3"/>
    <x v="2"/>
    <x v="0"/>
    <s v="USD"/>
    <x v="3884"/>
    <x v="3904"/>
    <x v="0"/>
    <x v="84"/>
    <x v="1"/>
    <x v="6"/>
    <x v="479"/>
    <n v="1.5"/>
    <x v="1"/>
    <x v="6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x v="1"/>
    <s v="GBP"/>
    <x v="3885"/>
    <x v="3905"/>
    <x v="0"/>
    <x v="63"/>
    <x v="1"/>
    <x v="6"/>
    <x v="2777"/>
    <n v="24.714285714285715"/>
    <x v="1"/>
    <x v="6"/>
    <x v="3905"/>
    <x v="3885"/>
  </r>
  <r>
    <n v="3906"/>
    <s v="First Draft Theatre"/>
    <s v="We will workshop, stage and develop new writing, devised work and adaptations. A joyful leap into the possibilities of an idea!"/>
    <x v="15"/>
    <n v="1010"/>
    <x v="2"/>
    <x v="1"/>
    <s v="GBP"/>
    <x v="3886"/>
    <x v="3906"/>
    <x v="0"/>
    <x v="38"/>
    <x v="1"/>
    <x v="6"/>
    <x v="2778"/>
    <n v="63.125"/>
    <x v="1"/>
    <x v="6"/>
    <x v="3906"/>
    <x v="3886"/>
  </r>
  <r>
    <n v="3907"/>
    <s v="Burqa&amp;Rifle: A Drama: Two Women, Two Cultues, Two Histories"/>
    <s v="Burqa&amp;Rifle dramatizes the  encounter between two women -- a vigilante and a convert to Islam."/>
    <x v="28"/>
    <n v="153"/>
    <x v="2"/>
    <x v="0"/>
    <s v="USD"/>
    <x v="3887"/>
    <x v="3907"/>
    <x v="0"/>
    <x v="80"/>
    <x v="1"/>
    <x v="6"/>
    <x v="2779"/>
    <n v="38.25"/>
    <x v="1"/>
    <x v="6"/>
    <x v="3907"/>
    <x v="3887"/>
  </r>
  <r>
    <n v="3908"/>
    <s v="Unconscious Subconscious"/>
    <s v="Death splits apart twin brothers in a questionable car accident. They shared dreams, and now they must share trials in the unknown."/>
    <x v="47"/>
    <n v="65"/>
    <x v="2"/>
    <x v="0"/>
    <s v="USD"/>
    <x v="3888"/>
    <x v="3908"/>
    <x v="0"/>
    <x v="80"/>
    <x v="1"/>
    <x v="6"/>
    <x v="2780"/>
    <n v="16.25"/>
    <x v="1"/>
    <x v="6"/>
    <x v="3908"/>
    <x v="3888"/>
  </r>
  <r>
    <n v="3909"/>
    <s v="Woman2Woman"/>
    <s v="I am trying to put on a gospel comedy stage play that is full of laughter and life lessons as well that will change your life forever,"/>
    <x v="127"/>
    <n v="135"/>
    <x v="2"/>
    <x v="0"/>
    <s v="USD"/>
    <x v="3889"/>
    <x v="3909"/>
    <x v="0"/>
    <x v="80"/>
    <x v="1"/>
    <x v="6"/>
    <x v="2781"/>
    <n v="33.75"/>
    <x v="1"/>
    <x v="6"/>
    <x v="3909"/>
    <x v="3889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x v="0"/>
    <s v="USD"/>
    <x v="3890"/>
    <x v="3910"/>
    <x v="0"/>
    <x v="83"/>
    <x v="1"/>
    <x v="6"/>
    <x v="2782"/>
    <n v="61.666666666666664"/>
    <x v="1"/>
    <x v="6"/>
    <x v="3910"/>
    <x v="3890"/>
  </r>
  <r>
    <n v="3911"/>
    <s v="Ministers of Grace"/>
    <s v="â€˜Ministers of Graceâ€™ imagines what the movie Ghostbusters would be like if written by William Shakespeare."/>
    <x v="6"/>
    <n v="2993"/>
    <x v="2"/>
    <x v="0"/>
    <s v="USD"/>
    <x v="3891"/>
    <x v="3911"/>
    <x v="0"/>
    <x v="17"/>
    <x v="1"/>
    <x v="6"/>
    <x v="2783"/>
    <n v="83.138888888888886"/>
    <x v="1"/>
    <x v="6"/>
    <x v="3911"/>
    <x v="3891"/>
  </r>
  <r>
    <n v="3912"/>
    <s v="JoLee Productions"/>
    <s v="Producing &amp; directing Jake's Women by Neil Simon opening July 9 and running through July 26 for Sonoma Arts Live"/>
    <x v="36"/>
    <n v="1"/>
    <x v="2"/>
    <x v="0"/>
    <s v="USD"/>
    <x v="3892"/>
    <x v="3912"/>
    <x v="0"/>
    <x v="29"/>
    <x v="1"/>
    <x v="6"/>
    <x v="440"/>
    <n v="1"/>
    <x v="1"/>
    <x v="6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x v="0"/>
    <s v="USD"/>
    <x v="3893"/>
    <x v="3913"/>
    <x v="0"/>
    <x v="63"/>
    <x v="1"/>
    <x v="6"/>
    <x v="709"/>
    <n v="142.85714285714286"/>
    <x v="1"/>
    <x v="6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x v="1"/>
    <s v="GBP"/>
    <x v="3894"/>
    <x v="3914"/>
    <x v="0"/>
    <x v="74"/>
    <x v="1"/>
    <x v="6"/>
    <x v="2784"/>
    <n v="33.666666666666664"/>
    <x v="1"/>
    <x v="6"/>
    <x v="3914"/>
    <x v="3894"/>
  </r>
  <r>
    <n v="3915"/>
    <s v="Hardcross"/>
    <s v="Following the enormous success of Hardcross, we are looking for new ways to bring this wonderful play to a wider audience."/>
    <x v="15"/>
    <n v="5"/>
    <x v="2"/>
    <x v="1"/>
    <s v="GBP"/>
    <x v="3895"/>
    <x v="3915"/>
    <x v="0"/>
    <x v="29"/>
    <x v="1"/>
    <x v="6"/>
    <x v="119"/>
    <n v="5"/>
    <x v="1"/>
    <x v="6"/>
    <x v="3915"/>
    <x v="3895"/>
  </r>
  <r>
    <n v="3916"/>
    <s v="Final exam"/>
    <s v="We're a small group of University students who need a little help making our final exam production the best product possible."/>
    <x v="13"/>
    <n v="0"/>
    <x v="2"/>
    <x v="8"/>
    <s v="DKK"/>
    <x v="3896"/>
    <x v="3916"/>
    <x v="0"/>
    <x v="78"/>
    <x v="1"/>
    <x v="6"/>
    <x v="109"/>
    <e v="#DIV/0!"/>
    <x v="1"/>
    <x v="6"/>
    <x v="3916"/>
    <x v="3896"/>
  </r>
  <r>
    <n v="3917"/>
    <s v="Romeo and Juliet by Cry of Curs"/>
    <s v="We place the actors and script to the fore, with productions stripped down to barest level, aiming to make theatre accessible."/>
    <x v="8"/>
    <n v="10"/>
    <x v="2"/>
    <x v="1"/>
    <s v="GBP"/>
    <x v="3897"/>
    <x v="3917"/>
    <x v="0"/>
    <x v="29"/>
    <x v="1"/>
    <x v="6"/>
    <x v="2785"/>
    <n v="10"/>
    <x v="1"/>
    <x v="6"/>
    <x v="3917"/>
    <x v="3897"/>
  </r>
  <r>
    <n v="3918"/>
    <s v="The Singing Teacher"/>
    <s v="A fantastic new comedy coming to the West End 2014.  An Alan Ayckbourn meets Richard Curtis style comedy. Who knew singing was therapy!"/>
    <x v="127"/>
    <n v="120"/>
    <x v="2"/>
    <x v="1"/>
    <s v="GBP"/>
    <x v="3898"/>
    <x v="3918"/>
    <x v="0"/>
    <x v="83"/>
    <x v="1"/>
    <x v="6"/>
    <x v="418"/>
    <n v="40"/>
    <x v="1"/>
    <x v="6"/>
    <x v="3918"/>
    <x v="3898"/>
  </r>
  <r>
    <n v="3919"/>
    <s v="After The Blue"/>
    <s v="Two sisters living in a Cornish seaside town attempt to hide and escape from a life- circle of deceit, abuse, incest and revenge."/>
    <x v="10"/>
    <n v="90"/>
    <x v="2"/>
    <x v="1"/>
    <s v="GBP"/>
    <x v="3899"/>
    <x v="3919"/>
    <x v="0"/>
    <x v="83"/>
    <x v="1"/>
    <x v="6"/>
    <x v="2786"/>
    <n v="30"/>
    <x v="1"/>
    <x v="6"/>
    <x v="3919"/>
    <x v="3899"/>
  </r>
  <r>
    <n v="3920"/>
    <s v="'SCARAMOUCHE JONES'' by Justin Butcher"/>
    <s v="An enthralling tale charting the ecstasies and tragedies behind the seven white masks of centenarian clown,Scaramouche Jones."/>
    <x v="30"/>
    <n v="135"/>
    <x v="2"/>
    <x v="1"/>
    <s v="GBP"/>
    <x v="3900"/>
    <x v="3920"/>
    <x v="0"/>
    <x v="83"/>
    <x v="1"/>
    <x v="6"/>
    <x v="2331"/>
    <n v="45"/>
    <x v="1"/>
    <x v="6"/>
    <x v="3920"/>
    <x v="3900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x v="1"/>
    <s v="GBP"/>
    <x v="3901"/>
    <x v="3921"/>
    <x v="0"/>
    <x v="78"/>
    <x v="1"/>
    <x v="6"/>
    <x v="109"/>
    <e v="#DIV/0!"/>
    <x v="1"/>
    <x v="6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x v="0"/>
    <s v="USD"/>
    <x v="3902"/>
    <x v="3922"/>
    <x v="0"/>
    <x v="79"/>
    <x v="1"/>
    <x v="6"/>
    <x v="2787"/>
    <n v="10.166666666666666"/>
    <x v="1"/>
    <x v="6"/>
    <x v="3922"/>
    <x v="3902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x v="1"/>
    <s v="GBP"/>
    <x v="3903"/>
    <x v="3923"/>
    <x v="0"/>
    <x v="57"/>
    <x v="1"/>
    <x v="6"/>
    <x v="2788"/>
    <n v="81.411764705882348"/>
    <x v="1"/>
    <x v="6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x v="0"/>
    <s v="USD"/>
    <x v="3904"/>
    <x v="3924"/>
    <x v="0"/>
    <x v="244"/>
    <x v="1"/>
    <x v="6"/>
    <x v="2789"/>
    <n v="57.25"/>
    <x v="1"/>
    <x v="6"/>
    <x v="3924"/>
    <x v="3904"/>
  </r>
  <r>
    <n v="3925"/>
    <s v="Help Save High School Theater"/>
    <s v="Help Save High School Theater Program_x000a_Your donations will be used to purchase props, build sets, and costumes."/>
    <x v="325"/>
    <n v="15"/>
    <x v="2"/>
    <x v="0"/>
    <s v="USD"/>
    <x v="3905"/>
    <x v="3925"/>
    <x v="0"/>
    <x v="83"/>
    <x v="1"/>
    <x v="6"/>
    <x v="709"/>
    <n v="5"/>
    <x v="1"/>
    <x v="6"/>
    <x v="3925"/>
    <x v="3905"/>
  </r>
  <r>
    <n v="3926"/>
    <s v="Caryl Churchill's 'Top Girls' - NSW HSC Text"/>
    <s v="Producing syllabus-relevant theatre targeted to HSC students on the NSW Central Coast"/>
    <x v="10"/>
    <n v="15"/>
    <x v="2"/>
    <x v="2"/>
    <s v="AUD"/>
    <x v="3906"/>
    <x v="3926"/>
    <x v="0"/>
    <x v="29"/>
    <x v="1"/>
    <x v="6"/>
    <x v="715"/>
    <n v="15"/>
    <x v="1"/>
    <x v="6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x v="1"/>
    <s v="GBP"/>
    <x v="3907"/>
    <x v="3927"/>
    <x v="0"/>
    <x v="84"/>
    <x v="1"/>
    <x v="6"/>
    <x v="460"/>
    <n v="12.5"/>
    <x v="1"/>
    <x v="6"/>
    <x v="3927"/>
    <x v="3907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x v="0"/>
    <s v="USD"/>
    <x v="3908"/>
    <x v="3928"/>
    <x v="0"/>
    <x v="63"/>
    <x v="1"/>
    <x v="6"/>
    <x v="2790"/>
    <n v="93"/>
    <x v="1"/>
    <x v="6"/>
    <x v="3928"/>
    <x v="3908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x v="0"/>
    <s v="USD"/>
    <x v="3909"/>
    <x v="3929"/>
    <x v="0"/>
    <x v="25"/>
    <x v="1"/>
    <x v="6"/>
    <x v="2791"/>
    <n v="32.357142857142854"/>
    <x v="1"/>
    <x v="6"/>
    <x v="3929"/>
    <x v="3909"/>
  </r>
  <r>
    <n v="3930"/>
    <s v="Foundry Theatre Brisbane"/>
    <s v="We are a new and exciting semi-pro  theatre company who will support &amp; hire local actors &amp; writers in Brisbane &amp; Queensland."/>
    <x v="3"/>
    <n v="0"/>
    <x v="2"/>
    <x v="2"/>
    <s v="AUD"/>
    <x v="3910"/>
    <x v="3930"/>
    <x v="0"/>
    <x v="78"/>
    <x v="1"/>
    <x v="6"/>
    <x v="109"/>
    <e v="#DIV/0!"/>
    <x v="1"/>
    <x v="6"/>
    <x v="3930"/>
    <x v="3910"/>
  </r>
  <r>
    <n v="3931"/>
    <s v="Still I Weep"/>
    <s v="An original stage play designed to bring to light the long-term effects on adult survivors of childhood sexual abuse. We do survive!"/>
    <x v="6"/>
    <n v="0"/>
    <x v="2"/>
    <x v="0"/>
    <s v="USD"/>
    <x v="3911"/>
    <x v="3931"/>
    <x v="0"/>
    <x v="78"/>
    <x v="1"/>
    <x v="6"/>
    <x v="109"/>
    <e v="#DIV/0!"/>
    <x v="1"/>
    <x v="6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x v="0"/>
    <s v="USD"/>
    <x v="3912"/>
    <x v="3932"/>
    <x v="0"/>
    <x v="29"/>
    <x v="1"/>
    <x v="6"/>
    <x v="2792"/>
    <n v="1"/>
    <x v="1"/>
    <x v="6"/>
    <x v="3932"/>
    <x v="3912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x v="0"/>
    <s v="USD"/>
    <x v="3913"/>
    <x v="3933"/>
    <x v="0"/>
    <x v="8"/>
    <x v="1"/>
    <x v="6"/>
    <x v="2793"/>
    <n v="91.833333333333329"/>
    <x v="1"/>
    <x v="6"/>
    <x v="3933"/>
    <x v="3913"/>
  </r>
  <r>
    <n v="3934"/>
    <s v="&quot;A Measure of Normalcy&quot;"/>
    <s v="Lost youth and lost souls struggle to find meaning amid dingy basements, vanishing malls, and a bleak Midwestern summer."/>
    <x v="10"/>
    <n v="550"/>
    <x v="2"/>
    <x v="0"/>
    <s v="USD"/>
    <x v="3914"/>
    <x v="3934"/>
    <x v="0"/>
    <x v="8"/>
    <x v="1"/>
    <x v="6"/>
    <x v="1324"/>
    <n v="45.833333333333336"/>
    <x v="1"/>
    <x v="6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x v="1"/>
    <s v="GBP"/>
    <x v="3915"/>
    <x v="3935"/>
    <x v="0"/>
    <x v="23"/>
    <x v="1"/>
    <x v="6"/>
    <x v="2794"/>
    <n v="57.173913043478258"/>
    <x v="1"/>
    <x v="6"/>
    <x v="3935"/>
    <x v="3915"/>
  </r>
  <r>
    <n v="3936"/>
    <s v="End Breast Cancer"/>
    <s v="This stage play is a true story about one woman's fight against breast cancer while still having to deal with the adversities of life."/>
    <x v="22"/>
    <n v="0"/>
    <x v="2"/>
    <x v="0"/>
    <s v="USD"/>
    <x v="3916"/>
    <x v="3936"/>
    <x v="0"/>
    <x v="78"/>
    <x v="1"/>
    <x v="6"/>
    <x v="109"/>
    <e v="#DIV/0!"/>
    <x v="1"/>
    <x v="6"/>
    <x v="3936"/>
    <x v="3916"/>
  </r>
  <r>
    <n v="3937"/>
    <s v="Fever - a workshop production"/>
    <s v="Support the artists of the new play FEVER: a story of love, friendship and sonnets. Donate to help us develop this production!"/>
    <x v="428"/>
    <n v="2485"/>
    <x v="2"/>
    <x v="0"/>
    <s v="USD"/>
    <x v="3917"/>
    <x v="3937"/>
    <x v="0"/>
    <x v="73"/>
    <x v="1"/>
    <x v="6"/>
    <x v="2795"/>
    <n v="248.5"/>
    <x v="1"/>
    <x v="6"/>
    <x v="3937"/>
    <x v="3917"/>
  </r>
  <r>
    <n v="3938"/>
    <s v="Broken Alley â€”Â Year 3"/>
    <s v="We Kickstarted Broken Alley Theatre in the summer of 2013. It's been an amazing two years. This year, BATx goes bigger than ever."/>
    <x v="429"/>
    <n v="397"/>
    <x v="2"/>
    <x v="0"/>
    <s v="USD"/>
    <x v="3918"/>
    <x v="3938"/>
    <x v="0"/>
    <x v="81"/>
    <x v="1"/>
    <x v="6"/>
    <x v="2796"/>
    <n v="79.400000000000006"/>
    <x v="1"/>
    <x v="6"/>
    <x v="3938"/>
    <x v="3918"/>
  </r>
  <r>
    <n v="3939"/>
    <s v="'Potter.' Funding 2015"/>
    <s v="'Potter.' is a parody of the popular Harry Potter series allowing aspiring actors a chance to work in a professional production."/>
    <x v="10"/>
    <n v="5"/>
    <x v="2"/>
    <x v="2"/>
    <s v="AUD"/>
    <x v="3919"/>
    <x v="3939"/>
    <x v="0"/>
    <x v="29"/>
    <x v="1"/>
    <x v="6"/>
    <x v="370"/>
    <n v="5"/>
    <x v="1"/>
    <x v="6"/>
    <x v="3939"/>
    <x v="3919"/>
  </r>
  <r>
    <n v="3940"/>
    <s v="Attraction"/>
    <s v="A Stage Play that will bring you to the edge of your seat , leave you thinkin and will also have you laughing while enjoyin the talent"/>
    <x v="10"/>
    <n v="11"/>
    <x v="2"/>
    <x v="0"/>
    <s v="USD"/>
    <x v="3920"/>
    <x v="3940"/>
    <x v="0"/>
    <x v="84"/>
    <x v="1"/>
    <x v="6"/>
    <x v="881"/>
    <n v="5.5"/>
    <x v="1"/>
    <x v="6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x v="0"/>
    <s v="USD"/>
    <x v="3921"/>
    <x v="3941"/>
    <x v="0"/>
    <x v="84"/>
    <x v="1"/>
    <x v="6"/>
    <x v="957"/>
    <n v="25"/>
    <x v="1"/>
    <x v="6"/>
    <x v="3941"/>
    <x v="3921"/>
  </r>
  <r>
    <n v="3942"/>
    <s v="Epic Proportions"/>
    <s v="In the 30's, two brothers, Benny and Phil, who go to the Arizona desert to be extras in a huge Biblical epic. Riotous comedy!"/>
    <x v="38"/>
    <n v="0"/>
    <x v="2"/>
    <x v="0"/>
    <s v="USD"/>
    <x v="3922"/>
    <x v="3942"/>
    <x v="0"/>
    <x v="78"/>
    <x v="1"/>
    <x v="6"/>
    <x v="109"/>
    <e v="#DIV/0!"/>
    <x v="1"/>
    <x v="6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x v="0"/>
    <s v="USD"/>
    <x v="3923"/>
    <x v="3943"/>
    <x v="0"/>
    <x v="62"/>
    <x v="1"/>
    <x v="6"/>
    <x v="2797"/>
    <n v="137.07692307692307"/>
    <x v="1"/>
    <x v="6"/>
    <x v="3943"/>
    <x v="3923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x v="0"/>
    <s v="USD"/>
    <x v="3924"/>
    <x v="3944"/>
    <x v="0"/>
    <x v="78"/>
    <x v="1"/>
    <x v="6"/>
    <x v="109"/>
    <e v="#DIV/0!"/>
    <x v="1"/>
    <x v="6"/>
    <x v="3944"/>
    <x v="3924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x v="0"/>
    <s v="USD"/>
    <x v="3925"/>
    <x v="3945"/>
    <x v="0"/>
    <x v="29"/>
    <x v="1"/>
    <x v="6"/>
    <x v="1161"/>
    <n v="5"/>
    <x v="1"/>
    <x v="6"/>
    <x v="3945"/>
    <x v="3925"/>
  </r>
  <r>
    <n v="3946"/>
    <s v="DR. Mecurio's Mythical Marvels &amp; Beastiry"/>
    <s v="Dr. Mecurio's is an original work of fantasy designed and written for the stage."/>
    <x v="12"/>
    <n v="195"/>
    <x v="2"/>
    <x v="0"/>
    <s v="USD"/>
    <x v="3926"/>
    <x v="3946"/>
    <x v="0"/>
    <x v="81"/>
    <x v="1"/>
    <x v="6"/>
    <x v="140"/>
    <n v="39"/>
    <x v="1"/>
    <x v="6"/>
    <x v="3946"/>
    <x v="3926"/>
  </r>
  <r>
    <n v="3947"/>
    <s v="Tell'em I'm Gonna Make It"/>
    <s v="Soon to be known as one of the greatest gospel stage plays of all times. Great hit in New England and now we want to take  it on tour"/>
    <x v="9"/>
    <n v="101"/>
    <x v="2"/>
    <x v="0"/>
    <s v="USD"/>
    <x v="3927"/>
    <x v="3947"/>
    <x v="0"/>
    <x v="84"/>
    <x v="1"/>
    <x v="6"/>
    <x v="2798"/>
    <n v="50.5"/>
    <x v="1"/>
    <x v="6"/>
    <x v="3947"/>
    <x v="3927"/>
  </r>
  <r>
    <n v="3948"/>
    <s v="The Barbican Photography Trip 2015"/>
    <s v="A group of 12 friends, separated by time, space, state borders and oceans want to head to London for the adventure of a lifetime."/>
    <x v="11"/>
    <n v="0"/>
    <x v="2"/>
    <x v="2"/>
    <s v="AUD"/>
    <x v="3928"/>
    <x v="3948"/>
    <x v="0"/>
    <x v="78"/>
    <x v="1"/>
    <x v="6"/>
    <x v="109"/>
    <e v="#DIV/0!"/>
    <x v="1"/>
    <x v="6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x v="2"/>
    <s v="AUD"/>
    <x v="3929"/>
    <x v="3949"/>
    <x v="0"/>
    <x v="58"/>
    <x v="1"/>
    <x v="6"/>
    <x v="2799"/>
    <n v="49.28125"/>
    <x v="1"/>
    <x v="6"/>
    <x v="3949"/>
    <x v="3929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x v="0"/>
    <s v="USD"/>
    <x v="3930"/>
    <x v="3950"/>
    <x v="0"/>
    <x v="29"/>
    <x v="1"/>
    <x v="6"/>
    <x v="895"/>
    <n v="25"/>
    <x v="1"/>
    <x v="6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x v="17"/>
    <s v="EUR"/>
    <x v="3931"/>
    <x v="3951"/>
    <x v="0"/>
    <x v="29"/>
    <x v="1"/>
    <x v="6"/>
    <x v="2800"/>
    <n v="1"/>
    <x v="1"/>
    <x v="6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x v="0"/>
    <s v="USD"/>
    <x v="3932"/>
    <x v="3952"/>
    <x v="0"/>
    <x v="29"/>
    <x v="1"/>
    <x v="6"/>
    <x v="2801"/>
    <n v="25"/>
    <x v="1"/>
    <x v="6"/>
    <x v="3952"/>
    <x v="3932"/>
  </r>
  <r>
    <n v="3953"/>
    <s v="A Time Pirate's Love"/>
    <s v="Actors and actresses are needed to help me create a stage play. A stage play needs to be adapted from the book I wrote."/>
    <x v="430"/>
    <n v="0"/>
    <x v="2"/>
    <x v="0"/>
    <s v="USD"/>
    <x v="3933"/>
    <x v="3953"/>
    <x v="0"/>
    <x v="78"/>
    <x v="1"/>
    <x v="6"/>
    <x v="109"/>
    <e v="#DIV/0!"/>
    <x v="1"/>
    <x v="6"/>
    <x v="3953"/>
    <x v="3933"/>
  </r>
  <r>
    <n v="3954"/>
    <s v="City of Joy"/>
    <s v="Despite hunger and conditions of a Calcutta slum, the people there know that life is precious. They have named it â€˜City of Joy.â€™"/>
    <x v="31"/>
    <n v="0"/>
    <x v="2"/>
    <x v="5"/>
    <s v="CAD"/>
    <x v="3934"/>
    <x v="3954"/>
    <x v="0"/>
    <x v="78"/>
    <x v="1"/>
    <x v="6"/>
    <x v="109"/>
    <e v="#DIV/0!"/>
    <x v="1"/>
    <x v="6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x v="0"/>
    <s v="USD"/>
    <x v="3935"/>
    <x v="3955"/>
    <x v="0"/>
    <x v="22"/>
    <x v="1"/>
    <x v="6"/>
    <x v="2802"/>
    <n v="53.125"/>
    <x v="1"/>
    <x v="6"/>
    <x v="3955"/>
    <x v="3935"/>
  </r>
  <r>
    <n v="3956"/>
    <s v="The Woman in Me"/>
    <s v="This saucy stage play chronicles the highs and lows of my life involving gangs, drugs and prison. The story is a transforming ministry."/>
    <x v="62"/>
    <n v="0"/>
    <x v="2"/>
    <x v="0"/>
    <s v="USD"/>
    <x v="3936"/>
    <x v="3956"/>
    <x v="0"/>
    <x v="78"/>
    <x v="1"/>
    <x v="6"/>
    <x v="109"/>
    <e v="#DIV/0!"/>
    <x v="1"/>
    <x v="6"/>
    <x v="3956"/>
    <x v="3936"/>
  </r>
  <r>
    <n v="3957"/>
    <s v="Yada.Yada.Yada. An Unauthorized Seinfeld Event. 9 in 90"/>
    <s v="A play about something, or maybe nothing. Four actors depicting all 9 seasons of Seinfeld in 90 minutes."/>
    <x v="89"/>
    <n v="7"/>
    <x v="2"/>
    <x v="0"/>
    <s v="USD"/>
    <x v="3937"/>
    <x v="3957"/>
    <x v="0"/>
    <x v="29"/>
    <x v="1"/>
    <x v="6"/>
    <x v="1866"/>
    <n v="7"/>
    <x v="1"/>
    <x v="6"/>
    <x v="3957"/>
    <x v="3937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x v="0"/>
    <s v="USD"/>
    <x v="3938"/>
    <x v="3958"/>
    <x v="0"/>
    <x v="38"/>
    <x v="1"/>
    <x v="6"/>
    <x v="2803"/>
    <n v="40.0625"/>
    <x v="1"/>
    <x v="6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x v="0"/>
    <s v="USD"/>
    <x v="3939"/>
    <x v="3959"/>
    <x v="0"/>
    <x v="8"/>
    <x v="1"/>
    <x v="6"/>
    <x v="695"/>
    <n v="24.333333333333332"/>
    <x v="1"/>
    <x v="6"/>
    <x v="3959"/>
    <x v="3939"/>
  </r>
  <r>
    <n v="3960"/>
    <s v="In The Time of New York"/>
    <s v="You are closer to your dreams than what you expect, your demons will always wait for you to realize them, theyâ€™ll torture you Manny."/>
    <x v="9"/>
    <n v="45"/>
    <x v="2"/>
    <x v="0"/>
    <s v="USD"/>
    <x v="3940"/>
    <x v="3960"/>
    <x v="0"/>
    <x v="80"/>
    <x v="1"/>
    <x v="6"/>
    <x v="1835"/>
    <n v="11.25"/>
    <x v="1"/>
    <x v="6"/>
    <x v="3960"/>
    <x v="3940"/>
  </r>
  <r>
    <n v="3961"/>
    <s v="New Edinburgh play"/>
    <s v="I've written a fun new play exploring the reality of gay stereotypes in 2014 - with accommodation and venue hire it needs some dough :)"/>
    <x v="10"/>
    <n v="21"/>
    <x v="2"/>
    <x v="1"/>
    <s v="GBP"/>
    <x v="3941"/>
    <x v="3961"/>
    <x v="0"/>
    <x v="84"/>
    <x v="1"/>
    <x v="6"/>
    <x v="714"/>
    <n v="10.5"/>
    <x v="1"/>
    <x v="6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x v="1"/>
    <s v="GBP"/>
    <x v="3942"/>
    <x v="3962"/>
    <x v="0"/>
    <x v="83"/>
    <x v="1"/>
    <x v="6"/>
    <x v="2804"/>
    <n v="15"/>
    <x v="1"/>
    <x v="6"/>
    <x v="3962"/>
    <x v="3942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x v="5"/>
    <s v="CAD"/>
    <x v="3943"/>
    <x v="3963"/>
    <x v="0"/>
    <x v="78"/>
    <x v="1"/>
    <x v="6"/>
    <x v="109"/>
    <e v="#DIV/0!"/>
    <x v="1"/>
    <x v="6"/>
    <x v="3963"/>
    <x v="3943"/>
  </r>
  <r>
    <n v="3964"/>
    <s v="MAMA'Z BA-B: The StagePlay"/>
    <s v="&quot;MAMA'Z BA-B&quot; is the story of Marcus Williams who struggles to find a place for himself as a young black male."/>
    <x v="13"/>
    <n v="126"/>
    <x v="2"/>
    <x v="0"/>
    <s v="USD"/>
    <x v="3944"/>
    <x v="3964"/>
    <x v="0"/>
    <x v="83"/>
    <x v="1"/>
    <x v="6"/>
    <x v="2805"/>
    <n v="42"/>
    <x v="1"/>
    <x v="6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x v="0"/>
    <s v="USD"/>
    <x v="3945"/>
    <x v="3965"/>
    <x v="0"/>
    <x v="80"/>
    <x v="1"/>
    <x v="6"/>
    <x v="2100"/>
    <n v="71.25"/>
    <x v="1"/>
    <x v="6"/>
    <x v="3965"/>
    <x v="3945"/>
  </r>
  <r>
    <n v="3966"/>
    <s v="Moroccan National Debate Team"/>
    <s v="MNDT will be the first Moroccan Team in history to participate in the WSDC. the worldâ€™s biggest high school debate tournament."/>
    <x v="51"/>
    <n v="45"/>
    <x v="2"/>
    <x v="0"/>
    <s v="USD"/>
    <x v="3946"/>
    <x v="3966"/>
    <x v="0"/>
    <x v="84"/>
    <x v="1"/>
    <x v="6"/>
    <x v="722"/>
    <n v="22.5"/>
    <x v="1"/>
    <x v="6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x v="0"/>
    <s v="USD"/>
    <x v="3947"/>
    <x v="3967"/>
    <x v="0"/>
    <x v="73"/>
    <x v="1"/>
    <x v="6"/>
    <x v="2806"/>
    <n v="41"/>
    <x v="1"/>
    <x v="6"/>
    <x v="3967"/>
    <x v="3947"/>
  </r>
  <r>
    <n v="3968"/>
    <s v="Scarlet Letters (a play with songs)"/>
    <s v="&quot;On the breast of her gown, in fine red cloth, appeared the letter A.&quot; But what about the rest of the alphabet?"/>
    <x v="10"/>
    <n v="527"/>
    <x v="2"/>
    <x v="0"/>
    <s v="USD"/>
    <x v="3948"/>
    <x v="3968"/>
    <x v="0"/>
    <x v="202"/>
    <x v="1"/>
    <x v="6"/>
    <x v="2807"/>
    <n v="47.909090909090907"/>
    <x v="1"/>
    <x v="6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x v="0"/>
    <s v="USD"/>
    <x v="3949"/>
    <x v="3969"/>
    <x v="0"/>
    <x v="79"/>
    <x v="1"/>
    <x v="6"/>
    <x v="2808"/>
    <n v="35.166666666666664"/>
    <x v="1"/>
    <x v="6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x v="0"/>
    <s v="USD"/>
    <x v="3950"/>
    <x v="3970"/>
    <x v="0"/>
    <x v="84"/>
    <x v="1"/>
    <x v="6"/>
    <x v="2809"/>
    <n v="5.5"/>
    <x v="1"/>
    <x v="6"/>
    <x v="3970"/>
    <x v="3950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x v="0"/>
    <s v="USD"/>
    <x v="3951"/>
    <x v="3971"/>
    <x v="0"/>
    <x v="79"/>
    <x v="1"/>
    <x v="6"/>
    <x v="2810"/>
    <n v="22.666666666666668"/>
    <x v="1"/>
    <x v="6"/>
    <x v="3971"/>
    <x v="3951"/>
  </r>
  <r>
    <n v="3972"/>
    <s v="Valkyrie Theatre Company"/>
    <s v="We're a horror based theatre company in Oklahoma City beginning our first season of shows."/>
    <x v="28"/>
    <n v="211"/>
    <x v="2"/>
    <x v="0"/>
    <s v="USD"/>
    <x v="3952"/>
    <x v="3972"/>
    <x v="0"/>
    <x v="22"/>
    <x v="1"/>
    <x v="6"/>
    <x v="2811"/>
    <n v="26.375"/>
    <x v="1"/>
    <x v="6"/>
    <x v="3972"/>
    <x v="3952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x v="0"/>
    <s v="USD"/>
    <x v="3953"/>
    <x v="3973"/>
    <x v="0"/>
    <x v="77"/>
    <x v="1"/>
    <x v="6"/>
    <x v="2812"/>
    <n v="105.54054054054055"/>
    <x v="1"/>
    <x v="6"/>
    <x v="3973"/>
    <x v="3953"/>
  </r>
  <r>
    <n v="3974"/>
    <s v="The Taming of the Shrew"/>
    <s v="We are performing Shakespeare's &quot;The Taming of the Shrew&quot; in its original Elizabethan setting at the Oxford Shakespeare Festival."/>
    <x v="28"/>
    <n v="320"/>
    <x v="2"/>
    <x v="1"/>
    <s v="GBP"/>
    <x v="3954"/>
    <x v="3974"/>
    <x v="0"/>
    <x v="202"/>
    <x v="1"/>
    <x v="6"/>
    <x v="2149"/>
    <n v="29.09090909090909"/>
    <x v="1"/>
    <x v="6"/>
    <x v="3974"/>
    <x v="3954"/>
  </r>
  <r>
    <n v="3975"/>
    <s v="Moon Over Mangroves"/>
    <s v="Four homeless Key West men are to be given a boat, but fates twist until only the moon and mangroves witness their earthly demise."/>
    <x v="432"/>
    <n v="0"/>
    <x v="2"/>
    <x v="0"/>
    <s v="USD"/>
    <x v="3955"/>
    <x v="3975"/>
    <x v="0"/>
    <x v="78"/>
    <x v="1"/>
    <x v="6"/>
    <x v="109"/>
    <e v="#DIV/0!"/>
    <x v="1"/>
    <x v="6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x v="0"/>
    <s v="USD"/>
    <x v="3956"/>
    <x v="3976"/>
    <x v="0"/>
    <x v="73"/>
    <x v="1"/>
    <x v="6"/>
    <x v="2813"/>
    <n v="62"/>
    <x v="1"/>
    <x v="6"/>
    <x v="3976"/>
    <x v="3956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x v="0"/>
    <s v="USD"/>
    <x v="3957"/>
    <x v="3977"/>
    <x v="0"/>
    <x v="79"/>
    <x v="1"/>
    <x v="6"/>
    <x v="2814"/>
    <n v="217.5"/>
    <x v="1"/>
    <x v="6"/>
    <x v="3977"/>
    <x v="3957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x v="0"/>
    <s v="USD"/>
    <x v="3958"/>
    <x v="3978"/>
    <x v="0"/>
    <x v="22"/>
    <x v="1"/>
    <x v="6"/>
    <x v="2815"/>
    <n v="26.75"/>
    <x v="1"/>
    <x v="6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x v="1"/>
    <s v="GBP"/>
    <x v="3959"/>
    <x v="3979"/>
    <x v="0"/>
    <x v="79"/>
    <x v="1"/>
    <x v="6"/>
    <x v="2816"/>
    <n v="18.333333333333332"/>
    <x v="1"/>
    <x v="6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x v="0"/>
    <s v="USD"/>
    <x v="3960"/>
    <x v="3980"/>
    <x v="0"/>
    <x v="63"/>
    <x v="1"/>
    <x v="6"/>
    <x v="2693"/>
    <n v="64.285714285714292"/>
    <x v="1"/>
    <x v="6"/>
    <x v="3980"/>
    <x v="3960"/>
  </r>
  <r>
    <n v="3981"/>
    <s v="BEIRUT, LADY OF LEBANON"/>
    <s v="A Theatrical Production Celebrating the Lebanese Culture and the Human Spirit in Time of War."/>
    <x v="11"/>
    <n v="1225"/>
    <x v="2"/>
    <x v="0"/>
    <s v="USD"/>
    <x v="3961"/>
    <x v="3981"/>
    <x v="0"/>
    <x v="63"/>
    <x v="1"/>
    <x v="6"/>
    <x v="2817"/>
    <n v="175"/>
    <x v="1"/>
    <x v="6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x v="1"/>
    <s v="GBP"/>
    <x v="3962"/>
    <x v="3982"/>
    <x v="0"/>
    <x v="81"/>
    <x v="1"/>
    <x v="6"/>
    <x v="143"/>
    <n v="34"/>
    <x v="1"/>
    <x v="6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x v="0"/>
    <s v="USD"/>
    <x v="3963"/>
    <x v="3983"/>
    <x v="0"/>
    <x v="67"/>
    <x v="1"/>
    <x v="6"/>
    <x v="2818"/>
    <n v="84.282608695652172"/>
    <x v="1"/>
    <x v="6"/>
    <x v="3983"/>
    <x v="3963"/>
  </r>
  <r>
    <n v="3984"/>
    <s v="Fantastic Mr Fox - Novus Theatre"/>
    <s v="Novus Theatre bring you their new show 'Fantastic Mr Fox'. We hope to improve the pay for our cast and crew through Kickstarter."/>
    <x v="15"/>
    <n v="95"/>
    <x v="2"/>
    <x v="1"/>
    <s v="GBP"/>
    <x v="3964"/>
    <x v="3984"/>
    <x v="0"/>
    <x v="73"/>
    <x v="1"/>
    <x v="6"/>
    <x v="2819"/>
    <n v="9.5"/>
    <x v="1"/>
    <x v="6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x v="0"/>
    <s v="USD"/>
    <x v="3965"/>
    <x v="3985"/>
    <x v="0"/>
    <x v="10"/>
    <x v="1"/>
    <x v="6"/>
    <x v="2803"/>
    <n v="33.736842105263158"/>
    <x v="1"/>
    <x v="6"/>
    <x v="3985"/>
    <x v="3965"/>
  </r>
  <r>
    <n v="3986"/>
    <s v="Hippolytos - Polish Tour"/>
    <s v="After a successful run at London's Cockpit Theatre, we are invited to perform in Gardzienice OPT and at Teatr Polski in Warsaw, Poland."/>
    <x v="10"/>
    <n v="488"/>
    <x v="2"/>
    <x v="1"/>
    <s v="GBP"/>
    <x v="3966"/>
    <x v="3986"/>
    <x v="0"/>
    <x v="62"/>
    <x v="1"/>
    <x v="6"/>
    <x v="2820"/>
    <n v="37.53846153846154"/>
    <x v="1"/>
    <x v="6"/>
    <x v="3986"/>
    <x v="3966"/>
  </r>
  <r>
    <n v="3987"/>
    <s v="Write Now 5"/>
    <s v="Write Now 5 is a new writing festival in south east London promoting new work from emerging playwrights."/>
    <x v="44"/>
    <n v="151"/>
    <x v="2"/>
    <x v="1"/>
    <s v="GBP"/>
    <x v="3967"/>
    <x v="3987"/>
    <x v="0"/>
    <x v="62"/>
    <x v="1"/>
    <x v="6"/>
    <x v="2821"/>
    <n v="11.615384615384615"/>
    <x v="1"/>
    <x v="6"/>
    <x v="3987"/>
    <x v="3967"/>
  </r>
  <r>
    <n v="3988"/>
    <s v="Folk-Tales: What Stories Do Your Folks Tell?"/>
    <s v="An evening of of stories based both in myth and truth."/>
    <x v="15"/>
    <n v="32"/>
    <x v="2"/>
    <x v="0"/>
    <s v="USD"/>
    <x v="3968"/>
    <x v="3988"/>
    <x v="0"/>
    <x v="80"/>
    <x v="1"/>
    <x v="6"/>
    <x v="2822"/>
    <n v="8"/>
    <x v="1"/>
    <x v="6"/>
    <x v="3988"/>
    <x v="3968"/>
  </r>
  <r>
    <n v="3989"/>
    <s v="A Gentleman, A Lady and A Thug"/>
    <s v="I love to write. I have written and published my first book and everyone that read it enjoyed it. My dream is to one day write movies"/>
    <x v="9"/>
    <n v="0"/>
    <x v="2"/>
    <x v="0"/>
    <s v="USD"/>
    <x v="3969"/>
    <x v="3989"/>
    <x v="0"/>
    <x v="78"/>
    <x v="1"/>
    <x v="6"/>
    <x v="109"/>
    <e v="#DIV/0!"/>
    <x v="1"/>
    <x v="6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x v="1"/>
    <s v="GBP"/>
    <x v="3970"/>
    <x v="3990"/>
    <x v="0"/>
    <x v="83"/>
    <x v="1"/>
    <x v="6"/>
    <x v="2823"/>
    <n v="23"/>
    <x v="1"/>
    <x v="6"/>
    <x v="3990"/>
    <x v="3970"/>
  </r>
  <r>
    <n v="3991"/>
    <s v="NTACTheatre - North Texas Actor's Collaborative Theatre"/>
    <s v="North Texas first actor-driven theatre company needs your help"/>
    <x v="2"/>
    <n v="100"/>
    <x v="2"/>
    <x v="0"/>
    <s v="USD"/>
    <x v="3971"/>
    <x v="3991"/>
    <x v="0"/>
    <x v="29"/>
    <x v="1"/>
    <x v="6"/>
    <x v="143"/>
    <n v="100"/>
    <x v="1"/>
    <x v="6"/>
    <x v="3991"/>
    <x v="3971"/>
  </r>
  <r>
    <n v="3992"/>
    <s v="Tearing Down Cabrini-Green, a dynamic social commentary."/>
    <s v="A richly textured and intellectually powerful social commentary about family, community and America."/>
    <x v="3"/>
    <n v="541"/>
    <x v="2"/>
    <x v="0"/>
    <s v="USD"/>
    <x v="3972"/>
    <x v="3992"/>
    <x v="0"/>
    <x v="82"/>
    <x v="1"/>
    <x v="6"/>
    <x v="2824"/>
    <n v="60.111111111111114"/>
    <x v="1"/>
    <x v="6"/>
    <x v="3992"/>
    <x v="3972"/>
  </r>
  <r>
    <n v="3993"/>
    <s v="Invincible Diamonds: A Survivor's Guide"/>
    <s v="I am seeking to turn my collection of urban poetry into a stage play. My desire is to inspire victims to heal."/>
    <x v="63"/>
    <n v="3"/>
    <x v="2"/>
    <x v="0"/>
    <s v="USD"/>
    <x v="3973"/>
    <x v="3993"/>
    <x v="0"/>
    <x v="29"/>
    <x v="1"/>
    <x v="6"/>
    <x v="130"/>
    <n v="3"/>
    <x v="1"/>
    <x v="6"/>
    <x v="3993"/>
    <x v="3973"/>
  </r>
  <r>
    <n v="3994"/>
    <s v="Poles Apart - A Play in 2 Acts"/>
    <s v="Is Henson willing to dare risk a theatrical speaking tour of his North Pole adventures...and more?"/>
    <x v="13"/>
    <n v="5"/>
    <x v="2"/>
    <x v="0"/>
    <s v="USD"/>
    <x v="3974"/>
    <x v="3994"/>
    <x v="0"/>
    <x v="29"/>
    <x v="1"/>
    <x v="6"/>
    <x v="1161"/>
    <n v="5"/>
    <x v="1"/>
    <x v="6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x v="1"/>
    <s v="GBP"/>
    <x v="3975"/>
    <x v="3995"/>
    <x v="0"/>
    <x v="80"/>
    <x v="1"/>
    <x v="6"/>
    <x v="2825"/>
    <n v="17.5"/>
    <x v="1"/>
    <x v="6"/>
    <x v="3995"/>
    <x v="3975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x v="0"/>
    <s v="USD"/>
    <x v="3976"/>
    <x v="3996"/>
    <x v="0"/>
    <x v="57"/>
    <x v="1"/>
    <x v="6"/>
    <x v="2826"/>
    <n v="29.235294117647058"/>
    <x v="1"/>
    <x v="6"/>
    <x v="3996"/>
    <x v="3976"/>
  </r>
  <r>
    <n v="3997"/>
    <s v="'Working Play Title'"/>
    <s v="We aim to produce a Professional Published Play for two days in October 2015 on Fri 30th &amp; Sat 31st with three performances in total."/>
    <x v="9"/>
    <n v="0"/>
    <x v="2"/>
    <x v="1"/>
    <s v="GBP"/>
    <x v="3977"/>
    <x v="3997"/>
    <x v="0"/>
    <x v="78"/>
    <x v="1"/>
    <x v="6"/>
    <x v="109"/>
    <e v="#DIV/0!"/>
    <x v="1"/>
    <x v="6"/>
    <x v="3997"/>
    <x v="3977"/>
  </r>
  <r>
    <n v="3998"/>
    <s v="Forsaken Angels-A New Play"/>
    <s v="Forsaken Angels, a powerful new play by William Leary, author of DCMTA's Best Of 2014 Play Masquerade."/>
    <x v="21"/>
    <n v="715"/>
    <x v="2"/>
    <x v="0"/>
    <s v="USD"/>
    <x v="3978"/>
    <x v="3998"/>
    <x v="0"/>
    <x v="8"/>
    <x v="1"/>
    <x v="6"/>
    <x v="2827"/>
    <n v="59.583333333333336"/>
    <x v="1"/>
    <x v="6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x v="0"/>
    <s v="USD"/>
    <x v="3979"/>
    <x v="3999"/>
    <x v="0"/>
    <x v="25"/>
    <x v="1"/>
    <x v="6"/>
    <x v="2828"/>
    <n v="82.571428571428569"/>
    <x v="1"/>
    <x v="6"/>
    <x v="3999"/>
    <x v="3979"/>
  </r>
  <r>
    <n v="4000"/>
    <s v="The Escorts"/>
    <s v="An Enticing Trip into the World of Assisted Dying"/>
    <x v="6"/>
    <n v="10"/>
    <x v="2"/>
    <x v="0"/>
    <s v="USD"/>
    <x v="3980"/>
    <x v="4000"/>
    <x v="0"/>
    <x v="29"/>
    <x v="1"/>
    <x v="6"/>
    <x v="415"/>
    <n v="10"/>
    <x v="1"/>
    <x v="6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x v="1"/>
    <s v="GBP"/>
    <x v="1748"/>
    <x v="4001"/>
    <x v="0"/>
    <x v="25"/>
    <x v="1"/>
    <x v="6"/>
    <x v="2821"/>
    <n v="32.357142857142854"/>
    <x v="1"/>
    <x v="6"/>
    <x v="4001"/>
    <x v="1748"/>
  </r>
  <r>
    <n v="4002"/>
    <s v="Terry Pratchett's Wyrd Sisters"/>
    <s v="Bring Wyrd Sisters, a comedy of Shakespearean proportions, to small-town Texas. Loosely parodies the â€œScottish Play.â€"/>
    <x v="21"/>
    <n v="23"/>
    <x v="2"/>
    <x v="0"/>
    <s v="USD"/>
    <x v="3981"/>
    <x v="4002"/>
    <x v="0"/>
    <x v="80"/>
    <x v="1"/>
    <x v="6"/>
    <x v="1861"/>
    <n v="5.75"/>
    <x v="1"/>
    <x v="6"/>
    <x v="4002"/>
    <x v="3981"/>
  </r>
  <r>
    <n v="4003"/>
    <s v="MAMA BA-B: The Stage Play"/>
    <s v="&quot;MAMA'Z BA-B&quot; is the story of Marcus Williams who struggles to find a place for himself as a young black male."/>
    <x v="13"/>
    <n v="201"/>
    <x v="2"/>
    <x v="0"/>
    <s v="USD"/>
    <x v="3982"/>
    <x v="4003"/>
    <x v="0"/>
    <x v="84"/>
    <x v="1"/>
    <x v="6"/>
    <x v="2829"/>
    <n v="100.5"/>
    <x v="1"/>
    <x v="6"/>
    <x v="4003"/>
    <x v="3982"/>
  </r>
  <r>
    <n v="4004"/>
    <s v="South Florida Tours"/>
    <s v="Help Launch The Queen Into South Florida!"/>
    <x v="2"/>
    <n v="1"/>
    <x v="2"/>
    <x v="0"/>
    <s v="USD"/>
    <x v="3983"/>
    <x v="4004"/>
    <x v="0"/>
    <x v="29"/>
    <x v="1"/>
    <x v="6"/>
    <x v="418"/>
    <n v="1"/>
    <x v="1"/>
    <x v="6"/>
    <x v="4004"/>
    <x v="3983"/>
  </r>
  <r>
    <n v="4005"/>
    <s v="Bringing more Art to the Community"/>
    <s v="Help us bring more Art to the Community. It's our second production, Fences by August Wilson. Help us make it a success!"/>
    <x v="9"/>
    <n v="40"/>
    <x v="2"/>
    <x v="0"/>
    <s v="USD"/>
    <x v="3984"/>
    <x v="4005"/>
    <x v="0"/>
    <x v="84"/>
    <x v="1"/>
    <x v="6"/>
    <x v="843"/>
    <n v="20"/>
    <x v="1"/>
    <x v="6"/>
    <x v="4005"/>
    <x v="3984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x v="0"/>
    <s v="USD"/>
    <x v="3985"/>
    <x v="4006"/>
    <x v="0"/>
    <x v="29"/>
    <x v="1"/>
    <x v="6"/>
    <x v="440"/>
    <n v="2"/>
    <x v="1"/>
    <x v="6"/>
    <x v="4006"/>
    <x v="3985"/>
  </r>
  <r>
    <n v="4007"/>
    <s v="POLES APART - A PLAY IN 2 ACTS"/>
    <s v="Is the public ready to hear Matt's story? Is he willing to risk public speaking and the waning reputation among his own race?"/>
    <x v="13"/>
    <n v="5"/>
    <x v="2"/>
    <x v="0"/>
    <s v="USD"/>
    <x v="3986"/>
    <x v="4007"/>
    <x v="0"/>
    <x v="29"/>
    <x v="1"/>
    <x v="6"/>
    <x v="1161"/>
    <n v="5"/>
    <x v="1"/>
    <x v="6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x v="1"/>
    <s v="GBP"/>
    <x v="3987"/>
    <x v="4008"/>
    <x v="0"/>
    <x v="80"/>
    <x v="1"/>
    <x v="6"/>
    <x v="733"/>
    <n v="15"/>
    <x v="1"/>
    <x v="6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x v="1"/>
    <s v="GBP"/>
    <x v="3988"/>
    <x v="4009"/>
    <x v="0"/>
    <x v="83"/>
    <x v="1"/>
    <x v="6"/>
    <x v="2830"/>
    <n v="25"/>
    <x v="1"/>
    <x v="6"/>
    <x v="4009"/>
    <x v="3988"/>
  </r>
  <r>
    <n v="4010"/>
    <s v="The Connection Play 2014"/>
    <s v="JUNTO Productions is proud to present our first production, the premiere of The Connection, a play by Jeffrey Paul."/>
    <x v="312"/>
    <n v="1742"/>
    <x v="2"/>
    <x v="0"/>
    <s v="USD"/>
    <x v="3989"/>
    <x v="4010"/>
    <x v="0"/>
    <x v="44"/>
    <x v="1"/>
    <x v="6"/>
    <x v="2831"/>
    <n v="45.842105263157897"/>
    <x v="1"/>
    <x v="6"/>
    <x v="4010"/>
    <x v="3989"/>
  </r>
  <r>
    <n v="4011"/>
    <s v="Just Bryan, a radio drama"/>
    <s v="Radio drama about a failed comedian with the help of his Dictaphone friend Alan, tries to become a success whilst fighting his demons."/>
    <x v="49"/>
    <n v="19"/>
    <x v="2"/>
    <x v="1"/>
    <s v="GBP"/>
    <x v="3990"/>
    <x v="4011"/>
    <x v="0"/>
    <x v="80"/>
    <x v="1"/>
    <x v="6"/>
    <x v="2832"/>
    <n v="4.75"/>
    <x v="1"/>
    <x v="6"/>
    <x v="4011"/>
    <x v="3990"/>
  </r>
  <r>
    <n v="4012"/>
    <s v="The Butterfly Catcher"/>
    <s v="LEELA IS A 14 YEAR OLD GIRL. JONAH IS A 56 YEAR OLD MAN. IT'S BEEN GOING ON FOR 3 YEARS. HERE COMES THE NIGHT OF VIOLENT RECKONING."/>
    <x v="435"/>
    <n v="0"/>
    <x v="2"/>
    <x v="1"/>
    <s v="GBP"/>
    <x v="3991"/>
    <x v="4012"/>
    <x v="0"/>
    <x v="78"/>
    <x v="1"/>
    <x v="6"/>
    <x v="109"/>
    <e v="#DIV/0!"/>
    <x v="1"/>
    <x v="6"/>
    <x v="4012"/>
    <x v="3991"/>
  </r>
  <r>
    <n v="4013"/>
    <s v="Harriet Tubman Woman Of Faith"/>
    <s v="Harriet Tubman Woman of Faith is a remarkable narrative about the life and faith of Harriet Tubman, told through a dream of a teenager."/>
    <x v="13"/>
    <n v="26"/>
    <x v="2"/>
    <x v="0"/>
    <s v="USD"/>
    <x v="3992"/>
    <x v="4013"/>
    <x v="0"/>
    <x v="84"/>
    <x v="1"/>
    <x v="6"/>
    <x v="698"/>
    <n v="13"/>
    <x v="1"/>
    <x v="6"/>
    <x v="4013"/>
    <x v="3992"/>
  </r>
  <r>
    <n v="4014"/>
    <s v="Ministry theater"/>
    <s v="I am trying to put together a ministry theater company for junior / high schoolers that which puts on free shows in the SoCal area."/>
    <x v="7"/>
    <n v="0"/>
    <x v="2"/>
    <x v="0"/>
    <s v="USD"/>
    <x v="3993"/>
    <x v="4014"/>
    <x v="0"/>
    <x v="78"/>
    <x v="1"/>
    <x v="6"/>
    <x v="109"/>
    <e v="#DIV/0!"/>
    <x v="1"/>
    <x v="6"/>
    <x v="4014"/>
    <x v="3993"/>
  </r>
  <r>
    <n v="4015"/>
    <s v="Shakespeare In The Park"/>
    <s v="FREE Shakespeare In the Park in Bergen County, NJ on July 24, 25, 31, and August 1. We need your support to help keep our show FREE"/>
    <x v="39"/>
    <n v="1"/>
    <x v="2"/>
    <x v="0"/>
    <s v="USD"/>
    <x v="3994"/>
    <x v="4015"/>
    <x v="0"/>
    <x v="29"/>
    <x v="1"/>
    <x v="6"/>
    <x v="107"/>
    <n v="1"/>
    <x v="1"/>
    <x v="6"/>
    <x v="4015"/>
    <x v="3994"/>
  </r>
  <r>
    <n v="4016"/>
    <s v="MENTAL Play"/>
    <s v="A new play and project exploring challenges faced by young adults struggling with mental health issues in contemporary Britain."/>
    <x v="2"/>
    <n v="70"/>
    <x v="2"/>
    <x v="1"/>
    <s v="GBP"/>
    <x v="3995"/>
    <x v="4016"/>
    <x v="0"/>
    <x v="63"/>
    <x v="1"/>
    <x v="6"/>
    <x v="111"/>
    <n v="10"/>
    <x v="1"/>
    <x v="6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x v="0"/>
    <s v="USD"/>
    <x v="3996"/>
    <x v="4017"/>
    <x v="0"/>
    <x v="84"/>
    <x v="1"/>
    <x v="6"/>
    <x v="857"/>
    <n v="52.5"/>
    <x v="1"/>
    <x v="6"/>
    <x v="4017"/>
    <x v="3996"/>
  </r>
  <r>
    <n v="4018"/>
    <s v="Time Please Fringe"/>
    <s v="Funding for a production of Time Please at the Brighton Fringe 2017... and beyond."/>
    <x v="15"/>
    <n v="130"/>
    <x v="2"/>
    <x v="1"/>
    <s v="GBP"/>
    <x v="3997"/>
    <x v="4018"/>
    <x v="0"/>
    <x v="80"/>
    <x v="1"/>
    <x v="6"/>
    <x v="2780"/>
    <n v="32.5"/>
    <x v="1"/>
    <x v="6"/>
    <x v="4018"/>
    <x v="3997"/>
  </r>
  <r>
    <n v="4019"/>
    <s v="We Don't Play Fight"/>
    <s v="Finally a crossover of the arts takes place! Theater &amp; LIVE Pro Wrestling. A unique story featuring TV Pro Wrestling without the TV."/>
    <x v="8"/>
    <n v="29"/>
    <x v="2"/>
    <x v="0"/>
    <s v="USD"/>
    <x v="3998"/>
    <x v="4019"/>
    <x v="0"/>
    <x v="80"/>
    <x v="1"/>
    <x v="6"/>
    <x v="2833"/>
    <n v="7.25"/>
    <x v="1"/>
    <x v="6"/>
    <x v="4019"/>
    <x v="3998"/>
  </r>
  <r>
    <n v="4020"/>
    <s v="Those That Fly"/>
    <s v="Having lived her whole life in the midst of a civil war, 11 year old Leyla dreams of being a pilot so she may fly her family to safety."/>
    <x v="20"/>
    <n v="100"/>
    <x v="2"/>
    <x v="0"/>
    <s v="USD"/>
    <x v="3999"/>
    <x v="4020"/>
    <x v="0"/>
    <x v="83"/>
    <x v="1"/>
    <x v="6"/>
    <x v="2834"/>
    <n v="33.333333333333336"/>
    <x v="1"/>
    <x v="6"/>
    <x v="4020"/>
    <x v="3999"/>
  </r>
  <r>
    <n v="4021"/>
    <s v="Angels in Houston"/>
    <s v="Help a group of actors end bigotry in Houston, TX by supporting a  full production of Angels in America."/>
    <x v="36"/>
    <n v="125"/>
    <x v="2"/>
    <x v="0"/>
    <s v="USD"/>
    <x v="4000"/>
    <x v="4021"/>
    <x v="0"/>
    <x v="84"/>
    <x v="1"/>
    <x v="6"/>
    <x v="1863"/>
    <n v="62.5"/>
    <x v="1"/>
    <x v="6"/>
    <x v="4021"/>
    <x v="4000"/>
  </r>
  <r>
    <n v="4022"/>
    <s v="The Merchant of Venice as Shakespeare Heard It"/>
    <s v="Help us produce a video of the first Original Pronunciation Merchant of Venice."/>
    <x v="102"/>
    <n v="12521"/>
    <x v="2"/>
    <x v="0"/>
    <s v="USD"/>
    <x v="4001"/>
    <x v="4022"/>
    <x v="0"/>
    <x v="438"/>
    <x v="1"/>
    <x v="6"/>
    <x v="2835"/>
    <n v="63.558375634517766"/>
    <x v="1"/>
    <x v="6"/>
    <x v="4022"/>
    <x v="4001"/>
  </r>
  <r>
    <n v="4023"/>
    <s v="Forgive &amp; Forget"/>
    <s v="An original gospel stage play that explores the pain and hurt caused by those who struggle to forgive others!"/>
    <x v="39"/>
    <n v="0"/>
    <x v="2"/>
    <x v="0"/>
    <s v="USD"/>
    <x v="4002"/>
    <x v="4023"/>
    <x v="0"/>
    <x v="78"/>
    <x v="1"/>
    <x v="6"/>
    <x v="109"/>
    <e v="#DIV/0!"/>
    <x v="1"/>
    <x v="6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x v="0"/>
    <s v="USD"/>
    <x v="4003"/>
    <x v="4024"/>
    <x v="0"/>
    <x v="29"/>
    <x v="1"/>
    <x v="6"/>
    <x v="2372"/>
    <n v="10"/>
    <x v="1"/>
    <x v="6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x v="6"/>
    <s v="EUR"/>
    <x v="4004"/>
    <x v="4025"/>
    <x v="0"/>
    <x v="80"/>
    <x v="1"/>
    <x v="6"/>
    <x v="152"/>
    <n v="62.5"/>
    <x v="1"/>
    <x v="6"/>
    <x v="4025"/>
    <x v="4004"/>
  </r>
  <r>
    <n v="4026"/>
    <s v="Speak to my Soul: A Montage of Voices"/>
    <s v="This is a play that voices that stories of the black experience in America using spoken word, song and dance."/>
    <x v="23"/>
    <n v="0"/>
    <x v="2"/>
    <x v="0"/>
    <s v="USD"/>
    <x v="4005"/>
    <x v="4026"/>
    <x v="0"/>
    <x v="78"/>
    <x v="1"/>
    <x v="6"/>
    <x v="109"/>
    <e v="#DIV/0!"/>
    <x v="1"/>
    <x v="6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x v="0"/>
    <s v="USD"/>
    <x v="4006"/>
    <x v="4027"/>
    <x v="0"/>
    <x v="63"/>
    <x v="1"/>
    <x v="6"/>
    <x v="2836"/>
    <n v="30.714285714285715"/>
    <x v="1"/>
    <x v="6"/>
    <x v="4027"/>
    <x v="4006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x v="0"/>
    <s v="USD"/>
    <x v="4007"/>
    <x v="4028"/>
    <x v="0"/>
    <x v="202"/>
    <x v="1"/>
    <x v="6"/>
    <x v="2837"/>
    <n v="51"/>
    <x v="1"/>
    <x v="6"/>
    <x v="4028"/>
    <x v="4007"/>
  </r>
  <r>
    <n v="4029"/>
    <s v="Next 2 the Stage"/>
    <s v="A theater complex that educates as we entertain.  We will provide shows that inspire and theater classes that motivate."/>
    <x v="22"/>
    <n v="0"/>
    <x v="2"/>
    <x v="0"/>
    <s v="USD"/>
    <x v="4008"/>
    <x v="4029"/>
    <x v="0"/>
    <x v="78"/>
    <x v="1"/>
    <x v="6"/>
    <x v="109"/>
    <e v="#DIV/0!"/>
    <x v="1"/>
    <x v="6"/>
    <x v="4029"/>
    <x v="4008"/>
  </r>
  <r>
    <n v="4030"/>
    <s v="The Martin and Lewis Tribute Show"/>
    <s v="The world's best and only tribute to Dean Martin and Jerry Lewis_x000a_ bringing back the Music, Laughter and the Love."/>
    <x v="30"/>
    <n v="400"/>
    <x v="2"/>
    <x v="0"/>
    <s v="USD"/>
    <x v="4009"/>
    <x v="4030"/>
    <x v="0"/>
    <x v="79"/>
    <x v="1"/>
    <x v="6"/>
    <x v="149"/>
    <n v="66.666666666666671"/>
    <x v="1"/>
    <x v="6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x v="0"/>
    <s v="USD"/>
    <x v="4010"/>
    <x v="4031"/>
    <x v="0"/>
    <x v="78"/>
    <x v="1"/>
    <x v="6"/>
    <x v="109"/>
    <e v="#DIV/0!"/>
    <x v="1"/>
    <x v="6"/>
    <x v="4031"/>
    <x v="4010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x v="0"/>
    <s v="USD"/>
    <x v="4011"/>
    <x v="4032"/>
    <x v="0"/>
    <x v="63"/>
    <x v="1"/>
    <x v="6"/>
    <x v="2838"/>
    <n v="59"/>
    <x v="1"/>
    <x v="6"/>
    <x v="4032"/>
    <x v="4011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x v="1"/>
    <s v="GBP"/>
    <x v="4012"/>
    <x v="4033"/>
    <x v="0"/>
    <x v="225"/>
    <x v="1"/>
    <x v="6"/>
    <x v="2839"/>
    <n v="65.340319148936175"/>
    <x v="1"/>
    <x v="6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x v="0"/>
    <s v="USD"/>
    <x v="4013"/>
    <x v="4034"/>
    <x v="0"/>
    <x v="84"/>
    <x v="1"/>
    <x v="6"/>
    <x v="2840"/>
    <n v="100"/>
    <x v="1"/>
    <x v="6"/>
    <x v="4034"/>
    <x v="4013"/>
  </r>
  <r>
    <n v="4035"/>
    <s v="The Lost Boy"/>
    <s v="&quot;Stories are where you go to look for the truth of your own life.&quot; (Frank Delaney)"/>
    <x v="3"/>
    <n v="3685"/>
    <x v="2"/>
    <x v="0"/>
    <s v="USD"/>
    <x v="4014"/>
    <x v="4035"/>
    <x v="0"/>
    <x v="20"/>
    <x v="1"/>
    <x v="6"/>
    <x v="2841"/>
    <n v="147.4"/>
    <x v="1"/>
    <x v="6"/>
    <x v="4035"/>
    <x v="4014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x v="0"/>
    <s v="USD"/>
    <x v="4015"/>
    <x v="4036"/>
    <x v="0"/>
    <x v="57"/>
    <x v="1"/>
    <x v="6"/>
    <x v="2842"/>
    <n v="166.05882352941177"/>
    <x v="1"/>
    <x v="6"/>
    <x v="4036"/>
    <x v="4015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x v="0"/>
    <s v="USD"/>
    <x v="4016"/>
    <x v="4037"/>
    <x v="0"/>
    <x v="84"/>
    <x v="1"/>
    <x v="6"/>
    <x v="2843"/>
    <n v="40"/>
    <x v="1"/>
    <x v="6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x v="0"/>
    <s v="USD"/>
    <x v="4017"/>
    <x v="4038"/>
    <x v="0"/>
    <x v="80"/>
    <x v="1"/>
    <x v="6"/>
    <x v="2844"/>
    <n v="75.25"/>
    <x v="1"/>
    <x v="6"/>
    <x v="4038"/>
    <x v="4017"/>
  </r>
  <r>
    <n v="4039"/>
    <s v="Defiant Entertainment presents: The Park Bench"/>
    <s v="Help stage an original One Act Play that brings awareness to Alzheimer's in its debut performance."/>
    <x v="2"/>
    <n v="300"/>
    <x v="2"/>
    <x v="0"/>
    <s v="USD"/>
    <x v="4018"/>
    <x v="4039"/>
    <x v="0"/>
    <x v="81"/>
    <x v="1"/>
    <x v="6"/>
    <x v="137"/>
    <n v="60"/>
    <x v="1"/>
    <x v="6"/>
    <x v="4039"/>
    <x v="4018"/>
  </r>
  <r>
    <n v="4040"/>
    <s v="The Last Encore Musical"/>
    <s v="This nationally published book, set in the 70â€™s, tells the untold story of singers and a friendly reunion visit turning bad."/>
    <x v="6"/>
    <n v="2500"/>
    <x v="2"/>
    <x v="0"/>
    <s v="USD"/>
    <x v="4019"/>
    <x v="4040"/>
    <x v="0"/>
    <x v="84"/>
    <x v="1"/>
    <x v="6"/>
    <x v="1296"/>
    <n v="1250"/>
    <x v="1"/>
    <x v="6"/>
    <x v="4040"/>
    <x v="4019"/>
  </r>
  <r>
    <n v="4041"/>
    <s v="In the Land of Gold"/>
    <s v="A bold, colouful, vibrant play centred around the last remaining monarchy of Africa."/>
    <x v="10"/>
    <n v="21"/>
    <x v="2"/>
    <x v="1"/>
    <s v="GBP"/>
    <x v="4020"/>
    <x v="4041"/>
    <x v="0"/>
    <x v="84"/>
    <x v="1"/>
    <x v="6"/>
    <x v="714"/>
    <n v="10.5"/>
    <x v="1"/>
    <x v="6"/>
    <x v="4041"/>
    <x v="4020"/>
  </r>
  <r>
    <n v="4042"/>
    <s v="Messages"/>
    <s v="Acting group and production for inner city youth, about inner city youth. The problems and stuation that they see everyday."/>
    <x v="3"/>
    <n v="21"/>
    <x v="2"/>
    <x v="0"/>
    <s v="USD"/>
    <x v="4021"/>
    <x v="4042"/>
    <x v="0"/>
    <x v="83"/>
    <x v="1"/>
    <x v="6"/>
    <x v="2845"/>
    <n v="7"/>
    <x v="1"/>
    <x v="6"/>
    <x v="4042"/>
    <x v="4021"/>
  </r>
  <r>
    <n v="4043"/>
    <s v="Not making potato salad here!"/>
    <s v="This could be my last play, need to bring my son out to see it before it's over.  Need to fly him here from BC"/>
    <x v="43"/>
    <n v="0"/>
    <x v="2"/>
    <x v="5"/>
    <s v="CAD"/>
    <x v="4022"/>
    <x v="4043"/>
    <x v="0"/>
    <x v="78"/>
    <x v="1"/>
    <x v="6"/>
    <x v="109"/>
    <e v="#DIV/0!"/>
    <x v="1"/>
    <x v="6"/>
    <x v="4043"/>
    <x v="4022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x v="0"/>
    <s v="USD"/>
    <x v="4023"/>
    <x v="4044"/>
    <x v="0"/>
    <x v="80"/>
    <x v="1"/>
    <x v="6"/>
    <x v="2846"/>
    <n v="56.25"/>
    <x v="1"/>
    <x v="6"/>
    <x v="4044"/>
    <x v="4023"/>
  </r>
  <r>
    <n v="4045"/>
    <s v="The Hostages"/>
    <s v="&quot;The Hostages&quot; is about a bank robbery gone wrong, as we learn more about each characters, we question who are the actually hostages..."/>
    <x v="10"/>
    <n v="1"/>
    <x v="2"/>
    <x v="2"/>
    <s v="AUD"/>
    <x v="4024"/>
    <x v="4045"/>
    <x v="0"/>
    <x v="29"/>
    <x v="1"/>
    <x v="6"/>
    <x v="459"/>
    <n v="1"/>
    <x v="1"/>
    <x v="6"/>
    <x v="4045"/>
    <x v="4024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x v="0"/>
    <s v="USD"/>
    <x v="4025"/>
    <x v="4046"/>
    <x v="0"/>
    <x v="8"/>
    <x v="1"/>
    <x v="6"/>
    <x v="2847"/>
    <n v="38.333333333333336"/>
    <x v="1"/>
    <x v="6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x v="0"/>
    <s v="USD"/>
    <x v="4026"/>
    <x v="4047"/>
    <x v="0"/>
    <x v="80"/>
    <x v="1"/>
    <x v="6"/>
    <x v="727"/>
    <n v="27.5"/>
    <x v="1"/>
    <x v="6"/>
    <x v="4047"/>
    <x v="4026"/>
  </r>
  <r>
    <n v="4048"/>
    <s v="Speechless"/>
    <s v="The unspoken story of growing up disabled with cerebral palsy and no speech. This inclusive company fights ignorance using dark humour."/>
    <x v="73"/>
    <n v="3001"/>
    <x v="2"/>
    <x v="1"/>
    <s v="GBP"/>
    <x v="4027"/>
    <x v="4048"/>
    <x v="0"/>
    <x v="110"/>
    <x v="1"/>
    <x v="6"/>
    <x v="2848"/>
    <n v="32.978021978021978"/>
    <x v="1"/>
    <x v="6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x v="0"/>
    <s v="USD"/>
    <x v="4028"/>
    <x v="4049"/>
    <x v="0"/>
    <x v="29"/>
    <x v="1"/>
    <x v="6"/>
    <x v="123"/>
    <n v="16"/>
    <x v="1"/>
    <x v="6"/>
    <x v="4049"/>
    <x v="4028"/>
  </r>
  <r>
    <n v="4050"/>
    <s v="Ø¢Ù…ÙŠÙ† (Amen)"/>
    <s v="Amen is an important jarring story about the repercussions of reporting the war from the front lines and the war that follows them home"/>
    <x v="15"/>
    <n v="1"/>
    <x v="2"/>
    <x v="0"/>
    <s v="USD"/>
    <x v="4029"/>
    <x v="4050"/>
    <x v="0"/>
    <x v="29"/>
    <x v="1"/>
    <x v="6"/>
    <x v="2730"/>
    <n v="1"/>
    <x v="1"/>
    <x v="6"/>
    <x v="4050"/>
    <x v="4029"/>
  </r>
  <r>
    <n v="4051"/>
    <s v="Phantom of the Kun Opera"/>
    <s v="It is a heart-breaking life story of Wu family who tries to preserve the gem of Chinese Kun Opera through generations."/>
    <x v="2"/>
    <n v="0"/>
    <x v="2"/>
    <x v="0"/>
    <s v="USD"/>
    <x v="4030"/>
    <x v="4051"/>
    <x v="0"/>
    <x v="78"/>
    <x v="1"/>
    <x v="6"/>
    <x v="109"/>
    <e v="#DIV/0!"/>
    <x v="1"/>
    <x v="6"/>
    <x v="4051"/>
    <x v="4030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x v="0"/>
    <s v="USD"/>
    <x v="4031"/>
    <x v="4052"/>
    <x v="0"/>
    <x v="62"/>
    <x v="1"/>
    <x v="6"/>
    <x v="2849"/>
    <n v="86.615384615384613"/>
    <x v="1"/>
    <x v="6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x v="1"/>
    <s v="GBP"/>
    <x v="4032"/>
    <x v="4053"/>
    <x v="0"/>
    <x v="84"/>
    <x v="1"/>
    <x v="6"/>
    <x v="2850"/>
    <n v="55"/>
    <x v="1"/>
    <x v="6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x v="0"/>
    <s v="USD"/>
    <x v="4033"/>
    <x v="4054"/>
    <x v="0"/>
    <x v="78"/>
    <x v="1"/>
    <x v="6"/>
    <x v="109"/>
    <e v="#DIV/0!"/>
    <x v="1"/>
    <x v="6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x v="1"/>
    <s v="GBP"/>
    <x v="4034"/>
    <x v="4055"/>
    <x v="0"/>
    <x v="64"/>
    <x v="1"/>
    <x v="6"/>
    <x v="2851"/>
    <n v="41.952380952380949"/>
    <x v="1"/>
    <x v="6"/>
    <x v="4055"/>
    <x v="4034"/>
  </r>
  <r>
    <n v="4056"/>
    <s v="American Pride"/>
    <s v="American Pride is a play centered on the Poetry of one Iraq War veteran, and follows her journey through war and back home."/>
    <x v="15"/>
    <n v="795"/>
    <x v="2"/>
    <x v="0"/>
    <s v="USD"/>
    <x v="4035"/>
    <x v="4056"/>
    <x v="0"/>
    <x v="82"/>
    <x v="1"/>
    <x v="6"/>
    <x v="2852"/>
    <n v="88.333333333333329"/>
    <x v="1"/>
    <x v="6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x v="1"/>
    <s v="GBP"/>
    <x v="4036"/>
    <x v="4057"/>
    <x v="0"/>
    <x v="79"/>
    <x v="1"/>
    <x v="6"/>
    <x v="2853"/>
    <n v="129.16666666666666"/>
    <x v="1"/>
    <x v="6"/>
    <x v="4057"/>
    <x v="4036"/>
  </r>
  <r>
    <n v="4058"/>
    <s v="Secret of Shahrazad (World Premier)"/>
    <s v="Help reveal the beauty of Islamic culture by launching this new adventure play celebrating Persian music, dance, and lore."/>
    <x v="192"/>
    <n v="95"/>
    <x v="2"/>
    <x v="0"/>
    <s v="USD"/>
    <x v="3268"/>
    <x v="4058"/>
    <x v="0"/>
    <x v="80"/>
    <x v="1"/>
    <x v="6"/>
    <x v="2854"/>
    <n v="23.75"/>
    <x v="1"/>
    <x v="6"/>
    <x v="4058"/>
    <x v="3268"/>
  </r>
  <r>
    <n v="4059"/>
    <s v="The Million Dollar Shot"/>
    <s v="A very Canadian children's play inspired by the tradition of British pantomimes like Aladdin, and the Nutcracker."/>
    <x v="3"/>
    <n v="250"/>
    <x v="2"/>
    <x v="5"/>
    <s v="CAD"/>
    <x v="4037"/>
    <x v="4059"/>
    <x v="0"/>
    <x v="63"/>
    <x v="1"/>
    <x v="6"/>
    <x v="453"/>
    <n v="35.714285714285715"/>
    <x v="1"/>
    <x v="6"/>
    <x v="4059"/>
    <x v="4037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x v="5"/>
    <s v="CAD"/>
    <x v="4038"/>
    <x v="4060"/>
    <x v="0"/>
    <x v="81"/>
    <x v="1"/>
    <x v="6"/>
    <x v="2855"/>
    <n v="57"/>
    <x v="1"/>
    <x v="6"/>
    <x v="4060"/>
    <x v="4038"/>
  </r>
  <r>
    <n v="4061"/>
    <s v="PRODUCE the Stage Play SKYLAR'S SYNDROME by Gavin Kayner"/>
    <s v="SKYLAR'S SYNDROME is a tremendous psychodrama by master playwright Gavin Kayner!"/>
    <x v="441"/>
    <n v="0"/>
    <x v="2"/>
    <x v="0"/>
    <s v="USD"/>
    <x v="4039"/>
    <x v="4061"/>
    <x v="0"/>
    <x v="78"/>
    <x v="1"/>
    <x v="6"/>
    <x v="109"/>
    <e v="#DIV/0!"/>
    <x v="1"/>
    <x v="6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x v="0"/>
    <s v="USD"/>
    <x v="4040"/>
    <x v="4062"/>
    <x v="0"/>
    <x v="83"/>
    <x v="1"/>
    <x v="6"/>
    <x v="2856"/>
    <n v="163.33333333333334"/>
    <x v="1"/>
    <x v="6"/>
    <x v="4062"/>
    <x v="4040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x v="1"/>
    <s v="GBP"/>
    <x v="4041"/>
    <x v="4063"/>
    <x v="0"/>
    <x v="82"/>
    <x v="1"/>
    <x v="6"/>
    <x v="2857"/>
    <n v="15"/>
    <x v="1"/>
    <x v="6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x v="2"/>
    <s v="AUD"/>
    <x v="4042"/>
    <x v="4064"/>
    <x v="0"/>
    <x v="79"/>
    <x v="1"/>
    <x v="6"/>
    <x v="2858"/>
    <n v="64.166666666666671"/>
    <x v="1"/>
    <x v="6"/>
    <x v="4064"/>
    <x v="4042"/>
  </r>
  <r>
    <n v="4065"/>
    <s v="A Midsummer's Night's Dream"/>
    <s v="A classical/ fantasy version of midsummers done by professionally trained actors in Tulsa!"/>
    <x v="23"/>
    <n v="27"/>
    <x v="2"/>
    <x v="0"/>
    <s v="USD"/>
    <x v="4043"/>
    <x v="4065"/>
    <x v="0"/>
    <x v="80"/>
    <x v="1"/>
    <x v="6"/>
    <x v="2859"/>
    <n v="6.75"/>
    <x v="1"/>
    <x v="6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x v="0"/>
    <s v="USD"/>
    <x v="4044"/>
    <x v="4066"/>
    <x v="0"/>
    <x v="29"/>
    <x v="1"/>
    <x v="6"/>
    <x v="874"/>
    <n v="25"/>
    <x v="1"/>
    <x v="6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x v="0"/>
    <s v="USD"/>
    <x v="4045"/>
    <x v="4067"/>
    <x v="0"/>
    <x v="57"/>
    <x v="1"/>
    <x v="6"/>
    <x v="2860"/>
    <n v="179.11764705882354"/>
    <x v="1"/>
    <x v="6"/>
    <x v="4067"/>
    <x v="4045"/>
  </r>
  <r>
    <n v="4068"/>
    <s v="Produce BELLE DAME SANS MERCI a stage play"/>
    <s v="Be a PRODUCER of the Original stage play BELLE DAME SANS MERCI by Michael Fenlason! :-) :-( !"/>
    <x v="442"/>
    <n v="34.950000000000003"/>
    <x v="2"/>
    <x v="0"/>
    <s v="USD"/>
    <x v="4046"/>
    <x v="4068"/>
    <x v="0"/>
    <x v="29"/>
    <x v="1"/>
    <x v="6"/>
    <x v="460"/>
    <n v="34.950000000000003"/>
    <x v="1"/>
    <x v="6"/>
    <x v="4068"/>
    <x v="4046"/>
  </r>
  <r>
    <n v="4069"/>
    <s v="The Pendulum Swings"/>
    <s v="'The Pendulum Swings' is a three-act dark comedy that sees Frank and Michael await their execution on Death Row."/>
    <x v="21"/>
    <n v="430"/>
    <x v="2"/>
    <x v="1"/>
    <s v="GBP"/>
    <x v="4047"/>
    <x v="4069"/>
    <x v="0"/>
    <x v="62"/>
    <x v="1"/>
    <x v="6"/>
    <x v="2861"/>
    <n v="33.07692307692308"/>
    <x v="1"/>
    <x v="6"/>
    <x v="4069"/>
    <x v="4047"/>
  </r>
  <r>
    <n v="4070"/>
    <s v="Southern Utah University: V-Day 2015"/>
    <s v="V-Day Southern Utah University 2015 and Second Studio Players presents: The Vagina Monologues"/>
    <x v="28"/>
    <n v="165"/>
    <x v="2"/>
    <x v="0"/>
    <s v="USD"/>
    <x v="4048"/>
    <x v="4070"/>
    <x v="0"/>
    <x v="79"/>
    <x v="1"/>
    <x v="6"/>
    <x v="2862"/>
    <n v="27.5"/>
    <x v="1"/>
    <x v="6"/>
    <x v="4070"/>
    <x v="4048"/>
  </r>
  <r>
    <n v="4071"/>
    <s v="ATEMPORAL"/>
    <s v="ExÃ¡men final de alumnos del Centro de CapacitaciÃ³n de la ANDA. Son extractos de obras: El JardÃ­n de los CerezoS, Madre Coraje y Casa"/>
    <x v="22"/>
    <n v="0"/>
    <x v="2"/>
    <x v="14"/>
    <s v="MXN"/>
    <x v="4049"/>
    <x v="4071"/>
    <x v="0"/>
    <x v="78"/>
    <x v="1"/>
    <x v="6"/>
    <x v="109"/>
    <e v="#DIV/0!"/>
    <x v="1"/>
    <x v="6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x v="1"/>
    <s v="GBP"/>
    <x v="4050"/>
    <x v="4072"/>
    <x v="0"/>
    <x v="84"/>
    <x v="1"/>
    <x v="6"/>
    <x v="177"/>
    <n v="2"/>
    <x v="1"/>
    <x v="6"/>
    <x v="4072"/>
    <x v="4050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x v="0"/>
    <s v="USD"/>
    <x v="4051"/>
    <x v="4073"/>
    <x v="0"/>
    <x v="84"/>
    <x v="1"/>
    <x v="6"/>
    <x v="2863"/>
    <n v="18.5"/>
    <x v="1"/>
    <x v="6"/>
    <x v="4073"/>
    <x v="4051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x v="1"/>
    <s v="GBP"/>
    <x v="4052"/>
    <x v="4074"/>
    <x v="0"/>
    <x v="64"/>
    <x v="1"/>
    <x v="6"/>
    <x v="2864"/>
    <n v="35"/>
    <x v="1"/>
    <x v="6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x v="1"/>
    <s v="GBP"/>
    <x v="4053"/>
    <x v="4075"/>
    <x v="0"/>
    <x v="62"/>
    <x v="1"/>
    <x v="6"/>
    <x v="2865"/>
    <n v="44.307692307692307"/>
    <x v="1"/>
    <x v="6"/>
    <x v="4075"/>
    <x v="4053"/>
  </r>
  <r>
    <n v="4076"/>
    <s v="The Walls of Jericho ( A Voice for Warrior Families)"/>
    <s v="A play to raise awareness about the effects of mental illness on a military family in the Cold War area."/>
    <x v="176"/>
    <n v="0"/>
    <x v="2"/>
    <x v="0"/>
    <s v="USD"/>
    <x v="4054"/>
    <x v="4076"/>
    <x v="0"/>
    <x v="78"/>
    <x v="1"/>
    <x v="6"/>
    <x v="109"/>
    <e v="#DIV/0!"/>
    <x v="1"/>
    <x v="6"/>
    <x v="4076"/>
    <x v="4054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x v="0"/>
    <s v="USD"/>
    <x v="4055"/>
    <x v="4077"/>
    <x v="0"/>
    <x v="79"/>
    <x v="1"/>
    <x v="6"/>
    <x v="1159"/>
    <n v="222.5"/>
    <x v="1"/>
    <x v="6"/>
    <x v="4077"/>
    <x v="4055"/>
  </r>
  <r>
    <n v="4078"/>
    <s v="Theatre Memoire"/>
    <s v="Theatre Memoire are a High Wycombe based theatre company. Performing plays about multi-culturalism and interconectedness."/>
    <x v="49"/>
    <n v="0"/>
    <x v="2"/>
    <x v="1"/>
    <s v="GBP"/>
    <x v="4056"/>
    <x v="4078"/>
    <x v="0"/>
    <x v="78"/>
    <x v="1"/>
    <x v="6"/>
    <x v="109"/>
    <e v="#DIV/0!"/>
    <x v="1"/>
    <x v="6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x v="0"/>
    <s v="USD"/>
    <x v="4057"/>
    <x v="4079"/>
    <x v="0"/>
    <x v="29"/>
    <x v="1"/>
    <x v="6"/>
    <x v="874"/>
    <n v="5"/>
    <x v="1"/>
    <x v="6"/>
    <x v="4079"/>
    <x v="4057"/>
  </r>
  <r>
    <n v="4080"/>
    <s v="Uncommonnotions"/>
    <s v="&quot;Uncommonnotion&quot;. is a collections of short humors stories, I want to develop into plays, interest has been shown in this idea."/>
    <x v="9"/>
    <n v="0"/>
    <x v="2"/>
    <x v="0"/>
    <s v="USD"/>
    <x v="4058"/>
    <x v="4080"/>
    <x v="0"/>
    <x v="78"/>
    <x v="1"/>
    <x v="6"/>
    <x v="109"/>
    <e v="#DIV/0!"/>
    <x v="1"/>
    <x v="6"/>
    <x v="4080"/>
    <x v="4058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x v="0"/>
    <s v="USD"/>
    <x v="4059"/>
    <x v="4081"/>
    <x v="0"/>
    <x v="8"/>
    <x v="1"/>
    <x v="6"/>
    <x v="2866"/>
    <n v="29.166666666666668"/>
    <x v="1"/>
    <x v="6"/>
    <x v="4081"/>
    <x v="4059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x v="0"/>
    <s v="USD"/>
    <x v="4060"/>
    <x v="4082"/>
    <x v="0"/>
    <x v="84"/>
    <x v="1"/>
    <x v="6"/>
    <x v="172"/>
    <n v="1.5"/>
    <x v="1"/>
    <x v="6"/>
    <x v="4082"/>
    <x v="4060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x v="0"/>
    <s v="USD"/>
    <x v="4061"/>
    <x v="4083"/>
    <x v="0"/>
    <x v="79"/>
    <x v="1"/>
    <x v="6"/>
    <x v="2867"/>
    <n v="126.5"/>
    <x v="1"/>
    <x v="6"/>
    <x v="4083"/>
    <x v="4061"/>
  </r>
  <r>
    <n v="4084"/>
    <s v="WANTS (We Are Not The Same)"/>
    <s v="WANTS deals with diversity in all its various facets._x000a_The drama is set in a futuristic society where no diversity si accepted."/>
    <x v="9"/>
    <n v="10"/>
    <x v="2"/>
    <x v="13"/>
    <s v="EUR"/>
    <x v="4062"/>
    <x v="4084"/>
    <x v="0"/>
    <x v="29"/>
    <x v="1"/>
    <x v="6"/>
    <x v="119"/>
    <n v="10"/>
    <x v="1"/>
    <x v="6"/>
    <x v="4084"/>
    <x v="4062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x v="0"/>
    <s v="USD"/>
    <x v="4063"/>
    <x v="4085"/>
    <x v="0"/>
    <x v="29"/>
    <x v="1"/>
    <x v="6"/>
    <x v="2785"/>
    <n v="10"/>
    <x v="1"/>
    <x v="6"/>
    <x v="4085"/>
    <x v="4063"/>
  </r>
  <r>
    <n v="4086"/>
    <s v="Carpe Diem Theater Troupe"/>
    <s v="Our theater troupe needs your help to put on a unique production of Hamlet! Pledge to help young actors learn and refine their skills!"/>
    <x v="28"/>
    <n v="47"/>
    <x v="2"/>
    <x v="0"/>
    <s v="USD"/>
    <x v="4064"/>
    <x v="4086"/>
    <x v="0"/>
    <x v="81"/>
    <x v="1"/>
    <x v="6"/>
    <x v="609"/>
    <n v="9.4"/>
    <x v="1"/>
    <x v="6"/>
    <x v="4086"/>
    <x v="4064"/>
  </r>
  <r>
    <n v="4087"/>
    <s v="Stage Production &quot;The Nail Shop&quot;"/>
    <s v="Comedy Stage Play"/>
    <x v="376"/>
    <n v="0"/>
    <x v="2"/>
    <x v="0"/>
    <s v="USD"/>
    <x v="4065"/>
    <x v="4087"/>
    <x v="0"/>
    <x v="78"/>
    <x v="1"/>
    <x v="6"/>
    <x v="109"/>
    <e v="#DIV/0!"/>
    <x v="1"/>
    <x v="6"/>
    <x v="4087"/>
    <x v="4065"/>
  </r>
  <r>
    <n v="4088"/>
    <s v="Community Theatre Project-Children's Show (Arthur)"/>
    <s v="Young persons theatre company working in deprived area seeking funding for children's theatrical production."/>
    <x v="13"/>
    <n v="216"/>
    <x v="2"/>
    <x v="1"/>
    <s v="GBP"/>
    <x v="4066"/>
    <x v="4088"/>
    <x v="0"/>
    <x v="83"/>
    <x v="1"/>
    <x v="6"/>
    <x v="2868"/>
    <n v="72"/>
    <x v="1"/>
    <x v="6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x v="0"/>
    <s v="USD"/>
    <x v="4067"/>
    <x v="4089"/>
    <x v="0"/>
    <x v="22"/>
    <x v="1"/>
    <x v="6"/>
    <x v="2869"/>
    <n v="30"/>
    <x v="1"/>
    <x v="6"/>
    <x v="4089"/>
    <x v="4067"/>
  </r>
  <r>
    <n v="4090"/>
    <s v="&quot; Sweet O'l Mama &quot; Theater Production"/>
    <s v="A gripping re-enactment of a true breast cancer survival story, highlighted with inspiration and laughter!"/>
    <x v="28"/>
    <n v="32"/>
    <x v="2"/>
    <x v="0"/>
    <s v="USD"/>
    <x v="4068"/>
    <x v="4090"/>
    <x v="0"/>
    <x v="83"/>
    <x v="1"/>
    <x v="6"/>
    <x v="416"/>
    <n v="10.666666666666666"/>
    <x v="1"/>
    <x v="6"/>
    <x v="4090"/>
    <x v="4068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x v="0"/>
    <s v="USD"/>
    <x v="4069"/>
    <x v="4091"/>
    <x v="0"/>
    <x v="22"/>
    <x v="1"/>
    <x v="6"/>
    <x v="782"/>
    <n v="25.5"/>
    <x v="1"/>
    <x v="6"/>
    <x v="4091"/>
    <x v="4069"/>
  </r>
  <r>
    <n v="4092"/>
    <s v="A CRY FOR HELP"/>
    <s v="&quot;A Cry for Help is Riveting, Inspiring, and Mesmerizing. You will laugh, cry, and be thinking about your own Cry for Help&quot;"/>
    <x v="74"/>
    <n v="20"/>
    <x v="2"/>
    <x v="0"/>
    <s v="USD"/>
    <x v="4070"/>
    <x v="4092"/>
    <x v="0"/>
    <x v="29"/>
    <x v="1"/>
    <x v="6"/>
    <x v="2870"/>
    <n v="20"/>
    <x v="1"/>
    <x v="6"/>
    <x v="4092"/>
    <x v="4070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x v="1"/>
    <s v="GBP"/>
    <x v="4071"/>
    <x v="4093"/>
    <x v="0"/>
    <x v="80"/>
    <x v="1"/>
    <x v="6"/>
    <x v="365"/>
    <n v="15"/>
    <x v="1"/>
    <x v="6"/>
    <x v="4093"/>
    <x v="4071"/>
  </r>
  <r>
    <n v="4094"/>
    <s v="Live at the Speakeasy with Ryan Anderson"/>
    <s v="Live at the Speakeasy with Ryan Anderson is a local talk show! Showcasing local artist, special guest, and talented bands."/>
    <x v="13"/>
    <n v="730"/>
    <x v="2"/>
    <x v="0"/>
    <s v="USD"/>
    <x v="4072"/>
    <x v="4094"/>
    <x v="0"/>
    <x v="22"/>
    <x v="1"/>
    <x v="6"/>
    <x v="2176"/>
    <n v="91.25"/>
    <x v="1"/>
    <x v="6"/>
    <x v="4094"/>
    <x v="4072"/>
  </r>
  <r>
    <n v="4095"/>
    <s v="LOPE ENAMORADO"/>
    <s v="Proyecto teatral dirigido por MartÃ­n Acosta que habla y reflexiona sobre el amor y su naturaleza."/>
    <x v="11"/>
    <n v="800"/>
    <x v="2"/>
    <x v="14"/>
    <s v="MXN"/>
    <x v="4073"/>
    <x v="4095"/>
    <x v="0"/>
    <x v="29"/>
    <x v="1"/>
    <x v="6"/>
    <x v="129"/>
    <n v="800"/>
    <x v="1"/>
    <x v="6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x v="1"/>
    <s v="GBP"/>
    <x v="4074"/>
    <x v="4096"/>
    <x v="0"/>
    <x v="81"/>
    <x v="1"/>
    <x v="6"/>
    <x v="2843"/>
    <n v="80"/>
    <x v="1"/>
    <x v="6"/>
    <x v="4096"/>
    <x v="4074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x v="1"/>
    <s v="GBP"/>
    <x v="4075"/>
    <x v="4097"/>
    <x v="0"/>
    <x v="78"/>
    <x v="1"/>
    <x v="6"/>
    <x v="109"/>
    <e v="#DIV/0!"/>
    <x v="1"/>
    <x v="6"/>
    <x v="4097"/>
    <x v="4075"/>
  </r>
  <r>
    <n v="4098"/>
    <s v="Life is simple"/>
    <s v="Community Youth play, written by and performed by the youth about finding joy in the simple things in life"/>
    <x v="96"/>
    <n v="0"/>
    <x v="2"/>
    <x v="0"/>
    <s v="USD"/>
    <x v="4076"/>
    <x v="4098"/>
    <x v="0"/>
    <x v="78"/>
    <x v="1"/>
    <x v="6"/>
    <x v="109"/>
    <e v="#DIV/0!"/>
    <x v="1"/>
    <x v="6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x v="0"/>
    <s v="USD"/>
    <x v="4077"/>
    <x v="4099"/>
    <x v="0"/>
    <x v="29"/>
    <x v="1"/>
    <x v="6"/>
    <x v="2871"/>
    <n v="50"/>
    <x v="1"/>
    <x v="6"/>
    <x v="4099"/>
    <x v="4077"/>
  </r>
  <r>
    <n v="4100"/>
    <s v="America is at the Mall: A Play in Three Acts"/>
    <s v="How does war change a family?  A peek into one family's kitchen as their soldier fights in Iraq."/>
    <x v="444"/>
    <n v="0"/>
    <x v="2"/>
    <x v="0"/>
    <s v="USD"/>
    <x v="4078"/>
    <x v="4100"/>
    <x v="0"/>
    <x v="78"/>
    <x v="1"/>
    <x v="6"/>
    <x v="109"/>
    <e v="#DIV/0!"/>
    <x v="1"/>
    <x v="6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x v="0"/>
    <s v="USD"/>
    <x v="4079"/>
    <x v="4101"/>
    <x v="0"/>
    <x v="78"/>
    <x v="1"/>
    <x v="6"/>
    <x v="109"/>
    <e v="#DIV/0!"/>
    <x v="1"/>
    <x v="6"/>
    <x v="4101"/>
    <x v="4079"/>
  </r>
  <r>
    <n v="4102"/>
    <s v="4th Wall Theatre Project"/>
    <s v="Local Community theater to get up and running in the Idaho Falls area. Something new, something different!"/>
    <x v="2"/>
    <n v="137"/>
    <x v="2"/>
    <x v="0"/>
    <s v="USD"/>
    <x v="4080"/>
    <x v="4102"/>
    <x v="0"/>
    <x v="79"/>
    <x v="1"/>
    <x v="6"/>
    <x v="2872"/>
    <n v="22.833333333333332"/>
    <x v="1"/>
    <x v="6"/>
    <x v="4102"/>
    <x v="4080"/>
  </r>
  <r>
    <n v="4103"/>
    <s v="Weather Men"/>
    <s v="Weather Men is a play, written by Nathan Black.  A comedy/drama that explores the question of 'why people stay together?'"/>
    <x v="28"/>
    <n v="100"/>
    <x v="2"/>
    <x v="0"/>
    <s v="USD"/>
    <x v="4081"/>
    <x v="4103"/>
    <x v="0"/>
    <x v="79"/>
    <x v="1"/>
    <x v="6"/>
    <x v="709"/>
    <n v="16.666666666666668"/>
    <x v="1"/>
    <x v="6"/>
    <x v="4103"/>
    <x v="4081"/>
  </r>
  <r>
    <n v="4104"/>
    <s v="PETER PAN - a new play by Ebony Rattle"/>
    <s v="PETER PAN, written by Ebony Rattle, is a new retelling of the classic play by J.M. Barrie about a boy who refused to grow up."/>
    <x v="9"/>
    <n v="641"/>
    <x v="2"/>
    <x v="2"/>
    <s v="AUD"/>
    <x v="4082"/>
    <x v="4104"/>
    <x v="0"/>
    <x v="25"/>
    <x v="1"/>
    <x v="6"/>
    <x v="2873"/>
    <n v="45.785714285714285"/>
    <x v="1"/>
    <x v="6"/>
    <x v="4104"/>
    <x v="4082"/>
  </r>
  <r>
    <n v="4105"/>
    <s v="Â¡LlÃ©vame!"/>
    <s v="Buscamos finalizar el proceso de producciÃ³n de un espectÃ¡culo de payaso y con Ã©l, activar espacios pÃºblicos para la escena clown."/>
    <x v="287"/>
    <n v="2300"/>
    <x v="2"/>
    <x v="14"/>
    <s v="MXN"/>
    <x v="4083"/>
    <x v="4105"/>
    <x v="0"/>
    <x v="79"/>
    <x v="1"/>
    <x v="6"/>
    <x v="2874"/>
    <n v="383.33333333333331"/>
    <x v="1"/>
    <x v="6"/>
    <x v="4105"/>
    <x v="4083"/>
  </r>
  <r>
    <n v="4106"/>
    <s v="David Facer, Paradox Magic"/>
    <s v="No magic show has ever integrated theatre arts like this.  World of Paradox is designed for all audiences and is interactive in nature."/>
    <x v="10"/>
    <n v="3530"/>
    <x v="2"/>
    <x v="0"/>
    <s v="USD"/>
    <x v="4084"/>
    <x v="4106"/>
    <x v="0"/>
    <x v="51"/>
    <x v="1"/>
    <x v="6"/>
    <x v="2875"/>
    <n v="106.96969696969697"/>
    <x v="1"/>
    <x v="6"/>
    <x v="4106"/>
    <x v="4084"/>
  </r>
  <r>
    <n v="4107"/>
    <s v="Sacrifice"/>
    <s v="A new dramatic comedy dealing with a father's unwillingness to let go of his past causes major problems for the future of his daughter."/>
    <x v="13"/>
    <n v="41"/>
    <x v="2"/>
    <x v="0"/>
    <s v="USD"/>
    <x v="4085"/>
    <x v="4107"/>
    <x v="0"/>
    <x v="80"/>
    <x v="1"/>
    <x v="6"/>
    <x v="2876"/>
    <n v="10.25"/>
    <x v="1"/>
    <x v="6"/>
    <x v="4107"/>
    <x v="4085"/>
  </r>
  <r>
    <n v="4108"/>
    <s v="The Black Woman's Attitude Stage Play"/>
    <s v="We are producing and directing a stage play that will focus on relationships and the stereotypes/truths that prohibit growth."/>
    <x v="9"/>
    <n v="59"/>
    <x v="2"/>
    <x v="0"/>
    <s v="USD"/>
    <x v="4086"/>
    <x v="4108"/>
    <x v="0"/>
    <x v="29"/>
    <x v="1"/>
    <x v="6"/>
    <x v="2877"/>
    <n v="59"/>
    <x v="1"/>
    <x v="6"/>
    <x v="4108"/>
    <x v="4086"/>
  </r>
  <r>
    <n v="4109"/>
    <s v="Jack the Lad"/>
    <s v="Jack the Lad - a new play that explores how far the boundaries of friendship will stretch when morality and loyalties clash."/>
    <x v="2"/>
    <n v="0"/>
    <x v="2"/>
    <x v="1"/>
    <s v="GBP"/>
    <x v="4087"/>
    <x v="4109"/>
    <x v="0"/>
    <x v="78"/>
    <x v="1"/>
    <x v="6"/>
    <x v="109"/>
    <e v="#DIV/0!"/>
    <x v="1"/>
    <x v="6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x v="1"/>
    <s v="GBP"/>
    <x v="4088"/>
    <x v="4110"/>
    <x v="0"/>
    <x v="79"/>
    <x v="1"/>
    <x v="6"/>
    <x v="2878"/>
    <n v="14.333333333333334"/>
    <x v="1"/>
    <x v="6"/>
    <x v="4110"/>
    <x v="4088"/>
  </r>
  <r>
    <n v="4111"/>
    <s v="REBORN IN LOVE"/>
    <s v="REBORN IN LOVE is the sequel to REBORN FROM ABOVE: A Tale of Eternal Love.  This is part two, of a One-Act play series."/>
    <x v="9"/>
    <n v="94"/>
    <x v="2"/>
    <x v="0"/>
    <s v="USD"/>
    <x v="4089"/>
    <x v="4111"/>
    <x v="0"/>
    <x v="79"/>
    <x v="1"/>
    <x v="6"/>
    <x v="2879"/>
    <n v="15.666666666666666"/>
    <x v="1"/>
    <x v="6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x v="17"/>
    <s v="EUR"/>
    <x v="4090"/>
    <x v="4112"/>
    <x v="0"/>
    <x v="29"/>
    <x v="1"/>
    <x v="6"/>
    <x v="167"/>
    <n v="1"/>
    <x v="1"/>
    <x v="6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x v="0"/>
    <s v="USD"/>
    <x v="4091"/>
    <x v="4113"/>
    <x v="0"/>
    <x v="83"/>
    <x v="1"/>
    <x v="6"/>
    <x v="418"/>
    <n v="1"/>
    <x v="1"/>
    <x v="6"/>
    <x v="4113"/>
    <x v="4091"/>
  </r>
  <r>
    <m/>
    <m/>
    <m/>
    <x v="445"/>
    <m/>
    <x v="4"/>
    <x v="21"/>
    <m/>
    <x v="4092"/>
    <x v="4114"/>
    <x v="2"/>
    <x v="502"/>
    <x v="2"/>
    <x v="41"/>
    <x v="2880"/>
    <m/>
    <x v="9"/>
    <x v="41"/>
    <x v="4114"/>
    <x v="409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232DFF7-7CBB-41CC-B6F9-8EDEAC22F53E}" name="PivotTable1" cacheId="7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chartFormat="3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0"/>
        <item x="2"/>
        <item x="1"/>
        <item x="3"/>
        <item t="default"/>
      </items>
    </pivotField>
    <pivotField axis="axisPage" dataField="1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country" fld="6" subtotal="count" baseField="0" baseItem="0"/>
  </dataFields>
  <chartFormats count="7">
    <chartFormat chart="2" format="4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2" format="5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2" format="6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2" format="7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BAB6CC8-4AA0-46F0-8F01-110F1A60206C}" name="PivotTable2" cacheId="7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0"/>
        <item x="2"/>
        <item x="1"/>
        <item x="3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dataField="1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ub-Category" fld="17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78BBC40-51FF-40E1-8AD2-CE2331102EB6}" name="PivotTable3" cacheId="7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x="1"/>
        <item x="2"/>
        <item x="3"/>
        <item x="4"/>
        <item sd="0" x="5"/>
        <item t="default"/>
      </items>
    </pivotField>
    <pivotField axis="axisPage" multipleItemSelectionAllowed="1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08A2E8B-BC09-4285-B313-B17516C7ADB9}" name="PivotTable5" cacheId="7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D8" firstHeaderRow="1" firstDataRow="2" firstDataCol="1"/>
  <pivotFields count="24">
    <pivotField showAll="0"/>
    <pivotField showAll="0"/>
    <pivotField showAll="0"/>
    <pivotField showAll="0">
      <items count="447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x="445"/>
        <item t="default"/>
      </items>
    </pivotField>
    <pivotField showAll="0"/>
    <pivotField showAll="0">
      <items count="6">
        <item x="1"/>
        <item x="2"/>
        <item x="3"/>
        <item x="0"/>
        <item x="4"/>
        <item t="default"/>
      </items>
    </pivotField>
    <pivotField axis="axisCol" showAll="0">
      <items count="23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h="1" x="21"/>
        <item t="default"/>
      </items>
    </pivotField>
    <pivotField showAll="0"/>
    <pivotField showAll="0"/>
    <pivotField showAll="0"/>
    <pivotField showAll="0"/>
    <pivotField showAll="0">
      <items count="504">
        <item x="78"/>
        <item x="29"/>
        <item x="84"/>
        <item x="83"/>
        <item x="80"/>
        <item x="81"/>
        <item x="79"/>
        <item x="63"/>
        <item x="22"/>
        <item x="82"/>
        <item x="73"/>
        <item x="202"/>
        <item x="8"/>
        <item x="62"/>
        <item x="25"/>
        <item x="41"/>
        <item x="38"/>
        <item x="57"/>
        <item x="59"/>
        <item x="10"/>
        <item x="9"/>
        <item x="64"/>
        <item x="19"/>
        <item x="23"/>
        <item x="54"/>
        <item x="20"/>
        <item x="55"/>
        <item x="74"/>
        <item x="33"/>
        <item x="60"/>
        <item x="209"/>
        <item x="162"/>
        <item x="58"/>
        <item x="51"/>
        <item x="69"/>
        <item x="2"/>
        <item x="17"/>
        <item x="77"/>
        <item x="44"/>
        <item x="70"/>
        <item x="244"/>
        <item x="14"/>
        <item x="288"/>
        <item x="68"/>
        <item x="34"/>
        <item x="43"/>
        <item x="67"/>
        <item x="5"/>
        <item x="53"/>
        <item x="72"/>
        <item x="133"/>
        <item x="13"/>
        <item x="47"/>
        <item x="28"/>
        <item x="241"/>
        <item x="165"/>
        <item x="66"/>
        <item x="7"/>
        <item x="6"/>
        <item x="211"/>
        <item x="65"/>
        <item x="42"/>
        <item x="95"/>
        <item x="287"/>
        <item x="31"/>
        <item x="71"/>
        <item x="36"/>
        <item x="85"/>
        <item x="32"/>
        <item x="50"/>
        <item x="16"/>
        <item x="26"/>
        <item x="250"/>
        <item x="196"/>
        <item x="142"/>
        <item x="11"/>
        <item x="88"/>
        <item x="99"/>
        <item x="76"/>
        <item x="1"/>
        <item x="144"/>
        <item x="75"/>
        <item x="141"/>
        <item x="183"/>
        <item x="87"/>
        <item x="268"/>
        <item x="48"/>
        <item x="45"/>
        <item x="106"/>
        <item x="30"/>
        <item x="240"/>
        <item x="110"/>
        <item x="297"/>
        <item x="251"/>
        <item x="225"/>
        <item x="195"/>
        <item x="93"/>
        <item x="174"/>
        <item x="15"/>
        <item x="221"/>
        <item x="61"/>
        <item x="21"/>
        <item x="332"/>
        <item x="273"/>
        <item x="201"/>
        <item x="217"/>
        <item x="448"/>
        <item x="329"/>
        <item x="52"/>
        <item x="280"/>
        <item x="238"/>
        <item x="112"/>
        <item x="300"/>
        <item x="116"/>
        <item x="229"/>
        <item x="248"/>
        <item x="318"/>
        <item x="27"/>
        <item x="115"/>
        <item x="46"/>
        <item x="148"/>
        <item x="212"/>
        <item x="259"/>
        <item x="252"/>
        <item x="204"/>
        <item x="207"/>
        <item x="149"/>
        <item x="246"/>
        <item x="130"/>
        <item x="135"/>
        <item x="208"/>
        <item x="132"/>
        <item x="462"/>
        <item x="182"/>
        <item x="179"/>
        <item x="125"/>
        <item x="327"/>
        <item x="89"/>
        <item x="276"/>
        <item x="237"/>
        <item x="205"/>
        <item x="261"/>
        <item x="136"/>
        <item x="235"/>
        <item x="296"/>
        <item x="108"/>
        <item x="96"/>
        <item x="206"/>
        <item x="265"/>
        <item x="184"/>
        <item x="3"/>
        <item x="299"/>
        <item x="215"/>
        <item x="234"/>
        <item x="243"/>
        <item x="239"/>
        <item x="328"/>
        <item x="150"/>
        <item x="180"/>
        <item x="322"/>
        <item x="253"/>
        <item x="372"/>
        <item x="430"/>
        <item x="111"/>
        <item x="262"/>
        <item x="157"/>
        <item x="129"/>
        <item x="39"/>
        <item x="203"/>
        <item x="199"/>
        <item x="293"/>
        <item x="210"/>
        <item x="49"/>
        <item x="489"/>
        <item x="282"/>
        <item x="247"/>
        <item x="56"/>
        <item x="122"/>
        <item x="387"/>
        <item x="331"/>
        <item x="0"/>
        <item x="275"/>
        <item x="192"/>
        <item x="333"/>
        <item x="153"/>
        <item x="482"/>
        <item x="101"/>
        <item x="143"/>
        <item x="245"/>
        <item x="277"/>
        <item x="189"/>
        <item x="441"/>
        <item x="193"/>
        <item x="438"/>
        <item x="473"/>
        <item x="452"/>
        <item x="227"/>
        <item x="91"/>
        <item x="398"/>
        <item x="386"/>
        <item x="242"/>
        <item x="190"/>
        <item x="447"/>
        <item x="200"/>
        <item x="335"/>
        <item x="439"/>
        <item x="263"/>
        <item x="496"/>
        <item x="224"/>
        <item x="499"/>
        <item x="37"/>
        <item x="423"/>
        <item x="107"/>
        <item x="170"/>
        <item x="147"/>
        <item x="94"/>
        <item x="291"/>
        <item x="334"/>
        <item x="294"/>
        <item x="194"/>
        <item x="128"/>
        <item x="302"/>
        <item x="97"/>
        <item x="163"/>
        <item x="186"/>
        <item x="146"/>
        <item x="301"/>
        <item x="198"/>
        <item x="391"/>
        <item x="138"/>
        <item x="336"/>
        <item x="290"/>
        <item x="437"/>
        <item x="140"/>
        <item x="35"/>
        <item x="260"/>
        <item x="461"/>
        <item x="40"/>
        <item x="295"/>
        <item x="236"/>
        <item x="161"/>
        <item x="176"/>
        <item x="314"/>
        <item x="500"/>
        <item x="197"/>
        <item x="270"/>
        <item x="220"/>
        <item x="102"/>
        <item x="222"/>
        <item x="490"/>
        <item x="402"/>
        <item x="411"/>
        <item x="321"/>
        <item x="460"/>
        <item x="454"/>
        <item x="4"/>
        <item x="168"/>
        <item x="172"/>
        <item x="114"/>
        <item x="449"/>
        <item x="126"/>
        <item x="264"/>
        <item x="305"/>
        <item x="324"/>
        <item x="228"/>
        <item x="139"/>
        <item x="164"/>
        <item x="425"/>
        <item x="177"/>
        <item x="175"/>
        <item x="466"/>
        <item x="120"/>
        <item x="351"/>
        <item x="495"/>
        <item x="478"/>
        <item x="223"/>
        <item x="409"/>
        <item x="267"/>
        <item x="100"/>
        <item x="213"/>
        <item x="151"/>
        <item x="492"/>
        <item x="306"/>
        <item x="498"/>
        <item x="292"/>
        <item x="166"/>
        <item x="92"/>
        <item x="313"/>
        <item x="117"/>
        <item x="317"/>
        <item x="226"/>
        <item x="152"/>
        <item x="233"/>
        <item x="485"/>
        <item x="158"/>
        <item x="18"/>
        <item x="307"/>
        <item x="315"/>
        <item x="493"/>
        <item x="403"/>
        <item x="191"/>
        <item x="455"/>
        <item x="377"/>
        <item x="178"/>
        <item x="255"/>
        <item x="289"/>
        <item x="281"/>
        <item x="487"/>
        <item x="346"/>
        <item x="232"/>
        <item x="459"/>
        <item x="269"/>
        <item x="90"/>
        <item x="169"/>
        <item x="434"/>
        <item x="185"/>
        <item x="465"/>
        <item x="362"/>
        <item x="285"/>
        <item x="428"/>
        <item x="413"/>
        <item x="476"/>
        <item x="367"/>
        <item x="256"/>
        <item x="359"/>
        <item x="458"/>
        <item x="442"/>
        <item x="316"/>
        <item x="298"/>
        <item x="396"/>
        <item x="286"/>
        <item x="119"/>
        <item x="349"/>
        <item x="374"/>
        <item x="385"/>
        <item x="488"/>
        <item x="98"/>
        <item x="159"/>
        <item x="308"/>
        <item x="388"/>
        <item x="440"/>
        <item x="127"/>
        <item x="375"/>
        <item x="320"/>
        <item x="379"/>
        <item x="326"/>
        <item x="231"/>
        <item x="471"/>
        <item x="284"/>
        <item x="404"/>
        <item x="360"/>
        <item x="257"/>
        <item x="373"/>
        <item x="436"/>
        <item x="463"/>
        <item x="131"/>
        <item x="156"/>
        <item x="249"/>
        <item x="278"/>
        <item x="354"/>
        <item x="272"/>
        <item x="415"/>
        <item x="167"/>
        <item x="382"/>
        <item x="408"/>
        <item x="475"/>
        <item x="416"/>
        <item x="380"/>
        <item x="392"/>
        <item x="274"/>
        <item x="481"/>
        <item x="394"/>
        <item x="160"/>
        <item x="491"/>
        <item x="501"/>
        <item x="103"/>
        <item x="187"/>
        <item x="124"/>
        <item x="435"/>
        <item x="24"/>
        <item x="145"/>
        <item x="468"/>
        <item x="304"/>
        <item x="407"/>
        <item x="173"/>
        <item x="450"/>
        <item x="319"/>
        <item x="393"/>
        <item x="412"/>
        <item x="381"/>
        <item x="311"/>
        <item x="383"/>
        <item x="421"/>
        <item x="347"/>
        <item x="134"/>
        <item x="395"/>
        <item x="283"/>
        <item x="467"/>
        <item x="340"/>
        <item x="345"/>
        <item x="104"/>
        <item x="356"/>
        <item x="484"/>
        <item x="279"/>
        <item x="271"/>
        <item x="422"/>
        <item x="378"/>
        <item x="154"/>
        <item x="325"/>
        <item x="390"/>
        <item x="123"/>
        <item x="254"/>
        <item x="363"/>
        <item x="361"/>
        <item x="12"/>
        <item x="344"/>
        <item x="384"/>
        <item x="410"/>
        <item x="323"/>
        <item x="419"/>
        <item x="330"/>
        <item x="312"/>
        <item x="230"/>
        <item x="418"/>
        <item x="443"/>
        <item x="309"/>
        <item x="497"/>
        <item x="105"/>
        <item x="342"/>
        <item x="446"/>
        <item x="118"/>
        <item x="109"/>
        <item x="171"/>
        <item x="369"/>
        <item x="266"/>
        <item x="429"/>
        <item x="427"/>
        <item x="219"/>
        <item x="483"/>
        <item x="216"/>
        <item x="477"/>
        <item x="181"/>
        <item x="258"/>
        <item x="479"/>
        <item x="486"/>
        <item x="457"/>
        <item x="218"/>
        <item x="426"/>
        <item x="155"/>
        <item x="424"/>
        <item x="451"/>
        <item x="470"/>
        <item x="494"/>
        <item x="352"/>
        <item x="86"/>
        <item x="445"/>
        <item x="348"/>
        <item x="397"/>
        <item x="389"/>
        <item x="366"/>
        <item x="480"/>
        <item x="474"/>
        <item x="188"/>
        <item x="353"/>
        <item x="401"/>
        <item x="400"/>
        <item x="113"/>
        <item x="350"/>
        <item x="365"/>
        <item x="444"/>
        <item x="368"/>
        <item x="464"/>
        <item x="376"/>
        <item x="339"/>
        <item x="343"/>
        <item x="355"/>
        <item x="364"/>
        <item x="433"/>
        <item x="432"/>
        <item x="358"/>
        <item x="121"/>
        <item x="456"/>
        <item x="214"/>
        <item x="137"/>
        <item x="338"/>
        <item x="431"/>
        <item x="303"/>
        <item x="417"/>
        <item x="453"/>
        <item x="472"/>
        <item x="414"/>
        <item x="469"/>
        <item x="357"/>
        <item x="341"/>
        <item x="420"/>
        <item x="370"/>
        <item x="337"/>
        <item x="399"/>
        <item x="405"/>
        <item x="406"/>
        <item x="310"/>
        <item x="371"/>
        <item x="502"/>
        <item t="default"/>
      </items>
    </pivotField>
    <pivotField showAll="0">
      <items count="4">
        <item x="1"/>
        <item x="0"/>
        <item x="2"/>
        <item t="default"/>
      </items>
    </pivotField>
    <pivotField showAll="0"/>
    <pivotField dataField="1" showAll="0">
      <items count="2882">
        <item x="109"/>
        <item x="489"/>
        <item x="498"/>
        <item x="2630"/>
        <item x="442"/>
        <item x="2800"/>
        <item x="551"/>
        <item x="1129"/>
        <item x="1959"/>
        <item x="466"/>
        <item x="1029"/>
        <item x="406"/>
        <item x="153"/>
        <item x="133"/>
        <item x="368"/>
        <item x="1870"/>
        <item x="2323"/>
        <item x="372"/>
        <item x="1427"/>
        <item x="524"/>
        <item x="2723"/>
        <item x="2196"/>
        <item x="2274"/>
        <item x="458"/>
        <item x="910"/>
        <item x="1846"/>
        <item x="130"/>
        <item x="1307"/>
        <item x="440"/>
        <item x="1126"/>
        <item x="127"/>
        <item x="168"/>
        <item x="2792"/>
        <item x="497"/>
        <item x="403"/>
        <item x="1665"/>
        <item x="2320"/>
        <item x="134"/>
        <item x="1130"/>
        <item x="469"/>
        <item x="467"/>
        <item x="880"/>
        <item x="362"/>
        <item x="778"/>
        <item x="473"/>
        <item x="1226"/>
        <item x="2034"/>
        <item x="107"/>
        <item x="1128"/>
        <item x="166"/>
        <item x="1431"/>
        <item x="374"/>
        <item x="779"/>
        <item x="850"/>
        <item x="2870"/>
        <item x="2292"/>
        <item x="459"/>
        <item x="455"/>
        <item x="1323"/>
        <item x="2285"/>
        <item x="1458"/>
        <item x="907"/>
        <item x="1866"/>
        <item x="2758"/>
        <item x="614"/>
        <item x="379"/>
        <item x="1869"/>
        <item x="479"/>
        <item x="395"/>
        <item x="108"/>
        <item x="1318"/>
        <item x="2157"/>
        <item x="876"/>
        <item x="1874"/>
        <item x="855"/>
        <item x="167"/>
        <item x="864"/>
        <item x="1925"/>
        <item x="1847"/>
        <item x="862"/>
        <item x="833"/>
        <item x="2013"/>
        <item x="2314"/>
        <item x="2040"/>
        <item x="2767"/>
        <item x="126"/>
        <item x="901"/>
        <item x="1653"/>
        <item x="1855"/>
        <item x="475"/>
        <item x="482"/>
        <item x="889"/>
        <item x="384"/>
        <item x="1834"/>
        <item x="2730"/>
        <item x="842"/>
        <item x="150"/>
        <item x="381"/>
        <item x="2281"/>
        <item x="1838"/>
        <item x="2809"/>
        <item x="1386"/>
        <item x="1223"/>
        <item x="1920"/>
        <item x="123"/>
        <item x="852"/>
        <item x="494"/>
        <item x="831"/>
        <item x="446"/>
        <item x="2286"/>
        <item x="447"/>
        <item x="457"/>
        <item x="2017"/>
        <item x="2019"/>
        <item x="2801"/>
        <item x="387"/>
        <item x="2008"/>
        <item x="370"/>
        <item x="477"/>
        <item x="884"/>
        <item x="538"/>
        <item x="689"/>
        <item x="1657"/>
        <item x="610"/>
        <item x="2290"/>
        <item x="154"/>
        <item x="415"/>
        <item x="1872"/>
        <item x="875"/>
        <item x="1529"/>
        <item x="420"/>
        <item x="1957"/>
        <item x="2038"/>
        <item x="840"/>
        <item x="2199"/>
        <item x="2276"/>
        <item x="405"/>
        <item x="868"/>
        <item x="874"/>
        <item x="461"/>
        <item x="1452"/>
        <item x="906"/>
        <item x="493"/>
        <item x="401"/>
        <item x="1854"/>
        <item x="2099"/>
        <item x="802"/>
        <item x="2296"/>
        <item x="1306"/>
        <item x="418"/>
        <item x="1649"/>
        <item x="531"/>
        <item x="2845"/>
        <item x="2293"/>
        <item x="1315"/>
        <item x="565"/>
        <item x="881"/>
        <item x="2781"/>
        <item x="769"/>
        <item x="169"/>
        <item x="2095"/>
        <item x="1111"/>
        <item x="879"/>
        <item x="1156"/>
        <item x="1161"/>
        <item x="2159"/>
        <item x="1664"/>
        <item x="480"/>
        <item x="132"/>
        <item x="800"/>
        <item x="2309"/>
        <item x="110"/>
        <item x="1228"/>
        <item x="1454"/>
        <item x="2785"/>
        <item x="404"/>
        <item x="385"/>
        <item x="715"/>
        <item x="716"/>
        <item x="1035"/>
        <item x="570"/>
        <item x="691"/>
        <item x="443"/>
        <item x="2044"/>
        <item x="1844"/>
        <item x="2035"/>
        <item x="119"/>
        <item x="2302"/>
        <item x="683"/>
        <item x="521"/>
        <item x="737"/>
        <item x="1295"/>
        <item x="456"/>
        <item x="803"/>
        <item x="1836"/>
        <item x="1644"/>
        <item x="463"/>
        <item x="549"/>
        <item x="177"/>
        <item x="563"/>
        <item x="2163"/>
        <item x="890"/>
        <item x="151"/>
        <item x="714"/>
        <item x="462"/>
        <item x="478"/>
        <item x="465"/>
        <item x="2150"/>
        <item x="414"/>
        <item x="2083"/>
        <item x="357"/>
        <item x="1202"/>
        <item x="871"/>
        <item x="899"/>
        <item x="786"/>
        <item x="882"/>
        <item x="2041"/>
        <item x="2289"/>
        <item x="892"/>
        <item x="1873"/>
        <item x="451"/>
        <item x="724"/>
        <item x="1033"/>
        <item x="872"/>
        <item x="546"/>
        <item x="136"/>
        <item x="963"/>
        <item x="1219"/>
        <item x="441"/>
        <item x="1865"/>
        <item x="470"/>
        <item x="1643"/>
        <item x="1837"/>
        <item x="122"/>
        <item x="1319"/>
        <item x="2009"/>
        <item x="722"/>
        <item x="1862"/>
        <item x="1025"/>
        <item x="895"/>
        <item x="487"/>
        <item x="1215"/>
        <item x="886"/>
        <item x="407"/>
        <item x="1210"/>
        <item x="2859"/>
        <item x="1311"/>
        <item x="1852"/>
        <item x="382"/>
        <item x="1839"/>
        <item x="1662"/>
        <item x="449"/>
        <item x="2045"/>
        <item x="1154"/>
        <item x="464"/>
        <item x="1856"/>
        <item x="128"/>
        <item x="174"/>
        <item x="1670"/>
        <item x="1325"/>
        <item x="571"/>
        <item x="897"/>
        <item x="389"/>
        <item x="1532"/>
        <item x="360"/>
        <item x="2094"/>
        <item x="1123"/>
        <item x="2173"/>
        <item x="377"/>
        <item x="566"/>
        <item x="762"/>
        <item x="417"/>
        <item x="1663"/>
        <item x="693"/>
        <item x="1042"/>
        <item x="380"/>
        <item x="2833"/>
        <item x="1863"/>
        <item x="751"/>
        <item x="1221"/>
        <item x="2291"/>
        <item x="1956"/>
        <item x="1671"/>
        <item x="615"/>
        <item x="539"/>
        <item x="719"/>
        <item x="176"/>
        <item x="2036"/>
        <item x="559"/>
        <item x="1316"/>
        <item x="2007"/>
        <item x="2011"/>
        <item x="2151"/>
        <item x="957"/>
        <item x="454"/>
        <item x="124"/>
        <item x="520"/>
        <item x="2332"/>
        <item x="2810"/>
        <item x="486"/>
        <item x="560"/>
        <item x="1965"/>
        <item x="460"/>
        <item x="391"/>
        <item x="1464"/>
        <item x="490"/>
        <item x="857"/>
        <item x="1921"/>
        <item x="2863"/>
        <item x="550"/>
        <item x="359"/>
        <item x="761"/>
        <item x="2089"/>
        <item x="2871"/>
        <item x="157"/>
        <item x="1127"/>
        <item x="2096"/>
        <item x="1027"/>
        <item x="1039"/>
        <item x="736"/>
        <item x="411"/>
        <item x="2300"/>
        <item x="763"/>
        <item x="444"/>
        <item x="1851"/>
        <item x="1114"/>
        <item x="1868"/>
        <item x="2372"/>
        <item x="1853"/>
        <item x="694"/>
        <item x="572"/>
        <item x="698"/>
        <item x="1034"/>
        <item x="766"/>
        <item x="1460"/>
        <item x="363"/>
        <item x="843"/>
        <item x="1843"/>
        <item x="747"/>
        <item x="424"/>
        <item x="1044"/>
        <item x="413"/>
        <item x="495"/>
        <item x="1367"/>
        <item x="483"/>
        <item x="834"/>
        <item x="1211"/>
        <item x="1646"/>
        <item x="2857"/>
        <item x="735"/>
        <item x="1871"/>
        <item x="2006"/>
        <item x="2814"/>
        <item x="738"/>
        <item x="468"/>
        <item x="2725"/>
        <item x="533"/>
        <item x="2770"/>
        <item x="2840"/>
        <item x="1835"/>
        <item x="898"/>
        <item x="829"/>
        <item x="1462"/>
        <item x="866"/>
        <item x="790"/>
        <item x="904"/>
        <item x="2334"/>
        <item x="1110"/>
        <item x="1312"/>
        <item x="883"/>
        <item x="617"/>
        <item x="1660"/>
        <item x="754"/>
        <item x="1455"/>
        <item x="1651"/>
        <item x="1375"/>
        <item x="1922"/>
        <item x="412"/>
        <item x="2786"/>
        <item x="1849"/>
        <item x="2816"/>
        <item x="1861"/>
        <item x="2202"/>
        <item x="114"/>
        <item x="2010"/>
        <item x="1160"/>
        <item x="745"/>
        <item x="773"/>
        <item x="755"/>
        <item x="2877"/>
        <item x="1357"/>
        <item x="172"/>
        <item x="358"/>
        <item x="1389"/>
        <item x="686"/>
        <item x="2876"/>
        <item x="2004"/>
        <item x="771"/>
        <item x="1391"/>
        <item x="1153"/>
        <item x="2752"/>
        <item x="1650"/>
        <item x="2103"/>
        <item x="2822"/>
        <item x="2637"/>
        <item x="2197"/>
        <item x="727"/>
        <item x="793"/>
        <item x="396"/>
        <item x="1955"/>
        <item x="1155"/>
        <item x="682"/>
        <item x="376"/>
        <item x="2791"/>
        <item x="386"/>
        <item x="1666"/>
        <item x="1229"/>
        <item x="740"/>
        <item x="1041"/>
        <item x="788"/>
        <item x="113"/>
        <item x="2696"/>
        <item x="365"/>
        <item x="878"/>
        <item x="1038"/>
        <item x="1960"/>
        <item x="711"/>
        <item x="2295"/>
        <item x="2856"/>
        <item x="1216"/>
        <item x="744"/>
        <item x="453"/>
        <item x="2854"/>
        <item x="1919"/>
        <item x="772"/>
        <item x="848"/>
        <item x="485"/>
        <item x="832"/>
        <item x="1667"/>
        <item x="129"/>
        <item x="555"/>
        <item x="1450"/>
        <item x="837"/>
        <item x="1349"/>
        <item x="448"/>
        <item x="2018"/>
        <item x="1116"/>
        <item x="2166"/>
        <item x="178"/>
        <item x="959"/>
        <item x="712"/>
        <item x="807"/>
        <item x="2855"/>
        <item x="394"/>
        <item x="1132"/>
        <item x="909"/>
        <item x="870"/>
        <item x="1382"/>
        <item x="700"/>
        <item x="419"/>
        <item x="2275"/>
        <item x="961"/>
        <item x="717"/>
        <item x="519"/>
        <item x="1864"/>
        <item x="2782"/>
        <item x="809"/>
        <item x="2879"/>
        <item x="117"/>
        <item x="1816"/>
        <item x="1525"/>
        <item x="416"/>
        <item x="2804"/>
        <item x="140"/>
        <item x="2721"/>
        <item x="1845"/>
        <item x="375"/>
        <item x="1049"/>
        <item x="410"/>
        <item x="422"/>
        <item x="2283"/>
        <item x="472"/>
        <item x="2798"/>
        <item x="838"/>
        <item x="147"/>
        <item x="2374"/>
        <item x="851"/>
        <item x="2764"/>
        <item x="2773"/>
        <item x="612"/>
        <item x="542"/>
        <item x="1040"/>
        <item x="1369"/>
        <item x="2305"/>
        <item x="1348"/>
        <item x="2326"/>
        <item x="1209"/>
        <item x="2756"/>
        <item x="535"/>
        <item x="900"/>
        <item x="955"/>
        <item x="1961"/>
        <item x="2830"/>
        <item x="2143"/>
        <item x="484"/>
        <item x="2303"/>
        <item x="914"/>
        <item x="2727"/>
        <item x="2726"/>
        <item x="2367"/>
        <item x="138"/>
        <item x="2817"/>
        <item x="2312"/>
        <item x="1213"/>
        <item x="2324"/>
        <item x="707"/>
        <item x="2823"/>
        <item x="913"/>
        <item x="2171"/>
        <item x="1304"/>
        <item x="785"/>
        <item x="2318"/>
        <item x="2633"/>
        <item x="2195"/>
        <item x="1523"/>
        <item x="1850"/>
        <item x="954"/>
        <item x="474"/>
        <item x="684"/>
        <item x="526"/>
        <item x="1112"/>
        <item x="2170"/>
        <item x="408"/>
        <item x="2168"/>
        <item x="1208"/>
        <item x="2155"/>
        <item x="609"/>
        <item x="2317"/>
        <item x="2869"/>
        <item x="2639"/>
        <item x="1310"/>
        <item x="2146"/>
        <item x="1428"/>
        <item x="867"/>
        <item x="1368"/>
        <item x="2766"/>
        <item x="152"/>
        <item x="723"/>
        <item x="860"/>
        <item x="450"/>
        <item x="568"/>
        <item x="1217"/>
        <item x="1522"/>
        <item x="2298"/>
        <item x="131"/>
        <item x="2760"/>
        <item x="2085"/>
        <item x="865"/>
        <item x="911"/>
        <item x="2331"/>
        <item x="2824"/>
        <item x="692"/>
        <item x="1656"/>
        <item x="2141"/>
        <item x="148"/>
        <item x="112"/>
        <item x="558"/>
        <item x="1317"/>
        <item x="364"/>
        <item x="2042"/>
        <item x="753"/>
        <item x="905"/>
        <item x="491"/>
        <item x="894"/>
        <item x="1658"/>
        <item x="1030"/>
        <item x="721"/>
        <item x="798"/>
        <item x="908"/>
        <item x="733"/>
        <item x="2048"/>
        <item x="399"/>
        <item x="1353"/>
        <item x="781"/>
        <item x="2805"/>
        <item x="844"/>
        <item x="2819"/>
        <item x="2026"/>
        <item x="887"/>
        <item x="141"/>
        <item x="896"/>
        <item x="547"/>
        <item x="2636"/>
        <item x="731"/>
        <item x="1392"/>
        <item x="1669"/>
        <item x="1125"/>
        <item x="720"/>
        <item x="1050"/>
        <item x="2148"/>
        <item x="1355"/>
        <item x="1121"/>
        <item x="361"/>
        <item x="2838"/>
        <item x="1966"/>
        <item x="2874"/>
        <item x="1528"/>
        <item x="2755"/>
        <item x="1115"/>
        <item x="953"/>
        <item x="2836"/>
        <item x="705"/>
        <item x="863"/>
        <item x="2687"/>
        <item x="789"/>
        <item x="373"/>
        <item x="1230"/>
        <item x="2808"/>
        <item x="540"/>
        <item x="847"/>
        <item x="121"/>
        <item x="522"/>
        <item x="2031"/>
        <item x="2832"/>
        <item x="792"/>
        <item x="1530"/>
        <item x="854"/>
        <item x="2179"/>
        <item x="1313"/>
        <item x="2101"/>
        <item x="1819"/>
        <item x="2198"/>
        <item x="1119"/>
        <item x="1425"/>
        <item x="2787"/>
        <item x="383"/>
        <item x="2847"/>
        <item x="877"/>
        <item x="1158"/>
        <item x="1118"/>
        <item x="2005"/>
        <item x="2182"/>
        <item x="2728"/>
        <item x="830"/>
        <item x="1204"/>
        <item x="2287"/>
        <item x="2780"/>
        <item x="2748"/>
        <item x="891"/>
        <item x="1036"/>
        <item x="1159"/>
        <item x="741"/>
        <item x="836"/>
        <item x="1461"/>
        <item x="471"/>
        <item x="2167"/>
        <item x="849"/>
        <item x="1222"/>
        <item x="2686"/>
        <item x="1301"/>
        <item x="369"/>
        <item x="2175"/>
        <item x="706"/>
        <item x="367"/>
        <item x="409"/>
        <item x="1652"/>
        <item x="115"/>
        <item x="742"/>
        <item x="1309"/>
        <item x="2820"/>
        <item x="1924"/>
        <item x="1037"/>
        <item x="1122"/>
        <item x="709"/>
        <item x="525"/>
        <item x="2829"/>
        <item x="893"/>
        <item x="1320"/>
        <item x="569"/>
        <item x="1429"/>
        <item x="2098"/>
        <item x="1645"/>
        <item x="156"/>
        <item x="1131"/>
        <item x="1842"/>
        <item x="2049"/>
        <item x="2807"/>
        <item x="1958"/>
        <item x="2774"/>
        <item x="2815"/>
        <item x="2039"/>
        <item x="1045"/>
        <item x="118"/>
        <item x="2868"/>
        <item x="1220"/>
        <item x="2158"/>
        <item x="1385"/>
        <item x="729"/>
        <item x="1848"/>
        <item x="728"/>
        <item x="1324"/>
        <item x="1383"/>
        <item x="1371"/>
        <item x="1659"/>
        <item x="2688"/>
        <item x="2279"/>
        <item x="756"/>
        <item x="2027"/>
        <item x="1021"/>
        <item x="2843"/>
        <item x="2015"/>
        <item x="2370"/>
        <item x="2090"/>
        <item x="1020"/>
        <item x="2012"/>
        <item x="2777"/>
        <item x="2294"/>
        <item x="958"/>
        <item x="2093"/>
        <item x="1302"/>
        <item x="2368"/>
        <item x="912"/>
        <item x="1648"/>
        <item x="690"/>
        <item x="392"/>
        <item x="171"/>
        <item x="2280"/>
        <item x="746"/>
        <item x="2788"/>
        <item x="2844"/>
        <item x="1962"/>
        <item x="2796"/>
        <item x="2366"/>
        <item x="545"/>
        <item x="496"/>
        <item x="856"/>
        <item x="2763"/>
        <item x="782"/>
        <item x="1655"/>
        <item x="175"/>
        <item x="2790"/>
        <item x="2768"/>
        <item x="801"/>
        <item x="783"/>
        <item x="1387"/>
        <item x="743"/>
        <item x="2691"/>
        <item x="116"/>
        <item x="1205"/>
        <item x="1356"/>
        <item x="1374"/>
        <item x="1214"/>
        <item x="366"/>
        <item x="1377"/>
        <item x="2306"/>
        <item x="421"/>
        <item x="111"/>
        <item x="2177"/>
        <item x="858"/>
        <item x="964"/>
        <item x="2282"/>
        <item x="1456"/>
        <item x="853"/>
        <item x="2100"/>
        <item x="2097"/>
        <item x="885"/>
        <item x="732"/>
        <item x="1840"/>
        <item x="764"/>
        <item x="1867"/>
        <item x="532"/>
        <item x="777"/>
        <item x="567"/>
        <item x="2154"/>
        <item x="2288"/>
        <item x="1032"/>
        <item x="163"/>
        <item x="2307"/>
        <item x="2789"/>
        <item x="2779"/>
        <item x="1031"/>
        <item x="1366"/>
        <item x="553"/>
        <item x="2689"/>
        <item x="536"/>
        <item x="1361"/>
        <item x="1023"/>
        <item x="135"/>
        <item x="1352"/>
        <item x="2327"/>
        <item x="2866"/>
        <item x="2793"/>
        <item x="2799"/>
        <item x="2299"/>
        <item x="149"/>
        <item x="795"/>
        <item x="2753"/>
        <item x="162"/>
        <item x="2759"/>
        <item x="2754"/>
        <item x="2638"/>
        <item x="2862"/>
        <item x="2828"/>
        <item x="2826"/>
        <item x="2834"/>
        <item x="2201"/>
        <item x="784"/>
        <item x="2771"/>
        <item x="1857"/>
        <item x="1527"/>
        <item x="2304"/>
        <item x="739"/>
        <item x="492"/>
        <item x="2033"/>
        <item x="2775"/>
        <item x="2851"/>
        <item x="393"/>
        <item x="173"/>
        <item x="2848"/>
        <item x="2761"/>
        <item x="2174"/>
        <item x="960"/>
        <item x="765"/>
        <item x="2695"/>
        <item x="861"/>
        <item x="2693"/>
        <item x="681"/>
        <item x="1113"/>
        <item x="687"/>
        <item x="859"/>
        <item x="1923"/>
        <item x="523"/>
        <item x="2016"/>
        <item x="2091"/>
        <item x="2162"/>
        <item x="903"/>
        <item x="2858"/>
        <item x="398"/>
        <item x="2278"/>
        <item x="1345"/>
        <item x="2729"/>
        <item x="2147"/>
        <item x="1046"/>
        <item x="2313"/>
        <item x="143"/>
        <item x="1432"/>
        <item x="2694"/>
        <item x="701"/>
        <item x="2152"/>
        <item x="1303"/>
        <item x="1364"/>
        <item x="1117"/>
        <item x="2194"/>
        <item x="1376"/>
        <item x="1227"/>
        <item x="902"/>
        <item x="1818"/>
        <item x="2169"/>
        <item x="2329"/>
        <item x="2014"/>
        <item x="726"/>
        <item x="145"/>
        <item x="2811"/>
        <item x="1524"/>
        <item x="1212"/>
        <item x="2750"/>
        <item x="1351"/>
        <item x="488"/>
        <item x="2873"/>
        <item x="2692"/>
        <item x="527"/>
        <item x="2772"/>
        <item x="390"/>
        <item x="530"/>
        <item x="2867"/>
        <item x="1293"/>
        <item x="2180"/>
        <item x="2086"/>
        <item x="402"/>
        <item x="2749"/>
        <item x="2850"/>
        <item x="1373"/>
        <item x="562"/>
        <item x="2853"/>
        <item x="718"/>
        <item x="139"/>
        <item x="1043"/>
        <item x="2328"/>
        <item x="1858"/>
        <item x="2301"/>
        <item x="808"/>
        <item x="425"/>
        <item x="1218"/>
        <item x="476"/>
        <item x="125"/>
        <item x="2160"/>
        <item x="2297"/>
        <item x="1963"/>
        <item x="2273"/>
        <item x="1362"/>
        <item x="688"/>
        <item x="2806"/>
        <item x="2831"/>
        <item x="2802"/>
        <item x="695"/>
        <item x="180"/>
        <item x="2315"/>
        <item x="1162"/>
        <item x="787"/>
        <item x="164"/>
        <item x="1860"/>
        <item x="1298"/>
        <item x="423"/>
        <item x="2102"/>
        <item x="534"/>
        <item x="2839"/>
        <item x="1360"/>
        <item x="537"/>
        <item x="1018"/>
        <item x="839"/>
        <item x="1305"/>
        <item x="158"/>
        <item x="1531"/>
        <item x="2043"/>
        <item x="556"/>
        <item x="2316"/>
        <item x="2087"/>
        <item x="2864"/>
        <item x="2183"/>
        <item x="1124"/>
        <item x="2762"/>
        <item x="388"/>
        <item x="2769"/>
        <item x="2181"/>
        <item x="445"/>
        <item x="2872"/>
        <item x="2029"/>
        <item x="120"/>
        <item x="541"/>
        <item x="2088"/>
        <item x="748"/>
        <item x="2837"/>
        <item x="1668"/>
        <item x="2037"/>
        <item x="1654"/>
        <item x="2690"/>
        <item x="760"/>
        <item x="1841"/>
        <item x="2878"/>
        <item x="2865"/>
        <item x="1647"/>
        <item x="1203"/>
        <item x="1225"/>
        <item x="2084"/>
        <item x="528"/>
        <item x="956"/>
        <item x="846"/>
        <item x="780"/>
        <item x="794"/>
        <item x="2310"/>
        <item x="160"/>
        <item x="2731"/>
        <item x="734"/>
        <item x="1661"/>
        <item x="806"/>
        <item x="699"/>
        <item x="1379"/>
        <item x="557"/>
        <item x="1157"/>
        <item x="2635"/>
        <item x="725"/>
        <item x="1026"/>
        <item x="1296"/>
        <item x="2142"/>
        <item x="1120"/>
        <item x="2149"/>
        <item x="1024"/>
        <item x="2803"/>
        <item x="2164"/>
        <item x="397"/>
        <item x="2028"/>
        <item x="144"/>
        <item x="1299"/>
        <item x="2003"/>
        <item x="2161"/>
        <item x="774"/>
        <item x="1321"/>
        <item x="564"/>
        <item x="481"/>
        <item x="2757"/>
        <item x="2861"/>
        <item x="2047"/>
        <item x="805"/>
        <item x="770"/>
        <item x="2818"/>
        <item x="2825"/>
        <item x="1380"/>
        <item x="2632"/>
        <item x="548"/>
        <item x="873"/>
        <item x="2797"/>
        <item x="146"/>
        <item x="611"/>
        <item x="1358"/>
        <item x="2784"/>
        <item x="1381"/>
        <item x="2634"/>
        <item x="2176"/>
        <item x="452"/>
        <item x="2841"/>
        <item x="713"/>
        <item x="2783"/>
        <item x="2846"/>
        <item x="2849"/>
        <item x="2821"/>
        <item x="2165"/>
        <item x="2156"/>
        <item x="730"/>
        <item x="749"/>
        <item x="841"/>
        <item x="1372"/>
        <item x="757"/>
        <item x="1964"/>
        <item x="2308"/>
        <item x="1815"/>
        <item x="710"/>
        <item x="371"/>
        <item x="1457"/>
        <item x="529"/>
        <item x="888"/>
        <item x="1017"/>
        <item x="1359"/>
        <item x="1363"/>
        <item x="750"/>
        <item x="142"/>
        <item x="702"/>
        <item x="179"/>
        <item x="1028"/>
        <item x="708"/>
        <item x="696"/>
        <item x="704"/>
        <item x="869"/>
        <item x="1859"/>
        <item x="613"/>
        <item x="1384"/>
        <item x="2751"/>
        <item x="685"/>
        <item x="2144"/>
        <item x="155"/>
        <item x="2153"/>
        <item x="759"/>
        <item x="2311"/>
        <item x="1526"/>
        <item x="1314"/>
        <item x="1453"/>
        <item x="1426"/>
        <item x="1466"/>
        <item x="752"/>
        <item x="2794"/>
        <item x="1297"/>
        <item x="799"/>
        <item x="165"/>
        <item x="1207"/>
        <item x="1347"/>
        <item x="768"/>
        <item x="758"/>
        <item x="2046"/>
        <item x="2375"/>
        <item x="552"/>
        <item x="1451"/>
        <item x="767"/>
        <item x="2842"/>
        <item x="810"/>
        <item x="1465"/>
        <item x="1365"/>
        <item x="2813"/>
        <item x="1300"/>
        <item x="1817"/>
        <item x="1378"/>
        <item x="2776"/>
        <item x="1388"/>
        <item x="1206"/>
        <item x="1048"/>
        <item x="2145"/>
        <item x="400"/>
        <item x="2032"/>
        <item x="161"/>
        <item x="962"/>
        <item x="2631"/>
        <item x="618"/>
        <item x="2333"/>
        <item x="2092"/>
        <item x="2371"/>
        <item x="1390"/>
        <item x="1463"/>
        <item x="2765"/>
        <item x="2852"/>
        <item x="2373"/>
        <item x="170"/>
        <item x="775"/>
        <item x="1350"/>
        <item x="2827"/>
        <item x="2319"/>
        <item x="544"/>
        <item x="2321"/>
        <item x="159"/>
        <item x="791"/>
        <item x="2369"/>
        <item x="1459"/>
        <item x="1346"/>
        <item x="2200"/>
        <item x="2722"/>
        <item x="2284"/>
        <item x="137"/>
        <item x="2860"/>
        <item x="2178"/>
        <item x="1370"/>
        <item x="2172"/>
        <item x="845"/>
        <item x="2030"/>
        <item x="378"/>
        <item x="2365"/>
        <item x="1308"/>
        <item x="1354"/>
        <item x="1019"/>
        <item x="2277"/>
        <item x="2778"/>
        <item x="697"/>
        <item x="2322"/>
        <item x="1322"/>
        <item x="2835"/>
        <item x="616"/>
        <item x="1051"/>
        <item x="2875"/>
        <item x="1430"/>
        <item x="543"/>
        <item x="703"/>
        <item x="797"/>
        <item x="2335"/>
        <item x="2812"/>
        <item x="561"/>
        <item x="1224"/>
        <item x="796"/>
        <item x="554"/>
        <item x="776"/>
        <item x="1047"/>
        <item x="2795"/>
        <item x="2724"/>
        <item x="835"/>
        <item x="31"/>
        <item x="2510"/>
        <item x="2736"/>
        <item x="1898"/>
        <item x="817"/>
        <item x="2494"/>
        <item x="77"/>
        <item x="2605"/>
        <item x="634"/>
        <item x="1232"/>
        <item x="2591"/>
        <item x="2452"/>
        <item x="597"/>
        <item x="8"/>
        <item x="2383"/>
        <item x="1908"/>
        <item x="2611"/>
        <item x="1395"/>
        <item x="2439"/>
        <item x="1417"/>
        <item x="2455"/>
        <item x="2628"/>
        <item x="1787"/>
        <item x="2384"/>
        <item x="2380"/>
        <item x="1684"/>
        <item x="2213"/>
        <item x="55"/>
        <item x="1406"/>
        <item x="2210"/>
        <item x="1398"/>
        <item x="325"/>
        <item x="20"/>
        <item x="16"/>
        <item x="2121"/>
        <item x="2663"/>
        <item x="32"/>
        <item x="354"/>
        <item x="598"/>
        <item x="2520"/>
        <item x="2433"/>
        <item x="1073"/>
        <item x="2124"/>
        <item x="2425"/>
        <item x="2720"/>
        <item x="2473"/>
        <item x="2227"/>
        <item x="2505"/>
        <item x="1472"/>
        <item x="2467"/>
        <item x="1928"/>
        <item x="1415"/>
        <item x="1270"/>
        <item x="28"/>
        <item x="2382"/>
        <item x="2221"/>
        <item x="282"/>
        <item x="2134"/>
        <item x="2640"/>
        <item x="2396"/>
        <item x="84"/>
        <item x="2501"/>
        <item x="1327"/>
        <item x="653"/>
        <item x="356"/>
        <item x="628"/>
        <item x="1004"/>
        <item x="2419"/>
        <item x="242"/>
        <item x="511"/>
        <item x="987"/>
        <item x="2599"/>
        <item x="104"/>
        <item x="10"/>
        <item x="510"/>
        <item x="2567"/>
        <item x="518"/>
        <item x="2250"/>
        <item x="1264"/>
        <item x="1794"/>
        <item x="2553"/>
        <item x="657"/>
        <item x="329"/>
        <item x="1488"/>
        <item x="355"/>
        <item x="237"/>
        <item x="439"/>
        <item x="2532"/>
        <item x="1397"/>
        <item x="17"/>
        <item x="1283"/>
        <item x="1190"/>
        <item x="1234"/>
        <item x="1616"/>
        <item x="1800"/>
        <item x="2205"/>
        <item x="2248"/>
        <item x="2055"/>
        <item x="194"/>
        <item x="2493"/>
        <item x="1266"/>
        <item x="2398"/>
        <item x="1892"/>
        <item x="2408"/>
        <item x="2624"/>
        <item x="257"/>
        <item x="1940"/>
        <item x="2746"/>
        <item x="2385"/>
        <item x="1886"/>
        <item x="1946"/>
        <item x="431"/>
        <item x="1783"/>
        <item x="2652"/>
        <item x="934"/>
        <item x="2511"/>
        <item x="2252"/>
        <item x="1642"/>
        <item x="2191"/>
        <item x="1434"/>
        <item x="330"/>
        <item x="1639"/>
        <item x="2188"/>
        <item x="1253"/>
        <item x="661"/>
        <item x="14"/>
        <item x="2734"/>
        <item x="50"/>
        <item x="1235"/>
        <item x="1914"/>
        <item x="1979"/>
        <item x="2705"/>
        <item x="1585"/>
        <item x="1171"/>
        <item x="348"/>
        <item x="1249"/>
        <item x="940"/>
        <item x="2701"/>
        <item x="2355"/>
        <item x="1722"/>
        <item x="1831"/>
        <item x="2514"/>
        <item x="2576"/>
        <item x="2107"/>
        <item x="277"/>
        <item x="1252"/>
        <item x="223"/>
        <item x="274"/>
        <item x="1720"/>
        <item x="2568"/>
        <item x="7"/>
        <item x="1801"/>
        <item x="2529"/>
        <item x="1133"/>
        <item x="255"/>
        <item x="982"/>
        <item x="2413"/>
        <item x="1060"/>
        <item x="1622"/>
        <item x="30"/>
        <item x="1804"/>
        <item x="306"/>
        <item x="928"/>
        <item x="666"/>
        <item x="2424"/>
        <item x="2604"/>
        <item x="189"/>
        <item x="303"/>
        <item x="40"/>
        <item x="300"/>
        <item x="2481"/>
        <item x="234"/>
        <item x="578"/>
        <item x="2483"/>
        <item x="1292"/>
        <item x="2646"/>
        <item x="2662"/>
        <item x="345"/>
        <item x="2471"/>
        <item x="1164"/>
        <item x="654"/>
        <item x="1969"/>
        <item x="1240"/>
        <item x="233"/>
        <item x="2458"/>
        <item x="1416"/>
        <item x="1400"/>
        <item x="1882"/>
        <item x="344"/>
        <item x="2410"/>
        <item x="2574"/>
        <item x="264"/>
        <item x="2053"/>
        <item x="1256"/>
        <item x="1001"/>
        <item x="658"/>
        <item x="1445"/>
        <item x="240"/>
        <item x="1248"/>
        <item x="2001"/>
        <item x="2440"/>
        <item x="1409"/>
        <item x="2432"/>
        <item x="972"/>
        <item x="2342"/>
        <item x="2412"/>
        <item x="270"/>
        <item x="2118"/>
        <item x="1944"/>
        <item x="2502"/>
        <item x="1057"/>
        <item x="1419"/>
        <item x="53"/>
        <item x="2588"/>
        <item x="604"/>
        <item x="1344"/>
        <item x="608"/>
        <item x="2478"/>
        <item x="1827"/>
        <item x="1010"/>
        <item x="607"/>
        <item x="2446"/>
        <item x="283"/>
        <item x="2389"/>
        <item x="2683"/>
        <item x="2546"/>
        <item x="2219"/>
        <item x="2187"/>
        <item x="1438"/>
        <item x="284"/>
        <item x="33"/>
        <item x="426"/>
        <item x="1420"/>
        <item x="1930"/>
        <item x="2381"/>
        <item x="352"/>
        <item x="2468"/>
        <item x="2363"/>
        <item x="1056"/>
        <item x="942"/>
        <item x="1008"/>
        <item x="2585"/>
        <item x="2057"/>
        <item x="1550"/>
        <item x="1891"/>
        <item x="591"/>
        <item x="1828"/>
        <item x="2586"/>
        <item x="1052"/>
        <item x="1889"/>
        <item x="594"/>
        <item x="2541"/>
        <item x="2703"/>
        <item x="2390"/>
        <item x="1099"/>
        <item x="1140"/>
        <item x="2122"/>
        <item x="1823"/>
        <item x="2560"/>
        <item x="930"/>
        <item x="2185"/>
        <item x="932"/>
        <item x="1447"/>
        <item x="95"/>
        <item x="78"/>
        <item x="1275"/>
        <item x="2684"/>
        <item x="2677"/>
        <item x="1109"/>
        <item x="600"/>
        <item x="184"/>
        <item x="946"/>
        <item x="2246"/>
        <item x="1199"/>
        <item x="1674"/>
        <item x="1276"/>
        <item x="2114"/>
        <item x="2429"/>
        <item x="2708"/>
        <item x="261"/>
        <item x="2570"/>
        <item x="296"/>
        <item x="1241"/>
        <item x="1711"/>
        <item x="1947"/>
        <item x="1015"/>
        <item x="2190"/>
        <item x="275"/>
        <item x="629"/>
        <item x="2602"/>
        <item x="1945"/>
        <item x="1338"/>
        <item x="2403"/>
        <item x="351"/>
        <item x="82"/>
        <item x="2437"/>
        <item x="823"/>
        <item x="2192"/>
        <item x="1335"/>
        <item x="2655"/>
        <item x="54"/>
        <item x="2404"/>
        <item x="933"/>
        <item x="2516"/>
        <item x="1681"/>
        <item x="2480"/>
        <item x="1579"/>
        <item x="288"/>
        <item x="2352"/>
        <item x="2232"/>
        <item x="2420"/>
        <item x="298"/>
        <item x="341"/>
        <item x="818"/>
        <item x="1471"/>
        <item x="2580"/>
        <item x="1896"/>
        <item x="2649"/>
        <item x="2245"/>
        <item x="1912"/>
        <item x="2397"/>
        <item x="229"/>
        <item x="1906"/>
        <item x="2225"/>
        <item x="56"/>
        <item x="101"/>
        <item x="2699"/>
        <item x="307"/>
        <item x="1180"/>
        <item x="2540"/>
        <item x="2443"/>
        <item x="1936"/>
        <item x="2386"/>
        <item x="2022"/>
        <item x="677"/>
        <item x="2670"/>
        <item x="1181"/>
        <item x="991"/>
        <item x="2697"/>
        <item x="1617"/>
        <item x="1257"/>
        <item x="2509"/>
        <item x="1938"/>
        <item x="1167"/>
        <item x="2062"/>
        <item x="268"/>
        <item x="2491"/>
        <item x="1078"/>
        <item x="186"/>
        <item x="2231"/>
        <item x="603"/>
        <item x="2564"/>
        <item x="949"/>
        <item x="640"/>
        <item x="965"/>
        <item x="338"/>
        <item x="1143"/>
        <item x="627"/>
        <item x="3"/>
        <item x="334"/>
        <item x="294"/>
        <item x="923"/>
        <item x="305"/>
        <item x="2715"/>
        <item x="87"/>
        <item x="1811"/>
        <item x="1059"/>
        <item x="1788"/>
        <item x="251"/>
        <item x="1807"/>
        <item x="308"/>
        <item x="917"/>
        <item x="250"/>
        <item x="44"/>
        <item x="936"/>
        <item x="1243"/>
        <item x="1970"/>
        <item x="980"/>
        <item x="1932"/>
        <item x="2112"/>
        <item x="2074"/>
        <item x="2405"/>
        <item x="667"/>
        <item x="2499"/>
        <item x="2469"/>
        <item x="1089"/>
        <item x="265"/>
        <item x="2565"/>
        <item x="994"/>
        <item x="2475"/>
        <item x="2492"/>
        <item x="638"/>
        <item x="970"/>
        <item x="1748"/>
        <item x="517"/>
        <item x="2226"/>
        <item x="2681"/>
        <item x="2445"/>
        <item x="2464"/>
        <item x="2739"/>
        <item x="106"/>
        <item x="2465"/>
        <item x="2021"/>
        <item x="81"/>
        <item x="225"/>
        <item x="427"/>
        <item x="1013"/>
        <item x="436"/>
        <item x="680"/>
        <item x="212"/>
        <item x="1637"/>
        <item x="1262"/>
        <item x="320"/>
        <item x="253"/>
        <item x="2430"/>
        <item x="2131"/>
        <item x="1435"/>
        <item x="230"/>
        <item x="299"/>
        <item x="1636"/>
        <item x="2409"/>
        <item x="2629"/>
        <item x="1271"/>
        <item x="915"/>
        <item x="1331"/>
        <item x="2229"/>
        <item x="675"/>
        <item x="2"/>
        <item x="1080"/>
        <item x="1899"/>
        <item x="2714"/>
        <item x="1396"/>
        <item x="1245"/>
        <item x="1795"/>
        <item x="350"/>
        <item x="2189"/>
        <item x="2344"/>
        <item x="639"/>
        <item x="93"/>
        <item x="2626"/>
        <item x="85"/>
        <item x="2416"/>
        <item x="2523"/>
        <item x="1600"/>
        <item x="340"/>
        <item x="2556"/>
        <item x="2104"/>
        <item x="630"/>
        <item x="2108"/>
        <item x="1077"/>
        <item x="2211"/>
        <item x="1983"/>
        <item x="2562"/>
        <item x="2741"/>
        <item x="916"/>
        <item x="2620"/>
        <item x="577"/>
        <item x="2595"/>
        <item x="269"/>
        <item x="1951"/>
        <item x="1442"/>
        <item x="599"/>
        <item x="580"/>
        <item x="248"/>
        <item x="191"/>
        <item x="1917"/>
        <item x="1719"/>
        <item x="2661"/>
        <item x="2070"/>
        <item x="1833"/>
        <item x="1725"/>
        <item x="502"/>
        <item x="1776"/>
        <item x="2644"/>
        <item x="2247"/>
        <item x="2407"/>
        <item x="2521"/>
        <item x="2400"/>
        <item x="1822"/>
        <item x="2484"/>
        <item x="2338"/>
        <item x="315"/>
        <item x="324"/>
        <item x="938"/>
        <item x="1490"/>
        <item x="91"/>
        <item x="1998"/>
        <item x="2744"/>
        <item x="2130"/>
        <item x="1679"/>
        <item x="2603"/>
        <item x="995"/>
        <item x="2417"/>
        <item x="2456"/>
        <item x="1784"/>
        <item x="2706"/>
        <item x="90"/>
        <item x="2463"/>
        <item x="2589"/>
        <item x="2415"/>
        <item x="2561"/>
        <item x="1825"/>
        <item x="18"/>
        <item x="2566"/>
        <item x="201"/>
        <item x="80"/>
        <item x="1175"/>
        <item x="6"/>
        <item x="1635"/>
        <item x="2135"/>
        <item x="1634"/>
        <item x="2512"/>
        <item x="2489"/>
        <item x="260"/>
        <item x="15"/>
        <item x="271"/>
        <item x="289"/>
        <item x="1803"/>
        <item x="313"/>
        <item x="1805"/>
        <item x="2448"/>
        <item x="231"/>
        <item x="2259"/>
        <item x="1909"/>
        <item x="2712"/>
        <item x="281"/>
        <item x="198"/>
        <item x="196"/>
        <item x="589"/>
        <item x="1802"/>
        <item x="2347"/>
        <item x="2020"/>
        <item x="336"/>
        <item x="1182"/>
        <item x="2204"/>
        <item x="2557"/>
        <item x="1474"/>
        <item x="644"/>
        <item x="1937"/>
        <item x="1631"/>
        <item x="506"/>
        <item x="1079"/>
        <item x="1088"/>
        <item x="1686"/>
        <item x="2362"/>
        <item x="1749"/>
        <item x="1895"/>
        <item x="2193"/>
        <item x="1931"/>
        <item x="75"/>
        <item x="1790"/>
        <item x="52"/>
        <item x="1102"/>
        <item x="1633"/>
        <item x="1950"/>
        <item x="1414"/>
        <item x="202"/>
        <item x="94"/>
        <item x="1971"/>
        <item x="2666"/>
        <item x="1881"/>
        <item x="2476"/>
        <item x="61"/>
        <item x="632"/>
        <item x="2076"/>
        <item x="2563"/>
        <item x="2109"/>
        <item x="45"/>
        <item x="181"/>
        <item x="2490"/>
        <item x="825"/>
        <item x="2710"/>
        <item x="342"/>
        <item x="1813"/>
        <item x="343"/>
        <item x="2615"/>
        <item x="1632"/>
        <item x="2127"/>
        <item x="2133"/>
        <item x="214"/>
        <item x="919"/>
        <item x="434"/>
        <item x="2526"/>
        <item x="655"/>
        <item x="2391"/>
        <item x="1808"/>
        <item x="1138"/>
        <item x="1875"/>
        <item x="1165"/>
        <item x="262"/>
        <item x="1593"/>
        <item x="46"/>
        <item x="1277"/>
        <item x="333"/>
        <item x="279"/>
        <item x="1723"/>
        <item x="2517"/>
        <item x="2123"/>
        <item x="1576"/>
        <item x="1791"/>
        <item x="1231"/>
        <item x="2674"/>
        <item x="2137"/>
        <item x="1002"/>
        <item x="216"/>
        <item x="1477"/>
        <item x="68"/>
        <item x="1141"/>
        <item x="2593"/>
        <item x="1728"/>
        <item x="822"/>
        <item x="2508"/>
        <item x="2235"/>
        <item x="2702"/>
        <item x="1134"/>
        <item x="2518"/>
        <item x="1006"/>
        <item x="1878"/>
        <item x="2325"/>
        <item x="293"/>
        <item x="989"/>
        <item x="1177"/>
        <item x="1814"/>
        <item x="429"/>
        <item x="2559"/>
        <item x="2265"/>
        <item x="1422"/>
        <item x="648"/>
        <item x="2262"/>
        <item x="2597"/>
        <item x="24"/>
        <item x="2354"/>
        <item x="2063"/>
        <item x="1953"/>
        <item x="1408"/>
        <item x="238"/>
        <item x="2206"/>
        <item x="2745"/>
        <item x="921"/>
        <item x="1071"/>
        <item x="1096"/>
        <item x="1294"/>
        <item x="21"/>
        <item x="227"/>
        <item x="1108"/>
        <item x="2217"/>
        <item x="2418"/>
        <item x="2268"/>
        <item x="1799"/>
        <item x="1449"/>
        <item x="2647"/>
        <item x="576"/>
        <item x="625"/>
        <item x="2609"/>
        <item x="1926"/>
        <item x="1260"/>
        <item x="2388"/>
        <item x="1012"/>
        <item x="2651"/>
        <item x="1708"/>
        <item x="2356"/>
        <item x="2203"/>
        <item x="49"/>
        <item x="2519"/>
        <item x="2716"/>
        <item x="1692"/>
        <item x="2258"/>
        <item x="1104"/>
        <item x="2627"/>
        <item x="2527"/>
        <item x="2503"/>
        <item x="5"/>
        <item x="2451"/>
        <item x="2392"/>
        <item x="816"/>
        <item x="1007"/>
        <item x="2267"/>
        <item x="2740"/>
        <item x="38"/>
        <item x="2571"/>
        <item x="1972"/>
        <item x="2616"/>
        <item x="278"/>
        <item x="309"/>
        <item x="304"/>
        <item x="1890"/>
        <item x="1097"/>
        <item x="2704"/>
        <item x="1469"/>
        <item x="1992"/>
        <item x="218"/>
        <item x="2223"/>
        <item x="1092"/>
        <item x="1188"/>
        <item x="331"/>
        <item x="2266"/>
        <item x="2667"/>
        <item x="1337"/>
        <item x="2110"/>
        <item x="86"/>
        <item x="2613"/>
        <item x="1830"/>
        <item x="1934"/>
        <item x="1076"/>
        <item x="1893"/>
        <item x="592"/>
        <item x="1604"/>
        <item x="1613"/>
        <item x="2645"/>
        <item x="1169"/>
        <item x="997"/>
        <item x="1261"/>
        <item x="1326"/>
        <item x="2659"/>
        <item x="998"/>
        <item x="65"/>
        <item x="2719"/>
        <item x="2598"/>
        <item x="2500"/>
        <item x="301"/>
        <item x="596"/>
        <item x="206"/>
        <item x="2346"/>
        <item x="1439"/>
        <item x="2682"/>
        <item x="2406"/>
        <item x="1954"/>
        <item x="1149"/>
        <item x="247"/>
        <item x="209"/>
        <item x="950"/>
        <item x="1713"/>
        <item x="2140"/>
        <item x="636"/>
        <item x="287"/>
        <item x="1086"/>
        <item x="1067"/>
        <item x="601"/>
        <item x="1942"/>
        <item x="27"/>
        <item x="820"/>
        <item x="317"/>
        <item x="631"/>
        <item x="1172"/>
        <item x="252"/>
        <item x="1101"/>
        <item x="332"/>
        <item x="2657"/>
        <item x="1022"/>
        <item x="1990"/>
        <item x="2120"/>
        <item x="2431"/>
        <item x="323"/>
        <item x="952"/>
        <item x="2421"/>
        <item x="2353"/>
        <item x="1146"/>
        <item x="2050"/>
        <item x="337"/>
        <item x="2399"/>
        <item x="826"/>
        <item x="509"/>
        <item x="2460"/>
        <item x="2261"/>
        <item x="182"/>
        <item x="259"/>
        <item x="1754"/>
        <item x="2554"/>
        <item x="2656"/>
        <item x="1916"/>
        <item x="1273"/>
        <item x="2236"/>
        <item x="2618"/>
        <item x="2547"/>
        <item x="1903"/>
        <item x="190"/>
        <item x="2340"/>
        <item x="266"/>
        <item x="69"/>
        <item x="1284"/>
        <item x="1929"/>
        <item x="1246"/>
        <item x="1547"/>
        <item x="272"/>
        <item x="1935"/>
        <item x="105"/>
        <item x="2244"/>
        <item x="1626"/>
        <item x="2125"/>
        <item x="1614"/>
        <item x="2544"/>
        <item x="2590"/>
        <item x="2707"/>
        <item x="2482"/>
        <item x="183"/>
        <item x="59"/>
        <item x="2215"/>
        <item x="1586"/>
        <item x="2653"/>
        <item x="2207"/>
        <item x="1098"/>
        <item x="2573"/>
        <item x="103"/>
        <item x="981"/>
        <item x="1904"/>
        <item x="185"/>
        <item x="256"/>
        <item x="1701"/>
        <item x="1103"/>
        <item x="2606"/>
        <item x="2208"/>
        <item x="430"/>
        <item x="1329"/>
        <item x="1242"/>
        <item x="2360"/>
        <item x="623"/>
        <item x="311"/>
        <item x="2552"/>
        <item x="1075"/>
        <item x="224"/>
        <item x="2427"/>
        <item x="2600"/>
        <item x="1715"/>
        <item x="316"/>
        <item x="586"/>
        <item x="2587"/>
        <item x="1444"/>
        <item x="1981"/>
        <item x="1612"/>
        <item x="1995"/>
        <item x="89"/>
        <item x="1340"/>
        <item x="2136"/>
        <item x="990"/>
        <item x="290"/>
        <item x="2357"/>
        <item x="633"/>
        <item x="813"/>
        <item x="1520"/>
        <item x="1594"/>
        <item x="935"/>
        <item x="1620"/>
        <item x="83"/>
        <item x="1139"/>
        <item x="645"/>
        <item x="2648"/>
        <item x="2401"/>
        <item x="1288"/>
        <item x="70"/>
        <item x="1883"/>
        <item x="2113"/>
        <item x="1608"/>
        <item x="1618"/>
        <item x="1764"/>
        <item x="1467"/>
        <item x="432"/>
        <item x="1539"/>
        <item x="1672"/>
        <item x="1068"/>
        <item x="1394"/>
        <item x="2444"/>
        <item x="1480"/>
        <item x="1339"/>
        <item x="2251"/>
        <item x="2453"/>
        <item x="318"/>
        <item x="1084"/>
        <item x="2350"/>
        <item x="2441"/>
        <item x="48"/>
        <item x="63"/>
        <item x="295"/>
        <item x="2643"/>
        <item x="2364"/>
        <item x="1437"/>
        <item x="2058"/>
        <item x="1478"/>
        <item x="292"/>
        <item x="664"/>
        <item x="2115"/>
        <item x="988"/>
        <item x="2709"/>
        <item x="2462"/>
        <item x="276"/>
        <item x="2426"/>
        <item x="2495"/>
        <item x="2575"/>
        <item x="2132"/>
        <item x="195"/>
        <item x="1418"/>
        <item x="967"/>
        <item x="1152"/>
        <item x="1540"/>
        <item x="2242"/>
        <item x="22"/>
        <item x="660"/>
        <item x="819"/>
        <item x="2358"/>
        <item x="1291"/>
        <item x="2336"/>
        <item x="605"/>
        <item x="2487"/>
        <item x="2105"/>
        <item x="1201"/>
        <item x="1501"/>
        <item x="977"/>
        <item x="1250"/>
        <item x="1403"/>
        <item x="204"/>
        <item x="2064"/>
        <item x="205"/>
        <item x="676"/>
        <item x="2075"/>
        <item x="437"/>
        <item x="1237"/>
        <item x="2569"/>
        <item x="1289"/>
        <item x="1952"/>
        <item x="1328"/>
        <item x="23"/>
        <item x="62"/>
        <item x="815"/>
        <item x="1072"/>
        <item x="2486"/>
        <item x="236"/>
        <item x="241"/>
        <item x="2395"/>
        <item x="2233"/>
        <item x="2625"/>
        <item x="249"/>
        <item x="2578"/>
        <item x="984"/>
        <item x="2608"/>
        <item x="986"/>
        <item x="500"/>
        <item x="650"/>
        <item x="2737"/>
        <item x="1905"/>
        <item x="2376"/>
        <item x="2472"/>
        <item x="1279"/>
        <item x="1774"/>
        <item x="2583"/>
        <item x="2106"/>
        <item x="1697"/>
        <item x="2378"/>
        <item x="2361"/>
        <item x="2239"/>
        <item x="1943"/>
        <item x="672"/>
        <item x="1268"/>
        <item x="1786"/>
        <item x="2060"/>
        <item x="43"/>
        <item x="232"/>
        <item x="2061"/>
        <item x="1581"/>
        <item x="353"/>
        <item x="1559"/>
        <item x="966"/>
        <item x="1187"/>
        <item x="1563"/>
        <item x="670"/>
        <item x="1619"/>
        <item x="665"/>
        <item x="1621"/>
        <item x="584"/>
        <item x="2237"/>
        <item x="11"/>
        <item x="1145"/>
        <item x="1623"/>
        <item x="222"/>
        <item x="428"/>
        <item x="1473"/>
        <item x="1413"/>
        <item x="1812"/>
        <item x="1578"/>
        <item x="1247"/>
        <item x="2249"/>
        <item x="2671"/>
        <item x="1785"/>
        <item x="1911"/>
        <item x="1677"/>
        <item x="2428"/>
        <item x="2222"/>
        <item x="2732"/>
        <item x="2543"/>
        <item x="662"/>
        <item x="1009"/>
        <item x="671"/>
        <item x="310"/>
        <item x="2601"/>
        <item x="1233"/>
        <item x="574"/>
        <item x="1100"/>
        <item x="968"/>
        <item x="2449"/>
        <item x="588"/>
        <item x="1278"/>
        <item x="1064"/>
        <item x="1949"/>
        <item x="1721"/>
        <item x="2079"/>
        <item x="4"/>
        <item x="2584"/>
        <item x="263"/>
        <item x="2023"/>
        <item x="435"/>
        <item x="637"/>
        <item x="285"/>
        <item x="29"/>
        <item x="2668"/>
        <item x="1333"/>
        <item x="1574"/>
        <item x="1615"/>
        <item x="2507"/>
        <item x="999"/>
        <item x="1476"/>
        <item x="1170"/>
        <item x="2241"/>
        <item x="1537"/>
        <item x="67"/>
        <item x="1446"/>
        <item x="1014"/>
        <item x="1411"/>
        <item x="1091"/>
        <item x="302"/>
        <item x="2351"/>
        <item x="2535"/>
        <item x="2558"/>
        <item x="1259"/>
        <item x="2387"/>
        <item x="1184"/>
        <item x="1054"/>
        <item x="280"/>
        <item x="1005"/>
        <item x="1549"/>
        <item x="1239"/>
        <item x="1142"/>
        <item x="1554"/>
        <item x="335"/>
        <item x="273"/>
        <item x="1410"/>
        <item x="1263"/>
        <item x="1066"/>
        <item x="312"/>
        <item x="983"/>
        <item x="79"/>
        <item x="585"/>
        <item x="192"/>
        <item x="2457"/>
        <item x="929"/>
        <item x="516"/>
        <item x="2377"/>
        <item x="2459"/>
        <item x="2614"/>
        <item x="1876"/>
        <item x="1732"/>
        <item x="1070"/>
        <item x="9"/>
        <item x="582"/>
        <item x="1683"/>
        <item x="1482"/>
        <item x="1933"/>
        <item x="1105"/>
        <item x="327"/>
        <item x="1560"/>
        <item x="2536"/>
        <item x="2379"/>
        <item x="2479"/>
        <item x="1074"/>
        <item x="2610"/>
        <item x="2263"/>
        <item x="507"/>
        <item x="349"/>
        <item x="1281"/>
        <item x="1599"/>
        <item x="1504"/>
        <item x="1680"/>
        <item x="74"/>
        <item x="2542"/>
        <item x="2345"/>
        <item x="64"/>
        <item x="66"/>
        <item x="2612"/>
        <item x="643"/>
        <item x="2402"/>
        <item x="291"/>
        <item x="1901"/>
        <item x="1915"/>
        <item x="2126"/>
        <item x="1993"/>
        <item x="92"/>
        <item x="2330"/>
        <item x="2411"/>
        <item x="2548"/>
        <item x="2119"/>
        <item x="2664"/>
        <item x="602"/>
        <item x="47"/>
        <item x="1741"/>
        <item x="2414"/>
        <item x="1285"/>
        <item x="828"/>
        <item x="347"/>
        <item x="2531"/>
        <item x="1601"/>
        <item x="2582"/>
        <item x="1913"/>
        <item x="2654"/>
        <item x="2717"/>
        <item x="2218"/>
        <item x="51"/>
        <item x="2184"/>
        <item x="941"/>
        <item x="2665"/>
        <item x="2216"/>
        <item x="1629"/>
        <item x="2700"/>
        <item x="1332"/>
        <item x="2129"/>
        <item x="824"/>
        <item x="1063"/>
        <item x="1016"/>
        <item x="2619"/>
        <item x="245"/>
        <item x="1583"/>
        <item x="433"/>
        <item x="674"/>
        <item x="34"/>
        <item x="2596"/>
        <item x="314"/>
        <item x="98"/>
        <item x="2186"/>
        <item x="39"/>
        <item x="659"/>
        <item x="2337"/>
        <item x="1987"/>
        <item x="2394"/>
        <item x="1609"/>
        <item x="2422"/>
        <item x="2056"/>
        <item x="88"/>
        <item x="2256"/>
        <item x="208"/>
        <item x="1568"/>
        <item x="943"/>
        <item x="1423"/>
        <item x="505"/>
        <item x="200"/>
        <item x="2577"/>
        <item x="575"/>
        <item x="581"/>
        <item x="1673"/>
        <item x="1272"/>
        <item x="1624"/>
        <item x="1196"/>
        <item x="2698"/>
        <item x="2269"/>
        <item x="1709"/>
        <item x="1703"/>
        <item x="2116"/>
        <item x="2434"/>
        <item x="235"/>
        <item x="619"/>
        <item x="2117"/>
        <item x="25"/>
        <item x="1902"/>
        <item x="1424"/>
        <item x="2343"/>
        <item x="1558"/>
        <item x="1884"/>
        <item x="1062"/>
        <item x="1797"/>
        <item x="1910"/>
        <item x="649"/>
        <item x="188"/>
        <item x="652"/>
        <item x="1752"/>
        <item x="1641"/>
        <item x="2522"/>
        <item x="1095"/>
        <item x="1191"/>
        <item x="1393"/>
        <item x="920"/>
        <item x="1436"/>
        <item x="1897"/>
        <item x="1200"/>
        <item x="1627"/>
        <item x="1061"/>
        <item x="2442"/>
        <item x="1571"/>
        <item x="2669"/>
        <item x="267"/>
        <item x="1443"/>
        <item x="1094"/>
        <item x="1625"/>
        <item x="346"/>
        <item x="0"/>
        <item x="1996"/>
        <item x="646"/>
        <item x="1151"/>
        <item x="1740"/>
        <item x="1287"/>
        <item x="243"/>
        <item x="2504"/>
        <item x="973"/>
        <item x="1412"/>
        <item x="2513"/>
        <item x="2470"/>
        <item x="2650"/>
        <item x="2550"/>
        <item x="1483"/>
        <item x="2488"/>
        <item x="2466"/>
        <item x="1675"/>
        <item x="1144"/>
        <item x="1183"/>
        <item x="2538"/>
        <item x="2660"/>
        <item x="197"/>
        <item x="2658"/>
        <item x="1282"/>
        <item x="508"/>
        <item x="2515"/>
        <item x="2067"/>
        <item x="2735"/>
        <item x="2534"/>
        <item x="102"/>
        <item x="100"/>
        <item x="1777"/>
        <item x="2675"/>
        <item x="1011"/>
        <item x="1976"/>
        <item x="512"/>
        <item x="319"/>
        <item x="1265"/>
        <item x="2128"/>
        <item x="339"/>
        <item x="41"/>
        <item x="36"/>
        <item x="2497"/>
        <item x="1"/>
        <item x="2549"/>
        <item x="622"/>
        <item x="1401"/>
        <item x="1269"/>
        <item x="2713"/>
        <item x="2255"/>
        <item x="1591"/>
        <item x="1985"/>
        <item x="573"/>
        <item x="2592"/>
        <item x="679"/>
        <item x="2438"/>
        <item x="499"/>
        <item x="1824"/>
        <item x="626"/>
        <item x="2623"/>
        <item x="1448"/>
        <item x="2069"/>
        <item x="1441"/>
        <item x="1236"/>
        <item x="1194"/>
        <item x="19"/>
        <item x="827"/>
        <item x="663"/>
        <item x="207"/>
        <item x="945"/>
        <item x="1244"/>
        <item x="1986"/>
        <item x="2711"/>
        <item x="1792"/>
        <item x="1628"/>
        <item x="2461"/>
        <item x="1759"/>
        <item x="2260"/>
        <item x="2220"/>
        <item x="1676"/>
        <item x="514"/>
        <item x="1704"/>
        <item x="210"/>
        <item x="1055"/>
        <item x="217"/>
        <item x="1135"/>
        <item x="1640"/>
        <item x="2081"/>
        <item x="593"/>
        <item x="1595"/>
        <item x="1330"/>
        <item x="620"/>
        <item x="57"/>
        <item x="1580"/>
        <item x="2594"/>
        <item x="2271"/>
        <item x="1793"/>
        <item x="1487"/>
        <item x="2111"/>
        <item x="1174"/>
        <item x="219"/>
        <item x="2718"/>
        <item x="1712"/>
        <item x="969"/>
        <item x="641"/>
        <item x="1710"/>
        <item x="635"/>
        <item x="1605"/>
        <item x="211"/>
        <item x="2742"/>
        <item x="1687"/>
        <item x="2530"/>
        <item x="1737"/>
        <item x="2621"/>
        <item x="71"/>
        <item x="2474"/>
        <item x="1588"/>
        <item x="2676"/>
        <item x="1779"/>
        <item x="2054"/>
        <item x="1421"/>
        <item x="1763"/>
        <item x="2423"/>
        <item x="99"/>
        <item x="1885"/>
        <item x="58"/>
        <item x="996"/>
        <item x="992"/>
        <item x="1342"/>
        <item x="673"/>
        <item x="26"/>
        <item x="937"/>
        <item x="1251"/>
        <item x="579"/>
        <item x="1948"/>
        <item x="647"/>
        <item x="2678"/>
        <item x="1255"/>
        <item x="215"/>
        <item x="221"/>
        <item x="2579"/>
        <item x="1718"/>
        <item x="1939"/>
        <item x="1927"/>
        <item x="1500"/>
        <item x="2243"/>
        <item x="1810"/>
        <item x="1176"/>
        <item x="220"/>
        <item x="1729"/>
        <item x="1994"/>
        <item x="2240"/>
        <item x="2555"/>
        <item x="590"/>
        <item x="948"/>
        <item x="2024"/>
        <item x="2450"/>
        <item x="2551"/>
        <item x="13"/>
        <item x="642"/>
        <item x="583"/>
        <item x="2349"/>
        <item x="918"/>
        <item x="1280"/>
        <item x="2393"/>
        <item x="1685"/>
        <item x="1555"/>
        <item x="1178"/>
        <item x="993"/>
        <item x="2622"/>
        <item x="2209"/>
        <item x="1724"/>
        <item x="2348"/>
        <item x="1136"/>
        <item x="2002"/>
        <item x="12"/>
        <item x="1341"/>
        <item x="1440"/>
        <item x="2000"/>
        <item x="1163"/>
        <item x="2272"/>
        <item x="985"/>
        <item x="35"/>
        <item x="1399"/>
        <item x="1587"/>
        <item x="1106"/>
        <item x="1498"/>
        <item x="1879"/>
        <item x="2257"/>
        <item x="1590"/>
        <item x="1750"/>
        <item x="2572"/>
        <item x="1980"/>
        <item x="1258"/>
        <item x="2138"/>
        <item x="286"/>
        <item x="2073"/>
        <item x="2436"/>
        <item x="2528"/>
        <item x="1798"/>
        <item x="2617"/>
        <item x="2025"/>
        <item x="1481"/>
        <item x="1731"/>
        <item x="1082"/>
        <item x="1900"/>
        <item x="2214"/>
        <item x="2359"/>
        <item x="1978"/>
        <item x="2230"/>
        <item x="947"/>
        <item x="1475"/>
        <item x="1433"/>
        <item x="1789"/>
        <item x="1069"/>
        <item x="60"/>
        <item x="297"/>
        <item x="1186"/>
        <item x="1267"/>
        <item x="2642"/>
        <item x="2212"/>
        <item x="1290"/>
        <item x="2447"/>
        <item x="1809"/>
        <item x="1192"/>
        <item x="228"/>
        <item x="2224"/>
        <item x="213"/>
        <item x="1565"/>
        <item x="239"/>
        <item x="595"/>
        <item x="651"/>
        <item x="1198"/>
        <item x="2238"/>
        <item x="1765"/>
        <item x="1894"/>
        <item x="2581"/>
        <item x="621"/>
        <item x="1678"/>
        <item x="1888"/>
        <item x="328"/>
        <item x="1573"/>
        <item x="1887"/>
        <item x="1065"/>
        <item x="37"/>
        <item x="2498"/>
        <item x="193"/>
        <item x="1696"/>
        <item x="1781"/>
        <item x="1782"/>
        <item x="2524"/>
        <item x="2672"/>
        <item x="2139"/>
        <item x="1479"/>
        <item x="1999"/>
        <item x="1984"/>
        <item x="2341"/>
        <item x="1147"/>
        <item x="1081"/>
        <item x="2537"/>
        <item x="2270"/>
        <item x="199"/>
        <item x="1596"/>
        <item x="2533"/>
        <item x="1552"/>
        <item x="1503"/>
        <item x="669"/>
        <item x="1941"/>
        <item x="1470"/>
        <item x="1714"/>
        <item x="1592"/>
        <item x="76"/>
        <item x="1493"/>
        <item x="975"/>
        <item x="1597"/>
        <item x="931"/>
        <item x="1716"/>
        <item x="971"/>
        <item x="1404"/>
        <item x="1491"/>
        <item x="1557"/>
        <item x="1334"/>
        <item x="1286"/>
        <item x="2072"/>
        <item x="2539"/>
        <item x="1589"/>
        <item x="976"/>
        <item x="1877"/>
        <item x="1918"/>
        <item x="1085"/>
        <item x="624"/>
        <item x="1058"/>
        <item x="1407"/>
        <item x="1179"/>
        <item x="811"/>
        <item x="322"/>
        <item x="1507"/>
        <item x="1185"/>
        <item x="1516"/>
        <item x="2680"/>
        <item x="2454"/>
        <item x="2506"/>
        <item x="1567"/>
        <item x="1000"/>
        <item x="1826"/>
        <item x="1090"/>
        <item x="1492"/>
        <item x="979"/>
        <item x="2264"/>
        <item x="515"/>
        <item x="326"/>
        <item x="2545"/>
        <item x="1168"/>
        <item x="1534"/>
        <item x="678"/>
        <item x="1598"/>
        <item x="1093"/>
        <item x="97"/>
        <item x="1773"/>
        <item x="2485"/>
        <item x="1757"/>
        <item x="2496"/>
        <item x="1974"/>
        <item x="2743"/>
        <item x="1638"/>
        <item x="1494"/>
        <item x="1562"/>
        <item x="2738"/>
        <item x="226"/>
        <item x="244"/>
        <item x="2052"/>
        <item x="656"/>
        <item x="1536"/>
        <item x="1544"/>
        <item x="814"/>
        <item x="606"/>
        <item x="2679"/>
        <item x="203"/>
        <item x="1468"/>
        <item x="1003"/>
        <item x="1726"/>
        <item x="2080"/>
        <item x="2253"/>
        <item x="96"/>
        <item x="1538"/>
        <item x="1572"/>
        <item x="1682"/>
        <item x="1197"/>
        <item x="2641"/>
        <item x="1083"/>
        <item x="2066"/>
        <item x="926"/>
        <item x="1630"/>
        <item x="939"/>
        <item x="1821"/>
        <item x="321"/>
        <item x="1514"/>
        <item x="1505"/>
        <item x="1336"/>
        <item x="927"/>
        <item x="1506"/>
        <item x="1402"/>
        <item x="1512"/>
        <item x="2059"/>
        <item x="1254"/>
        <item x="1907"/>
        <item x="668"/>
        <item x="513"/>
        <item x="925"/>
        <item x="1742"/>
        <item x="1778"/>
        <item x="1238"/>
        <item x="1753"/>
        <item x="1166"/>
        <item x="504"/>
        <item x="951"/>
        <item x="1603"/>
        <item x="1553"/>
        <item x="1189"/>
        <item x="1771"/>
        <item x="258"/>
        <item x="1690"/>
        <item x="1509"/>
        <item x="2435"/>
        <item x="1756"/>
        <item x="2607"/>
        <item x="1610"/>
        <item x="2525"/>
        <item x="922"/>
        <item x="1717"/>
        <item x="246"/>
        <item x="1497"/>
        <item x="1832"/>
        <item x="978"/>
        <item x="2068"/>
        <item x="1766"/>
        <item x="2673"/>
        <item x="503"/>
        <item x="1569"/>
        <item x="2254"/>
        <item x="438"/>
        <item x="1975"/>
        <item x="1564"/>
        <item x="1541"/>
        <item x="187"/>
        <item x="1405"/>
        <item x="42"/>
        <item x="1535"/>
        <item x="2477"/>
        <item x="587"/>
        <item x="1602"/>
        <item x="2234"/>
        <item x="1542"/>
        <item x="1767"/>
        <item x="924"/>
        <item x="1968"/>
        <item x="1761"/>
        <item x="2733"/>
        <item x="1735"/>
        <item x="2339"/>
        <item x="2685"/>
        <item x="821"/>
        <item x="1517"/>
        <item x="1486"/>
        <item x="1796"/>
        <item x="2051"/>
        <item x="812"/>
        <item x="1739"/>
        <item x="1584"/>
        <item x="1997"/>
        <item x="1521"/>
        <item x="1561"/>
        <item x="1508"/>
        <item x="1515"/>
        <item x="1746"/>
        <item x="1053"/>
        <item x="1768"/>
        <item x="1533"/>
        <item x="1706"/>
        <item x="2082"/>
        <item x="254"/>
        <item x="1566"/>
        <item x="72"/>
        <item x="1496"/>
        <item x="1518"/>
        <item x="1780"/>
        <item x="1973"/>
        <item x="1775"/>
        <item x="1694"/>
        <item x="1195"/>
        <item x="1570"/>
        <item x="1087"/>
        <item x="1880"/>
        <item x="1806"/>
        <item x="1699"/>
        <item x="1137"/>
        <item x="2228"/>
        <item x="1755"/>
        <item x="1582"/>
        <item x="1193"/>
        <item x="1551"/>
        <item x="1689"/>
        <item x="2071"/>
        <item x="1545"/>
        <item x="1734"/>
        <item x="1107"/>
        <item x="1695"/>
        <item x="1575"/>
        <item x="1611"/>
        <item x="1829"/>
        <item x="1688"/>
        <item x="1820"/>
        <item x="1738"/>
        <item x="1700"/>
        <item x="1705"/>
        <item x="1607"/>
        <item x="1173"/>
        <item x="1510"/>
        <item x="1556"/>
        <item x="1758"/>
        <item x="1991"/>
        <item x="1967"/>
        <item x="1148"/>
        <item x="1513"/>
        <item x="1495"/>
        <item x="1707"/>
        <item x="1770"/>
        <item x="1762"/>
        <item x="944"/>
        <item x="1485"/>
        <item x="1489"/>
        <item x="1743"/>
        <item x="1577"/>
        <item x="1543"/>
        <item x="1982"/>
        <item x="1343"/>
        <item x="1548"/>
        <item x="1727"/>
        <item x="1702"/>
        <item x="1989"/>
        <item x="1751"/>
        <item x="2078"/>
        <item x="1693"/>
        <item x="1519"/>
        <item x="1698"/>
        <item x="1502"/>
        <item x="1511"/>
        <item x="1736"/>
        <item x="1730"/>
        <item x="1150"/>
        <item x="1733"/>
        <item x="1274"/>
        <item x="1772"/>
        <item x="1744"/>
        <item x="1988"/>
        <item x="1499"/>
        <item x="501"/>
        <item x="2065"/>
        <item x="1606"/>
        <item x="1484"/>
        <item x="1769"/>
        <item x="1691"/>
        <item x="1760"/>
        <item x="1747"/>
        <item x="73"/>
        <item x="1977"/>
        <item x="2747"/>
        <item x="1546"/>
        <item x="804"/>
        <item x="974"/>
        <item x="1745"/>
        <item x="2077"/>
        <item x="2880"/>
        <item t="default"/>
      </items>
    </pivotField>
    <pivotField showAll="0"/>
    <pivotField showAll="0"/>
    <pivotField axis="axisRow" showAll="0">
      <items count="43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h="1" x="6"/>
        <item h="1" x="27"/>
        <item h="1" x="23"/>
        <item h="1" x="34"/>
        <item x="11"/>
        <item h="1" x="2"/>
        <item h="1" x="1"/>
        <item h="1" x="33"/>
        <item h="1" x="36"/>
        <item h="1" x="38"/>
        <item x="32"/>
        <item h="1" x="0"/>
        <item h="1" x="22"/>
        <item h="1" x="17"/>
        <item h="1" x="8"/>
        <item h="1" x="7"/>
        <item h="1" x="21"/>
        <item h="1" x="41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 defaultSubtotal="0"/>
    <pivotField showAll="0" defaultSubtota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7"/>
  </rowFields>
  <rowItems count="4">
    <i>
      <x v="12"/>
    </i>
    <i>
      <x v="28"/>
    </i>
    <i>
      <x v="34"/>
    </i>
    <i t="grand">
      <x/>
    </i>
  </rowItems>
  <colFields count="1">
    <field x="6"/>
  </colFields>
  <colItems count="3">
    <i>
      <x v="9"/>
    </i>
    <i>
      <x v="20"/>
    </i>
    <i t="grand">
      <x/>
    </i>
  </colItems>
  <dataFields count="1">
    <dataField name="Max of Percent funded" fld="14" subtotal="max" baseField="0" baseItem="0"/>
  </dataFields>
  <chartFormats count="1">
    <chartFormat chart="0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56AD0F1-FA46-4094-BF63-04F0D88D3042}" name="PivotTable6" cacheId="7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6" firstHeaderRow="1" firstDataRow="2" firstDataCol="1"/>
  <pivotFields count="24">
    <pivotField showAll="0"/>
    <pivotField showAll="0"/>
    <pivotField showAll="0"/>
    <pivotField showAll="0"/>
    <pivotField showAll="0"/>
    <pivotField axis="axisCol" showAll="0">
      <items count="6">
        <item x="0"/>
        <item x="2"/>
        <item x="1"/>
        <item x="3"/>
        <item x="4"/>
        <item t="default"/>
      </items>
    </pivotField>
    <pivotField showAll="0"/>
    <pivotField showAll="0"/>
    <pivotField showAll="0"/>
    <pivotField showAll="0"/>
    <pivotField axis="axisRow" dataField="1" showAll="0">
      <items count="4">
        <item h="1" x="0"/>
        <item x="1"/>
        <item h="1"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 defaultSubtotal="0"/>
    <pivotField showAll="0" defaultSubtota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0"/>
  </rowFields>
  <rowItems count="2">
    <i>
      <x v="1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taff_pick" fld="10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4A8AB75-2FC3-42DA-BCB6-F952C4CB178E}" name="PivotTable9" cacheId="7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D9" firstHeaderRow="1" firstDataRow="2" firstDataCol="1"/>
  <pivotFields count="24">
    <pivotField showAll="0"/>
    <pivotField showAll="0"/>
    <pivotField showAll="0"/>
    <pivotField showAll="0"/>
    <pivotField showAll="0"/>
    <pivotField axis="axisCol" dataField="1" showAll="0">
      <items count="6">
        <item h="1" x="1"/>
        <item x="0"/>
        <item x="2"/>
        <item h="1" x="3"/>
        <item h="1" x="4"/>
        <item t="default"/>
      </items>
    </pivotField>
    <pivotField axis="axisRow" showAll="0">
      <items count="23">
        <item h="1" x="15"/>
        <item x="2"/>
        <item h="1" x="18"/>
        <item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</pivotFields>
  <rowFields count="1">
    <field x="6"/>
  </rowFields>
  <rowItems count="5">
    <i>
      <x v="1"/>
    </i>
    <i>
      <x v="3"/>
    </i>
    <i>
      <x v="9"/>
    </i>
    <i>
      <x v="20"/>
    </i>
    <i t="grand">
      <x/>
    </i>
  </rowItems>
  <colFields count="1">
    <field x="5"/>
  </colFields>
  <colItems count="3">
    <i>
      <x v="1"/>
    </i>
    <i>
      <x v="2"/>
    </i>
    <i t="grand">
      <x/>
    </i>
  </colItems>
  <dataFields count="1">
    <dataField name="Count of state" fld="5" subtotal="count" baseField="0" baseItem="0"/>
  </dataFields>
  <chartFormats count="2"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30C2C35-268A-468A-98C9-E4A77B382D72}" name="PivotTable4" cacheId="7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E17" firstHeaderRow="1" firstDataRow="2" firstDataCol="1" rowPageCount="1" colPageCount="1"/>
  <pivotFields count="24">
    <pivotField showAll="0"/>
    <pivotField showAll="0"/>
    <pivotField showAll="0"/>
    <pivotField dataField="1" showAll="0"/>
    <pivotField showAll="0"/>
    <pivotField axis="axisCol" showAll="0">
      <items count="6">
        <item x="0"/>
        <item x="2"/>
        <item x="1"/>
        <item h="1" x="3"/>
        <item h="1" x="4"/>
        <item t="default"/>
      </items>
    </pivotField>
    <pivotField showAll="0"/>
    <pivotField showAll="0"/>
    <pivotField showAll="0">
      <items count="4094"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x="4092"/>
        <item t="default"/>
      </items>
    </pivotField>
    <pivotField showAll="0">
      <items count="4116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x="411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h="1" x="41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1">
    <pageField fld="17" hier="-1"/>
  </pageFields>
  <dataFields count="1">
    <dataField name="Count of goal" fld="3" subtotal="count" baseField="19" baseItem="1"/>
  </dataFields>
  <chartFormats count="7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4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4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4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4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" format="4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6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694F40-9412-4531-A04F-4CC8EB0722D6}">
  <sheetPr codeName="Sheet1"/>
  <dimension ref="A1:F28"/>
  <sheetViews>
    <sheetView workbookViewId="0">
      <selection activeCell="B22" sqref="B22"/>
    </sheetView>
  </sheetViews>
  <sheetFormatPr defaultRowHeight="14.4" x14ac:dyDescent="0.3"/>
  <cols>
    <col min="1" max="1" width="15.4414062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  <col min="7" max="7" width="3.21875" bestFit="1" customWidth="1"/>
    <col min="8" max="8" width="3.33203125" bestFit="1" customWidth="1"/>
    <col min="9" max="10" width="3" bestFit="1" customWidth="1"/>
    <col min="11" max="12" width="3.33203125" bestFit="1" customWidth="1"/>
    <col min="13" max="14" width="2.5546875" bestFit="1" customWidth="1"/>
    <col min="15" max="15" width="3.21875" bestFit="1" customWidth="1"/>
    <col min="16" max="16" width="3.88671875" bestFit="1" customWidth="1"/>
    <col min="17" max="17" width="3.21875" bestFit="1" customWidth="1"/>
    <col min="18" max="18" width="3.6640625" bestFit="1" customWidth="1"/>
    <col min="19" max="19" width="3.33203125" bestFit="1" customWidth="1"/>
    <col min="20" max="20" width="3" bestFit="1" customWidth="1"/>
    <col min="21" max="21" width="3.21875" bestFit="1" customWidth="1"/>
    <col min="22" max="22" width="3.33203125" bestFit="1" customWidth="1"/>
    <col min="23" max="23" width="10.77734375" bestFit="1" customWidth="1"/>
    <col min="24" max="24" width="11.21875" bestFit="1" customWidth="1"/>
    <col min="25" max="25" width="6.21875" bestFit="1" customWidth="1"/>
    <col min="26" max="26" width="5.33203125" bestFit="1" customWidth="1"/>
    <col min="27" max="27" width="4.33203125" bestFit="1" customWidth="1"/>
    <col min="28" max="28" width="15.21875" bestFit="1" customWidth="1"/>
    <col min="29" max="29" width="10.44140625" bestFit="1" customWidth="1"/>
    <col min="30" max="30" width="4.6640625" bestFit="1" customWidth="1"/>
    <col min="31" max="31" width="12.88671875" bestFit="1" customWidth="1"/>
    <col min="32" max="32" width="6.109375" bestFit="1" customWidth="1"/>
    <col min="33" max="33" width="10.5546875" bestFit="1" customWidth="1"/>
    <col min="34" max="34" width="15.88671875" bestFit="1" customWidth="1"/>
    <col min="35" max="35" width="6.5546875" bestFit="1" customWidth="1"/>
    <col min="36" max="36" width="14.109375" bestFit="1" customWidth="1"/>
    <col min="37" max="37" width="9" bestFit="1" customWidth="1"/>
    <col min="38" max="38" width="10.77734375" bestFit="1" customWidth="1"/>
    <col min="39" max="39" width="11.5546875" bestFit="1" customWidth="1"/>
    <col min="40" max="40" width="9.44140625" bestFit="1" customWidth="1"/>
    <col min="41" max="41" width="4.5546875" bestFit="1" customWidth="1"/>
    <col min="42" max="42" width="11.109375" bestFit="1" customWidth="1"/>
    <col min="43" max="43" width="10.77734375" bestFit="1" customWidth="1"/>
  </cols>
  <sheetData>
    <row r="1" spans="1:6" x14ac:dyDescent="0.3">
      <c r="A1" s="5" t="s">
        <v>8223</v>
      </c>
      <c r="B1" t="s">
        <v>8366</v>
      </c>
    </row>
    <row r="3" spans="1:6" x14ac:dyDescent="0.3">
      <c r="A3" s="5" t="s">
        <v>8365</v>
      </c>
      <c r="B3" s="5" t="s">
        <v>8362</v>
      </c>
    </row>
    <row r="4" spans="1:6" x14ac:dyDescent="0.3">
      <c r="A4" s="5" t="s">
        <v>8360</v>
      </c>
      <c r="B4" t="s">
        <v>8219</v>
      </c>
      <c r="C4" t="s">
        <v>8221</v>
      </c>
      <c r="D4" t="s">
        <v>8220</v>
      </c>
      <c r="E4" t="s">
        <v>8222</v>
      </c>
      <c r="F4" t="s">
        <v>8361</v>
      </c>
    </row>
    <row r="5" spans="1:6" x14ac:dyDescent="0.3">
      <c r="A5" s="6" t="s">
        <v>8308</v>
      </c>
      <c r="B5" s="7">
        <v>300</v>
      </c>
      <c r="C5" s="7">
        <v>180</v>
      </c>
      <c r="D5" s="7">
        <v>40</v>
      </c>
      <c r="E5" s="7"/>
      <c r="F5" s="7">
        <v>520</v>
      </c>
    </row>
    <row r="6" spans="1:6" x14ac:dyDescent="0.3">
      <c r="A6" s="6" t="s">
        <v>8315</v>
      </c>
      <c r="B6" s="7">
        <v>34</v>
      </c>
      <c r="C6" s="7">
        <v>140</v>
      </c>
      <c r="D6" s="7">
        <v>20</v>
      </c>
      <c r="E6" s="7">
        <v>6</v>
      </c>
      <c r="F6" s="7">
        <v>200</v>
      </c>
    </row>
    <row r="7" spans="1:6" x14ac:dyDescent="0.3">
      <c r="A7" s="6" t="s">
        <v>8319</v>
      </c>
      <c r="B7" s="7">
        <v>80</v>
      </c>
      <c r="C7" s="7">
        <v>140</v>
      </c>
      <c r="D7" s="7"/>
      <c r="E7" s="7"/>
      <c r="F7" s="7">
        <v>220</v>
      </c>
    </row>
    <row r="8" spans="1:6" x14ac:dyDescent="0.3">
      <c r="A8" s="6" t="s">
        <v>8323</v>
      </c>
      <c r="B8" s="7"/>
      <c r="C8" s="7"/>
      <c r="D8" s="7">
        <v>24</v>
      </c>
      <c r="E8" s="7"/>
      <c r="F8" s="7">
        <v>24</v>
      </c>
    </row>
    <row r="9" spans="1:6" x14ac:dyDescent="0.3">
      <c r="A9" s="6" t="s">
        <v>8325</v>
      </c>
      <c r="B9" s="7">
        <v>540</v>
      </c>
      <c r="C9" s="7">
        <v>120</v>
      </c>
      <c r="D9" s="7">
        <v>20</v>
      </c>
      <c r="E9" s="7">
        <v>20</v>
      </c>
      <c r="F9" s="7">
        <v>700</v>
      </c>
    </row>
    <row r="10" spans="1:6" x14ac:dyDescent="0.3">
      <c r="A10" s="6" t="s">
        <v>8341</v>
      </c>
      <c r="B10" s="7">
        <v>103</v>
      </c>
      <c r="C10" s="7">
        <v>117</v>
      </c>
      <c r="D10" s="7"/>
      <c r="E10" s="7"/>
      <c r="F10" s="7">
        <v>220</v>
      </c>
    </row>
    <row r="11" spans="1:6" x14ac:dyDescent="0.3">
      <c r="A11" s="6" t="s">
        <v>8333</v>
      </c>
      <c r="B11" s="7">
        <v>80</v>
      </c>
      <c r="C11" s="7">
        <v>127</v>
      </c>
      <c r="D11" s="7">
        <v>30</v>
      </c>
      <c r="E11" s="7"/>
      <c r="F11" s="7">
        <v>237</v>
      </c>
    </row>
    <row r="12" spans="1:6" x14ac:dyDescent="0.3">
      <c r="A12" s="6" t="s">
        <v>8330</v>
      </c>
      <c r="B12" s="7">
        <v>209</v>
      </c>
      <c r="C12" s="7">
        <v>213</v>
      </c>
      <c r="D12" s="7">
        <v>178</v>
      </c>
      <c r="E12" s="7"/>
      <c r="F12" s="7">
        <v>600</v>
      </c>
    </row>
    <row r="13" spans="1:6" x14ac:dyDescent="0.3">
      <c r="A13" s="6" t="s">
        <v>8328</v>
      </c>
      <c r="B13" s="7">
        <v>839</v>
      </c>
      <c r="C13" s="7">
        <v>493</v>
      </c>
      <c r="D13" s="7">
        <v>37</v>
      </c>
      <c r="E13" s="7">
        <v>24</v>
      </c>
      <c r="F13" s="7">
        <v>1393</v>
      </c>
    </row>
    <row r="14" spans="1:6" x14ac:dyDescent="0.3">
      <c r="A14" s="6" t="s">
        <v>8361</v>
      </c>
      <c r="B14" s="7">
        <v>2185</v>
      </c>
      <c r="C14" s="7">
        <v>1530</v>
      </c>
      <c r="D14" s="7">
        <v>349</v>
      </c>
      <c r="E14" s="7">
        <v>50</v>
      </c>
      <c r="F14" s="7">
        <v>4114</v>
      </c>
    </row>
    <row r="24" spans="5:6" x14ac:dyDescent="0.3">
      <c r="E24" t="s">
        <v>8403</v>
      </c>
      <c r="F24">
        <f>540/120</f>
        <v>4.5</v>
      </c>
    </row>
    <row r="26" spans="5:6" x14ac:dyDescent="0.3">
      <c r="E26" t="s">
        <v>8404</v>
      </c>
      <c r="F26">
        <f>839/493</f>
        <v>1.7018255578093306</v>
      </c>
    </row>
    <row r="28" spans="5:6" x14ac:dyDescent="0.3">
      <c r="E28" t="s">
        <v>8405</v>
      </c>
      <c r="F28">
        <f>300/180</f>
        <v>1.6666666666666667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5A44C5-0261-41B6-B960-EF7E5F38B9D7}">
  <sheetPr codeName="Sheet2"/>
  <dimension ref="A1:F47"/>
  <sheetViews>
    <sheetView workbookViewId="0">
      <selection activeCell="B11" sqref="B11"/>
    </sheetView>
  </sheetViews>
  <sheetFormatPr defaultRowHeight="14.4" x14ac:dyDescent="0.3"/>
  <cols>
    <col min="1" max="1" width="20.4414062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</cols>
  <sheetData>
    <row r="1" spans="1:6" x14ac:dyDescent="0.3">
      <c r="A1" s="5" t="s">
        <v>8223</v>
      </c>
      <c r="B1" t="s">
        <v>8366</v>
      </c>
    </row>
    <row r="2" spans="1:6" x14ac:dyDescent="0.3">
      <c r="A2" s="5" t="s">
        <v>8359</v>
      </c>
      <c r="B2" t="s">
        <v>8366</v>
      </c>
    </row>
    <row r="4" spans="1:6" x14ac:dyDescent="0.3">
      <c r="A4" s="5" t="s">
        <v>8363</v>
      </c>
      <c r="B4" s="5" t="s">
        <v>8362</v>
      </c>
    </row>
    <row r="5" spans="1:6" x14ac:dyDescent="0.3">
      <c r="A5" s="5" t="s">
        <v>8360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</row>
    <row r="6" spans="1:6" x14ac:dyDescent="0.3">
      <c r="A6" s="6" t="s">
        <v>8309</v>
      </c>
      <c r="B6" s="7"/>
      <c r="C6" s="7">
        <v>100</v>
      </c>
      <c r="D6" s="7"/>
      <c r="E6" s="7"/>
      <c r="F6" s="7">
        <v>100</v>
      </c>
    </row>
    <row r="7" spans="1:6" x14ac:dyDescent="0.3">
      <c r="A7" s="6" t="s">
        <v>8347</v>
      </c>
      <c r="B7" s="7"/>
      <c r="C7" s="7"/>
      <c r="D7" s="7">
        <v>20</v>
      </c>
      <c r="E7" s="7"/>
      <c r="F7" s="7">
        <v>20</v>
      </c>
    </row>
    <row r="8" spans="1:6" x14ac:dyDescent="0.3">
      <c r="A8" s="6" t="s">
        <v>8324</v>
      </c>
      <c r="B8" s="7"/>
      <c r="C8" s="7"/>
      <c r="D8" s="7">
        <v>24</v>
      </c>
      <c r="E8" s="7"/>
      <c r="F8" s="7">
        <v>24</v>
      </c>
    </row>
    <row r="9" spans="1:6" x14ac:dyDescent="0.3">
      <c r="A9" s="6" t="s">
        <v>8357</v>
      </c>
      <c r="B9" s="7"/>
      <c r="C9" s="7">
        <v>40</v>
      </c>
      <c r="D9" s="7"/>
      <c r="E9" s="7"/>
      <c r="F9" s="7">
        <v>40</v>
      </c>
    </row>
    <row r="10" spans="1:6" x14ac:dyDescent="0.3">
      <c r="A10" s="6" t="s">
        <v>8326</v>
      </c>
      <c r="B10" s="7">
        <v>40</v>
      </c>
      <c r="C10" s="7"/>
      <c r="D10" s="7"/>
      <c r="E10" s="7"/>
      <c r="F10" s="7">
        <v>40</v>
      </c>
    </row>
    <row r="11" spans="1:6" x14ac:dyDescent="0.3">
      <c r="A11" s="6" t="s">
        <v>8310</v>
      </c>
      <c r="B11" s="7">
        <v>180</v>
      </c>
      <c r="C11" s="7"/>
      <c r="D11" s="7"/>
      <c r="E11" s="7"/>
      <c r="F11" s="7">
        <v>180</v>
      </c>
    </row>
    <row r="12" spans="1:6" x14ac:dyDescent="0.3">
      <c r="A12" s="6" t="s">
        <v>8311</v>
      </c>
      <c r="B12" s="7"/>
      <c r="C12" s="7">
        <v>80</v>
      </c>
      <c r="D12" s="7"/>
      <c r="E12" s="7"/>
      <c r="F12" s="7">
        <v>80</v>
      </c>
    </row>
    <row r="13" spans="1:6" x14ac:dyDescent="0.3">
      <c r="A13" s="6" t="s">
        <v>8340</v>
      </c>
      <c r="B13" s="7">
        <v>40</v>
      </c>
      <c r="C13" s="7"/>
      <c r="D13" s="7"/>
      <c r="E13" s="7"/>
      <c r="F13" s="7">
        <v>40</v>
      </c>
    </row>
    <row r="14" spans="1:6" x14ac:dyDescent="0.3">
      <c r="A14" s="6" t="s">
        <v>8350</v>
      </c>
      <c r="B14" s="7"/>
      <c r="C14" s="7">
        <v>40</v>
      </c>
      <c r="D14" s="7"/>
      <c r="E14" s="7">
        <v>20</v>
      </c>
      <c r="F14" s="7">
        <v>60</v>
      </c>
    </row>
    <row r="15" spans="1:6" x14ac:dyDescent="0.3">
      <c r="A15" s="6" t="s">
        <v>8335</v>
      </c>
      <c r="B15" s="7"/>
      <c r="C15" s="7">
        <v>40</v>
      </c>
      <c r="D15" s="7"/>
      <c r="E15" s="7"/>
      <c r="F15" s="7">
        <v>40</v>
      </c>
    </row>
    <row r="16" spans="1:6" x14ac:dyDescent="0.3">
      <c r="A16" s="6" t="s">
        <v>8317</v>
      </c>
      <c r="B16" s="7"/>
      <c r="C16" s="7">
        <v>120</v>
      </c>
      <c r="D16" s="7">
        <v>20</v>
      </c>
      <c r="E16" s="7"/>
      <c r="F16" s="7">
        <v>140</v>
      </c>
    </row>
    <row r="17" spans="1:6" x14ac:dyDescent="0.3">
      <c r="A17" s="6" t="s">
        <v>8351</v>
      </c>
      <c r="B17" s="7"/>
      <c r="C17" s="7">
        <v>20</v>
      </c>
      <c r="D17" s="7"/>
      <c r="E17" s="7"/>
      <c r="F17" s="7">
        <v>20</v>
      </c>
    </row>
    <row r="18" spans="1:6" x14ac:dyDescent="0.3">
      <c r="A18" s="6" t="s">
        <v>8352</v>
      </c>
      <c r="B18" s="7">
        <v>140</v>
      </c>
      <c r="C18" s="7"/>
      <c r="D18" s="7"/>
      <c r="E18" s="7"/>
      <c r="F18" s="7">
        <v>140</v>
      </c>
    </row>
    <row r="19" spans="1:6" x14ac:dyDescent="0.3">
      <c r="A19" s="6" t="s">
        <v>8339</v>
      </c>
      <c r="B19" s="7">
        <v>140</v>
      </c>
      <c r="C19" s="7">
        <v>20</v>
      </c>
      <c r="D19" s="7"/>
      <c r="E19" s="7"/>
      <c r="F19" s="7">
        <v>160</v>
      </c>
    </row>
    <row r="20" spans="1:6" x14ac:dyDescent="0.3">
      <c r="A20" s="6" t="s">
        <v>8338</v>
      </c>
      <c r="B20" s="7"/>
      <c r="C20" s="7">
        <v>60</v>
      </c>
      <c r="D20" s="7"/>
      <c r="E20" s="7"/>
      <c r="F20" s="7">
        <v>60</v>
      </c>
    </row>
    <row r="21" spans="1:6" x14ac:dyDescent="0.3">
      <c r="A21" s="6" t="s">
        <v>8355</v>
      </c>
      <c r="B21" s="7">
        <v>9</v>
      </c>
      <c r="C21" s="7">
        <v>11</v>
      </c>
      <c r="D21" s="7"/>
      <c r="E21" s="7"/>
      <c r="F21" s="7">
        <v>20</v>
      </c>
    </row>
    <row r="22" spans="1:6" x14ac:dyDescent="0.3">
      <c r="A22" s="6" t="s">
        <v>8337</v>
      </c>
      <c r="B22" s="7">
        <v>20</v>
      </c>
      <c r="C22" s="7"/>
      <c r="D22" s="7"/>
      <c r="E22" s="7"/>
      <c r="F22" s="7">
        <v>20</v>
      </c>
    </row>
    <row r="23" spans="1:6" x14ac:dyDescent="0.3">
      <c r="A23" s="6" t="s">
        <v>8320</v>
      </c>
      <c r="B23" s="7"/>
      <c r="C23" s="7">
        <v>40</v>
      </c>
      <c r="D23" s="7"/>
      <c r="E23" s="7"/>
      <c r="F23" s="7">
        <v>40</v>
      </c>
    </row>
    <row r="24" spans="1:6" x14ac:dyDescent="0.3">
      <c r="A24" s="6" t="s">
        <v>8358</v>
      </c>
      <c r="B24" s="7">
        <v>60</v>
      </c>
      <c r="C24" s="7">
        <v>60</v>
      </c>
      <c r="D24" s="7">
        <v>20</v>
      </c>
      <c r="E24" s="7"/>
      <c r="F24" s="7">
        <v>140</v>
      </c>
    </row>
    <row r="25" spans="1:6" x14ac:dyDescent="0.3">
      <c r="A25" s="6" t="s">
        <v>8346</v>
      </c>
      <c r="B25" s="7"/>
      <c r="C25" s="7">
        <v>20</v>
      </c>
      <c r="D25" s="7"/>
      <c r="E25" s="7"/>
      <c r="F25" s="7">
        <v>20</v>
      </c>
    </row>
    <row r="26" spans="1:6" x14ac:dyDescent="0.3">
      <c r="A26" s="6" t="s">
        <v>8334</v>
      </c>
      <c r="B26" s="7">
        <v>60</v>
      </c>
      <c r="C26" s="7"/>
      <c r="D26" s="7"/>
      <c r="E26" s="7"/>
      <c r="F26" s="7">
        <v>60</v>
      </c>
    </row>
    <row r="27" spans="1:6" x14ac:dyDescent="0.3">
      <c r="A27" s="6" t="s">
        <v>8316</v>
      </c>
      <c r="B27" s="7"/>
      <c r="C27" s="7">
        <v>20</v>
      </c>
      <c r="D27" s="7"/>
      <c r="E27" s="7"/>
      <c r="F27" s="7">
        <v>20</v>
      </c>
    </row>
    <row r="28" spans="1:6" x14ac:dyDescent="0.3">
      <c r="A28" s="6" t="s">
        <v>8342</v>
      </c>
      <c r="B28" s="7">
        <v>103</v>
      </c>
      <c r="C28" s="7">
        <v>57</v>
      </c>
      <c r="D28" s="7"/>
      <c r="E28" s="7"/>
      <c r="F28" s="7">
        <v>160</v>
      </c>
    </row>
    <row r="29" spans="1:6" x14ac:dyDescent="0.3">
      <c r="A29" s="6" t="s">
        <v>8348</v>
      </c>
      <c r="B29" s="7"/>
      <c r="C29" s="7">
        <v>20</v>
      </c>
      <c r="D29" s="7"/>
      <c r="E29" s="7"/>
      <c r="F29" s="7">
        <v>20</v>
      </c>
    </row>
    <row r="30" spans="1:6" x14ac:dyDescent="0.3">
      <c r="A30" s="6" t="s">
        <v>8329</v>
      </c>
      <c r="B30" s="7">
        <v>694</v>
      </c>
      <c r="C30" s="7">
        <v>353</v>
      </c>
      <c r="D30" s="7"/>
      <c r="E30" s="7">
        <v>19</v>
      </c>
      <c r="F30" s="7">
        <v>1066</v>
      </c>
    </row>
    <row r="31" spans="1:6" x14ac:dyDescent="0.3">
      <c r="A31" s="6" t="s">
        <v>8349</v>
      </c>
      <c r="B31" s="7">
        <v>40</v>
      </c>
      <c r="C31" s="7"/>
      <c r="D31" s="7"/>
      <c r="E31" s="7"/>
      <c r="F31" s="7">
        <v>40</v>
      </c>
    </row>
    <row r="32" spans="1:6" x14ac:dyDescent="0.3">
      <c r="A32" s="6" t="s">
        <v>8345</v>
      </c>
      <c r="B32" s="7">
        <v>20</v>
      </c>
      <c r="C32" s="7"/>
      <c r="D32" s="7"/>
      <c r="E32" s="7"/>
      <c r="F32" s="7">
        <v>20</v>
      </c>
    </row>
    <row r="33" spans="1:6" x14ac:dyDescent="0.3">
      <c r="A33" s="6" t="s">
        <v>8353</v>
      </c>
      <c r="B33" s="7"/>
      <c r="C33" s="7">
        <v>20</v>
      </c>
      <c r="D33" s="7"/>
      <c r="E33" s="7"/>
      <c r="F33" s="7">
        <v>20</v>
      </c>
    </row>
    <row r="34" spans="1:6" x14ac:dyDescent="0.3">
      <c r="A34" s="6" t="s">
        <v>8336</v>
      </c>
      <c r="B34" s="7">
        <v>260</v>
      </c>
      <c r="C34" s="7"/>
      <c r="D34" s="7"/>
      <c r="E34" s="7"/>
      <c r="F34" s="7">
        <v>260</v>
      </c>
    </row>
    <row r="35" spans="1:6" x14ac:dyDescent="0.3">
      <c r="A35" s="6" t="s">
        <v>8312</v>
      </c>
      <c r="B35" s="7"/>
      <c r="C35" s="7"/>
      <c r="D35" s="7">
        <v>40</v>
      </c>
      <c r="E35" s="7"/>
      <c r="F35" s="7">
        <v>40</v>
      </c>
    </row>
    <row r="36" spans="1:6" x14ac:dyDescent="0.3">
      <c r="A36" s="6" t="s">
        <v>8313</v>
      </c>
      <c r="B36" s="7">
        <v>60</v>
      </c>
      <c r="C36" s="7"/>
      <c r="D36" s="7"/>
      <c r="E36" s="7"/>
      <c r="F36" s="7">
        <v>60</v>
      </c>
    </row>
    <row r="37" spans="1:6" x14ac:dyDescent="0.3">
      <c r="A37" s="6" t="s">
        <v>8318</v>
      </c>
      <c r="B37" s="7">
        <v>34</v>
      </c>
      <c r="C37" s="7"/>
      <c r="D37" s="7"/>
      <c r="E37" s="7">
        <v>6</v>
      </c>
      <c r="F37" s="7">
        <v>40</v>
      </c>
    </row>
    <row r="38" spans="1:6" x14ac:dyDescent="0.3">
      <c r="A38" s="6" t="s">
        <v>8354</v>
      </c>
      <c r="B38" s="7">
        <v>40</v>
      </c>
      <c r="C38" s="7">
        <v>2</v>
      </c>
      <c r="D38" s="7">
        <v>18</v>
      </c>
      <c r="E38" s="7"/>
      <c r="F38" s="7">
        <v>60</v>
      </c>
    </row>
    <row r="39" spans="1:6" x14ac:dyDescent="0.3">
      <c r="A39" s="6" t="s">
        <v>8356</v>
      </c>
      <c r="B39" s="7">
        <v>85</v>
      </c>
      <c r="C39" s="7">
        <v>80</v>
      </c>
      <c r="D39" s="7">
        <v>17</v>
      </c>
      <c r="E39" s="7">
        <v>5</v>
      </c>
      <c r="F39" s="7">
        <v>187</v>
      </c>
    </row>
    <row r="40" spans="1:6" x14ac:dyDescent="0.3">
      <c r="A40" s="6" t="s">
        <v>8321</v>
      </c>
      <c r="B40" s="7">
        <v>80</v>
      </c>
      <c r="C40" s="7"/>
      <c r="D40" s="7"/>
      <c r="E40" s="7"/>
      <c r="F40" s="7">
        <v>80</v>
      </c>
    </row>
    <row r="41" spans="1:6" x14ac:dyDescent="0.3">
      <c r="A41" s="6" t="s">
        <v>8314</v>
      </c>
      <c r="B41" s="7">
        <v>60</v>
      </c>
      <c r="C41" s="7"/>
      <c r="D41" s="7"/>
      <c r="E41" s="7"/>
      <c r="F41" s="7">
        <v>60</v>
      </c>
    </row>
    <row r="42" spans="1:6" x14ac:dyDescent="0.3">
      <c r="A42" s="6" t="s">
        <v>8344</v>
      </c>
      <c r="B42" s="7"/>
      <c r="C42" s="7">
        <v>47</v>
      </c>
      <c r="D42" s="7">
        <v>10</v>
      </c>
      <c r="E42" s="7"/>
      <c r="F42" s="7">
        <v>57</v>
      </c>
    </row>
    <row r="43" spans="1:6" x14ac:dyDescent="0.3">
      <c r="A43" s="6" t="s">
        <v>8322</v>
      </c>
      <c r="B43" s="7"/>
      <c r="C43" s="7">
        <v>100</v>
      </c>
      <c r="D43" s="7"/>
      <c r="E43" s="7"/>
      <c r="F43" s="7">
        <v>100</v>
      </c>
    </row>
    <row r="44" spans="1:6" x14ac:dyDescent="0.3">
      <c r="A44" s="6" t="s">
        <v>8332</v>
      </c>
      <c r="B44" s="7">
        <v>20</v>
      </c>
      <c r="C44" s="7">
        <v>120</v>
      </c>
      <c r="D44" s="7">
        <v>60</v>
      </c>
      <c r="E44" s="7"/>
      <c r="F44" s="7">
        <v>200</v>
      </c>
    </row>
    <row r="45" spans="1:6" x14ac:dyDescent="0.3">
      <c r="A45" s="6" t="s">
        <v>8331</v>
      </c>
      <c r="B45" s="7"/>
      <c r="C45" s="7">
        <v>60</v>
      </c>
      <c r="D45" s="7">
        <v>100</v>
      </c>
      <c r="E45" s="7"/>
      <c r="F45" s="7">
        <v>160</v>
      </c>
    </row>
    <row r="46" spans="1:6" x14ac:dyDescent="0.3">
      <c r="A46" s="6" t="s">
        <v>8343</v>
      </c>
      <c r="B46" s="7"/>
      <c r="C46" s="7"/>
      <c r="D46" s="7">
        <v>20</v>
      </c>
      <c r="E46" s="7"/>
      <c r="F46" s="7">
        <v>20</v>
      </c>
    </row>
    <row r="47" spans="1:6" x14ac:dyDescent="0.3">
      <c r="A47" s="6" t="s">
        <v>8361</v>
      </c>
      <c r="B47" s="7">
        <v>2185</v>
      </c>
      <c r="C47" s="7">
        <v>1530</v>
      </c>
      <c r="D47" s="7">
        <v>349</v>
      </c>
      <c r="E47" s="7">
        <v>50</v>
      </c>
      <c r="F47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342621-818B-437A-A9FA-E397AA1ED86D}">
  <sheetPr codeName="Sheet3"/>
  <dimension ref="A1:E18"/>
  <sheetViews>
    <sheetView workbookViewId="0">
      <selection activeCell="E12" sqref="E12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8.44140625" bestFit="1" customWidth="1"/>
    <col min="5" max="6" width="10.77734375" bestFit="1" customWidth="1"/>
  </cols>
  <sheetData>
    <row r="1" spans="1:5" x14ac:dyDescent="0.3">
      <c r="A1" s="5" t="s">
        <v>8359</v>
      </c>
      <c r="B1" t="s">
        <v>8366</v>
      </c>
    </row>
    <row r="2" spans="1:5" x14ac:dyDescent="0.3">
      <c r="A2" s="5" t="s">
        <v>8381</v>
      </c>
      <c r="B2" t="s">
        <v>8366</v>
      </c>
    </row>
    <row r="4" spans="1:5" x14ac:dyDescent="0.3">
      <c r="A4" s="5" t="s">
        <v>8364</v>
      </c>
      <c r="B4" s="5" t="s">
        <v>8362</v>
      </c>
    </row>
    <row r="5" spans="1:5" x14ac:dyDescent="0.3">
      <c r="A5" s="5" t="s">
        <v>8360</v>
      </c>
      <c r="B5" t="s">
        <v>8219</v>
      </c>
      <c r="C5" t="s">
        <v>8221</v>
      </c>
      <c r="D5" t="s">
        <v>8220</v>
      </c>
      <c r="E5" t="s">
        <v>8361</v>
      </c>
    </row>
    <row r="6" spans="1:5" x14ac:dyDescent="0.3">
      <c r="A6" s="10" t="s">
        <v>8375</v>
      </c>
      <c r="B6" s="7">
        <v>183</v>
      </c>
      <c r="C6" s="7">
        <v>149</v>
      </c>
      <c r="D6" s="7">
        <v>34</v>
      </c>
      <c r="E6" s="7">
        <v>366</v>
      </c>
    </row>
    <row r="7" spans="1:5" x14ac:dyDescent="0.3">
      <c r="A7" s="10" t="s">
        <v>8376</v>
      </c>
      <c r="B7" s="7">
        <v>202</v>
      </c>
      <c r="C7" s="7">
        <v>105</v>
      </c>
      <c r="D7" s="7">
        <v>27</v>
      </c>
      <c r="E7" s="7">
        <v>334</v>
      </c>
    </row>
    <row r="8" spans="1:5" x14ac:dyDescent="0.3">
      <c r="A8" s="10" t="s">
        <v>8377</v>
      </c>
      <c r="B8" s="7">
        <v>179</v>
      </c>
      <c r="C8" s="7">
        <v>108</v>
      </c>
      <c r="D8" s="7">
        <v>28</v>
      </c>
      <c r="E8" s="7">
        <v>315</v>
      </c>
    </row>
    <row r="9" spans="1:5" x14ac:dyDescent="0.3">
      <c r="A9" s="10" t="s">
        <v>8378</v>
      </c>
      <c r="B9" s="7">
        <v>193</v>
      </c>
      <c r="C9" s="7">
        <v>103</v>
      </c>
      <c r="D9" s="7">
        <v>27</v>
      </c>
      <c r="E9" s="7">
        <v>323</v>
      </c>
    </row>
    <row r="10" spans="1:5" x14ac:dyDescent="0.3">
      <c r="A10" s="10" t="s">
        <v>8369</v>
      </c>
      <c r="B10" s="7">
        <v>233</v>
      </c>
      <c r="C10" s="7">
        <v>126</v>
      </c>
      <c r="D10" s="7">
        <v>26</v>
      </c>
      <c r="E10" s="7">
        <v>385</v>
      </c>
    </row>
    <row r="11" spans="1:5" x14ac:dyDescent="0.3">
      <c r="A11" s="10" t="s">
        <v>8379</v>
      </c>
      <c r="B11" s="7">
        <v>213</v>
      </c>
      <c r="C11" s="7">
        <v>148</v>
      </c>
      <c r="D11" s="7">
        <v>27</v>
      </c>
      <c r="E11" s="7">
        <v>388</v>
      </c>
    </row>
    <row r="12" spans="1:5" x14ac:dyDescent="0.3">
      <c r="A12" s="10" t="s">
        <v>8370</v>
      </c>
      <c r="B12" s="7">
        <v>192</v>
      </c>
      <c r="C12" s="7">
        <v>148</v>
      </c>
      <c r="D12" s="7">
        <v>44</v>
      </c>
      <c r="E12" s="7">
        <v>384</v>
      </c>
    </row>
    <row r="13" spans="1:5" x14ac:dyDescent="0.3">
      <c r="A13" s="10" t="s">
        <v>8371</v>
      </c>
      <c r="B13" s="7">
        <v>167</v>
      </c>
      <c r="C13" s="7">
        <v>134</v>
      </c>
      <c r="D13" s="7">
        <v>32</v>
      </c>
      <c r="E13" s="7">
        <v>333</v>
      </c>
    </row>
    <row r="14" spans="1:5" x14ac:dyDescent="0.3">
      <c r="A14" s="10" t="s">
        <v>8372</v>
      </c>
      <c r="B14" s="7">
        <v>148</v>
      </c>
      <c r="C14" s="7">
        <v>127</v>
      </c>
      <c r="D14" s="7">
        <v>24</v>
      </c>
      <c r="E14" s="7">
        <v>299</v>
      </c>
    </row>
    <row r="15" spans="1:5" x14ac:dyDescent="0.3">
      <c r="A15" s="10" t="s">
        <v>8373</v>
      </c>
      <c r="B15" s="7">
        <v>184</v>
      </c>
      <c r="C15" s="7">
        <v>150</v>
      </c>
      <c r="D15" s="7">
        <v>20</v>
      </c>
      <c r="E15" s="7">
        <v>354</v>
      </c>
    </row>
    <row r="16" spans="1:5" x14ac:dyDescent="0.3">
      <c r="A16" s="10" t="s">
        <v>8374</v>
      </c>
      <c r="B16" s="7">
        <v>180</v>
      </c>
      <c r="C16" s="7">
        <v>113</v>
      </c>
      <c r="D16" s="7">
        <v>37</v>
      </c>
      <c r="E16" s="7">
        <v>330</v>
      </c>
    </row>
    <row r="17" spans="1:5" x14ac:dyDescent="0.3">
      <c r="A17" s="10" t="s">
        <v>8380</v>
      </c>
      <c r="B17" s="7">
        <v>111</v>
      </c>
      <c r="C17" s="7">
        <v>119</v>
      </c>
      <c r="D17" s="7">
        <v>23</v>
      </c>
      <c r="E17" s="7">
        <v>253</v>
      </c>
    </row>
    <row r="18" spans="1:5" x14ac:dyDescent="0.3">
      <c r="A18" s="10" t="s">
        <v>8361</v>
      </c>
      <c r="B18" s="7">
        <v>2185</v>
      </c>
      <c r="C18" s="7">
        <v>1530</v>
      </c>
      <c r="D18" s="7">
        <v>349</v>
      </c>
      <c r="E18" s="7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1DEEBD-6BD8-480D-BCF3-B33C112F7EDF}">
  <sheetPr codeName="Sheet4"/>
  <dimension ref="A1:I21"/>
  <sheetViews>
    <sheetView workbookViewId="0">
      <selection activeCell="I12" sqref="I12"/>
    </sheetView>
  </sheetViews>
  <sheetFormatPr defaultRowHeight="14.4" x14ac:dyDescent="0.3"/>
  <cols>
    <col min="1" max="1" width="26.5546875" bestFit="1" customWidth="1"/>
    <col min="2" max="2" width="16.88671875" bestFit="1" customWidth="1"/>
    <col min="3" max="3" width="13.33203125" bestFit="1" customWidth="1"/>
    <col min="4" max="4" width="16" bestFit="1" customWidth="1"/>
    <col min="5" max="5" width="12.6640625" bestFit="1" customWidth="1"/>
    <col min="6" max="6" width="19.5546875" bestFit="1" customWidth="1"/>
    <col min="7" max="7" width="15.88671875" bestFit="1" customWidth="1"/>
    <col min="8" max="8" width="22.21875" bestFit="1" customWidth="1"/>
  </cols>
  <sheetData>
    <row r="1" spans="1:8" x14ac:dyDescent="0.3">
      <c r="A1" t="s">
        <v>8382</v>
      </c>
      <c r="B1" t="s">
        <v>8383</v>
      </c>
      <c r="C1" t="s">
        <v>8384</v>
      </c>
      <c r="D1" t="s">
        <v>8385</v>
      </c>
      <c r="E1" t="s">
        <v>8386</v>
      </c>
      <c r="F1" t="s">
        <v>8387</v>
      </c>
      <c r="G1" t="s">
        <v>8388</v>
      </c>
      <c r="H1" t="s">
        <v>8389</v>
      </c>
    </row>
    <row r="2" spans="1:8" x14ac:dyDescent="0.3">
      <c r="A2" t="s">
        <v>8390</v>
      </c>
      <c r="B2">
        <f>COUNTIFS('Original Data'!$D$2:$D$4115, "&lt;1000", 'Original Data'!$F$2:$F$4115, "successful")</f>
        <v>322</v>
      </c>
      <c r="C2">
        <f>COUNTIFS('Original Data'!$D2:$D4115, "&lt;1000", 'Original Data'!$F2:$F4115, "failed")</f>
        <v>113</v>
      </c>
      <c r="D2">
        <f>COUNTIFS('Original Data'!$D2:$D4115, "&lt;1000", 'Original Data'!$F2:$F4115, "canceled")</f>
        <v>18</v>
      </c>
      <c r="E2">
        <f>SUM(B2:D2)</f>
        <v>453</v>
      </c>
      <c r="F2" s="9">
        <f>(B2/E2)</f>
        <v>0.71081677704194257</v>
      </c>
      <c r="G2" s="9">
        <f>C2/E2</f>
        <v>0.24944812362030905</v>
      </c>
      <c r="H2" s="9">
        <f>D2/E2</f>
        <v>3.9735099337748346E-2</v>
      </c>
    </row>
    <row r="3" spans="1:8" x14ac:dyDescent="0.3">
      <c r="A3" t="s">
        <v>8391</v>
      </c>
      <c r="B3">
        <f>COUNTIFS('Original Data'!$D$2:$D$4115, "&gt;999", 'Original Data'!$D$2:$D$4115, "&lt;5000", 'Original Data'!$F$2:$F$4115, "successful")</f>
        <v>932</v>
      </c>
      <c r="C3">
        <f>COUNTIFS('Original Data'!$D$2:$D$4115, "&gt;999", 'Original Data'!$D$2:$D$4115, "&lt;5000", 'Original Data'!$F$2:$F$4115, "failed")</f>
        <v>420</v>
      </c>
      <c r="D3">
        <f>COUNTIFS('Original Data'!$D$2:$D$4115, "&gt;999", 'Original Data'!$D$2:$D$4115, "&lt;5000", 'Original Data'!$F$2:$F$4115, "canceled")</f>
        <v>60</v>
      </c>
      <c r="E3">
        <f t="shared" ref="E3:E13" si="0">SUM(B3:D3)</f>
        <v>1412</v>
      </c>
      <c r="F3" s="9">
        <f t="shared" ref="F3:F13" si="1">(B3/E3)</f>
        <v>0.66005665722379603</v>
      </c>
      <c r="G3" s="9">
        <f t="shared" ref="G3:G13" si="2">C3/E3</f>
        <v>0.29745042492917845</v>
      </c>
      <c r="H3" s="9">
        <f t="shared" ref="H3:H13" si="3">D3/E3</f>
        <v>4.2492917847025496E-2</v>
      </c>
    </row>
    <row r="4" spans="1:8" x14ac:dyDescent="0.3">
      <c r="A4" t="s">
        <v>8392</v>
      </c>
      <c r="B4">
        <f>COUNTIFS('Original Data'!$D$2:$D$4115, "&gt;4999", 'Original Data'!$D$2:$D$4115, "&lt;10000", 'Original Data'!$F$2:$F$4115, "successful")</f>
        <v>381</v>
      </c>
      <c r="C4">
        <f>COUNTIFS('Original Data'!$D$2:$D$4115, "&gt;4999", 'Original Data'!$D$2:$D$4115, "&lt;10000", 'Original Data'!$F$2:$F$4115, "failed")</f>
        <v>283</v>
      </c>
      <c r="D4">
        <f>COUNTIFS('Original Data'!$D$2:$D$4115, "&gt;4999", 'Original Data'!$D$2:$D$4115, "&lt;10000", 'Original Data'!$F$2:$F$4115, "canceled")</f>
        <v>52</v>
      </c>
      <c r="E4">
        <f t="shared" si="0"/>
        <v>716</v>
      </c>
      <c r="F4" s="9">
        <f t="shared" si="1"/>
        <v>0.53212290502793291</v>
      </c>
      <c r="G4" s="9">
        <f t="shared" si="2"/>
        <v>0.39525139664804471</v>
      </c>
      <c r="H4" s="9">
        <f t="shared" si="3"/>
        <v>7.2625698324022353E-2</v>
      </c>
    </row>
    <row r="5" spans="1:8" x14ac:dyDescent="0.3">
      <c r="A5" t="s">
        <v>8393</v>
      </c>
      <c r="B5">
        <f>COUNTIFS('Original Data'!$D$2:$D$4115, "&gt;9999", 'Original Data'!$D$2:$D$4115, "&lt;15000", 'Original Data'!$F$2:$F$4115, "successful")</f>
        <v>168</v>
      </c>
      <c r="C5">
        <f>COUNTIFS('Original Data'!$D$2:$D$4115, "&gt;9999", 'Original Data'!$D$2:$D$4115, "&lt;15000", 'Original Data'!$F$2:$F$4115, "failed")</f>
        <v>144</v>
      </c>
      <c r="D5">
        <f>COUNTIFS('Original Data'!$D$2:$D$4115, "&gt;9999", 'Original Data'!$D$2:$D$4115, "&lt;15000", 'Original Data'!$F$2:$F$4115, "canceled")</f>
        <v>40</v>
      </c>
      <c r="E5">
        <f t="shared" si="0"/>
        <v>352</v>
      </c>
      <c r="F5" s="9">
        <f t="shared" si="1"/>
        <v>0.47727272727272729</v>
      </c>
      <c r="G5" s="9">
        <f t="shared" si="2"/>
        <v>0.40909090909090912</v>
      </c>
      <c r="H5" s="9">
        <f t="shared" si="3"/>
        <v>0.11363636363636363</v>
      </c>
    </row>
    <row r="6" spans="1:8" x14ac:dyDescent="0.3">
      <c r="A6" t="s">
        <v>8394</v>
      </c>
      <c r="B6">
        <f>COUNTIFS('Original Data'!$D$2:$D$4115, "&gt;14999", 'Original Data'!$D$2:$D$4115, "&lt;20000", 'Original Data'!$F$2:$F$4115, "successful")</f>
        <v>94</v>
      </c>
      <c r="C6">
        <f>COUNTIFS('Original Data'!$D$2:$D$4115, "&gt;14999", 'Original Data'!$D$2:$D$4115, "&lt;20000", 'Original Data'!$F$2:$F$4115, "failed")</f>
        <v>90</v>
      </c>
      <c r="D6">
        <f>COUNTIFS('Original Data'!$D$2:$D$4115, "&gt;14999", 'Original Data'!$D$2:$D$4115, "&lt;20000", 'Original Data'!$F$2:$F$4115, "canceled")</f>
        <v>17</v>
      </c>
      <c r="E6">
        <f t="shared" si="0"/>
        <v>201</v>
      </c>
      <c r="F6" s="9">
        <f t="shared" si="1"/>
        <v>0.46766169154228854</v>
      </c>
      <c r="G6" s="9">
        <f t="shared" si="2"/>
        <v>0.44776119402985076</v>
      </c>
      <c r="H6" s="9">
        <f t="shared" si="3"/>
        <v>8.45771144278607E-2</v>
      </c>
    </row>
    <row r="7" spans="1:8" x14ac:dyDescent="0.3">
      <c r="A7" t="s">
        <v>8395</v>
      </c>
      <c r="B7">
        <f>COUNTIFS('Original Data'!$D$2:$D$4115, "&gt;19999", 'Original Data'!$D$2:$D$4115, "&lt;25000", 'Original Data'!$F$2:$F$4115, "successful")</f>
        <v>62</v>
      </c>
      <c r="C7">
        <f>COUNTIFS('Original Data'!$D$2:$D$4115, "&gt;19999", 'Original Data'!$D$2:$D$4115, "&lt;25000", 'Original Data'!$F$2:$F$4115, "failed")</f>
        <v>72</v>
      </c>
      <c r="D7">
        <f>COUNTIFS('Original Data'!$D$2:$D$4115, "&gt;19999", 'Original Data'!$D$2:$D$4115, "&lt;25000", 'Original Data'!$F$2:$F$4115, "canceled")</f>
        <v>14</v>
      </c>
      <c r="E7">
        <f t="shared" si="0"/>
        <v>148</v>
      </c>
      <c r="F7" s="9">
        <f t="shared" si="1"/>
        <v>0.41891891891891891</v>
      </c>
      <c r="G7" s="9">
        <f t="shared" si="2"/>
        <v>0.48648648648648651</v>
      </c>
      <c r="H7" s="9">
        <f t="shared" si="3"/>
        <v>9.45945945945946E-2</v>
      </c>
    </row>
    <row r="8" spans="1:8" x14ac:dyDescent="0.3">
      <c r="A8" t="s">
        <v>8396</v>
      </c>
      <c r="B8">
        <f>COUNTIFS('Original Data'!$D$2:$D$4115, "&gt;24999", 'Original Data'!$D$2:$D$4115, "&lt;30000", 'Original Data'!$F$2:$F$4115, "successful")</f>
        <v>55</v>
      </c>
      <c r="C8">
        <f>COUNTIFS('Original Data'!$D$2:$D$4115, "&gt;24999", 'Original Data'!$D$2:$D$4115, "&lt;30000", 'Original Data'!$F$2:$F$4115, "failed")</f>
        <v>64</v>
      </c>
      <c r="D8">
        <f>COUNTIFS('Original Data'!$D$2:$D$4115, "&gt;24999", 'Original Data'!$D$2:$D$4115, "&lt;30000", 'Original Data'!$F$2:$F$4115, "canceled")</f>
        <v>18</v>
      </c>
      <c r="E8">
        <f t="shared" si="0"/>
        <v>137</v>
      </c>
      <c r="F8" s="9">
        <f t="shared" si="1"/>
        <v>0.40145985401459855</v>
      </c>
      <c r="G8" s="9">
        <f t="shared" si="2"/>
        <v>0.46715328467153283</v>
      </c>
      <c r="H8" s="9">
        <f t="shared" si="3"/>
        <v>0.13138686131386862</v>
      </c>
    </row>
    <row r="9" spans="1:8" x14ac:dyDescent="0.3">
      <c r="A9" t="s">
        <v>8397</v>
      </c>
      <c r="B9">
        <f>COUNTIFS('Original Data'!$D$2:$D$4115, "&gt;29999", 'Original Data'!$D$2:$D$4115, "&lt;35000", 'Original Data'!$F$2:$F$4115, "successful")</f>
        <v>32</v>
      </c>
      <c r="C9">
        <f>COUNTIFS('Original Data'!$D$2:$D$4115, "&gt;29999", 'Original Data'!$D$2:$D$4115, "&lt;35000", 'Original Data'!$F$2:$F$4115, "failed")</f>
        <v>37</v>
      </c>
      <c r="D9">
        <f>COUNTIFS('Original Data'!$D$2:$D$4115, "&gt;29999", 'Original Data'!$D$2:$D$4115, "&lt;35000", 'Original Data'!$F$2:$F$4115, "canceled")</f>
        <v>13</v>
      </c>
      <c r="E9">
        <f t="shared" si="0"/>
        <v>82</v>
      </c>
      <c r="F9" s="9">
        <f t="shared" si="1"/>
        <v>0.3902439024390244</v>
      </c>
      <c r="G9" s="9">
        <f t="shared" si="2"/>
        <v>0.45121951219512196</v>
      </c>
      <c r="H9" s="9">
        <f t="shared" si="3"/>
        <v>0.15853658536585366</v>
      </c>
    </row>
    <row r="10" spans="1:8" x14ac:dyDescent="0.3">
      <c r="A10" t="s">
        <v>8398</v>
      </c>
      <c r="B10">
        <f>COUNTIFS('Original Data'!$D$2:$D$4115, "&gt;34999", 'Original Data'!$D$2:$D$4115, "&lt;40000", 'Original Data'!$F$2:$F$4115, "successful")</f>
        <v>26</v>
      </c>
      <c r="C10">
        <f>COUNTIFS('Original Data'!$D$2:$D$4115, "&gt;34999", 'Original Data'!$D$2:$D$4115, "&lt;40000", 'Original Data'!$F$2:$F$4115, "failed")</f>
        <v>22</v>
      </c>
      <c r="D10">
        <f>COUNTIFS('Original Data'!$D$2:$D$4115, "&gt;34999", 'Original Data'!$D$2:$D$4115, "&lt;40000", 'Original Data'!$F$2:$F$4115, "canceled")</f>
        <v>7</v>
      </c>
      <c r="E10">
        <f t="shared" si="0"/>
        <v>55</v>
      </c>
      <c r="F10" s="9">
        <f t="shared" si="1"/>
        <v>0.47272727272727272</v>
      </c>
      <c r="G10" s="9">
        <f t="shared" si="2"/>
        <v>0.4</v>
      </c>
      <c r="H10" s="9">
        <f t="shared" si="3"/>
        <v>0.12727272727272726</v>
      </c>
    </row>
    <row r="11" spans="1:8" x14ac:dyDescent="0.3">
      <c r="A11" t="s">
        <v>8399</v>
      </c>
      <c r="B11">
        <f>COUNTIFS('Original Data'!$D$2:$D$4115, "&gt;39999", 'Original Data'!$D$2:$D$4115, "&lt;45000", 'Original Data'!$F$2:$F$4115, "successful")</f>
        <v>21</v>
      </c>
      <c r="C11">
        <f>COUNTIFS('Original Data'!$D$2:$D$4115, "&gt;39999", 'Original Data'!$D$2:$D$4115, "&lt;45000", 'Original Data'!$F$2:$F$4115, "failed")</f>
        <v>16</v>
      </c>
      <c r="D11">
        <f>COUNTIFS('Original Data'!$D$2:$D$4115, "&gt;39999", 'Original Data'!$D$2:$D$4115, "&lt;45000", 'Original Data'!$F$2:$F$4115, "canceled")</f>
        <v>6</v>
      </c>
      <c r="E11">
        <f t="shared" si="0"/>
        <v>43</v>
      </c>
      <c r="F11" s="9">
        <f t="shared" si="1"/>
        <v>0.48837209302325579</v>
      </c>
      <c r="G11" s="9">
        <f t="shared" si="2"/>
        <v>0.37209302325581395</v>
      </c>
      <c r="H11" s="9">
        <f t="shared" si="3"/>
        <v>0.13953488372093023</v>
      </c>
    </row>
    <row r="12" spans="1:8" x14ac:dyDescent="0.3">
      <c r="A12" t="s">
        <v>8400</v>
      </c>
      <c r="B12">
        <f>COUNTIFS('Original Data'!$D$2:$D$4115, "&gt;44999", 'Original Data'!$D$2:$D$4115, "&lt;50000", 'Original Data'!$F$2:$F$4115, "successful")</f>
        <v>6</v>
      </c>
      <c r="C12">
        <f>COUNTIFS('Original Data'!$D$2:$D$4115, "&gt;44999", 'Original Data'!$D$2:$D$4115, "&lt;50000", 'Original Data'!$F$2:$F$4115, "failed")</f>
        <v>11</v>
      </c>
      <c r="D12">
        <f>COUNTIFS('Original Data'!$D$2:$D$4115, "&gt;44999", 'Original Data'!$D$2:$D$4115, "&lt;50000", 'Original Data'!$F$2:$F$4115, "canceled")</f>
        <v>4</v>
      </c>
      <c r="E12">
        <f t="shared" si="0"/>
        <v>21</v>
      </c>
      <c r="F12" s="9">
        <f t="shared" si="1"/>
        <v>0.2857142857142857</v>
      </c>
      <c r="G12" s="9">
        <f t="shared" si="2"/>
        <v>0.52380952380952384</v>
      </c>
      <c r="H12" s="9">
        <f t="shared" si="3"/>
        <v>0.19047619047619047</v>
      </c>
    </row>
    <row r="13" spans="1:8" x14ac:dyDescent="0.3">
      <c r="A13" t="s">
        <v>8401</v>
      </c>
      <c r="B13">
        <f>COUNTIFS('Original Data'!$D$2:$D$4115, "&gt;49999", 'Original Data'!$F$2:$F$4115, "successful")</f>
        <v>86</v>
      </c>
      <c r="C13">
        <f>COUNTIFS('Original Data'!$D$2:$D$4115, "&gt;49999", 'Original Data'!$F$2:$F$4115, "failed")</f>
        <v>258</v>
      </c>
      <c r="D13">
        <f>COUNTIFS('Original Data'!$D$2:$D$4115, "&gt;49999", 'Original Data'!$F$2:$F$4115, "canceled")</f>
        <v>100</v>
      </c>
      <c r="E13">
        <f t="shared" si="0"/>
        <v>444</v>
      </c>
      <c r="F13" s="9">
        <f t="shared" si="1"/>
        <v>0.19369369369369369</v>
      </c>
      <c r="G13" s="9">
        <f t="shared" si="2"/>
        <v>0.58108108108108103</v>
      </c>
      <c r="H13" s="9">
        <f t="shared" si="3"/>
        <v>0.22522522522522523</v>
      </c>
    </row>
    <row r="21" spans="9:9" x14ac:dyDescent="0.3">
      <c r="I21" t="s">
        <v>8402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27B7B3-C0D3-4A37-BC27-F7C963D0F91D}">
  <sheetPr codeName="Sheet6"/>
  <dimension ref="A3:D8"/>
  <sheetViews>
    <sheetView workbookViewId="0">
      <selection activeCell="B26" sqref="B26"/>
    </sheetView>
  </sheetViews>
  <sheetFormatPr defaultRowHeight="14.4" x14ac:dyDescent="0.3"/>
  <cols>
    <col min="1" max="1" width="20.5546875" bestFit="1" customWidth="1"/>
    <col min="2" max="2" width="15.5546875" bestFit="1" customWidth="1"/>
    <col min="3" max="3" width="9" bestFit="1" customWidth="1"/>
    <col min="4" max="4" width="10.77734375" bestFit="1" customWidth="1"/>
    <col min="5" max="22" width="12" bestFit="1" customWidth="1"/>
    <col min="23" max="23" width="7" bestFit="1" customWidth="1"/>
    <col min="24" max="24" width="12" bestFit="1" customWidth="1"/>
    <col min="25" max="2881" width="15.5546875" bestFit="1" customWidth="1"/>
    <col min="2882" max="2882" width="10.77734375" bestFit="1" customWidth="1"/>
  </cols>
  <sheetData>
    <row r="3" spans="1:4" x14ac:dyDescent="0.3">
      <c r="A3" s="5" t="s">
        <v>8411</v>
      </c>
      <c r="B3" s="5" t="s">
        <v>8362</v>
      </c>
    </row>
    <row r="4" spans="1:4" x14ac:dyDescent="0.3">
      <c r="A4" s="5" t="s">
        <v>8360</v>
      </c>
      <c r="B4" t="s">
        <v>8225</v>
      </c>
      <c r="C4" t="s">
        <v>8224</v>
      </c>
      <c r="D4" t="s">
        <v>8361</v>
      </c>
    </row>
    <row r="5" spans="1:4" x14ac:dyDescent="0.3">
      <c r="A5" s="6" t="s">
        <v>8352</v>
      </c>
      <c r="B5" s="7">
        <v>1462</v>
      </c>
      <c r="C5" s="7">
        <v>2260300</v>
      </c>
      <c r="D5" s="7">
        <v>2260300</v>
      </c>
    </row>
    <row r="6" spans="1:4" x14ac:dyDescent="0.3">
      <c r="A6" s="6" t="s">
        <v>8336</v>
      </c>
      <c r="B6" s="7">
        <v>252.48648648648651</v>
      </c>
      <c r="C6" s="7">
        <v>303833.2</v>
      </c>
      <c r="D6" s="7">
        <v>303833.2</v>
      </c>
    </row>
    <row r="7" spans="1:4" x14ac:dyDescent="0.3">
      <c r="A7" s="6" t="s">
        <v>8321</v>
      </c>
      <c r="B7" s="7">
        <v>1867.1</v>
      </c>
      <c r="C7" s="7">
        <v>930250</v>
      </c>
      <c r="D7" s="7">
        <v>930250</v>
      </c>
    </row>
    <row r="8" spans="1:4" x14ac:dyDescent="0.3">
      <c r="A8" s="6" t="s">
        <v>8361</v>
      </c>
      <c r="B8" s="7">
        <v>1867.1</v>
      </c>
      <c r="C8" s="7">
        <v>2260300</v>
      </c>
      <c r="D8" s="7">
        <v>2260300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BE3906-F846-45A8-9ECE-6097624A4B74}">
  <sheetPr codeName="Sheet7"/>
  <dimension ref="A3:F26"/>
  <sheetViews>
    <sheetView workbookViewId="0">
      <selection activeCell="M27" sqref="M27"/>
    </sheetView>
  </sheetViews>
  <sheetFormatPr defaultRowHeight="14.4" x14ac:dyDescent="0.3"/>
  <cols>
    <col min="1" max="1" width="17.2187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7" width="10.77734375" bestFit="1" customWidth="1"/>
  </cols>
  <sheetData>
    <row r="3" spans="1:6" x14ac:dyDescent="0.3">
      <c r="A3" s="5" t="s">
        <v>8408</v>
      </c>
      <c r="B3" s="5" t="s">
        <v>8362</v>
      </c>
    </row>
    <row r="4" spans="1:6" x14ac:dyDescent="0.3">
      <c r="A4" s="5" t="s">
        <v>8360</v>
      </c>
      <c r="B4" t="s">
        <v>8219</v>
      </c>
      <c r="C4" t="s">
        <v>8221</v>
      </c>
      <c r="D4" t="s">
        <v>8220</v>
      </c>
      <c r="E4" t="s">
        <v>8222</v>
      </c>
      <c r="F4" t="s">
        <v>8361</v>
      </c>
    </row>
    <row r="5" spans="1:6" x14ac:dyDescent="0.3">
      <c r="A5" s="6" t="s">
        <v>8407</v>
      </c>
      <c r="B5" s="7">
        <v>486</v>
      </c>
      <c r="C5" s="7">
        <v>66</v>
      </c>
      <c r="D5" s="7">
        <v>4</v>
      </c>
      <c r="E5" s="7">
        <v>1</v>
      </c>
      <c r="F5" s="7">
        <v>557</v>
      </c>
    </row>
    <row r="6" spans="1:6" x14ac:dyDescent="0.3">
      <c r="A6" s="6" t="s">
        <v>8361</v>
      </c>
      <c r="B6" s="7">
        <v>486</v>
      </c>
      <c r="C6" s="7">
        <v>66</v>
      </c>
      <c r="D6" s="7">
        <v>4</v>
      </c>
      <c r="E6" s="7">
        <v>1</v>
      </c>
      <c r="F6" s="7">
        <v>557</v>
      </c>
    </row>
    <row r="26" spans="3:3" x14ac:dyDescent="0.3">
      <c r="C26">
        <f>486/66</f>
        <v>7.3636363636363633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C96B76-8C57-411F-94D0-4C21A9987036}">
  <sheetPr codeName="Sheet11"/>
  <dimension ref="A3:D9"/>
  <sheetViews>
    <sheetView workbookViewId="0">
      <selection activeCell="Q23" sqref="Q23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10.77734375" bestFit="1" customWidth="1"/>
    <col min="5" max="5" width="9.44140625" bestFit="1" customWidth="1"/>
    <col min="6" max="6" width="7" bestFit="1" customWidth="1"/>
    <col min="7" max="7" width="10.77734375" bestFit="1" customWidth="1"/>
  </cols>
  <sheetData>
    <row r="3" spans="1:4" x14ac:dyDescent="0.3">
      <c r="A3" s="5" t="s">
        <v>8364</v>
      </c>
      <c r="B3" s="5" t="s">
        <v>8362</v>
      </c>
    </row>
    <row r="4" spans="1:4" x14ac:dyDescent="0.3">
      <c r="A4" s="5" t="s">
        <v>8360</v>
      </c>
      <c r="B4" t="s">
        <v>8219</v>
      </c>
      <c r="C4" t="s">
        <v>8221</v>
      </c>
      <c r="D4" t="s">
        <v>8361</v>
      </c>
    </row>
    <row r="5" spans="1:4" x14ac:dyDescent="0.3">
      <c r="A5" s="6" t="s">
        <v>8226</v>
      </c>
      <c r="B5" s="7">
        <v>19</v>
      </c>
      <c r="C5" s="7">
        <v>41</v>
      </c>
      <c r="D5" s="7">
        <v>60</v>
      </c>
    </row>
    <row r="6" spans="1:4" x14ac:dyDescent="0.3">
      <c r="A6" s="6" t="s">
        <v>8229</v>
      </c>
      <c r="B6" s="7">
        <v>64</v>
      </c>
      <c r="C6" s="7">
        <v>64</v>
      </c>
      <c r="D6" s="7">
        <v>128</v>
      </c>
    </row>
    <row r="7" spans="1:4" x14ac:dyDescent="0.3">
      <c r="A7" s="6" t="s">
        <v>8225</v>
      </c>
      <c r="B7" s="7">
        <v>366</v>
      </c>
      <c r="C7" s="7">
        <v>205</v>
      </c>
      <c r="D7" s="7">
        <v>571</v>
      </c>
    </row>
    <row r="8" spans="1:4" x14ac:dyDescent="0.3">
      <c r="A8" s="6" t="s">
        <v>8224</v>
      </c>
      <c r="B8" s="7">
        <v>1651</v>
      </c>
      <c r="C8" s="7">
        <v>1097</v>
      </c>
      <c r="D8" s="7">
        <v>2748</v>
      </c>
    </row>
    <row r="9" spans="1:4" x14ac:dyDescent="0.3">
      <c r="A9" s="6" t="s">
        <v>8361</v>
      </c>
      <c r="B9" s="7">
        <v>2100</v>
      </c>
      <c r="C9" s="7">
        <v>1407</v>
      </c>
      <c r="D9" s="7">
        <v>3507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316464-A4BD-4E5F-ACEE-959B07B82593}">
  <sheetPr codeName="Sheet5"/>
  <dimension ref="A1:E17"/>
  <sheetViews>
    <sheetView workbookViewId="0">
      <selection activeCell="D22" sqref="D22"/>
    </sheetView>
  </sheetViews>
  <sheetFormatPr defaultRowHeight="14.4" x14ac:dyDescent="0.3"/>
  <cols>
    <col min="1" max="1" width="12.5546875" bestFit="1" customWidth="1"/>
    <col min="2" max="2" width="16.109375" bestFit="1" customWidth="1"/>
    <col min="3" max="3" width="5.6640625" bestFit="1" customWidth="1"/>
    <col min="4" max="4" width="8.44140625" bestFit="1" customWidth="1"/>
    <col min="5" max="6" width="10.77734375" bestFit="1" customWidth="1"/>
    <col min="7" max="7" width="12" bestFit="1" customWidth="1"/>
    <col min="8" max="8" width="9" bestFit="1" customWidth="1"/>
    <col min="9" max="9" width="14.6640625" bestFit="1" customWidth="1"/>
    <col min="10" max="11" width="7" bestFit="1" customWidth="1"/>
    <col min="12" max="12" width="10.5546875" bestFit="1" customWidth="1"/>
    <col min="13" max="13" width="7.5546875" bestFit="1" customWidth="1"/>
    <col min="14" max="14" width="11" bestFit="1" customWidth="1"/>
    <col min="15" max="15" width="10" bestFit="1" customWidth="1"/>
    <col min="16" max="16" width="7" bestFit="1" customWidth="1"/>
    <col min="17" max="17" width="11.88671875" bestFit="1" customWidth="1"/>
    <col min="18" max="18" width="6" bestFit="1" customWidth="1"/>
    <col min="19" max="19" width="12.6640625" bestFit="1" customWidth="1"/>
    <col min="20" max="20" width="8" bestFit="1" customWidth="1"/>
    <col min="21" max="21" width="6.5546875" bestFit="1" customWidth="1"/>
    <col min="22" max="22" width="9.6640625" bestFit="1" customWidth="1"/>
    <col min="23" max="23" width="7" bestFit="1" customWidth="1"/>
    <col min="24" max="24" width="11.21875" bestFit="1" customWidth="1"/>
    <col min="25" max="25" width="7" bestFit="1" customWidth="1"/>
    <col min="26" max="26" width="8" bestFit="1" customWidth="1"/>
    <col min="27" max="27" width="7" bestFit="1" customWidth="1"/>
    <col min="28" max="28" width="15.21875" bestFit="1" customWidth="1"/>
    <col min="29" max="29" width="10.44140625" bestFit="1" customWidth="1"/>
    <col min="30" max="30" width="11" bestFit="1" customWidth="1"/>
    <col min="31" max="31" width="12.88671875" bestFit="1" customWidth="1"/>
    <col min="32" max="32" width="7" bestFit="1" customWidth="1"/>
    <col min="33" max="33" width="10.5546875" bestFit="1" customWidth="1"/>
    <col min="34" max="34" width="15.88671875" bestFit="1" customWidth="1"/>
    <col min="35" max="35" width="9" bestFit="1" customWidth="1"/>
    <col min="36" max="36" width="14.109375" bestFit="1" customWidth="1"/>
    <col min="37" max="37" width="9" bestFit="1" customWidth="1"/>
    <col min="38" max="38" width="10.77734375" bestFit="1" customWidth="1"/>
    <col min="39" max="39" width="11.5546875" bestFit="1" customWidth="1"/>
    <col min="40" max="40" width="9.44140625" bestFit="1" customWidth="1"/>
    <col min="41" max="41" width="9" bestFit="1" customWidth="1"/>
    <col min="42" max="42" width="11.109375" bestFit="1" customWidth="1"/>
    <col min="43" max="43" width="7" bestFit="1" customWidth="1"/>
    <col min="44" max="44" width="12" bestFit="1" customWidth="1"/>
  </cols>
  <sheetData>
    <row r="1" spans="1:5" x14ac:dyDescent="0.3">
      <c r="A1" s="5" t="s">
        <v>8327</v>
      </c>
      <c r="B1" t="s">
        <v>8409</v>
      </c>
    </row>
    <row r="3" spans="1:5" x14ac:dyDescent="0.3">
      <c r="A3" s="5" t="s">
        <v>8410</v>
      </c>
      <c r="B3" s="5" t="s">
        <v>8362</v>
      </c>
    </row>
    <row r="4" spans="1:5" x14ac:dyDescent="0.3">
      <c r="A4" s="5" t="s">
        <v>8360</v>
      </c>
      <c r="B4" t="s">
        <v>8219</v>
      </c>
      <c r="C4" t="s">
        <v>8221</v>
      </c>
      <c r="D4" t="s">
        <v>8220</v>
      </c>
      <c r="E4" t="s">
        <v>8361</v>
      </c>
    </row>
    <row r="5" spans="1:5" x14ac:dyDescent="0.3">
      <c r="A5" s="6" t="s">
        <v>8375</v>
      </c>
      <c r="B5" s="7">
        <v>133</v>
      </c>
      <c r="C5" s="7">
        <v>124</v>
      </c>
      <c r="D5" s="7">
        <v>25</v>
      </c>
      <c r="E5" s="7">
        <v>282</v>
      </c>
    </row>
    <row r="6" spans="1:5" x14ac:dyDescent="0.3">
      <c r="A6" s="6" t="s">
        <v>8376</v>
      </c>
      <c r="B6" s="7">
        <v>152</v>
      </c>
      <c r="C6" s="7">
        <v>128</v>
      </c>
      <c r="D6" s="7">
        <v>29</v>
      </c>
      <c r="E6" s="7">
        <v>309</v>
      </c>
    </row>
    <row r="7" spans="1:5" x14ac:dyDescent="0.3">
      <c r="A7" s="6" t="s">
        <v>8377</v>
      </c>
      <c r="B7" s="7">
        <v>208</v>
      </c>
      <c r="C7" s="7">
        <v>122</v>
      </c>
      <c r="D7" s="7">
        <v>29</v>
      </c>
      <c r="E7" s="7">
        <v>359</v>
      </c>
    </row>
    <row r="8" spans="1:5" x14ac:dyDescent="0.3">
      <c r="A8" s="6" t="s">
        <v>8378</v>
      </c>
      <c r="B8" s="7">
        <v>186</v>
      </c>
      <c r="C8" s="7">
        <v>97</v>
      </c>
      <c r="D8" s="7">
        <v>28</v>
      </c>
      <c r="E8" s="7">
        <v>311</v>
      </c>
    </row>
    <row r="9" spans="1:5" x14ac:dyDescent="0.3">
      <c r="A9" s="6" t="s">
        <v>8369</v>
      </c>
      <c r="B9" s="7">
        <v>208</v>
      </c>
      <c r="C9" s="7">
        <v>123</v>
      </c>
      <c r="D9" s="7">
        <v>28</v>
      </c>
      <c r="E9" s="7">
        <v>359</v>
      </c>
    </row>
    <row r="10" spans="1:5" x14ac:dyDescent="0.3">
      <c r="A10" s="6" t="s">
        <v>8379</v>
      </c>
      <c r="B10" s="7">
        <v>215</v>
      </c>
      <c r="C10" s="7">
        <v>118</v>
      </c>
      <c r="D10" s="7">
        <v>23</v>
      </c>
      <c r="E10" s="7">
        <v>356</v>
      </c>
    </row>
    <row r="11" spans="1:5" x14ac:dyDescent="0.3">
      <c r="A11" s="6" t="s">
        <v>8370</v>
      </c>
      <c r="B11" s="7">
        <v>222</v>
      </c>
      <c r="C11" s="7">
        <v>137</v>
      </c>
      <c r="D11" s="7">
        <v>35</v>
      </c>
      <c r="E11" s="7">
        <v>394</v>
      </c>
    </row>
    <row r="12" spans="1:5" x14ac:dyDescent="0.3">
      <c r="A12" s="6" t="s">
        <v>8371</v>
      </c>
      <c r="B12" s="7">
        <v>198</v>
      </c>
      <c r="C12" s="7">
        <v>154</v>
      </c>
      <c r="D12" s="7">
        <v>37</v>
      </c>
      <c r="E12" s="7">
        <v>389</v>
      </c>
    </row>
    <row r="13" spans="1:5" x14ac:dyDescent="0.3">
      <c r="A13" s="6" t="s">
        <v>8372</v>
      </c>
      <c r="B13" s="7">
        <v>160</v>
      </c>
      <c r="C13" s="7">
        <v>137</v>
      </c>
      <c r="D13" s="7">
        <v>25</v>
      </c>
      <c r="E13" s="7">
        <v>322</v>
      </c>
    </row>
    <row r="14" spans="1:5" x14ac:dyDescent="0.3">
      <c r="A14" s="6" t="s">
        <v>8373</v>
      </c>
      <c r="B14" s="7">
        <v>158</v>
      </c>
      <c r="C14" s="7">
        <v>145</v>
      </c>
      <c r="D14" s="7">
        <v>33</v>
      </c>
      <c r="E14" s="7">
        <v>336</v>
      </c>
    </row>
    <row r="15" spans="1:5" x14ac:dyDescent="0.3">
      <c r="A15" s="6" t="s">
        <v>8374</v>
      </c>
      <c r="B15" s="7">
        <v>160</v>
      </c>
      <c r="C15" s="7">
        <v>132</v>
      </c>
      <c r="D15" s="7">
        <v>21</v>
      </c>
      <c r="E15" s="7">
        <v>313</v>
      </c>
    </row>
    <row r="16" spans="1:5" x14ac:dyDescent="0.3">
      <c r="A16" s="6" t="s">
        <v>8380</v>
      </c>
      <c r="B16" s="7">
        <v>185</v>
      </c>
      <c r="C16" s="7">
        <v>113</v>
      </c>
      <c r="D16" s="7">
        <v>36</v>
      </c>
      <c r="E16" s="7">
        <v>334</v>
      </c>
    </row>
    <row r="17" spans="1:5" x14ac:dyDescent="0.3">
      <c r="A17" s="6" t="s">
        <v>8361</v>
      </c>
      <c r="B17" s="7">
        <v>2185</v>
      </c>
      <c r="C17" s="7">
        <v>1530</v>
      </c>
      <c r="D17" s="7">
        <v>349</v>
      </c>
      <c r="E17" s="7">
        <v>4064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1130E0-7CBC-4915-9BC4-8E3CAE201734}">
  <sheetPr codeName="Sheet15"/>
  <dimension ref="A1:I1137"/>
  <sheetViews>
    <sheetView workbookViewId="0">
      <selection activeCell="L29" sqref="L29:L32"/>
    </sheetView>
  </sheetViews>
  <sheetFormatPr defaultRowHeight="14.4" x14ac:dyDescent="0.3"/>
  <sheetData>
    <row r="1" spans="1:9" x14ac:dyDescent="0.3">
      <c r="A1" t="s">
        <v>8415</v>
      </c>
    </row>
    <row r="2" spans="1:9" ht="15" thickBot="1" x14ac:dyDescent="0.35"/>
    <row r="3" spans="1:9" x14ac:dyDescent="0.3">
      <c r="A3" s="22" t="s">
        <v>8416</v>
      </c>
      <c r="B3" s="22"/>
    </row>
    <row r="4" spans="1:9" x14ac:dyDescent="0.3">
      <c r="A4" s="19" t="s">
        <v>8417</v>
      </c>
      <c r="B4" s="19">
        <v>0.15780354077933847</v>
      </c>
    </row>
    <row r="5" spans="1:9" x14ac:dyDescent="0.3">
      <c r="A5" s="19" t="s">
        <v>8418</v>
      </c>
      <c r="B5" s="19">
        <v>2.490195748249634E-2</v>
      </c>
    </row>
    <row r="6" spans="1:9" x14ac:dyDescent="0.3">
      <c r="A6" s="19" t="s">
        <v>8419</v>
      </c>
      <c r="B6" s="19">
        <v>2.4024281476629997E-2</v>
      </c>
    </row>
    <row r="7" spans="1:9" x14ac:dyDescent="0.3">
      <c r="A7" s="19" t="s">
        <v>8420</v>
      </c>
      <c r="B7" s="19">
        <v>645.22132902775729</v>
      </c>
    </row>
    <row r="8" spans="1:9" ht="15" thickBot="1" x14ac:dyDescent="0.35">
      <c r="A8" s="20" t="s">
        <v>8421</v>
      </c>
      <c r="B8" s="20">
        <v>1113</v>
      </c>
    </row>
    <row r="10" spans="1:9" ht="15" thickBot="1" x14ac:dyDescent="0.35">
      <c r="A10" t="s">
        <v>8422</v>
      </c>
    </row>
    <row r="11" spans="1:9" x14ac:dyDescent="0.3">
      <c r="A11" s="21"/>
      <c r="B11" s="21" t="s">
        <v>8427</v>
      </c>
      <c r="C11" s="21" t="s">
        <v>8428</v>
      </c>
      <c r="D11" s="21" t="s">
        <v>8429</v>
      </c>
      <c r="E11" s="21" t="s">
        <v>8430</v>
      </c>
      <c r="F11" s="21" t="s">
        <v>8431</v>
      </c>
    </row>
    <row r="12" spans="1:9" x14ac:dyDescent="0.3">
      <c r="A12" s="19" t="s">
        <v>8423</v>
      </c>
      <c r="B12" s="19">
        <v>1</v>
      </c>
      <c r="C12" s="19">
        <v>11811816.525476635</v>
      </c>
      <c r="D12" s="19">
        <v>11811816.525476635</v>
      </c>
      <c r="E12" s="19">
        <v>28.372608247295101</v>
      </c>
      <c r="F12" s="19">
        <v>1.2107790796424015E-7</v>
      </c>
    </row>
    <row r="13" spans="1:9" x14ac:dyDescent="0.3">
      <c r="A13" s="19" t="s">
        <v>8424</v>
      </c>
      <c r="B13" s="19">
        <v>1111</v>
      </c>
      <c r="C13" s="19">
        <v>462521035.9733358</v>
      </c>
      <c r="D13" s="19">
        <v>416310.56343234546</v>
      </c>
      <c r="E13" s="19"/>
      <c r="F13" s="19"/>
    </row>
    <row r="14" spans="1:9" ht="15" thickBot="1" x14ac:dyDescent="0.35">
      <c r="A14" s="20" t="s">
        <v>8425</v>
      </c>
      <c r="B14" s="20">
        <v>1112</v>
      </c>
      <c r="C14" s="20">
        <v>474332852.49881244</v>
      </c>
      <c r="D14" s="20"/>
      <c r="E14" s="20"/>
      <c r="F14" s="20"/>
    </row>
    <row r="15" spans="1:9" ht="15" thickBot="1" x14ac:dyDescent="0.35"/>
    <row r="16" spans="1:9" x14ac:dyDescent="0.3">
      <c r="A16" s="21"/>
      <c r="B16" s="21" t="s">
        <v>8432</v>
      </c>
      <c r="C16" s="21" t="s">
        <v>8420</v>
      </c>
      <c r="D16" s="21" t="s">
        <v>8433</v>
      </c>
      <c r="E16" s="21" t="s">
        <v>8434</v>
      </c>
      <c r="F16" s="21" t="s">
        <v>8435</v>
      </c>
      <c r="G16" s="21" t="s">
        <v>8436</v>
      </c>
      <c r="H16" s="21" t="s">
        <v>8437</v>
      </c>
      <c r="I16" s="21" t="s">
        <v>8438</v>
      </c>
    </row>
    <row r="17" spans="1:9" x14ac:dyDescent="0.3">
      <c r="A17" s="19" t="s">
        <v>8426</v>
      </c>
      <c r="B17" s="19">
        <v>39.048004966380105</v>
      </c>
      <c r="C17" s="19">
        <v>20.975735854309278</v>
      </c>
      <c r="D17" s="19">
        <v>1.861579743261214</v>
      </c>
      <c r="E17" s="19">
        <v>6.2926269826702463E-2</v>
      </c>
      <c r="F17" s="19">
        <v>-2.1085184613192851</v>
      </c>
      <c r="G17" s="19">
        <v>80.204528394079489</v>
      </c>
      <c r="H17" s="19">
        <v>-2.1085184613192851</v>
      </c>
      <c r="I17" s="19">
        <v>80.204528394079489</v>
      </c>
    </row>
    <row r="18" spans="1:9" ht="15" thickBot="1" x14ac:dyDescent="0.35">
      <c r="A18" s="20" t="s">
        <v>8439</v>
      </c>
      <c r="B18" s="20">
        <v>0.52064804819472965</v>
      </c>
      <c r="C18" s="20">
        <v>9.7745014155311227E-2</v>
      </c>
      <c r="D18" s="20">
        <v>5.326594432401941</v>
      </c>
      <c r="E18" s="20">
        <v>1.2107790796422435E-7</v>
      </c>
      <c r="F18" s="20">
        <v>0.32886240630043506</v>
      </c>
      <c r="G18" s="20">
        <v>0.71243369008902424</v>
      </c>
      <c r="H18" s="20">
        <v>0.32886240630043506</v>
      </c>
      <c r="I18" s="20">
        <v>0.71243369008902424</v>
      </c>
    </row>
    <row r="22" spans="1:9" x14ac:dyDescent="0.3">
      <c r="A22" t="s">
        <v>8440</v>
      </c>
      <c r="E22" t="s">
        <v>8444</v>
      </c>
    </row>
    <row r="23" spans="1:9" ht="15" thickBot="1" x14ac:dyDescent="0.35"/>
    <row r="24" spans="1:9" x14ac:dyDescent="0.3">
      <c r="A24" s="21" t="s">
        <v>8441</v>
      </c>
      <c r="B24" s="21" t="s">
        <v>8442</v>
      </c>
      <c r="C24" s="21" t="s">
        <v>8443</v>
      </c>
      <c r="E24" s="21" t="s">
        <v>8445</v>
      </c>
      <c r="F24" s="21" t="s">
        <v>8446</v>
      </c>
    </row>
    <row r="25" spans="1:9" x14ac:dyDescent="0.3">
      <c r="A25" s="19">
        <v>1</v>
      </c>
      <c r="B25" s="19">
        <v>133.8059497378209</v>
      </c>
      <c r="C25" s="19">
        <v>3.0528737915908835</v>
      </c>
      <c r="E25" s="19">
        <v>4.4923629829290206E-2</v>
      </c>
      <c r="F25" s="19">
        <v>0</v>
      </c>
    </row>
    <row r="26" spans="1:9" x14ac:dyDescent="0.3">
      <c r="A26" s="19">
        <v>2</v>
      </c>
      <c r="B26" s="19">
        <v>80.179200773763739</v>
      </c>
      <c r="C26" s="19">
        <v>62.429071732318988</v>
      </c>
      <c r="E26" s="19">
        <v>0.13477088948787061</v>
      </c>
      <c r="F26" s="19">
        <v>0</v>
      </c>
    </row>
    <row r="27" spans="1:9" x14ac:dyDescent="0.3">
      <c r="A27" s="19">
        <v>3</v>
      </c>
      <c r="B27" s="19">
        <v>57.270686653195639</v>
      </c>
      <c r="C27" s="19">
        <v>47.729313346804361</v>
      </c>
      <c r="E27" s="19">
        <v>0.22461814914645103</v>
      </c>
      <c r="F27" s="19">
        <v>0</v>
      </c>
    </row>
    <row r="28" spans="1:9" x14ac:dyDescent="0.3">
      <c r="A28" s="19">
        <v>4</v>
      </c>
      <c r="B28" s="19">
        <v>117.14521219558955</v>
      </c>
      <c r="C28" s="19">
        <v>-13.245212195589559</v>
      </c>
      <c r="E28" s="19">
        <v>0.31446540880503143</v>
      </c>
      <c r="F28" s="19">
        <v>0</v>
      </c>
    </row>
    <row r="29" spans="1:9" x14ac:dyDescent="0.3">
      <c r="A29" s="19">
        <v>5</v>
      </c>
      <c r="B29" s="19">
        <v>186.91205065368331</v>
      </c>
      <c r="C29" s="19">
        <v>-63.920505199137864</v>
      </c>
      <c r="E29" s="19">
        <v>0.40431266846361186</v>
      </c>
      <c r="F29" s="19">
        <v>0</v>
      </c>
    </row>
    <row r="30" spans="1:9" x14ac:dyDescent="0.3">
      <c r="A30" s="19">
        <v>6</v>
      </c>
      <c r="B30" s="19">
        <v>63.518463231532394</v>
      </c>
      <c r="C30" s="19">
        <v>46.258981129557881</v>
      </c>
      <c r="E30" s="19">
        <v>0.49415992812219228</v>
      </c>
      <c r="F30" s="19">
        <v>0</v>
      </c>
    </row>
    <row r="31" spans="1:9" x14ac:dyDescent="0.3">
      <c r="A31" s="19">
        <v>7</v>
      </c>
      <c r="B31" s="19">
        <v>69.245591761674433</v>
      </c>
      <c r="C31" s="19">
        <v>37.241908238325564</v>
      </c>
      <c r="E31" s="19">
        <v>0.58400718778077265</v>
      </c>
      <c r="F31" s="19">
        <v>0</v>
      </c>
    </row>
    <row r="32" spans="1:9" x14ac:dyDescent="0.3">
      <c r="A32" s="19">
        <v>8</v>
      </c>
      <c r="B32" s="19">
        <v>68.724943713479689</v>
      </c>
      <c r="C32" s="19">
        <v>32.497278508742525</v>
      </c>
      <c r="E32" s="19">
        <v>0.67385444743935308</v>
      </c>
      <c r="F32" s="19">
        <v>0</v>
      </c>
    </row>
    <row r="33" spans="1:6" x14ac:dyDescent="0.3">
      <c r="A33" s="19">
        <v>9</v>
      </c>
      <c r="B33" s="19">
        <v>45.29578154471686</v>
      </c>
      <c r="C33" s="19">
        <v>54.747647026711704</v>
      </c>
      <c r="E33" s="19">
        <v>0.7637017070979335</v>
      </c>
      <c r="F33" s="19">
        <v>0</v>
      </c>
    </row>
    <row r="34" spans="1:6" x14ac:dyDescent="0.3">
      <c r="A34" s="19">
        <v>10</v>
      </c>
      <c r="B34" s="19">
        <v>49.460965930274696</v>
      </c>
      <c r="C34" s="19">
        <v>76.537034069725308</v>
      </c>
      <c r="E34" s="19">
        <v>0.85354896675651393</v>
      </c>
      <c r="F34" s="19">
        <v>0</v>
      </c>
    </row>
    <row r="35" spans="1:6" x14ac:dyDescent="0.3">
      <c r="A35" s="19">
        <v>11</v>
      </c>
      <c r="B35" s="19">
        <v>48.940317882079967</v>
      </c>
      <c r="C35" s="19">
        <v>51.559682117920019</v>
      </c>
      <c r="E35" s="19">
        <v>0.94339622641509435</v>
      </c>
      <c r="F35" s="19">
        <v>0</v>
      </c>
    </row>
    <row r="36" spans="1:6" x14ac:dyDescent="0.3">
      <c r="A36" s="19">
        <v>12</v>
      </c>
      <c r="B36" s="19">
        <v>78.096608580984821</v>
      </c>
      <c r="C36" s="19">
        <v>42.403391419015179</v>
      </c>
      <c r="E36" s="19">
        <v>1.0332434860736748</v>
      </c>
      <c r="F36" s="19">
        <v>0</v>
      </c>
    </row>
    <row r="37" spans="1:6" x14ac:dyDescent="0.3">
      <c r="A37" s="19">
        <v>13</v>
      </c>
      <c r="B37" s="19">
        <v>469.62394082342155</v>
      </c>
      <c r="C37" s="19">
        <v>-304.3306074900882</v>
      </c>
      <c r="E37" s="19">
        <v>1.123090745732255</v>
      </c>
      <c r="F37" s="19">
        <v>0</v>
      </c>
    </row>
    <row r="38" spans="1:6" x14ac:dyDescent="0.3">
      <c r="A38" s="19">
        <v>14</v>
      </c>
      <c r="B38" s="19">
        <v>65.601055424311312</v>
      </c>
      <c r="C38" s="19">
        <v>94.370373147117249</v>
      </c>
      <c r="E38" s="19">
        <v>1.2129380053908354</v>
      </c>
      <c r="F38" s="19">
        <v>0</v>
      </c>
    </row>
    <row r="39" spans="1:6" x14ac:dyDescent="0.3">
      <c r="A39" s="19">
        <v>15</v>
      </c>
      <c r="B39" s="19">
        <v>60.394574942364017</v>
      </c>
      <c r="C39" s="19">
        <v>40.538758390969321</v>
      </c>
      <c r="E39" s="19">
        <v>1.3027852650494158</v>
      </c>
      <c r="F39" s="19">
        <v>0</v>
      </c>
    </row>
    <row r="40" spans="1:6" x14ac:dyDescent="0.3">
      <c r="A40" s="19">
        <v>16</v>
      </c>
      <c r="B40" s="19">
        <v>90.071513689463615</v>
      </c>
      <c r="C40" s="19">
        <v>16.528486310536394</v>
      </c>
      <c r="E40" s="19">
        <v>1.3926325247079963</v>
      </c>
      <c r="F40" s="19">
        <v>0</v>
      </c>
    </row>
    <row r="41" spans="1:6" x14ac:dyDescent="0.3">
      <c r="A41" s="19">
        <v>17</v>
      </c>
      <c r="B41" s="19">
        <v>75.493368340011187</v>
      </c>
      <c r="C41" s="19">
        <v>24.748298326655487</v>
      </c>
      <c r="E41" s="19">
        <v>1.4824797843665767</v>
      </c>
      <c r="F41" s="19">
        <v>0</v>
      </c>
    </row>
    <row r="42" spans="1:6" x14ac:dyDescent="0.3">
      <c r="A42" s="19">
        <v>18</v>
      </c>
      <c r="B42" s="19">
        <v>57.791334701390369</v>
      </c>
      <c r="C42" s="19">
        <v>42.875331965276288</v>
      </c>
      <c r="E42" s="19">
        <v>1.5723270440251571</v>
      </c>
      <c r="F42" s="19">
        <v>0</v>
      </c>
    </row>
    <row r="43" spans="1:6" x14ac:dyDescent="0.3">
      <c r="A43" s="19">
        <v>19</v>
      </c>
      <c r="B43" s="19">
        <v>217.10963744897765</v>
      </c>
      <c r="C43" s="19">
        <v>-110.78853744897764</v>
      </c>
      <c r="E43" s="19">
        <v>1.6621743036837375</v>
      </c>
      <c r="F43" s="19">
        <v>0</v>
      </c>
    </row>
    <row r="44" spans="1:6" x14ac:dyDescent="0.3">
      <c r="A44" s="19">
        <v>20</v>
      </c>
      <c r="B44" s="19">
        <v>50.502262026664155</v>
      </c>
      <c r="C44" s="19">
        <v>94.791855620394657</v>
      </c>
      <c r="E44" s="19">
        <v>1.752021563342318</v>
      </c>
      <c r="F44" s="19">
        <v>0</v>
      </c>
    </row>
    <row r="45" spans="1:6" x14ac:dyDescent="0.3">
      <c r="A45" s="19">
        <v>21</v>
      </c>
      <c r="B45" s="19">
        <v>52.064206171248344</v>
      </c>
      <c r="C45" s="19">
        <v>48.135793828751659</v>
      </c>
      <c r="E45" s="19">
        <v>1.8418688230008984</v>
      </c>
      <c r="F45" s="19">
        <v>0</v>
      </c>
    </row>
    <row r="46" spans="1:6" x14ac:dyDescent="0.3">
      <c r="A46" s="19">
        <v>22</v>
      </c>
      <c r="B46" s="19">
        <v>91.633457834047803</v>
      </c>
      <c r="C46" s="19">
        <v>17.501677301087327</v>
      </c>
      <c r="E46" s="19">
        <v>1.9317160826594788</v>
      </c>
      <c r="F46" s="19">
        <v>0</v>
      </c>
    </row>
    <row r="47" spans="1:6" x14ac:dyDescent="0.3">
      <c r="A47" s="19">
        <v>23</v>
      </c>
      <c r="B47" s="19">
        <v>43.213189351937942</v>
      </c>
      <c r="C47" s="19">
        <v>73.929667790919211</v>
      </c>
      <c r="E47" s="19">
        <v>2.0215633423180592</v>
      </c>
      <c r="F47" s="19">
        <v>0</v>
      </c>
    </row>
    <row r="48" spans="1:6" x14ac:dyDescent="0.3">
      <c r="A48" s="19">
        <v>24</v>
      </c>
      <c r="B48" s="19">
        <v>51.022910074858885</v>
      </c>
      <c r="C48" s="19">
        <v>67.477089925141115</v>
      </c>
      <c r="E48" s="19">
        <v>2.1114106019766399</v>
      </c>
      <c r="F48" s="19">
        <v>0</v>
      </c>
    </row>
    <row r="49" spans="1:6" x14ac:dyDescent="0.3">
      <c r="A49" s="19">
        <v>25</v>
      </c>
      <c r="B49" s="19">
        <v>337.89998463015496</v>
      </c>
      <c r="C49" s="19">
        <v>-229.09229891586924</v>
      </c>
      <c r="E49" s="19">
        <v>2.2012578616352201</v>
      </c>
      <c r="F49" s="19">
        <v>0</v>
      </c>
    </row>
    <row r="50" spans="1:6" x14ac:dyDescent="0.3">
      <c r="A50" s="19">
        <v>26</v>
      </c>
      <c r="B50" s="19">
        <v>46.337077641106319</v>
      </c>
      <c r="C50" s="19">
        <v>86.996255692226995</v>
      </c>
      <c r="E50" s="19">
        <v>2.2911051212938007</v>
      </c>
      <c r="F50" s="19">
        <v>0</v>
      </c>
    </row>
    <row r="51" spans="1:6" x14ac:dyDescent="0.3">
      <c r="A51" s="19">
        <v>27</v>
      </c>
      <c r="B51" s="19">
        <v>48.940317882079967</v>
      </c>
      <c r="C51" s="19">
        <v>106.25968211792005</v>
      </c>
      <c r="E51" s="19">
        <v>2.3809523809523809</v>
      </c>
      <c r="F51" s="19">
        <v>0</v>
      </c>
    </row>
    <row r="52" spans="1:6" x14ac:dyDescent="0.3">
      <c r="A52" s="19">
        <v>28</v>
      </c>
      <c r="B52" s="19">
        <v>117.14521219558955</v>
      </c>
      <c r="C52" s="19">
        <v>-5.4202121955895421</v>
      </c>
      <c r="E52" s="19">
        <v>2.4707996406109616</v>
      </c>
      <c r="F52" s="19">
        <v>0</v>
      </c>
    </row>
    <row r="53" spans="1:6" x14ac:dyDescent="0.3">
      <c r="A53" s="19">
        <v>29</v>
      </c>
      <c r="B53" s="19">
        <v>76.014016388205903</v>
      </c>
      <c r="C53" s="19">
        <v>24.335983611794106</v>
      </c>
      <c r="E53" s="19">
        <v>2.5606469002695418</v>
      </c>
      <c r="F53" s="19">
        <v>0</v>
      </c>
    </row>
    <row r="54" spans="1:6" x14ac:dyDescent="0.3">
      <c r="A54" s="19">
        <v>30</v>
      </c>
      <c r="B54" s="19">
        <v>99.963826605163476</v>
      </c>
      <c r="C54" s="19">
        <v>23.369506728169867</v>
      </c>
      <c r="E54" s="19">
        <v>2.6504941599281224</v>
      </c>
      <c r="F54" s="19">
        <v>0</v>
      </c>
    </row>
    <row r="55" spans="1:6" x14ac:dyDescent="0.3">
      <c r="A55" s="19">
        <v>31</v>
      </c>
      <c r="B55" s="19">
        <v>66.642351520700771</v>
      </c>
      <c r="C55" s="19">
        <v>34.657398479299232</v>
      </c>
      <c r="E55" s="19">
        <v>2.7403414195867026</v>
      </c>
      <c r="F55" s="19">
        <v>0</v>
      </c>
    </row>
    <row r="56" spans="1:6" x14ac:dyDescent="0.3">
      <c r="A56" s="19">
        <v>32</v>
      </c>
      <c r="B56" s="19">
        <v>39.568653014574835</v>
      </c>
      <c r="C56" s="19">
        <v>60.431346985425165</v>
      </c>
      <c r="E56" s="19">
        <v>2.8301886792452833</v>
      </c>
      <c r="F56" s="19">
        <v>0</v>
      </c>
    </row>
    <row r="57" spans="1:6" x14ac:dyDescent="0.3">
      <c r="A57" s="19">
        <v>33</v>
      </c>
      <c r="B57" s="19">
        <v>85.385681255711035</v>
      </c>
      <c r="C57" s="19">
        <v>14.860364438489313</v>
      </c>
      <c r="E57" s="19">
        <v>2.9200359389038635</v>
      </c>
      <c r="F57" s="19">
        <v>0</v>
      </c>
    </row>
    <row r="58" spans="1:6" x14ac:dyDescent="0.3">
      <c r="A58" s="19">
        <v>34</v>
      </c>
      <c r="B58" s="19">
        <v>72.36948005084281</v>
      </c>
      <c r="C58" s="19">
        <v>29.725758044395292</v>
      </c>
      <c r="E58" s="19">
        <v>3.0098831985624437</v>
      </c>
      <c r="F58" s="19">
        <v>0</v>
      </c>
    </row>
    <row r="59" spans="1:6" x14ac:dyDescent="0.3">
      <c r="A59" s="19">
        <v>35</v>
      </c>
      <c r="B59" s="19">
        <v>74.452072243621728</v>
      </c>
      <c r="C59" s="19">
        <v>56.009466217916724</v>
      </c>
      <c r="E59" s="19">
        <v>3.0997304582210243</v>
      </c>
      <c r="F59" s="19">
        <v>0</v>
      </c>
    </row>
    <row r="60" spans="1:6" x14ac:dyDescent="0.3">
      <c r="A60" s="19">
        <v>36</v>
      </c>
      <c r="B60" s="19">
        <v>53.626150315832533</v>
      </c>
      <c r="C60" s="19">
        <v>112.87384968416747</v>
      </c>
      <c r="E60" s="19">
        <v>3.1895777178796045</v>
      </c>
      <c r="F60" s="19">
        <v>0</v>
      </c>
    </row>
    <row r="61" spans="1:6" x14ac:dyDescent="0.3">
      <c r="A61" s="19">
        <v>37</v>
      </c>
      <c r="B61" s="19">
        <v>61.956519086948205</v>
      </c>
      <c r="C61" s="19">
        <v>80.1934809130518</v>
      </c>
      <c r="E61" s="19">
        <v>3.2794249775381852</v>
      </c>
      <c r="F61" s="19">
        <v>0</v>
      </c>
    </row>
    <row r="62" spans="1:6" x14ac:dyDescent="0.3">
      <c r="A62" s="19">
        <v>38</v>
      </c>
      <c r="B62" s="19">
        <v>170.77196115964671</v>
      </c>
      <c r="C62" s="19">
        <v>12.66894793126238</v>
      </c>
      <c r="E62" s="19">
        <v>3.3692722371967654</v>
      </c>
      <c r="F62" s="19">
        <v>0</v>
      </c>
    </row>
    <row r="63" spans="1:6" x14ac:dyDescent="0.3">
      <c r="A63" s="19">
        <v>39</v>
      </c>
      <c r="B63" s="19">
        <v>73.410776147232269</v>
      </c>
      <c r="C63" s="19">
        <v>36.629223852767737</v>
      </c>
      <c r="E63" s="19">
        <v>3.459119496855346</v>
      </c>
      <c r="F63" s="19">
        <v>0</v>
      </c>
    </row>
    <row r="64" spans="1:6" x14ac:dyDescent="0.3">
      <c r="A64" s="19">
        <v>40</v>
      </c>
      <c r="B64" s="19">
        <v>152.02863142463644</v>
      </c>
      <c r="C64" s="19">
        <v>-21.048631424636426</v>
      </c>
      <c r="E64" s="19">
        <v>3.5489667565139262</v>
      </c>
      <c r="F64" s="19">
        <v>0</v>
      </c>
    </row>
    <row r="65" spans="1:6" x14ac:dyDescent="0.3">
      <c r="A65" s="19">
        <v>41</v>
      </c>
      <c r="B65" s="19">
        <v>47.378373737495778</v>
      </c>
      <c r="C65" s="19">
        <v>53.97162626250423</v>
      </c>
      <c r="E65" s="19">
        <v>3.6388140161725069</v>
      </c>
      <c r="F65" s="19">
        <v>0</v>
      </c>
    </row>
    <row r="66" spans="1:6" x14ac:dyDescent="0.3">
      <c r="A66" s="19">
        <v>42</v>
      </c>
      <c r="B66" s="19">
        <v>48.940317882079967</v>
      </c>
      <c r="C66" s="19">
        <v>51.059682117920033</v>
      </c>
      <c r="E66" s="19">
        <v>3.7286612758310871</v>
      </c>
      <c r="F66" s="19">
        <v>0</v>
      </c>
    </row>
    <row r="67" spans="1:6" x14ac:dyDescent="0.3">
      <c r="A67" s="19">
        <v>43</v>
      </c>
      <c r="B67" s="19">
        <v>127.03752511128941</v>
      </c>
      <c r="C67" s="19">
        <v>14.819617745853449</v>
      </c>
      <c r="E67" s="19">
        <v>3.8185085354896677</v>
      </c>
      <c r="F67" s="19">
        <v>0</v>
      </c>
    </row>
    <row r="68" spans="1:6" x14ac:dyDescent="0.3">
      <c r="A68" s="19">
        <v>44</v>
      </c>
      <c r="B68" s="19">
        <v>175.97844164159403</v>
      </c>
      <c r="C68" s="19">
        <v>132.68155835840594</v>
      </c>
      <c r="E68" s="19">
        <v>3.9083557951482479</v>
      </c>
      <c r="F68" s="19">
        <v>0</v>
      </c>
    </row>
    <row r="69" spans="1:6" x14ac:dyDescent="0.3">
      <c r="A69" s="19">
        <v>45</v>
      </c>
      <c r="B69" s="19">
        <v>46.857725689301049</v>
      </c>
      <c r="C69" s="19">
        <v>53.142274310698951</v>
      </c>
      <c r="E69" s="19">
        <v>3.9982030548068286</v>
      </c>
      <c r="F69" s="19">
        <v>0</v>
      </c>
    </row>
    <row r="70" spans="1:6" x14ac:dyDescent="0.3">
      <c r="A70" s="19">
        <v>46</v>
      </c>
      <c r="B70" s="19">
        <v>70.807535906258607</v>
      </c>
      <c r="C70" s="19">
        <v>49.192464093741393</v>
      </c>
      <c r="E70" s="19">
        <v>4.0880503144654083</v>
      </c>
      <c r="F70" s="19">
        <v>0</v>
      </c>
    </row>
    <row r="71" spans="1:6" x14ac:dyDescent="0.3">
      <c r="A71" s="19">
        <v>47</v>
      </c>
      <c r="B71" s="19">
        <v>62.477167135142935</v>
      </c>
      <c r="C71" s="19">
        <v>41.689499531523737</v>
      </c>
      <c r="E71" s="19">
        <v>4.177897574123989</v>
      </c>
      <c r="F71" s="19">
        <v>0</v>
      </c>
    </row>
    <row r="72" spans="1:6" x14ac:dyDescent="0.3">
      <c r="A72" s="19">
        <v>48</v>
      </c>
      <c r="B72" s="19">
        <v>75.493368340011187</v>
      </c>
      <c r="C72" s="19">
        <v>32.117631659988831</v>
      </c>
      <c r="E72" s="19">
        <v>4.2677448337825696</v>
      </c>
      <c r="F72" s="19">
        <v>0</v>
      </c>
    </row>
    <row r="73" spans="1:6" x14ac:dyDescent="0.3">
      <c r="A73" s="19">
        <v>49</v>
      </c>
      <c r="B73" s="19">
        <v>58.832630797779828</v>
      </c>
      <c r="C73" s="19">
        <v>49.117369202220161</v>
      </c>
      <c r="E73" s="19">
        <v>4.3575920934411494</v>
      </c>
      <c r="F73" s="19">
        <v>0</v>
      </c>
    </row>
    <row r="74" spans="1:6" x14ac:dyDescent="0.3">
      <c r="A74" s="19">
        <v>50</v>
      </c>
      <c r="B74" s="19">
        <v>84.344385159321575</v>
      </c>
      <c r="C74" s="19">
        <v>15.655614840678425</v>
      </c>
      <c r="E74" s="19">
        <v>4.44743935309973</v>
      </c>
      <c r="F74" s="19">
        <v>0</v>
      </c>
    </row>
    <row r="75" spans="1:6" x14ac:dyDescent="0.3">
      <c r="A75" s="19">
        <v>51</v>
      </c>
      <c r="B75" s="19">
        <v>50.502262026664155</v>
      </c>
      <c r="C75" s="19">
        <v>49.497737973335845</v>
      </c>
      <c r="E75" s="19">
        <v>4.5372866127583107</v>
      </c>
      <c r="F75" s="19">
        <v>0</v>
      </c>
    </row>
    <row r="76" spans="1:6" x14ac:dyDescent="0.3">
      <c r="A76" s="19">
        <v>52</v>
      </c>
      <c r="B76" s="19">
        <v>101.00512270155293</v>
      </c>
      <c r="C76" s="19">
        <v>27.013059116628867</v>
      </c>
      <c r="E76" s="19">
        <v>4.6271338724168904</v>
      </c>
      <c r="F76" s="19">
        <v>0</v>
      </c>
    </row>
    <row r="77" spans="1:6" x14ac:dyDescent="0.3">
      <c r="A77" s="19">
        <v>53</v>
      </c>
      <c r="B77" s="19">
        <v>66.121703472506056</v>
      </c>
      <c r="C77" s="19">
        <v>50.088296527493938</v>
      </c>
      <c r="E77" s="19">
        <v>4.7169811320754711</v>
      </c>
      <c r="F77" s="19">
        <v>0</v>
      </c>
    </row>
    <row r="78" spans="1:6" x14ac:dyDescent="0.3">
      <c r="A78" s="19">
        <v>54</v>
      </c>
      <c r="B78" s="19">
        <v>99.963826605163476</v>
      </c>
      <c r="C78" s="19">
        <v>9.6695067281698641</v>
      </c>
      <c r="E78" s="19">
        <v>4.8068283917340517</v>
      </c>
      <c r="F78" s="19">
        <v>0</v>
      </c>
    </row>
    <row r="79" spans="1:6" x14ac:dyDescent="0.3">
      <c r="A79" s="19">
        <v>55</v>
      </c>
      <c r="B79" s="19">
        <v>66.121703472506056</v>
      </c>
      <c r="C79" s="19">
        <v>34.878296527493944</v>
      </c>
      <c r="E79" s="19">
        <v>4.8966756513926324</v>
      </c>
      <c r="F79" s="19">
        <v>0</v>
      </c>
    </row>
    <row r="80" spans="1:6" x14ac:dyDescent="0.3">
      <c r="A80" s="19">
        <v>56</v>
      </c>
      <c r="B80" s="19">
        <v>83.82373711112686</v>
      </c>
      <c r="C80" s="19">
        <v>45.129751260966145</v>
      </c>
      <c r="E80" s="19">
        <v>4.9865229110512121</v>
      </c>
      <c r="F80" s="19">
        <v>0</v>
      </c>
    </row>
    <row r="81" spans="1:6" x14ac:dyDescent="0.3">
      <c r="A81" s="19">
        <v>57</v>
      </c>
      <c r="B81" s="19">
        <v>129.64076535226306</v>
      </c>
      <c r="C81" s="19">
        <v>-22.378265352263071</v>
      </c>
      <c r="E81" s="19">
        <v>5.0763701707097928</v>
      </c>
      <c r="F81" s="19">
        <v>0</v>
      </c>
    </row>
    <row r="82" spans="1:6" x14ac:dyDescent="0.3">
      <c r="A82" s="19">
        <v>58</v>
      </c>
      <c r="B82" s="19">
        <v>74.972720291816444</v>
      </c>
      <c r="C82" s="19">
        <v>26.927279708183548</v>
      </c>
      <c r="E82" s="19">
        <v>5.1662174303683734</v>
      </c>
      <c r="F82" s="19">
        <v>0</v>
      </c>
    </row>
    <row r="83" spans="1:6" x14ac:dyDescent="0.3">
      <c r="A83" s="19">
        <v>59</v>
      </c>
      <c r="B83" s="19">
        <v>78.096608580984821</v>
      </c>
      <c r="C83" s="19">
        <v>24.813391419015176</v>
      </c>
      <c r="E83" s="19">
        <v>5.2560646900269541</v>
      </c>
      <c r="F83" s="19">
        <v>0</v>
      </c>
    </row>
    <row r="84" spans="1:6" x14ac:dyDescent="0.3">
      <c r="A84" s="19">
        <v>60</v>
      </c>
      <c r="B84" s="19">
        <v>56.22939055680618</v>
      </c>
      <c r="C84" s="19">
        <v>43.896309443193829</v>
      </c>
      <c r="E84" s="19">
        <v>5.3459119496855338</v>
      </c>
      <c r="F84" s="19">
        <v>0</v>
      </c>
    </row>
    <row r="85" spans="1:6" x14ac:dyDescent="0.3">
      <c r="A85" s="19">
        <v>61</v>
      </c>
      <c r="B85" s="19">
        <v>95.27799417141091</v>
      </c>
      <c r="C85" s="19">
        <v>8.0182280508113024</v>
      </c>
      <c r="E85" s="19">
        <v>5.4357592093441145</v>
      </c>
      <c r="F85" s="19">
        <v>0</v>
      </c>
    </row>
    <row r="86" spans="1:6" x14ac:dyDescent="0.3">
      <c r="A86" s="19">
        <v>62</v>
      </c>
      <c r="B86" s="19">
        <v>51.022910074858885</v>
      </c>
      <c r="C86" s="19">
        <v>97.277089925141127</v>
      </c>
      <c r="E86" s="19">
        <v>5.5256064690026951</v>
      </c>
      <c r="F86" s="19">
        <v>0</v>
      </c>
    </row>
    <row r="87" spans="1:6" x14ac:dyDescent="0.3">
      <c r="A87" s="19">
        <v>63</v>
      </c>
      <c r="B87" s="19">
        <v>64.039111279727138</v>
      </c>
      <c r="C87" s="19">
        <v>90.694222053606182</v>
      </c>
      <c r="E87" s="19">
        <v>5.6154537286612758</v>
      </c>
      <c r="F87" s="19">
        <v>0</v>
      </c>
    </row>
    <row r="88" spans="1:6" x14ac:dyDescent="0.3">
      <c r="A88" s="19">
        <v>64</v>
      </c>
      <c r="B88" s="19">
        <v>72.36948005084281</v>
      </c>
      <c r="C88" s="19">
        <v>41.149019949157179</v>
      </c>
      <c r="E88" s="19">
        <v>5.7053009883198555</v>
      </c>
      <c r="F88" s="19">
        <v>0</v>
      </c>
    </row>
    <row r="89" spans="1:6" x14ac:dyDescent="0.3">
      <c r="A89" s="19">
        <v>65</v>
      </c>
      <c r="B89" s="19">
        <v>51.543558123053614</v>
      </c>
      <c r="C89" s="19">
        <v>121.78977521027973</v>
      </c>
      <c r="E89" s="19">
        <v>5.7951482479784362</v>
      </c>
      <c r="F89" s="19">
        <v>0</v>
      </c>
    </row>
    <row r="90" spans="1:6" x14ac:dyDescent="0.3">
      <c r="A90" s="19">
        <v>66</v>
      </c>
      <c r="B90" s="19">
        <v>68.724943713479689</v>
      </c>
      <c r="C90" s="19">
        <v>38.803627715091721</v>
      </c>
      <c r="E90" s="19">
        <v>5.8849955076370168</v>
      </c>
      <c r="F90" s="19">
        <v>0</v>
      </c>
    </row>
    <row r="91" spans="1:6" x14ac:dyDescent="0.3">
      <c r="A91" s="19">
        <v>67</v>
      </c>
      <c r="B91" s="19">
        <v>52.584854219443073</v>
      </c>
      <c r="C91" s="19">
        <v>66.015145780556921</v>
      </c>
      <c r="E91" s="19">
        <v>5.9748427672955966</v>
      </c>
      <c r="F91" s="19">
        <v>0</v>
      </c>
    </row>
    <row r="92" spans="1:6" x14ac:dyDescent="0.3">
      <c r="A92" s="19">
        <v>68</v>
      </c>
      <c r="B92" s="19">
        <v>49.460965930274696</v>
      </c>
      <c r="C92" s="19">
        <v>66.789034069725318</v>
      </c>
      <c r="E92" s="19">
        <v>6.0646900269541772</v>
      </c>
      <c r="F92" s="19">
        <v>0</v>
      </c>
    </row>
    <row r="93" spans="1:6" x14ac:dyDescent="0.3">
      <c r="A93" s="19">
        <v>69</v>
      </c>
      <c r="B93" s="19">
        <v>57.791334701390369</v>
      </c>
      <c r="C93" s="19">
        <v>69.375331965276303</v>
      </c>
      <c r="E93" s="19">
        <v>6.1545372866127579</v>
      </c>
      <c r="F93" s="19">
        <v>0</v>
      </c>
    </row>
    <row r="94" spans="1:6" x14ac:dyDescent="0.3">
      <c r="A94" s="19">
        <v>70</v>
      </c>
      <c r="B94" s="19">
        <v>131.72335754504198</v>
      </c>
      <c r="C94" s="19">
        <v>-20.781057545041975</v>
      </c>
      <c r="E94" s="19">
        <v>6.2443845462713385</v>
      </c>
      <c r="F94" s="19">
        <v>0</v>
      </c>
    </row>
    <row r="95" spans="1:6" x14ac:dyDescent="0.3">
      <c r="A95" s="19">
        <v>71</v>
      </c>
      <c r="B95" s="19">
        <v>47.899021785690508</v>
      </c>
      <c r="C95" s="19">
        <v>79.300978214309495</v>
      </c>
      <c r="E95" s="19">
        <v>6.3342318059299183</v>
      </c>
      <c r="F95" s="19">
        <v>0</v>
      </c>
    </row>
    <row r="96" spans="1:6" x14ac:dyDescent="0.3">
      <c r="A96" s="19">
        <v>72</v>
      </c>
      <c r="B96" s="19">
        <v>55.708742508611451</v>
      </c>
      <c r="C96" s="19">
        <v>68.235701935832978</v>
      </c>
      <c r="E96" s="19">
        <v>6.4240790655884989</v>
      </c>
      <c r="F96" s="19">
        <v>0</v>
      </c>
    </row>
    <row r="97" spans="1:6" x14ac:dyDescent="0.3">
      <c r="A97" s="19">
        <v>73</v>
      </c>
      <c r="B97" s="19">
        <v>60.394574942364017</v>
      </c>
      <c r="C97" s="19">
        <v>48.01451596672689</v>
      </c>
      <c r="E97" s="19">
        <v>6.5139263252470796</v>
      </c>
      <c r="F97" s="19">
        <v>0</v>
      </c>
    </row>
    <row r="98" spans="1:6" x14ac:dyDescent="0.3">
      <c r="A98" s="19">
        <v>74</v>
      </c>
      <c r="B98" s="19">
        <v>48.419669833885237</v>
      </c>
      <c r="C98" s="19">
        <v>51.580330166114763</v>
      </c>
      <c r="E98" s="19">
        <v>6.6037735849056602</v>
      </c>
      <c r="F98" s="19">
        <v>0</v>
      </c>
    </row>
    <row r="99" spans="1:6" x14ac:dyDescent="0.3">
      <c r="A99" s="19">
        <v>75</v>
      </c>
      <c r="B99" s="19">
        <v>54.146798364027262</v>
      </c>
      <c r="C99" s="19">
        <v>58.785201635972726</v>
      </c>
      <c r="E99" s="19">
        <v>6.69362084456424</v>
      </c>
      <c r="F99" s="19">
        <v>0</v>
      </c>
    </row>
    <row r="100" spans="1:6" x14ac:dyDescent="0.3">
      <c r="A100" s="19">
        <v>76</v>
      </c>
      <c r="B100" s="19">
        <v>63.518463231532394</v>
      </c>
      <c r="C100" s="19">
        <v>51.910108197039037</v>
      </c>
      <c r="E100" s="19">
        <v>6.7834681042228206</v>
      </c>
      <c r="F100" s="19">
        <v>0</v>
      </c>
    </row>
    <row r="101" spans="1:6" x14ac:dyDescent="0.3">
      <c r="A101" s="19">
        <v>77</v>
      </c>
      <c r="B101" s="19">
        <v>46.857725689301049</v>
      </c>
      <c r="C101" s="19">
        <v>106.47560764403229</v>
      </c>
      <c r="E101" s="19">
        <v>6.8733153638814013</v>
      </c>
      <c r="F101" s="19">
        <v>0</v>
      </c>
    </row>
    <row r="102" spans="1:6" x14ac:dyDescent="0.3">
      <c r="A102" s="19">
        <v>78</v>
      </c>
      <c r="B102" s="19">
        <v>52.584854219443073</v>
      </c>
      <c r="C102" s="19">
        <v>339.91514578055694</v>
      </c>
      <c r="E102" s="19">
        <v>6.9631626235399819</v>
      </c>
      <c r="F102" s="19">
        <v>0</v>
      </c>
    </row>
    <row r="103" spans="1:6" x14ac:dyDescent="0.3">
      <c r="A103" s="19">
        <v>79</v>
      </c>
      <c r="B103" s="19">
        <v>57.270686653195639</v>
      </c>
      <c r="C103" s="19">
        <v>2644.7293133468042</v>
      </c>
      <c r="E103" s="19">
        <v>7.0530098831985617</v>
      </c>
      <c r="F103" s="19">
        <v>0</v>
      </c>
    </row>
    <row r="104" spans="1:6" x14ac:dyDescent="0.3">
      <c r="A104" s="19">
        <v>80</v>
      </c>
      <c r="B104" s="19">
        <v>60.394574942364017</v>
      </c>
      <c r="C104" s="19">
        <v>66.605425057635983</v>
      </c>
      <c r="E104" s="19">
        <v>7.1428571428571423</v>
      </c>
      <c r="F104" s="19">
        <v>0</v>
      </c>
    </row>
    <row r="105" spans="1:6" x14ac:dyDescent="0.3">
      <c r="A105" s="19">
        <v>81</v>
      </c>
      <c r="B105" s="19">
        <v>63.518463231532394</v>
      </c>
      <c r="C105" s="19">
        <v>43.731536768467606</v>
      </c>
      <c r="E105" s="19">
        <v>7.232704402515723</v>
      </c>
      <c r="F105" s="19">
        <v>0</v>
      </c>
    </row>
    <row r="106" spans="1:6" x14ac:dyDescent="0.3">
      <c r="A106" s="19">
        <v>82</v>
      </c>
      <c r="B106" s="19">
        <v>53.626150315832533</v>
      </c>
      <c r="C106" s="19">
        <v>144.37384968416745</v>
      </c>
      <c r="E106" s="19">
        <v>7.3225516621743028</v>
      </c>
      <c r="F106" s="19">
        <v>0</v>
      </c>
    </row>
    <row r="107" spans="1:6" x14ac:dyDescent="0.3">
      <c r="A107" s="19">
        <v>83</v>
      </c>
      <c r="B107" s="19">
        <v>91.112809785853074</v>
      </c>
      <c r="C107" s="19">
        <v>8.899690214146915</v>
      </c>
      <c r="E107" s="19">
        <v>7.4123989218328834</v>
      </c>
      <c r="F107" s="19">
        <v>0</v>
      </c>
    </row>
    <row r="108" spans="1:6" x14ac:dyDescent="0.3">
      <c r="A108" s="19">
        <v>84</v>
      </c>
      <c r="B108" s="19">
        <v>45.816429592911589</v>
      </c>
      <c r="C108" s="19">
        <v>56.683570407088396</v>
      </c>
      <c r="E108" s="19">
        <v>7.502246181491464</v>
      </c>
      <c r="F108" s="19">
        <v>0</v>
      </c>
    </row>
    <row r="109" spans="1:6" x14ac:dyDescent="0.3">
      <c r="A109" s="19">
        <v>85</v>
      </c>
      <c r="B109" s="19">
        <v>42.692541303743212</v>
      </c>
      <c r="C109" s="19">
        <v>57.307458696256788</v>
      </c>
      <c r="E109" s="19">
        <v>7.5920934411500447</v>
      </c>
      <c r="F109" s="19">
        <v>0</v>
      </c>
    </row>
    <row r="110" spans="1:6" x14ac:dyDescent="0.3">
      <c r="A110" s="19">
        <v>86</v>
      </c>
      <c r="B110" s="19">
        <v>49.981613978469426</v>
      </c>
      <c r="C110" s="19">
        <v>75.51838602153056</v>
      </c>
      <c r="E110" s="19">
        <v>7.6819407008086245</v>
      </c>
      <c r="F110" s="19">
        <v>0</v>
      </c>
    </row>
    <row r="111" spans="1:6" x14ac:dyDescent="0.3">
      <c r="A111" s="19">
        <v>87</v>
      </c>
      <c r="B111" s="19">
        <v>47.899021785690508</v>
      </c>
      <c r="C111" s="19">
        <v>58.567644880976161</v>
      </c>
      <c r="E111" s="19">
        <v>7.7717879604672051</v>
      </c>
      <c r="F111" s="19">
        <v>0</v>
      </c>
    </row>
    <row r="112" spans="1:6" x14ac:dyDescent="0.3">
      <c r="A112" s="19">
        <v>88</v>
      </c>
      <c r="B112" s="19">
        <v>52.064206171248344</v>
      </c>
      <c r="C112" s="19">
        <v>52.535793828751665</v>
      </c>
      <c r="E112" s="19">
        <v>7.8616352201257858</v>
      </c>
      <c r="F112" s="19">
        <v>0</v>
      </c>
    </row>
    <row r="113" spans="1:6" x14ac:dyDescent="0.3">
      <c r="A113" s="19">
        <v>89</v>
      </c>
      <c r="B113" s="19">
        <v>70.286887858063892</v>
      </c>
      <c r="C113" s="19">
        <v>32.570254999078955</v>
      </c>
      <c r="E113" s="19">
        <v>7.9514824797843664</v>
      </c>
      <c r="F113" s="19">
        <v>0</v>
      </c>
    </row>
    <row r="114" spans="1:6" x14ac:dyDescent="0.3">
      <c r="A114" s="19">
        <v>90</v>
      </c>
      <c r="B114" s="19">
        <v>68.204295665284974</v>
      </c>
      <c r="C114" s="19">
        <v>46.862371001381703</v>
      </c>
      <c r="E114" s="19">
        <v>8.041329739442947</v>
      </c>
      <c r="F114" s="19">
        <v>0</v>
      </c>
    </row>
    <row r="115" spans="1:6" x14ac:dyDescent="0.3">
      <c r="A115" s="19">
        <v>91</v>
      </c>
      <c r="B115" s="19">
        <v>47.378373737495778</v>
      </c>
      <c r="C115" s="19">
        <v>53.021626262504228</v>
      </c>
      <c r="E115" s="19">
        <v>8.1311769991015268</v>
      </c>
      <c r="F115" s="19">
        <v>0</v>
      </c>
    </row>
    <row r="116" spans="1:6" x14ac:dyDescent="0.3">
      <c r="A116" s="19">
        <v>92</v>
      </c>
      <c r="B116" s="19">
        <v>62.997815183337664</v>
      </c>
      <c r="C116" s="19">
        <v>57.002184816662336</v>
      </c>
      <c r="E116" s="19">
        <v>8.2210242587601066</v>
      </c>
      <c r="F116" s="19">
        <v>0</v>
      </c>
    </row>
    <row r="117" spans="1:6" x14ac:dyDescent="0.3">
      <c r="A117" s="19">
        <v>93</v>
      </c>
      <c r="B117" s="19">
        <v>61.435871038753476</v>
      </c>
      <c r="C117" s="19">
        <v>43.764128961246527</v>
      </c>
      <c r="E117" s="19">
        <v>8.3108715184186881</v>
      </c>
      <c r="F117" s="19">
        <v>0</v>
      </c>
    </row>
    <row r="118" spans="1:6" x14ac:dyDescent="0.3">
      <c r="A118" s="19">
        <v>94</v>
      </c>
      <c r="B118" s="19">
        <v>46.857725689301049</v>
      </c>
      <c r="C118" s="19">
        <v>63.74227431069896</v>
      </c>
      <c r="E118" s="19">
        <v>8.4007187780772679</v>
      </c>
      <c r="F118" s="19">
        <v>0</v>
      </c>
    </row>
    <row r="119" spans="1:6" x14ac:dyDescent="0.3">
      <c r="A119" s="19">
        <v>95</v>
      </c>
      <c r="B119" s="19">
        <v>45.29578154471686</v>
      </c>
      <c r="C119" s="19">
        <v>58.70421845528314</v>
      </c>
      <c r="E119" s="19">
        <v>8.4905660377358494</v>
      </c>
      <c r="F119" s="19">
        <v>0</v>
      </c>
    </row>
    <row r="120" spans="1:6" x14ac:dyDescent="0.3">
      <c r="A120" s="19">
        <v>96</v>
      </c>
      <c r="B120" s="19">
        <v>49.981613978469426</v>
      </c>
      <c r="C120" s="19">
        <v>81.446957450101991</v>
      </c>
      <c r="E120" s="19">
        <v>8.5804132973944292</v>
      </c>
      <c r="F120" s="19">
        <v>0</v>
      </c>
    </row>
    <row r="121" spans="1:6" x14ac:dyDescent="0.3">
      <c r="A121" s="19">
        <v>97</v>
      </c>
      <c r="B121" s="19">
        <v>56.75003860500091</v>
      </c>
      <c r="C121" s="19">
        <v>57.916628061665762</v>
      </c>
      <c r="E121" s="19">
        <v>8.6702605570530089</v>
      </c>
      <c r="F121" s="19">
        <v>0</v>
      </c>
    </row>
    <row r="122" spans="1:6" x14ac:dyDescent="0.3">
      <c r="A122" s="19">
        <v>98</v>
      </c>
      <c r="B122" s="19">
        <v>43.213189351937942</v>
      </c>
      <c r="C122" s="19">
        <v>63.036810648062058</v>
      </c>
      <c r="E122" s="19">
        <v>8.7601078167115904</v>
      </c>
      <c r="F122" s="19">
        <v>0</v>
      </c>
    </row>
    <row r="123" spans="1:6" x14ac:dyDescent="0.3">
      <c r="A123" s="19">
        <v>99</v>
      </c>
      <c r="B123" s="19">
        <v>70.286887858063892</v>
      </c>
      <c r="C123" s="19">
        <v>35.963112141936108</v>
      </c>
      <c r="E123" s="19">
        <v>8.8499550763701702</v>
      </c>
      <c r="F123" s="19">
        <v>0</v>
      </c>
    </row>
    <row r="124" spans="1:6" x14ac:dyDescent="0.3">
      <c r="A124" s="19">
        <v>100</v>
      </c>
      <c r="B124" s="19">
        <v>59.353278845974557</v>
      </c>
      <c r="C124" s="19">
        <v>46.666054487358778</v>
      </c>
      <c r="E124" s="19">
        <v>8.93980233602875</v>
      </c>
      <c r="F124" s="19">
        <v>0</v>
      </c>
    </row>
    <row r="125" spans="1:6" x14ac:dyDescent="0.3">
      <c r="A125" s="19">
        <v>101</v>
      </c>
      <c r="B125" s="19">
        <v>52.584854219443073</v>
      </c>
      <c r="C125" s="19">
        <v>47.415145780556927</v>
      </c>
      <c r="E125" s="19">
        <v>9.0296495956873315</v>
      </c>
      <c r="F125" s="19">
        <v>0</v>
      </c>
    </row>
    <row r="126" spans="1:6" x14ac:dyDescent="0.3">
      <c r="A126" s="19">
        <v>102</v>
      </c>
      <c r="B126" s="19">
        <v>57.270686653195639</v>
      </c>
      <c r="C126" s="19">
        <v>42.729313346804361</v>
      </c>
      <c r="E126" s="19">
        <v>9.1194968553459113</v>
      </c>
      <c r="F126" s="19">
        <v>0</v>
      </c>
    </row>
    <row r="127" spans="1:6" x14ac:dyDescent="0.3">
      <c r="A127" s="19">
        <v>103</v>
      </c>
      <c r="B127" s="19">
        <v>72.890128099037526</v>
      </c>
      <c r="C127" s="19">
        <v>54.859871900962489</v>
      </c>
      <c r="E127" s="19">
        <v>9.209344115004491</v>
      </c>
      <c r="F127" s="19">
        <v>0</v>
      </c>
    </row>
    <row r="128" spans="1:6" x14ac:dyDescent="0.3">
      <c r="A128" s="19">
        <v>104</v>
      </c>
      <c r="B128" s="19">
        <v>64.559759327921853</v>
      </c>
      <c r="C128" s="19">
        <v>40.594086825924308</v>
      </c>
      <c r="E128" s="19">
        <v>9.2991913746630726</v>
      </c>
      <c r="F128" s="19">
        <v>0</v>
      </c>
    </row>
    <row r="129" spans="1:6" x14ac:dyDescent="0.3">
      <c r="A129" s="19">
        <v>105</v>
      </c>
      <c r="B129" s="19">
        <v>44.254485448327401</v>
      </c>
      <c r="C129" s="19">
        <v>75.745514551672599</v>
      </c>
      <c r="E129" s="19">
        <v>9.3890386343216523</v>
      </c>
      <c r="F129" s="19">
        <v>0</v>
      </c>
    </row>
    <row r="130" spans="1:6" x14ac:dyDescent="0.3">
      <c r="A130" s="19">
        <v>106</v>
      </c>
      <c r="B130" s="19">
        <v>70.286887858063892</v>
      </c>
      <c r="C130" s="19">
        <v>37.122203051027</v>
      </c>
      <c r="E130" s="19">
        <v>9.4788858939802338</v>
      </c>
      <c r="F130" s="19">
        <v>0</v>
      </c>
    </row>
    <row r="131" spans="1:6" x14ac:dyDescent="0.3">
      <c r="A131" s="19">
        <v>107</v>
      </c>
      <c r="B131" s="19">
        <v>53.105502267637803</v>
      </c>
      <c r="C131" s="19">
        <v>47.394497732362183</v>
      </c>
      <c r="E131" s="19">
        <v>9.5687331536388136</v>
      </c>
      <c r="F131" s="19">
        <v>0</v>
      </c>
    </row>
    <row r="132" spans="1:6" x14ac:dyDescent="0.3">
      <c r="A132" s="19">
        <v>108</v>
      </c>
      <c r="B132" s="19">
        <v>74.972720291816444</v>
      </c>
      <c r="C132" s="19">
        <v>27.493946374850225</v>
      </c>
      <c r="E132" s="19">
        <v>9.6585804132973934</v>
      </c>
      <c r="F132" s="19">
        <v>0</v>
      </c>
    </row>
    <row r="133" spans="1:6" x14ac:dyDescent="0.3">
      <c r="A133" s="19">
        <v>109</v>
      </c>
      <c r="B133" s="19">
        <v>63.518463231532394</v>
      </c>
      <c r="C133" s="19">
        <v>183.14820343513429</v>
      </c>
      <c r="E133" s="19">
        <v>9.7484276729559749</v>
      </c>
      <c r="F133" s="19">
        <v>0</v>
      </c>
    </row>
    <row r="134" spans="1:6" x14ac:dyDescent="0.3">
      <c r="A134" s="19">
        <v>110</v>
      </c>
      <c r="B134" s="19">
        <v>63.518463231532394</v>
      </c>
      <c r="C134" s="19">
        <v>155.98153676846758</v>
      </c>
      <c r="E134" s="19">
        <v>9.8382749326145547</v>
      </c>
      <c r="F134" s="19">
        <v>0</v>
      </c>
    </row>
    <row r="135" spans="1:6" x14ac:dyDescent="0.3">
      <c r="A135" s="19">
        <v>111</v>
      </c>
      <c r="B135" s="19">
        <v>52.584854219443073</v>
      </c>
      <c r="C135" s="19">
        <v>78.1843765497877</v>
      </c>
      <c r="E135" s="19">
        <v>9.9281221922731344</v>
      </c>
      <c r="F135" s="19">
        <v>0</v>
      </c>
    </row>
    <row r="136" spans="1:6" x14ac:dyDescent="0.3">
      <c r="A136" s="19">
        <v>112</v>
      </c>
      <c r="B136" s="19">
        <v>66.642351520700771</v>
      </c>
      <c r="C136" s="19">
        <v>87.929077050727813</v>
      </c>
      <c r="E136" s="19">
        <v>10.017969451931716</v>
      </c>
      <c r="F136" s="19">
        <v>0</v>
      </c>
    </row>
    <row r="137" spans="1:6" x14ac:dyDescent="0.3">
      <c r="A137" s="19">
        <v>113</v>
      </c>
      <c r="B137" s="19">
        <v>81.220496870153198</v>
      </c>
      <c r="C137" s="19">
        <v>22.779503129846802</v>
      </c>
      <c r="E137" s="19">
        <v>10.107816711590296</v>
      </c>
      <c r="F137" s="19">
        <v>0</v>
      </c>
    </row>
    <row r="138" spans="1:6" x14ac:dyDescent="0.3">
      <c r="A138" s="19">
        <v>114</v>
      </c>
      <c r="B138" s="19">
        <v>79.658552725569024</v>
      </c>
      <c r="C138" s="19">
        <v>61.341447274430976</v>
      </c>
      <c r="E138" s="19">
        <v>10.197663971248875</v>
      </c>
      <c r="F138" s="19">
        <v>0</v>
      </c>
    </row>
    <row r="139" spans="1:6" x14ac:dyDescent="0.3">
      <c r="A139" s="19">
        <v>115</v>
      </c>
      <c r="B139" s="19">
        <v>57.270686653195639</v>
      </c>
      <c r="C139" s="19">
        <v>46.062646680137703</v>
      </c>
      <c r="E139" s="19">
        <v>10.287511230907457</v>
      </c>
      <c r="F139" s="19">
        <v>0</v>
      </c>
    </row>
    <row r="140" spans="1:6" x14ac:dyDescent="0.3">
      <c r="A140" s="19">
        <v>116</v>
      </c>
      <c r="B140" s="19">
        <v>50.502262026664155</v>
      </c>
      <c r="C140" s="19">
        <v>89.942182417780273</v>
      </c>
      <c r="E140" s="19">
        <v>10.377358490566037</v>
      </c>
      <c r="F140" s="19">
        <v>0</v>
      </c>
    </row>
    <row r="141" spans="1:6" x14ac:dyDescent="0.3">
      <c r="A141" s="19">
        <v>117</v>
      </c>
      <c r="B141" s="19">
        <v>68.724943713479689</v>
      </c>
      <c r="C141" s="19">
        <v>44.932199143663169</v>
      </c>
      <c r="E141" s="19">
        <v>10.467205750224618</v>
      </c>
      <c r="F141" s="19">
        <v>0</v>
      </c>
    </row>
    <row r="142" spans="1:6" x14ac:dyDescent="0.3">
      <c r="A142" s="19">
        <v>118</v>
      </c>
      <c r="B142" s="19">
        <v>53.105502267637803</v>
      </c>
      <c r="C142" s="19">
        <v>47.388275510139991</v>
      </c>
      <c r="E142" s="19">
        <v>10.557053009883198</v>
      </c>
      <c r="F142" s="19">
        <v>0</v>
      </c>
    </row>
    <row r="143" spans="1:6" x14ac:dyDescent="0.3">
      <c r="A143" s="19">
        <v>119</v>
      </c>
      <c r="B143" s="19">
        <v>59.353278845974557</v>
      </c>
      <c r="C143" s="19">
        <v>53.678321154025426</v>
      </c>
      <c r="E143" s="19">
        <v>10.646900269541778</v>
      </c>
      <c r="F143" s="19">
        <v>0</v>
      </c>
    </row>
    <row r="144" spans="1:6" x14ac:dyDescent="0.3">
      <c r="A144" s="19">
        <v>120</v>
      </c>
      <c r="B144" s="19">
        <v>58.311982749585098</v>
      </c>
      <c r="C144" s="19">
        <v>46.244940327337986</v>
      </c>
      <c r="E144" s="19">
        <v>10.736747529200359</v>
      </c>
      <c r="F144" s="19">
        <v>0</v>
      </c>
    </row>
    <row r="145" spans="1:6" x14ac:dyDescent="0.3">
      <c r="A145" s="19">
        <v>121</v>
      </c>
      <c r="B145" s="19">
        <v>39.568653014574835</v>
      </c>
      <c r="C145" s="19">
        <v>-39.554367300289123</v>
      </c>
      <c r="E145" s="19">
        <v>10.826594788858939</v>
      </c>
      <c r="F145" s="19">
        <v>0</v>
      </c>
    </row>
    <row r="146" spans="1:6" x14ac:dyDescent="0.3">
      <c r="A146" s="19">
        <v>122</v>
      </c>
      <c r="B146" s="19">
        <v>39.568653014574835</v>
      </c>
      <c r="C146" s="19">
        <v>-39.535319681241504</v>
      </c>
      <c r="E146" s="19">
        <v>10.916442048517519</v>
      </c>
      <c r="F146" s="19">
        <v>0</v>
      </c>
    </row>
    <row r="147" spans="1:6" x14ac:dyDescent="0.3">
      <c r="A147" s="19">
        <v>123</v>
      </c>
      <c r="B147" s="19">
        <v>39.048004966380105</v>
      </c>
      <c r="C147" s="19">
        <v>-39.048004966380105</v>
      </c>
      <c r="E147" s="19">
        <v>11.0062893081761</v>
      </c>
      <c r="F147" s="19">
        <v>0</v>
      </c>
    </row>
    <row r="148" spans="1:6" x14ac:dyDescent="0.3">
      <c r="A148" s="19">
        <v>124</v>
      </c>
      <c r="B148" s="19">
        <v>42.171893255548483</v>
      </c>
      <c r="C148" s="19">
        <v>-41.897347801003029</v>
      </c>
      <c r="E148" s="19">
        <v>11.09613656783468</v>
      </c>
      <c r="F148" s="19">
        <v>0</v>
      </c>
    </row>
    <row r="149" spans="1:6" x14ac:dyDescent="0.3">
      <c r="A149" s="19">
        <v>125</v>
      </c>
      <c r="B149" s="19">
        <v>39.048004966380105</v>
      </c>
      <c r="C149" s="19">
        <v>-39.048004966380105</v>
      </c>
      <c r="E149" s="19">
        <v>11.185983827493262</v>
      </c>
      <c r="F149" s="19">
        <v>0</v>
      </c>
    </row>
    <row r="150" spans="1:6" x14ac:dyDescent="0.3">
      <c r="A150" s="19">
        <v>126</v>
      </c>
      <c r="B150" s="19">
        <v>42.171893255548483</v>
      </c>
      <c r="C150" s="19">
        <v>-28.171893255548483</v>
      </c>
      <c r="E150" s="19">
        <v>11.275831087151841</v>
      </c>
      <c r="F150" s="19">
        <v>0</v>
      </c>
    </row>
    <row r="151" spans="1:6" x14ac:dyDescent="0.3">
      <c r="A151" s="19">
        <v>127</v>
      </c>
      <c r="B151" s="19">
        <v>45.816429592911589</v>
      </c>
      <c r="C151" s="19">
        <v>-40.268429592911588</v>
      </c>
      <c r="E151" s="19">
        <v>11.365678346810421</v>
      </c>
      <c r="F151" s="19">
        <v>0</v>
      </c>
    </row>
    <row r="152" spans="1:6" x14ac:dyDescent="0.3">
      <c r="A152" s="19">
        <v>128</v>
      </c>
      <c r="B152" s="19">
        <v>41.130597159159024</v>
      </c>
      <c r="C152" s="19">
        <v>-38.755597159159024</v>
      </c>
      <c r="E152" s="19">
        <v>11.455525606469003</v>
      </c>
      <c r="F152" s="19">
        <v>0</v>
      </c>
    </row>
    <row r="153" spans="1:6" x14ac:dyDescent="0.3">
      <c r="A153" s="19">
        <v>129</v>
      </c>
      <c r="B153" s="19">
        <v>42.171893255548483</v>
      </c>
      <c r="C153" s="19">
        <v>-40.304893255548485</v>
      </c>
      <c r="E153" s="19">
        <v>11.545372866127583</v>
      </c>
      <c r="F153" s="19">
        <v>0</v>
      </c>
    </row>
    <row r="154" spans="1:6" x14ac:dyDescent="0.3">
      <c r="A154" s="19">
        <v>130</v>
      </c>
      <c r="B154" s="19">
        <v>39.048004966380105</v>
      </c>
      <c r="C154" s="19">
        <v>-39.048004966380105</v>
      </c>
      <c r="E154" s="19">
        <v>11.635220125786162</v>
      </c>
      <c r="F154" s="19">
        <v>0</v>
      </c>
    </row>
    <row r="155" spans="1:6" x14ac:dyDescent="0.3">
      <c r="A155" s="19">
        <v>131</v>
      </c>
      <c r="B155" s="19">
        <v>39.048004966380105</v>
      </c>
      <c r="C155" s="19">
        <v>-39.048004966380105</v>
      </c>
      <c r="E155" s="19">
        <v>11.725067385444744</v>
      </c>
      <c r="F155" s="19">
        <v>0</v>
      </c>
    </row>
    <row r="156" spans="1:6" x14ac:dyDescent="0.3">
      <c r="A156" s="19">
        <v>132</v>
      </c>
      <c r="B156" s="19">
        <v>39.048004966380105</v>
      </c>
      <c r="C156" s="19">
        <v>-39.048004966380105</v>
      </c>
      <c r="E156" s="19">
        <v>11.814914645103324</v>
      </c>
      <c r="F156" s="19">
        <v>0</v>
      </c>
    </row>
    <row r="157" spans="1:6" x14ac:dyDescent="0.3">
      <c r="A157" s="19">
        <v>133</v>
      </c>
      <c r="B157" s="19">
        <v>81.220496870153198</v>
      </c>
      <c r="C157" s="19">
        <v>-71.651746870153204</v>
      </c>
      <c r="E157" s="19">
        <v>11.904761904761903</v>
      </c>
      <c r="F157" s="19">
        <v>0</v>
      </c>
    </row>
    <row r="158" spans="1:6" x14ac:dyDescent="0.3">
      <c r="A158" s="19">
        <v>134</v>
      </c>
      <c r="B158" s="19">
        <v>39.048004966380105</v>
      </c>
      <c r="C158" s="19">
        <v>-39.048004966380105</v>
      </c>
      <c r="E158" s="19">
        <v>11.994609164420485</v>
      </c>
      <c r="F158" s="19">
        <v>0</v>
      </c>
    </row>
    <row r="159" spans="1:6" x14ac:dyDescent="0.3">
      <c r="A159" s="19">
        <v>135</v>
      </c>
      <c r="B159" s="19">
        <v>39.048004966380105</v>
      </c>
      <c r="C159" s="19">
        <v>-39.048004966380105</v>
      </c>
      <c r="E159" s="19">
        <v>12.084456424079065</v>
      </c>
      <c r="F159" s="19">
        <v>0</v>
      </c>
    </row>
    <row r="160" spans="1:6" x14ac:dyDescent="0.3">
      <c r="A160" s="19">
        <v>136</v>
      </c>
      <c r="B160" s="19">
        <v>41.651245207353753</v>
      </c>
      <c r="C160" s="19">
        <v>-28.21791187402042</v>
      </c>
      <c r="E160" s="19">
        <v>12.174303683737646</v>
      </c>
      <c r="F160" s="19">
        <v>0</v>
      </c>
    </row>
    <row r="161" spans="1:6" x14ac:dyDescent="0.3">
      <c r="A161" s="19">
        <v>137</v>
      </c>
      <c r="B161" s="19">
        <v>39.048004966380105</v>
      </c>
      <c r="C161" s="19">
        <v>-39.048004966380105</v>
      </c>
      <c r="E161" s="19">
        <v>12.264150943396226</v>
      </c>
      <c r="F161" s="19">
        <v>0</v>
      </c>
    </row>
    <row r="162" spans="1:6" x14ac:dyDescent="0.3">
      <c r="A162" s="19">
        <v>138</v>
      </c>
      <c r="B162" s="19">
        <v>39.048004966380105</v>
      </c>
      <c r="C162" s="19">
        <v>-39.048004966380105</v>
      </c>
      <c r="E162" s="19">
        <v>12.353998203054806</v>
      </c>
      <c r="F162" s="19">
        <v>0</v>
      </c>
    </row>
    <row r="163" spans="1:6" x14ac:dyDescent="0.3">
      <c r="A163" s="19">
        <v>139</v>
      </c>
      <c r="B163" s="19">
        <v>69.245591761674433</v>
      </c>
      <c r="C163" s="19">
        <v>-66.104258428341097</v>
      </c>
      <c r="E163" s="19">
        <v>12.443845462713387</v>
      </c>
      <c r="F163" s="19">
        <v>0</v>
      </c>
    </row>
    <row r="164" spans="1:6" x14ac:dyDescent="0.3">
      <c r="A164" s="19">
        <v>140</v>
      </c>
      <c r="B164" s="19">
        <v>39.568653014574835</v>
      </c>
      <c r="C164" s="19">
        <v>60.431346985425165</v>
      </c>
      <c r="E164" s="19">
        <v>12.533692722371967</v>
      </c>
      <c r="F164" s="19">
        <v>0</v>
      </c>
    </row>
    <row r="165" spans="1:6" x14ac:dyDescent="0.3">
      <c r="A165" s="19">
        <v>141</v>
      </c>
      <c r="B165" s="19">
        <v>39.048004966380105</v>
      </c>
      <c r="C165" s="19">
        <v>-39.048004966380105</v>
      </c>
      <c r="E165" s="19">
        <v>12.623539982030547</v>
      </c>
      <c r="F165" s="19">
        <v>0</v>
      </c>
    </row>
    <row r="166" spans="1:6" x14ac:dyDescent="0.3">
      <c r="A166" s="19">
        <v>142</v>
      </c>
      <c r="B166" s="19">
        <v>53.626150315832533</v>
      </c>
      <c r="C166" s="19">
        <v>-42.851150315832534</v>
      </c>
      <c r="E166" s="19">
        <v>12.713387241689128</v>
      </c>
      <c r="F166" s="19">
        <v>3.9999999999999996E-5</v>
      </c>
    </row>
    <row r="167" spans="1:6" x14ac:dyDescent="0.3">
      <c r="A167" s="19">
        <v>143</v>
      </c>
      <c r="B167" s="19">
        <v>39.568653014574835</v>
      </c>
      <c r="C167" s="19">
        <v>-39.235319681241499</v>
      </c>
      <c r="E167" s="19">
        <v>12.803234501347708</v>
      </c>
      <c r="F167" s="19">
        <v>9.9999999999999991E-5</v>
      </c>
    </row>
    <row r="168" spans="1:6" x14ac:dyDescent="0.3">
      <c r="A168" s="19">
        <v>144</v>
      </c>
      <c r="B168" s="19">
        <v>39.048004966380105</v>
      </c>
      <c r="C168" s="19">
        <v>-39.048004966380105</v>
      </c>
      <c r="E168" s="19">
        <v>12.89308176100629</v>
      </c>
      <c r="F168" s="19">
        <v>3.9999999999999996E-4</v>
      </c>
    </row>
    <row r="169" spans="1:6" x14ac:dyDescent="0.3">
      <c r="A169" s="19">
        <v>145</v>
      </c>
      <c r="B169" s="19">
        <v>58.311982749585098</v>
      </c>
      <c r="C169" s="19">
        <v>-30.711982749585097</v>
      </c>
      <c r="E169" s="19">
        <v>12.982929020664869</v>
      </c>
      <c r="F169" s="19">
        <v>5.7142857142857147E-4</v>
      </c>
    </row>
    <row r="170" spans="1:6" x14ac:dyDescent="0.3">
      <c r="A170" s="19">
        <v>146</v>
      </c>
      <c r="B170" s="19">
        <v>43.733837400132671</v>
      </c>
      <c r="C170" s="19">
        <v>-36.222726289021558</v>
      </c>
      <c r="E170" s="19">
        <v>13.072776280323449</v>
      </c>
      <c r="F170" s="19">
        <v>1.25E-3</v>
      </c>
    </row>
    <row r="171" spans="1:6" x14ac:dyDescent="0.3">
      <c r="A171" s="19">
        <v>147</v>
      </c>
      <c r="B171" s="19">
        <v>40.609949110964294</v>
      </c>
      <c r="C171" s="19">
        <v>-40.034949110964291</v>
      </c>
      <c r="E171" s="19">
        <v>13.162623539982031</v>
      </c>
      <c r="F171" s="19">
        <v>1.6666666666666668E-3</v>
      </c>
    </row>
    <row r="172" spans="1:6" x14ac:dyDescent="0.3">
      <c r="A172" s="19">
        <v>148</v>
      </c>
      <c r="B172" s="19">
        <v>39.048004966380105</v>
      </c>
      <c r="C172" s="19">
        <v>-39.048004966380105</v>
      </c>
      <c r="E172" s="19">
        <v>13.25247079964061</v>
      </c>
      <c r="F172" s="19">
        <v>1.6999999999999999E-3</v>
      </c>
    </row>
    <row r="173" spans="1:6" x14ac:dyDescent="0.3">
      <c r="A173" s="19">
        <v>149</v>
      </c>
      <c r="B173" s="19">
        <v>40.089301062769565</v>
      </c>
      <c r="C173" s="19">
        <v>-40.009301062769566</v>
      </c>
      <c r="E173" s="19">
        <v>13.34231805929919</v>
      </c>
      <c r="F173" s="19">
        <v>2E-3</v>
      </c>
    </row>
    <row r="174" spans="1:6" x14ac:dyDescent="0.3">
      <c r="A174" s="19">
        <v>150</v>
      </c>
      <c r="B174" s="19">
        <v>42.171893255548483</v>
      </c>
      <c r="C174" s="19">
        <v>-41.251893255548481</v>
      </c>
      <c r="E174" s="19">
        <v>13.432165318957772</v>
      </c>
      <c r="F174" s="19">
        <v>2E-3</v>
      </c>
    </row>
    <row r="175" spans="1:6" x14ac:dyDescent="0.3">
      <c r="A175" s="19">
        <v>151</v>
      </c>
      <c r="B175" s="19">
        <v>73.931424195426985</v>
      </c>
      <c r="C175" s="19">
        <v>-50.768347272350063</v>
      </c>
      <c r="E175" s="19">
        <v>13.522012578616351</v>
      </c>
      <c r="F175" s="19">
        <v>2.7272727272727275E-3</v>
      </c>
    </row>
    <row r="176" spans="1:6" x14ac:dyDescent="0.3">
      <c r="A176" s="19">
        <v>152</v>
      </c>
      <c r="B176" s="19">
        <v>41.651245207353753</v>
      </c>
      <c r="C176" s="19">
        <v>-41.595245207353756</v>
      </c>
      <c r="E176" s="19">
        <v>13.611859838274931</v>
      </c>
      <c r="F176" s="19">
        <v>3.3333333333333335E-3</v>
      </c>
    </row>
    <row r="177" spans="1:6" x14ac:dyDescent="0.3">
      <c r="A177" s="19">
        <v>153</v>
      </c>
      <c r="B177" s="19">
        <v>40.089301062769565</v>
      </c>
      <c r="C177" s="19">
        <v>-40.08140632592746</v>
      </c>
      <c r="E177" s="19">
        <v>13.701707097933513</v>
      </c>
      <c r="F177" s="19">
        <v>4.0000000000000001E-3</v>
      </c>
    </row>
    <row r="178" spans="1:6" x14ac:dyDescent="0.3">
      <c r="A178" s="19">
        <v>154</v>
      </c>
      <c r="B178" s="19">
        <v>44.254485448327401</v>
      </c>
      <c r="C178" s="19">
        <v>-43.536485448327397</v>
      </c>
      <c r="E178" s="19">
        <v>13.791554357592092</v>
      </c>
      <c r="F178" s="19">
        <v>5.5555555555555558E-3</v>
      </c>
    </row>
    <row r="179" spans="1:6" x14ac:dyDescent="0.3">
      <c r="A179" s="19">
        <v>155</v>
      </c>
      <c r="B179" s="19">
        <v>40.609949110964294</v>
      </c>
      <c r="C179" s="19">
        <v>-37.94328244429763</v>
      </c>
      <c r="E179" s="19">
        <v>13.881401617250674</v>
      </c>
      <c r="F179" s="19">
        <v>6.0000000000000001E-3</v>
      </c>
    </row>
    <row r="180" spans="1:6" x14ac:dyDescent="0.3">
      <c r="A180" s="19">
        <v>156</v>
      </c>
      <c r="B180" s="19">
        <v>41.130597159159024</v>
      </c>
      <c r="C180" s="19">
        <v>-41.124597159159023</v>
      </c>
      <c r="E180" s="19">
        <v>13.971248876909254</v>
      </c>
      <c r="F180" s="19">
        <v>6.6666666666666671E-3</v>
      </c>
    </row>
    <row r="181" spans="1:6" x14ac:dyDescent="0.3">
      <c r="A181" s="19">
        <v>157</v>
      </c>
      <c r="B181" s="19">
        <v>46.857725689301049</v>
      </c>
      <c r="C181" s="19">
        <v>-41.757725689301047</v>
      </c>
      <c r="E181" s="19">
        <v>14.061096136567834</v>
      </c>
      <c r="F181" s="19">
        <v>7.8947368421052634E-3</v>
      </c>
    </row>
    <row r="182" spans="1:6" x14ac:dyDescent="0.3">
      <c r="A182" s="19">
        <v>158</v>
      </c>
      <c r="B182" s="19">
        <v>40.089301062769565</v>
      </c>
      <c r="C182" s="19">
        <v>-39.822189209681085</v>
      </c>
      <c r="E182" s="19">
        <v>14.150943396226415</v>
      </c>
      <c r="F182" s="19">
        <v>8.0000000000000002E-3</v>
      </c>
    </row>
    <row r="183" spans="1:6" x14ac:dyDescent="0.3">
      <c r="A183" s="19">
        <v>159</v>
      </c>
      <c r="B183" s="19">
        <v>39.048004966380105</v>
      </c>
      <c r="C183" s="19">
        <v>-39.048004966380105</v>
      </c>
      <c r="E183" s="19">
        <v>14.240790655884995</v>
      </c>
      <c r="F183" s="19">
        <v>8.0000000000000002E-3</v>
      </c>
    </row>
    <row r="184" spans="1:6" x14ac:dyDescent="0.3">
      <c r="A184" s="19">
        <v>160</v>
      </c>
      <c r="B184" s="19">
        <v>39.568653014574835</v>
      </c>
      <c r="C184" s="19">
        <v>-39.566653014574833</v>
      </c>
      <c r="E184" s="19">
        <v>14.330637915543575</v>
      </c>
      <c r="F184" s="19">
        <v>9.0000000000000011E-3</v>
      </c>
    </row>
    <row r="185" spans="1:6" x14ac:dyDescent="0.3">
      <c r="A185" s="19">
        <v>161</v>
      </c>
      <c r="B185" s="19">
        <v>39.048004966380105</v>
      </c>
      <c r="C185" s="19">
        <v>-39.048004966380105</v>
      </c>
      <c r="E185" s="19">
        <v>14.420485175202156</v>
      </c>
      <c r="F185" s="19">
        <v>9.0909090909090905E-3</v>
      </c>
    </row>
    <row r="186" spans="1:6" x14ac:dyDescent="0.3">
      <c r="A186" s="19">
        <v>162</v>
      </c>
      <c r="B186" s="19">
        <v>39.568653014574835</v>
      </c>
      <c r="C186" s="19">
        <v>-39.558653014574837</v>
      </c>
      <c r="E186" s="19">
        <v>14.510332434860736</v>
      </c>
      <c r="F186" s="19">
        <v>0.01</v>
      </c>
    </row>
    <row r="187" spans="1:6" x14ac:dyDescent="0.3">
      <c r="A187" s="19">
        <v>163</v>
      </c>
      <c r="B187" s="19">
        <v>44.254485448327401</v>
      </c>
      <c r="C187" s="19">
        <v>-28.718771162613116</v>
      </c>
      <c r="E187" s="19">
        <v>14.600179694519316</v>
      </c>
      <c r="F187" s="19">
        <v>0.01</v>
      </c>
    </row>
    <row r="188" spans="1:6" x14ac:dyDescent="0.3">
      <c r="A188" s="19">
        <v>164</v>
      </c>
      <c r="B188" s="19">
        <v>39.048004966380105</v>
      </c>
      <c r="C188" s="19">
        <v>-39.048004966380105</v>
      </c>
      <c r="E188" s="19">
        <v>14.690026954177897</v>
      </c>
      <c r="F188" s="19">
        <v>1.1111111111111112E-2</v>
      </c>
    </row>
    <row r="189" spans="1:6" x14ac:dyDescent="0.3">
      <c r="A189" s="19">
        <v>165</v>
      </c>
      <c r="B189" s="19">
        <v>42.692541303743212</v>
      </c>
      <c r="C189" s="19">
        <v>-42.159207970409881</v>
      </c>
      <c r="E189" s="19">
        <v>14.779874213836477</v>
      </c>
      <c r="F189" s="19">
        <v>1.12E-2</v>
      </c>
    </row>
    <row r="190" spans="1:6" x14ac:dyDescent="0.3">
      <c r="A190" s="19">
        <v>166</v>
      </c>
      <c r="B190" s="19">
        <v>39.048004966380105</v>
      </c>
      <c r="C190" s="19">
        <v>-39.048004966380105</v>
      </c>
      <c r="E190" s="19">
        <v>14.869721473495058</v>
      </c>
      <c r="F190" s="19">
        <v>1.2E-2</v>
      </c>
    </row>
    <row r="191" spans="1:6" x14ac:dyDescent="0.3">
      <c r="A191" s="19">
        <v>167</v>
      </c>
      <c r="B191" s="19">
        <v>39.568653014574835</v>
      </c>
      <c r="C191" s="19">
        <v>20.431346985425165</v>
      </c>
      <c r="E191" s="19">
        <v>14.959568733153638</v>
      </c>
      <c r="F191" s="19">
        <v>1.2E-2</v>
      </c>
    </row>
    <row r="192" spans="1:6" x14ac:dyDescent="0.3">
      <c r="A192" s="19">
        <v>168</v>
      </c>
      <c r="B192" s="19">
        <v>40.089301062769565</v>
      </c>
      <c r="C192" s="19">
        <v>-40.079301062769566</v>
      </c>
      <c r="E192" s="19">
        <v>15.049415992812218</v>
      </c>
      <c r="F192" s="19">
        <v>1.2375123751237513E-2</v>
      </c>
    </row>
    <row r="193" spans="1:6" x14ac:dyDescent="0.3">
      <c r="A193" s="19">
        <v>169</v>
      </c>
      <c r="B193" s="19">
        <v>40.609949110964294</v>
      </c>
      <c r="C193" s="19">
        <v>-36.547449110964294</v>
      </c>
      <c r="E193" s="19">
        <v>15.1392632524708</v>
      </c>
      <c r="F193" s="19">
        <v>1.3333333333333334E-2</v>
      </c>
    </row>
    <row r="194" spans="1:6" x14ac:dyDescent="0.3">
      <c r="A194" s="19">
        <v>170</v>
      </c>
      <c r="B194" s="19">
        <v>44.254485448327401</v>
      </c>
      <c r="C194" s="19">
        <v>-21.854485448327399</v>
      </c>
      <c r="E194" s="19">
        <v>15.229110512129379</v>
      </c>
      <c r="F194" s="19">
        <v>1.4285714285714287E-2</v>
      </c>
    </row>
    <row r="195" spans="1:6" x14ac:dyDescent="0.3">
      <c r="A195" s="19">
        <v>171</v>
      </c>
      <c r="B195" s="19">
        <v>44.254485448327401</v>
      </c>
      <c r="C195" s="19">
        <v>-41.004485448327401</v>
      </c>
      <c r="E195" s="19">
        <v>15.318957771787959</v>
      </c>
      <c r="F195" s="19">
        <v>1.5873015873015872E-2</v>
      </c>
    </row>
    <row r="196" spans="1:6" x14ac:dyDescent="0.3">
      <c r="A196" s="19">
        <v>172</v>
      </c>
      <c r="B196" s="19">
        <v>39.568653014574835</v>
      </c>
      <c r="C196" s="19">
        <v>-39.566653014574833</v>
      </c>
      <c r="E196" s="19">
        <v>15.408805031446541</v>
      </c>
      <c r="F196" s="19">
        <v>1.6666666666666666E-2</v>
      </c>
    </row>
    <row r="197" spans="1:6" x14ac:dyDescent="0.3">
      <c r="A197" s="19">
        <v>173</v>
      </c>
      <c r="B197" s="19">
        <v>39.048004966380105</v>
      </c>
      <c r="C197" s="19">
        <v>-39.048004966380105</v>
      </c>
      <c r="E197" s="19">
        <v>15.49865229110512</v>
      </c>
      <c r="F197" s="19">
        <v>1.7142857142857144E-2</v>
      </c>
    </row>
    <row r="198" spans="1:6" x14ac:dyDescent="0.3">
      <c r="A198" s="19">
        <v>174</v>
      </c>
      <c r="B198" s="19">
        <v>39.048004966380105</v>
      </c>
      <c r="C198" s="19">
        <v>-39.048004966380105</v>
      </c>
      <c r="E198" s="19">
        <v>15.588499550763702</v>
      </c>
      <c r="F198" s="19">
        <v>1.7647058823529412E-2</v>
      </c>
    </row>
    <row r="199" spans="1:6" x14ac:dyDescent="0.3">
      <c r="A199" s="19">
        <v>175</v>
      </c>
      <c r="B199" s="19">
        <v>39.048004966380105</v>
      </c>
      <c r="C199" s="19">
        <v>-39.048004966380105</v>
      </c>
      <c r="E199" s="19">
        <v>15.678346810422282</v>
      </c>
      <c r="F199" s="19">
        <v>0.02</v>
      </c>
    </row>
    <row r="200" spans="1:6" x14ac:dyDescent="0.3">
      <c r="A200" s="19">
        <v>176</v>
      </c>
      <c r="B200" s="19">
        <v>52.584854219443073</v>
      </c>
      <c r="C200" s="19">
        <v>-46.099854219443074</v>
      </c>
      <c r="E200" s="19">
        <v>15.768194070080861</v>
      </c>
      <c r="F200" s="19">
        <v>0.02</v>
      </c>
    </row>
    <row r="201" spans="1:6" x14ac:dyDescent="0.3">
      <c r="A201" s="19">
        <v>177</v>
      </c>
      <c r="B201" s="19">
        <v>39.048004966380105</v>
      </c>
      <c r="C201" s="19">
        <v>-39.048004966380105</v>
      </c>
      <c r="E201" s="19">
        <v>15.858041329739443</v>
      </c>
      <c r="F201" s="19">
        <v>0.02</v>
      </c>
    </row>
    <row r="202" spans="1:6" x14ac:dyDescent="0.3">
      <c r="A202" s="19">
        <v>178</v>
      </c>
      <c r="B202" s="19">
        <v>42.692541303743212</v>
      </c>
      <c r="C202" s="19">
        <v>-2.6925413037432122</v>
      </c>
      <c r="E202" s="19">
        <v>15.947888589398023</v>
      </c>
      <c r="F202" s="19">
        <v>2.0833333333333336E-2</v>
      </c>
    </row>
    <row r="203" spans="1:6" x14ac:dyDescent="0.3">
      <c r="A203" s="19">
        <v>179</v>
      </c>
      <c r="B203" s="19">
        <v>39.048004966380105</v>
      </c>
      <c r="C203" s="19">
        <v>-39.048004966380105</v>
      </c>
      <c r="E203" s="19">
        <v>16.037735849056602</v>
      </c>
      <c r="F203" s="19">
        <v>2.6315789473684209E-2</v>
      </c>
    </row>
    <row r="204" spans="1:6" x14ac:dyDescent="0.3">
      <c r="A204" s="19">
        <v>180</v>
      </c>
      <c r="B204" s="19">
        <v>40.089301062769565</v>
      </c>
      <c r="C204" s="19">
        <v>-20.089301062769565</v>
      </c>
      <c r="E204" s="19">
        <v>16.127583108715186</v>
      </c>
      <c r="F204" s="19">
        <v>2.7404479578392621E-2</v>
      </c>
    </row>
    <row r="205" spans="1:6" x14ac:dyDescent="0.3">
      <c r="A205" s="19">
        <v>181</v>
      </c>
      <c r="B205" s="19">
        <v>45.816429592911589</v>
      </c>
      <c r="C205" s="19">
        <v>-12.399762926244925</v>
      </c>
      <c r="E205" s="19">
        <v>16.217430368373766</v>
      </c>
      <c r="F205" s="19">
        <v>0.03</v>
      </c>
    </row>
    <row r="206" spans="1:6" x14ac:dyDescent="0.3">
      <c r="A206" s="19">
        <v>182</v>
      </c>
      <c r="B206" s="19">
        <v>41.130597159159024</v>
      </c>
      <c r="C206" s="19">
        <v>-20.037988336488851</v>
      </c>
      <c r="E206" s="19">
        <v>16.307277628032345</v>
      </c>
      <c r="F206" s="19">
        <v>0.03</v>
      </c>
    </row>
    <row r="207" spans="1:6" x14ac:dyDescent="0.3">
      <c r="A207" s="19">
        <v>183</v>
      </c>
      <c r="B207" s="19">
        <v>39.048004966380105</v>
      </c>
      <c r="C207" s="19">
        <v>-39.048004966380105</v>
      </c>
      <c r="E207" s="19">
        <v>16.397124887690925</v>
      </c>
      <c r="F207" s="19">
        <v>3.0303030303030304E-2</v>
      </c>
    </row>
    <row r="208" spans="1:6" x14ac:dyDescent="0.3">
      <c r="A208" s="19">
        <v>184</v>
      </c>
      <c r="B208" s="19">
        <v>45.29578154471686</v>
      </c>
      <c r="C208" s="19">
        <v>-9.4397815447168583</v>
      </c>
      <c r="E208" s="19">
        <v>16.486972147349508</v>
      </c>
      <c r="F208" s="19">
        <v>3.3333333333333333E-2</v>
      </c>
    </row>
    <row r="209" spans="1:6" x14ac:dyDescent="0.3">
      <c r="A209" s="19">
        <v>185</v>
      </c>
      <c r="B209" s="19">
        <v>40.089301062769565</v>
      </c>
      <c r="C209" s="19">
        <v>-36.689301062769566</v>
      </c>
      <c r="E209" s="19">
        <v>16.576819407008088</v>
      </c>
      <c r="F209" s="19">
        <v>3.3333333333333333E-2</v>
      </c>
    </row>
    <row r="210" spans="1:6" x14ac:dyDescent="0.3">
      <c r="A210" s="19">
        <v>186</v>
      </c>
      <c r="B210" s="19">
        <v>44.254485448327401</v>
      </c>
      <c r="C210" s="19">
        <v>-38.754485448327401</v>
      </c>
      <c r="E210" s="19">
        <v>16.666666666666668</v>
      </c>
      <c r="F210" s="19">
        <v>3.8464497269020695E-2</v>
      </c>
    </row>
    <row r="211" spans="1:6" x14ac:dyDescent="0.3">
      <c r="A211" s="19">
        <v>187</v>
      </c>
      <c r="B211" s="19">
        <v>39.048004966380105</v>
      </c>
      <c r="C211" s="19">
        <v>-39.048004966380105</v>
      </c>
      <c r="E211" s="19">
        <v>16.756513926325248</v>
      </c>
      <c r="F211" s="19">
        <v>0.04</v>
      </c>
    </row>
    <row r="212" spans="1:6" x14ac:dyDescent="0.3">
      <c r="A212" s="19">
        <v>188</v>
      </c>
      <c r="B212" s="19">
        <v>41.651245207353753</v>
      </c>
      <c r="C212" s="19">
        <v>-25.651245207353753</v>
      </c>
      <c r="E212" s="19">
        <v>16.846361185983827</v>
      </c>
      <c r="F212" s="19">
        <v>0.04</v>
      </c>
    </row>
    <row r="213" spans="1:6" x14ac:dyDescent="0.3">
      <c r="A213" s="19">
        <v>189</v>
      </c>
      <c r="B213" s="19">
        <v>39.048004966380105</v>
      </c>
      <c r="C213" s="19">
        <v>-39.048004966380105</v>
      </c>
      <c r="E213" s="19">
        <v>16.936208445642411</v>
      </c>
      <c r="F213" s="19">
        <v>0.04</v>
      </c>
    </row>
    <row r="214" spans="1:6" x14ac:dyDescent="0.3">
      <c r="A214" s="19">
        <v>190</v>
      </c>
      <c r="B214" s="19">
        <v>41.651245207353753</v>
      </c>
      <c r="C214" s="19">
        <v>-41.582245207353751</v>
      </c>
      <c r="E214" s="19">
        <v>17.02605570530099</v>
      </c>
      <c r="F214" s="19">
        <v>4.1000000000000002E-2</v>
      </c>
    </row>
    <row r="215" spans="1:6" x14ac:dyDescent="0.3">
      <c r="A215" s="19">
        <v>191</v>
      </c>
      <c r="B215" s="19">
        <v>39.568653014574835</v>
      </c>
      <c r="C215" s="19">
        <v>-39.151986347908171</v>
      </c>
      <c r="E215" s="19">
        <v>17.11590296495957</v>
      </c>
      <c r="F215" s="19">
        <v>4.7E-2</v>
      </c>
    </row>
    <row r="216" spans="1:6" x14ac:dyDescent="0.3">
      <c r="A216" s="19">
        <v>192</v>
      </c>
      <c r="B216" s="19">
        <v>40.609949110964294</v>
      </c>
      <c r="C216" s="19">
        <v>-35.609949110964294</v>
      </c>
      <c r="E216" s="19">
        <v>17.20575022461815</v>
      </c>
      <c r="F216" s="19">
        <v>0.05</v>
      </c>
    </row>
    <row r="217" spans="1:6" x14ac:dyDescent="0.3">
      <c r="A217" s="19">
        <v>193</v>
      </c>
      <c r="B217" s="19">
        <v>40.609949110964294</v>
      </c>
      <c r="C217" s="19">
        <v>-40.608249110964294</v>
      </c>
      <c r="E217" s="19">
        <v>17.29559748427673</v>
      </c>
      <c r="F217" s="19">
        <v>5.5999999999999994E-2</v>
      </c>
    </row>
    <row r="218" spans="1:6" x14ac:dyDescent="0.3">
      <c r="A218" s="19">
        <v>194</v>
      </c>
      <c r="B218" s="19">
        <v>39.048004966380105</v>
      </c>
      <c r="C218" s="19">
        <v>-39.048004966380105</v>
      </c>
      <c r="E218" s="19">
        <v>17.385444743935309</v>
      </c>
      <c r="F218" s="19">
        <v>6.0999999999999999E-2</v>
      </c>
    </row>
    <row r="219" spans="1:6" x14ac:dyDescent="0.3">
      <c r="A219" s="19">
        <v>195</v>
      </c>
      <c r="B219" s="19">
        <v>40.609949110964294</v>
      </c>
      <c r="C219" s="19">
        <v>-40.489949110964297</v>
      </c>
      <c r="E219" s="19">
        <v>17.475292003593893</v>
      </c>
      <c r="F219" s="19">
        <v>6.2E-2</v>
      </c>
    </row>
    <row r="220" spans="1:6" x14ac:dyDescent="0.3">
      <c r="A220" s="19">
        <v>196</v>
      </c>
      <c r="B220" s="19">
        <v>39.048004966380105</v>
      </c>
      <c r="C220" s="19">
        <v>-39.048004966380105</v>
      </c>
      <c r="E220" s="19">
        <v>17.565139263252473</v>
      </c>
      <c r="F220" s="19">
        <v>6.4102564102564097E-2</v>
      </c>
    </row>
    <row r="221" spans="1:6" x14ac:dyDescent="0.3">
      <c r="A221" s="19">
        <v>197</v>
      </c>
      <c r="B221" s="19">
        <v>48.940317882079967</v>
      </c>
      <c r="C221" s="19">
        <v>-7.0831750249371055</v>
      </c>
      <c r="E221" s="19">
        <v>17.654986522911052</v>
      </c>
      <c r="F221" s="19">
        <v>6.8000000000000005E-2</v>
      </c>
    </row>
    <row r="222" spans="1:6" x14ac:dyDescent="0.3">
      <c r="A222" s="19">
        <v>198</v>
      </c>
      <c r="B222" s="19">
        <v>43.213189351937942</v>
      </c>
      <c r="C222" s="19">
        <v>-32.733189351937938</v>
      </c>
      <c r="E222" s="19">
        <v>17.744833782569632</v>
      </c>
      <c r="F222" s="19">
        <v>6.8999999999999992E-2</v>
      </c>
    </row>
    <row r="223" spans="1:6" x14ac:dyDescent="0.3">
      <c r="A223" s="19">
        <v>199</v>
      </c>
      <c r="B223" s="19">
        <v>42.171893255548483</v>
      </c>
      <c r="C223" s="19">
        <v>-41.055893255548483</v>
      </c>
      <c r="E223" s="19">
        <v>17.834681042228212</v>
      </c>
      <c r="F223" s="19">
        <v>6.9230769230769221E-2</v>
      </c>
    </row>
    <row r="224" spans="1:6" x14ac:dyDescent="0.3">
      <c r="A224" s="19">
        <v>200</v>
      </c>
      <c r="B224" s="19">
        <v>39.048004966380105</v>
      </c>
      <c r="C224" s="19">
        <v>-39.048004966380105</v>
      </c>
      <c r="E224" s="19">
        <v>17.924528301886795</v>
      </c>
      <c r="F224" s="19">
        <v>0.08</v>
      </c>
    </row>
    <row r="225" spans="1:6" x14ac:dyDescent="0.3">
      <c r="A225" s="19">
        <v>201</v>
      </c>
      <c r="B225" s="19">
        <v>48.419669833885237</v>
      </c>
      <c r="C225" s="19">
        <v>-22.227169833885235</v>
      </c>
      <c r="E225" s="19">
        <v>18.014375561545375</v>
      </c>
      <c r="F225" s="19">
        <v>8.3333333333333343E-2</v>
      </c>
    </row>
    <row r="226" spans="1:6" x14ac:dyDescent="0.3">
      <c r="A226" s="19">
        <v>202</v>
      </c>
      <c r="B226" s="19">
        <v>42.692541303743212</v>
      </c>
      <c r="C226" s="19">
        <v>15.768997157795255</v>
      </c>
      <c r="E226" s="19">
        <v>18.104222821203955</v>
      </c>
      <c r="F226" s="19">
        <v>8.3340278356529712E-2</v>
      </c>
    </row>
    <row r="227" spans="1:6" x14ac:dyDescent="0.3">
      <c r="A227" s="19">
        <v>203</v>
      </c>
      <c r="B227" s="19">
        <v>39.048004966380105</v>
      </c>
      <c r="C227" s="19">
        <v>-39.048004966380105</v>
      </c>
      <c r="E227" s="19">
        <v>18.194070080862534</v>
      </c>
      <c r="F227" s="19">
        <v>8.5714285714285715E-2</v>
      </c>
    </row>
    <row r="228" spans="1:6" x14ac:dyDescent="0.3">
      <c r="A228" s="19">
        <v>204</v>
      </c>
      <c r="B228" s="19">
        <v>43.213189351937942</v>
      </c>
      <c r="C228" s="19">
        <v>-13.373189351937942</v>
      </c>
      <c r="E228" s="19">
        <v>18.283917340521114</v>
      </c>
      <c r="F228" s="19">
        <v>8.666666666666667E-2</v>
      </c>
    </row>
    <row r="229" spans="1:6" x14ac:dyDescent="0.3">
      <c r="A229" s="19">
        <v>205</v>
      </c>
      <c r="B229" s="19">
        <v>712.24593128216554</v>
      </c>
      <c r="C229" s="19">
        <v>-661.52426461549885</v>
      </c>
      <c r="E229" s="19">
        <v>18.373764600179694</v>
      </c>
      <c r="F229" s="19">
        <v>0.09</v>
      </c>
    </row>
    <row r="230" spans="1:6" x14ac:dyDescent="0.3">
      <c r="A230" s="19">
        <v>206</v>
      </c>
      <c r="B230" s="19">
        <v>47.899021785690508</v>
      </c>
      <c r="C230" s="19">
        <v>-31.649021785690508</v>
      </c>
      <c r="E230" s="19">
        <v>18.463611859838277</v>
      </c>
      <c r="F230" s="19">
        <v>9.0666666666666659E-2</v>
      </c>
    </row>
    <row r="231" spans="1:6" x14ac:dyDescent="0.3">
      <c r="A231" s="19">
        <v>207</v>
      </c>
      <c r="B231" s="19">
        <v>39.048004966380105</v>
      </c>
      <c r="C231" s="19">
        <v>-39.048004966380105</v>
      </c>
      <c r="E231" s="19">
        <v>18.553459119496857</v>
      </c>
      <c r="F231" s="19">
        <v>9.9009900990099015E-2</v>
      </c>
    </row>
    <row r="232" spans="1:6" x14ac:dyDescent="0.3">
      <c r="A232" s="19">
        <v>208</v>
      </c>
      <c r="B232" s="19">
        <v>45.816429592911589</v>
      </c>
      <c r="C232" s="19">
        <v>-30.602143878625874</v>
      </c>
      <c r="E232" s="19">
        <v>18.643306379155437</v>
      </c>
      <c r="F232" s="19">
        <v>0.1</v>
      </c>
    </row>
    <row r="233" spans="1:6" x14ac:dyDescent="0.3">
      <c r="A233" s="19">
        <v>209</v>
      </c>
      <c r="B233" s="19">
        <v>39.048004966380105</v>
      </c>
      <c r="C233" s="19">
        <v>-39.048004966380105</v>
      </c>
      <c r="E233" s="19">
        <v>18.733153638814017</v>
      </c>
      <c r="F233" s="19">
        <v>0.1</v>
      </c>
    </row>
    <row r="234" spans="1:6" x14ac:dyDescent="0.3">
      <c r="A234" s="19">
        <v>210</v>
      </c>
      <c r="B234" s="19">
        <v>39.048004966380105</v>
      </c>
      <c r="C234" s="19">
        <v>-39.048004966380105</v>
      </c>
      <c r="E234" s="19">
        <v>18.823000898472596</v>
      </c>
      <c r="F234" s="19">
        <v>0.1</v>
      </c>
    </row>
    <row r="235" spans="1:6" x14ac:dyDescent="0.3">
      <c r="A235" s="19">
        <v>211</v>
      </c>
      <c r="B235" s="19">
        <v>56.22939055680618</v>
      </c>
      <c r="C235" s="19">
        <v>-30.97939055680618</v>
      </c>
      <c r="E235" s="19">
        <v>18.91284815813118</v>
      </c>
      <c r="F235" s="19">
        <v>0.104</v>
      </c>
    </row>
    <row r="236" spans="1:6" x14ac:dyDescent="0.3">
      <c r="A236" s="19">
        <v>212</v>
      </c>
      <c r="B236" s="19">
        <v>45.29578154471686</v>
      </c>
      <c r="C236" s="19">
        <v>-0.69578154471685849</v>
      </c>
      <c r="E236" s="19">
        <v>19.002695417789759</v>
      </c>
      <c r="F236" s="19">
        <v>0.104</v>
      </c>
    </row>
    <row r="237" spans="1:6" x14ac:dyDescent="0.3">
      <c r="A237" s="19">
        <v>213</v>
      </c>
      <c r="B237" s="19">
        <v>39.568653014574835</v>
      </c>
      <c r="C237" s="19">
        <v>-39.552779998701816</v>
      </c>
      <c r="E237" s="19">
        <v>19.092542677448339</v>
      </c>
      <c r="F237" s="19">
        <v>0.106</v>
      </c>
    </row>
    <row r="238" spans="1:6" x14ac:dyDescent="0.3">
      <c r="A238" s="19">
        <v>214</v>
      </c>
      <c r="B238" s="19">
        <v>39.568653014574835</v>
      </c>
      <c r="C238" s="19">
        <v>-39.528653014574836</v>
      </c>
      <c r="E238" s="19">
        <v>19.182389937106919</v>
      </c>
      <c r="F238" s="19">
        <v>0.1111111111111111</v>
      </c>
    </row>
    <row r="239" spans="1:6" x14ac:dyDescent="0.3">
      <c r="A239" s="19">
        <v>215</v>
      </c>
      <c r="B239" s="19">
        <v>39.568653014574835</v>
      </c>
      <c r="C239" s="19">
        <v>-39.560653014574832</v>
      </c>
      <c r="E239" s="19">
        <v>19.272237196765499</v>
      </c>
      <c r="F239" s="19">
        <v>0.11655011655011654</v>
      </c>
    </row>
    <row r="240" spans="1:6" x14ac:dyDescent="0.3">
      <c r="A240" s="19">
        <v>216</v>
      </c>
      <c r="B240" s="19">
        <v>39.568653014574835</v>
      </c>
      <c r="C240" s="19">
        <v>-39.341380287302108</v>
      </c>
      <c r="E240" s="19">
        <v>19.362084456424078</v>
      </c>
      <c r="F240" s="19">
        <v>0.12</v>
      </c>
    </row>
    <row r="241" spans="1:6" x14ac:dyDescent="0.3">
      <c r="A241" s="19">
        <v>217</v>
      </c>
      <c r="B241" s="19">
        <v>82.782441014737401</v>
      </c>
      <c r="C241" s="19">
        <v>-27.084001014737396</v>
      </c>
      <c r="E241" s="19">
        <v>19.451931716082662</v>
      </c>
      <c r="F241" s="19">
        <v>0.125</v>
      </c>
    </row>
    <row r="242" spans="1:6" x14ac:dyDescent="0.3">
      <c r="A242" s="19">
        <v>218</v>
      </c>
      <c r="B242" s="19">
        <v>58.832630797779828</v>
      </c>
      <c r="C242" s="19">
        <v>-46.88963079777983</v>
      </c>
      <c r="E242" s="19">
        <v>19.541778975741241</v>
      </c>
      <c r="F242" s="19">
        <v>0.13749999999999998</v>
      </c>
    </row>
    <row r="243" spans="1:6" x14ac:dyDescent="0.3">
      <c r="A243" s="19">
        <v>219</v>
      </c>
      <c r="B243" s="19">
        <v>39.568653014574835</v>
      </c>
      <c r="C243" s="19">
        <v>-37.568653014574835</v>
      </c>
      <c r="E243" s="19">
        <v>19.631626235399821</v>
      </c>
      <c r="F243" s="19">
        <v>0.15</v>
      </c>
    </row>
    <row r="244" spans="1:6" x14ac:dyDescent="0.3">
      <c r="A244" s="19">
        <v>220</v>
      </c>
      <c r="B244" s="19">
        <v>78.617256629179565</v>
      </c>
      <c r="C244" s="19">
        <v>-60.987256629179562</v>
      </c>
      <c r="E244" s="19">
        <v>19.721473495058401</v>
      </c>
      <c r="F244" s="19">
        <v>0.155</v>
      </c>
    </row>
    <row r="245" spans="1:6" x14ac:dyDescent="0.3">
      <c r="A245" s="19">
        <v>221</v>
      </c>
      <c r="B245" s="19">
        <v>40.609949110964294</v>
      </c>
      <c r="C245" s="19">
        <v>-39.889949110964295</v>
      </c>
      <c r="E245" s="19">
        <v>19.811320754716981</v>
      </c>
      <c r="F245" s="19">
        <v>0.159</v>
      </c>
    </row>
    <row r="246" spans="1:6" x14ac:dyDescent="0.3">
      <c r="A246" s="19">
        <v>222</v>
      </c>
      <c r="B246" s="19">
        <v>39.048004966380105</v>
      </c>
      <c r="C246" s="19">
        <v>-39.048004966380105</v>
      </c>
      <c r="E246" s="19">
        <v>19.901168014375564</v>
      </c>
      <c r="F246" s="19">
        <v>0.16705882352941176</v>
      </c>
    </row>
    <row r="247" spans="1:6" x14ac:dyDescent="0.3">
      <c r="A247" s="19">
        <v>223</v>
      </c>
      <c r="B247" s="19">
        <v>40.089301062769565</v>
      </c>
      <c r="C247" s="19">
        <v>-27.089301062769565</v>
      </c>
      <c r="E247" s="19">
        <v>19.991015274034144</v>
      </c>
      <c r="F247" s="19">
        <v>0.17500000000000002</v>
      </c>
    </row>
    <row r="248" spans="1:6" x14ac:dyDescent="0.3">
      <c r="A248" s="19">
        <v>224</v>
      </c>
      <c r="B248" s="19">
        <v>39.048004966380105</v>
      </c>
      <c r="C248" s="19">
        <v>-39.048004966380105</v>
      </c>
      <c r="E248" s="19">
        <v>20.080862533692724</v>
      </c>
      <c r="F248" s="19">
        <v>0.18625</v>
      </c>
    </row>
    <row r="249" spans="1:6" x14ac:dyDescent="0.3">
      <c r="A249" s="19">
        <v>225</v>
      </c>
      <c r="B249" s="19">
        <v>39.048004966380105</v>
      </c>
      <c r="C249" s="19">
        <v>-39.048004966380105</v>
      </c>
      <c r="E249" s="19">
        <v>20.170709793351303</v>
      </c>
      <c r="F249" s="19">
        <v>0.19088937093275488</v>
      </c>
    </row>
    <row r="250" spans="1:6" x14ac:dyDescent="0.3">
      <c r="A250" s="19">
        <v>226</v>
      </c>
      <c r="B250" s="19">
        <v>39.048004966380105</v>
      </c>
      <c r="C250" s="19">
        <v>-39.048004966380105</v>
      </c>
      <c r="E250" s="19">
        <v>20.260557053009883</v>
      </c>
      <c r="F250" s="19">
        <v>0.2</v>
      </c>
    </row>
    <row r="251" spans="1:6" x14ac:dyDescent="0.3">
      <c r="A251" s="19">
        <v>227</v>
      </c>
      <c r="B251" s="19">
        <v>40.089301062769565</v>
      </c>
      <c r="C251" s="19">
        <v>-39.227232097252326</v>
      </c>
      <c r="E251" s="19">
        <v>20.350404312668463</v>
      </c>
      <c r="F251" s="19">
        <v>0.2</v>
      </c>
    </row>
    <row r="252" spans="1:6" x14ac:dyDescent="0.3">
      <c r="A252" s="19">
        <v>228</v>
      </c>
      <c r="B252" s="19">
        <v>39.048004966380105</v>
      </c>
      <c r="C252" s="19">
        <v>-39.048004966380105</v>
      </c>
      <c r="E252" s="19">
        <v>20.440251572327046</v>
      </c>
      <c r="F252" s="19">
        <v>0.2</v>
      </c>
    </row>
    <row r="253" spans="1:6" x14ac:dyDescent="0.3">
      <c r="A253" s="19">
        <v>229</v>
      </c>
      <c r="B253" s="19">
        <v>39.048004966380105</v>
      </c>
      <c r="C253" s="19">
        <v>-39.048004966380105</v>
      </c>
      <c r="E253" s="19">
        <v>20.530098831985626</v>
      </c>
      <c r="F253" s="19">
        <v>0.2</v>
      </c>
    </row>
    <row r="254" spans="1:6" x14ac:dyDescent="0.3">
      <c r="A254" s="19">
        <v>230</v>
      </c>
      <c r="B254" s="19">
        <v>39.048004966380105</v>
      </c>
      <c r="C254" s="19">
        <v>-39.048004966380105</v>
      </c>
      <c r="E254" s="19">
        <v>20.619946091644206</v>
      </c>
      <c r="F254" s="19">
        <v>0.20500000000000002</v>
      </c>
    </row>
    <row r="255" spans="1:6" x14ac:dyDescent="0.3">
      <c r="A255" s="19">
        <v>231</v>
      </c>
      <c r="B255" s="19">
        <v>40.089301062769565</v>
      </c>
      <c r="C255" s="19">
        <v>-39.689301062769566</v>
      </c>
      <c r="E255" s="19">
        <v>20.709793351302785</v>
      </c>
      <c r="F255" s="19">
        <v>0.21649484536082475</v>
      </c>
    </row>
    <row r="256" spans="1:6" x14ac:dyDescent="0.3">
      <c r="A256" s="19">
        <v>232</v>
      </c>
      <c r="B256" s="19">
        <v>39.048004966380105</v>
      </c>
      <c r="C256" s="19">
        <v>-39.048004966380105</v>
      </c>
      <c r="E256" s="19">
        <v>20.799640610961365</v>
      </c>
      <c r="F256" s="19">
        <v>0.22599999999999998</v>
      </c>
    </row>
    <row r="257" spans="1:6" x14ac:dyDescent="0.3">
      <c r="A257" s="19">
        <v>233</v>
      </c>
      <c r="B257" s="19">
        <v>42.692541303743212</v>
      </c>
      <c r="C257" s="19">
        <v>-39.942541303743212</v>
      </c>
      <c r="E257" s="19">
        <v>20.889487870619948</v>
      </c>
      <c r="F257" s="19">
        <v>0.22727272727272727</v>
      </c>
    </row>
    <row r="258" spans="1:6" x14ac:dyDescent="0.3">
      <c r="A258" s="19">
        <v>234</v>
      </c>
      <c r="B258" s="19">
        <v>39.048004966380105</v>
      </c>
      <c r="C258" s="19">
        <v>-39.048004966380105</v>
      </c>
      <c r="E258" s="19">
        <v>20.979335130278528</v>
      </c>
      <c r="F258" s="19">
        <v>0.26666666666666666</v>
      </c>
    </row>
    <row r="259" spans="1:6" x14ac:dyDescent="0.3">
      <c r="A259" s="19">
        <v>235</v>
      </c>
      <c r="B259" s="19">
        <v>41.651245207353753</v>
      </c>
      <c r="C259" s="19">
        <v>-1.5512452073537517</v>
      </c>
      <c r="E259" s="19">
        <v>21.069182389937108</v>
      </c>
      <c r="F259" s="19">
        <v>0.26711185308848079</v>
      </c>
    </row>
    <row r="260" spans="1:6" x14ac:dyDescent="0.3">
      <c r="A260" s="19">
        <v>236</v>
      </c>
      <c r="B260" s="19">
        <v>39.048004966380105</v>
      </c>
      <c r="C260" s="19">
        <v>-39.048004966380105</v>
      </c>
      <c r="E260" s="19">
        <v>21.159029649595688</v>
      </c>
      <c r="F260" s="19">
        <v>0.26737967914438499</v>
      </c>
    </row>
    <row r="261" spans="1:6" x14ac:dyDescent="0.3">
      <c r="A261" s="19">
        <v>237</v>
      </c>
      <c r="B261" s="19">
        <v>39.048004966380105</v>
      </c>
      <c r="C261" s="19">
        <v>-39.048004966380105</v>
      </c>
      <c r="E261" s="19">
        <v>21.248876909254268</v>
      </c>
      <c r="F261" s="19">
        <v>0.27454545454545454</v>
      </c>
    </row>
    <row r="262" spans="1:6" x14ac:dyDescent="0.3">
      <c r="A262" s="19">
        <v>238</v>
      </c>
      <c r="B262" s="19">
        <v>39.568653014574835</v>
      </c>
      <c r="C262" s="19">
        <v>-39.235319681241499</v>
      </c>
      <c r="E262" s="19">
        <v>21.338724168912851</v>
      </c>
      <c r="F262" s="19">
        <v>0.28667813379201834</v>
      </c>
    </row>
    <row r="263" spans="1:6" x14ac:dyDescent="0.3">
      <c r="A263" s="19">
        <v>239</v>
      </c>
      <c r="B263" s="19">
        <v>39.048004966380105</v>
      </c>
      <c r="C263" s="19">
        <v>-39.048004966380105</v>
      </c>
      <c r="E263" s="19">
        <v>21.428571428571431</v>
      </c>
      <c r="F263" s="19">
        <v>0.29411764705882354</v>
      </c>
    </row>
    <row r="264" spans="1:6" x14ac:dyDescent="0.3">
      <c r="A264" s="19">
        <v>240</v>
      </c>
      <c r="B264" s="19">
        <v>41.651245207353753</v>
      </c>
      <c r="C264" s="19">
        <v>-16.651245207353753</v>
      </c>
      <c r="E264" s="19">
        <v>21.51841868823001</v>
      </c>
      <c r="F264" s="19">
        <v>0.29411764705882354</v>
      </c>
    </row>
    <row r="265" spans="1:6" x14ac:dyDescent="0.3">
      <c r="A265" s="19">
        <v>241</v>
      </c>
      <c r="B265" s="19">
        <v>110.37678756905807</v>
      </c>
      <c r="C265" s="19">
        <v>-2.7426542357247286</v>
      </c>
      <c r="E265" s="19">
        <v>21.60826594788859</v>
      </c>
      <c r="F265" s="19">
        <v>0.3</v>
      </c>
    </row>
    <row r="266" spans="1:6" x14ac:dyDescent="0.3">
      <c r="A266" s="19">
        <v>242</v>
      </c>
      <c r="B266" s="19">
        <v>234.81167108759843</v>
      </c>
      <c r="C266" s="19">
        <v>-122.17430845023578</v>
      </c>
      <c r="E266" s="19">
        <v>21.69811320754717</v>
      </c>
      <c r="F266" s="19">
        <v>0.30199999999999999</v>
      </c>
    </row>
    <row r="267" spans="1:6" x14ac:dyDescent="0.3">
      <c r="A267" s="19">
        <v>243</v>
      </c>
      <c r="B267" s="19">
        <v>144.21891070171552</v>
      </c>
      <c r="C267" s="19">
        <v>-30.757372240177062</v>
      </c>
      <c r="E267" s="19">
        <v>21.78796046720575</v>
      </c>
      <c r="F267" s="19">
        <v>0.30499999999999999</v>
      </c>
    </row>
    <row r="268" spans="1:6" x14ac:dyDescent="0.3">
      <c r="A268" s="19">
        <v>244</v>
      </c>
      <c r="B268" s="19">
        <v>209.82056477425141</v>
      </c>
      <c r="C268" s="19">
        <v>-107.22856477425141</v>
      </c>
      <c r="E268" s="19">
        <v>21.877807726864333</v>
      </c>
      <c r="F268" s="19">
        <v>0.31</v>
      </c>
    </row>
    <row r="269" spans="1:6" x14ac:dyDescent="0.3">
      <c r="A269" s="19">
        <v>245</v>
      </c>
      <c r="B269" s="19">
        <v>82.782441014737401</v>
      </c>
      <c r="C269" s="19">
        <v>30.974701842405466</v>
      </c>
      <c r="E269" s="19">
        <v>21.967654986522913</v>
      </c>
      <c r="F269" s="19">
        <v>0.31818181818181818</v>
      </c>
    </row>
    <row r="270" spans="1:6" x14ac:dyDescent="0.3">
      <c r="A270" s="19">
        <v>246</v>
      </c>
      <c r="B270" s="19">
        <v>89.030217593074156</v>
      </c>
      <c r="C270" s="19">
        <v>14.689782406925829</v>
      </c>
      <c r="E270" s="19">
        <v>22.057502246181492</v>
      </c>
      <c r="F270" s="19">
        <v>0.33333333333333337</v>
      </c>
    </row>
    <row r="271" spans="1:6" x14ac:dyDescent="0.3">
      <c r="A271" s="19">
        <v>247</v>
      </c>
      <c r="B271" s="19">
        <v>155.15251971380482</v>
      </c>
      <c r="C271" s="19">
        <v>150.30748028619522</v>
      </c>
      <c r="E271" s="19">
        <v>22.147349505840072</v>
      </c>
      <c r="F271" s="19">
        <v>0.33333333333333337</v>
      </c>
    </row>
    <row r="272" spans="1:6" x14ac:dyDescent="0.3">
      <c r="A272" s="19">
        <v>248</v>
      </c>
      <c r="B272" s="19">
        <v>71.328183954453351</v>
      </c>
      <c r="C272" s="19">
        <v>62.771816045546643</v>
      </c>
      <c r="E272" s="19">
        <v>22.237196765498652</v>
      </c>
      <c r="F272" s="19">
        <v>0.33999999999999997</v>
      </c>
    </row>
    <row r="273" spans="1:6" x14ac:dyDescent="0.3">
      <c r="A273" s="19">
        <v>249</v>
      </c>
      <c r="B273" s="19">
        <v>115.06262000281063</v>
      </c>
      <c r="C273" s="19">
        <v>-13.729678826340049</v>
      </c>
      <c r="E273" s="19">
        <v>22.327044025157235</v>
      </c>
      <c r="F273" s="19">
        <v>0.35000000000000003</v>
      </c>
    </row>
    <row r="274" spans="1:6" x14ac:dyDescent="0.3">
      <c r="A274" s="19">
        <v>250</v>
      </c>
      <c r="B274" s="19">
        <v>161.40029629214158</v>
      </c>
      <c r="C274" s="19">
        <v>-48.480296292141574</v>
      </c>
      <c r="E274" s="19">
        <v>22.416891284815815</v>
      </c>
      <c r="F274" s="19">
        <v>0.35714285714285715</v>
      </c>
    </row>
    <row r="275" spans="1:6" x14ac:dyDescent="0.3">
      <c r="A275" s="19">
        <v>251</v>
      </c>
      <c r="B275" s="19">
        <v>266.57120202747694</v>
      </c>
      <c r="C275" s="19">
        <v>-160.9878686941436</v>
      </c>
      <c r="E275" s="19">
        <v>22.506738544474395</v>
      </c>
      <c r="F275" s="19">
        <v>0.36666666666666664</v>
      </c>
    </row>
    <row r="276" spans="1:6" x14ac:dyDescent="0.3">
      <c r="A276" s="19">
        <v>252</v>
      </c>
      <c r="B276" s="19">
        <v>79.13790467737428</v>
      </c>
      <c r="C276" s="19">
        <v>46.433523894054304</v>
      </c>
      <c r="E276" s="19">
        <v>22.596585804132975</v>
      </c>
      <c r="F276" s="19">
        <v>0.375</v>
      </c>
    </row>
    <row r="277" spans="1:6" x14ac:dyDescent="0.3">
      <c r="A277" s="19">
        <v>253</v>
      </c>
      <c r="B277" s="19">
        <v>95.27799417141091</v>
      </c>
      <c r="C277" s="19">
        <v>89.282005828589092</v>
      </c>
      <c r="E277" s="19">
        <v>22.686433063791554</v>
      </c>
      <c r="F277" s="19">
        <v>0.38925389253892539</v>
      </c>
    </row>
    <row r="278" spans="1:6" x14ac:dyDescent="0.3">
      <c r="A278" s="19">
        <v>254</v>
      </c>
      <c r="B278" s="19">
        <v>42.692541303743212</v>
      </c>
      <c r="C278" s="19">
        <v>58.040792029590136</v>
      </c>
      <c r="E278" s="19">
        <v>22.776280323450134</v>
      </c>
      <c r="F278" s="19">
        <v>0.39333333333333331</v>
      </c>
    </row>
    <row r="279" spans="1:6" x14ac:dyDescent="0.3">
      <c r="A279" s="19">
        <v>255</v>
      </c>
      <c r="B279" s="19">
        <v>202.53149209952522</v>
      </c>
      <c r="C279" s="19">
        <v>-85.584242099525227</v>
      </c>
      <c r="E279" s="19">
        <v>22.866127583108717</v>
      </c>
      <c r="F279" s="19">
        <v>0.4</v>
      </c>
    </row>
    <row r="280" spans="1:6" x14ac:dyDescent="0.3">
      <c r="A280" s="19">
        <v>256</v>
      </c>
      <c r="B280" s="19">
        <v>136.92983802698927</v>
      </c>
      <c r="C280" s="19">
        <v>-30.196588026989275</v>
      </c>
      <c r="E280" s="19">
        <v>22.955974842767297</v>
      </c>
      <c r="F280" s="19">
        <v>0.4</v>
      </c>
    </row>
    <row r="281" spans="1:6" x14ac:dyDescent="0.3">
      <c r="A281" s="19">
        <v>257</v>
      </c>
      <c r="B281" s="19">
        <v>182.22621821993079</v>
      </c>
      <c r="C281" s="19">
        <v>-43.126218219930792</v>
      </c>
      <c r="E281" s="19">
        <v>23.045822102425877</v>
      </c>
      <c r="F281" s="19">
        <v>0.4</v>
      </c>
    </row>
    <row r="282" spans="1:6" x14ac:dyDescent="0.3">
      <c r="A282" s="19">
        <v>258</v>
      </c>
      <c r="B282" s="19">
        <v>330.61091195542872</v>
      </c>
      <c r="C282" s="19">
        <v>-223.88442624114299</v>
      </c>
      <c r="E282" s="19">
        <v>23.135669362084457</v>
      </c>
      <c r="F282" s="19">
        <v>0.40666666666666662</v>
      </c>
    </row>
    <row r="283" spans="1:6" x14ac:dyDescent="0.3">
      <c r="A283" s="19">
        <v>259</v>
      </c>
      <c r="B283" s="19">
        <v>397.2538621243541</v>
      </c>
      <c r="C283" s="19">
        <v>-206.11386212435411</v>
      </c>
      <c r="E283" s="19">
        <v>23.225516621743036</v>
      </c>
      <c r="F283" s="19">
        <v>0.41666666666666669</v>
      </c>
    </row>
    <row r="284" spans="1:6" x14ac:dyDescent="0.3">
      <c r="A284" s="19">
        <v>260</v>
      </c>
      <c r="B284" s="19">
        <v>529.49846636581537</v>
      </c>
      <c r="C284" s="19">
        <v>-397.56057303248201</v>
      </c>
      <c r="E284" s="19">
        <v>23.31536388140162</v>
      </c>
      <c r="F284" s="19">
        <v>0.42</v>
      </c>
    </row>
    <row r="285" spans="1:6" x14ac:dyDescent="0.3">
      <c r="A285" s="19">
        <v>261</v>
      </c>
      <c r="B285" s="19">
        <v>84.865033207516319</v>
      </c>
      <c r="C285" s="19">
        <v>21.534966792483687</v>
      </c>
      <c r="E285" s="19">
        <v>23.4052111410602</v>
      </c>
      <c r="F285" s="19">
        <v>0.42399999999999999</v>
      </c>
    </row>
    <row r="286" spans="1:6" x14ac:dyDescent="0.3">
      <c r="A286" s="19">
        <v>262</v>
      </c>
      <c r="B286" s="19">
        <v>153.59057556922062</v>
      </c>
      <c r="C286" s="19">
        <v>-46.190575569220613</v>
      </c>
      <c r="E286" s="19">
        <v>23.495058400718779</v>
      </c>
      <c r="F286" s="19">
        <v>0.42599999999999999</v>
      </c>
    </row>
    <row r="287" spans="1:6" x14ac:dyDescent="0.3">
      <c r="A287" s="19">
        <v>263</v>
      </c>
      <c r="B287" s="19">
        <v>114.5419719546159</v>
      </c>
      <c r="C287" s="19">
        <v>125.4580280453841</v>
      </c>
      <c r="E287" s="19">
        <v>23.584905660377359</v>
      </c>
      <c r="F287" s="19">
        <v>0.43166666666666664</v>
      </c>
    </row>
    <row r="288" spans="1:6" x14ac:dyDescent="0.3">
      <c r="A288" s="19">
        <v>264</v>
      </c>
      <c r="B288" s="19">
        <v>540.43207537790477</v>
      </c>
      <c r="C288" s="19">
        <v>-422.35099537790478</v>
      </c>
      <c r="E288" s="19">
        <v>23.674752920035939</v>
      </c>
      <c r="F288" s="19">
        <v>0.43333333333333329</v>
      </c>
    </row>
    <row r="289" spans="1:6" x14ac:dyDescent="0.3">
      <c r="A289" s="19">
        <v>265</v>
      </c>
      <c r="B289" s="19">
        <v>86.426977352100494</v>
      </c>
      <c r="C289" s="19">
        <v>31.773022647899495</v>
      </c>
      <c r="E289" s="19">
        <v>23.764600179694519</v>
      </c>
      <c r="F289" s="19">
        <v>0.43939393939393934</v>
      </c>
    </row>
    <row r="290" spans="1:6" x14ac:dyDescent="0.3">
      <c r="A290" s="19">
        <v>266</v>
      </c>
      <c r="B290" s="19">
        <v>69.245591761674433</v>
      </c>
      <c r="C290" s="19">
        <v>41.854408238325561</v>
      </c>
      <c r="E290" s="19">
        <v>23.854447439353102</v>
      </c>
      <c r="F290" s="19">
        <v>0.44999999999999996</v>
      </c>
    </row>
    <row r="291" spans="1:6" x14ac:dyDescent="0.3">
      <c r="A291" s="19">
        <v>267</v>
      </c>
      <c r="B291" s="19">
        <v>57.791334701390369</v>
      </c>
      <c r="C291" s="19">
        <v>87.708665298609631</v>
      </c>
      <c r="E291" s="19">
        <v>23.944294699011682</v>
      </c>
      <c r="F291" s="19">
        <v>0.46699999999999997</v>
      </c>
    </row>
    <row r="292" spans="1:6" x14ac:dyDescent="0.3">
      <c r="A292" s="19">
        <v>268</v>
      </c>
      <c r="B292" s="19">
        <v>124.95493291851049</v>
      </c>
      <c r="C292" s="19">
        <v>6.6738995687991718</v>
      </c>
      <c r="E292" s="19">
        <v>24.034141958670261</v>
      </c>
      <c r="F292" s="19">
        <v>0.49199999999999999</v>
      </c>
    </row>
    <row r="293" spans="1:6" x14ac:dyDescent="0.3">
      <c r="A293" s="19">
        <v>269</v>
      </c>
      <c r="B293" s="19">
        <v>96.839938315995099</v>
      </c>
      <c r="C293" s="19">
        <v>14.560061684004907</v>
      </c>
      <c r="E293" s="19">
        <v>24.123989218328841</v>
      </c>
      <c r="F293" s="19">
        <v>0.5</v>
      </c>
    </row>
    <row r="294" spans="1:6" x14ac:dyDescent="0.3">
      <c r="A294" s="19">
        <v>270</v>
      </c>
      <c r="B294" s="19">
        <v>870.00228988516858</v>
      </c>
      <c r="C294" s="19">
        <v>-722.76851988516864</v>
      </c>
      <c r="E294" s="19">
        <v>24.213836477987421</v>
      </c>
      <c r="F294" s="19">
        <v>0.5</v>
      </c>
    </row>
    <row r="295" spans="1:6" x14ac:dyDescent="0.3">
      <c r="A295" s="19">
        <v>271</v>
      </c>
      <c r="B295" s="19">
        <v>70.807535906258607</v>
      </c>
      <c r="C295" s="19">
        <v>81.801159745915299</v>
      </c>
      <c r="E295" s="19">
        <v>24.303683737646004</v>
      </c>
      <c r="F295" s="19">
        <v>0.51</v>
      </c>
    </row>
    <row r="296" spans="1:6" x14ac:dyDescent="0.3">
      <c r="A296" s="19">
        <v>272</v>
      </c>
      <c r="B296" s="19">
        <v>188.47399479826754</v>
      </c>
      <c r="C296" s="19">
        <v>-83.793994798267548</v>
      </c>
      <c r="E296" s="19">
        <v>24.393530997304584</v>
      </c>
      <c r="F296" s="19">
        <v>0.52</v>
      </c>
    </row>
    <row r="297" spans="1:6" x14ac:dyDescent="0.3">
      <c r="A297" s="19">
        <v>273</v>
      </c>
      <c r="B297" s="19">
        <v>72.890128099037526</v>
      </c>
      <c r="C297" s="19">
        <v>104.54353856762916</v>
      </c>
      <c r="E297" s="19">
        <v>24.483378256963164</v>
      </c>
      <c r="F297" s="19">
        <v>0.53333333333333333</v>
      </c>
    </row>
    <row r="298" spans="1:6" x14ac:dyDescent="0.3">
      <c r="A298" s="19">
        <v>274</v>
      </c>
      <c r="B298" s="19">
        <v>100.48447465335821</v>
      </c>
      <c r="C298" s="19">
        <v>7.2913253466417984</v>
      </c>
      <c r="E298" s="19">
        <v>24.573225516621743</v>
      </c>
      <c r="F298" s="19">
        <v>0.55555555555555558</v>
      </c>
    </row>
    <row r="299" spans="1:6" x14ac:dyDescent="0.3">
      <c r="A299" s="19">
        <v>275</v>
      </c>
      <c r="B299" s="19">
        <v>97.881234412384558</v>
      </c>
      <c r="C299" s="19">
        <v>58.118765587615442</v>
      </c>
      <c r="E299" s="19">
        <v>24.663072776280323</v>
      </c>
      <c r="F299" s="19">
        <v>0.55999999999999994</v>
      </c>
    </row>
    <row r="300" spans="1:6" x14ac:dyDescent="0.3">
      <c r="A300" s="19">
        <v>276</v>
      </c>
      <c r="B300" s="19">
        <v>211.90315696703033</v>
      </c>
      <c r="C300" s="19">
        <v>-103.50815696703033</v>
      </c>
      <c r="E300" s="19">
        <v>24.752920035938903</v>
      </c>
      <c r="F300" s="19">
        <v>0.55999999999999994</v>
      </c>
    </row>
    <row r="301" spans="1:6" x14ac:dyDescent="0.3">
      <c r="A301" s="19">
        <v>277</v>
      </c>
      <c r="B301" s="19">
        <v>71.328183954453351</v>
      </c>
      <c r="C301" s="19">
        <v>76.271816045546643</v>
      </c>
      <c r="E301" s="19">
        <v>24.842767295597486</v>
      </c>
      <c r="F301" s="19">
        <v>0.55999999999999994</v>
      </c>
    </row>
    <row r="302" spans="1:6" x14ac:dyDescent="0.3">
      <c r="A302" s="19">
        <v>278</v>
      </c>
      <c r="B302" s="19">
        <v>534.18429879956796</v>
      </c>
      <c r="C302" s="19">
        <v>-423.80276033802949</v>
      </c>
      <c r="E302" s="19">
        <v>24.932614555256066</v>
      </c>
      <c r="F302" s="19">
        <v>0.57499999999999996</v>
      </c>
    </row>
    <row r="303" spans="1:6" x14ac:dyDescent="0.3">
      <c r="A303" s="19">
        <v>279</v>
      </c>
      <c r="B303" s="19">
        <v>255.11694496719292</v>
      </c>
      <c r="C303" s="19">
        <v>-104.76879681904478</v>
      </c>
      <c r="E303" s="19">
        <v>25.022461814914646</v>
      </c>
      <c r="F303" s="19">
        <v>0.6</v>
      </c>
    </row>
    <row r="304" spans="1:6" x14ac:dyDescent="0.3">
      <c r="A304" s="19">
        <v>280</v>
      </c>
      <c r="B304" s="19">
        <v>197.84565966577264</v>
      </c>
      <c r="C304" s="19">
        <v>-40.527365548125573</v>
      </c>
      <c r="E304" s="19">
        <v>25.112309074573226</v>
      </c>
      <c r="F304" s="19">
        <v>0.64102564102564097</v>
      </c>
    </row>
    <row r="305" spans="1:6" x14ac:dyDescent="0.3">
      <c r="A305" s="19">
        <v>281</v>
      </c>
      <c r="B305" s="19">
        <v>1152.7141800549068</v>
      </c>
      <c r="C305" s="19">
        <v>-996.57018005490681</v>
      </c>
      <c r="E305" s="19">
        <v>25.202156334231805</v>
      </c>
      <c r="F305" s="19">
        <v>0.6696428571428571</v>
      </c>
    </row>
    <row r="306" spans="1:6" x14ac:dyDescent="0.3">
      <c r="A306" s="19">
        <v>282</v>
      </c>
      <c r="B306" s="19">
        <v>80.179200773763739</v>
      </c>
      <c r="C306" s="19">
        <v>40.408435589872624</v>
      </c>
      <c r="E306" s="19">
        <v>25.292003593890389</v>
      </c>
      <c r="F306" s="19">
        <v>0.68631863186318631</v>
      </c>
    </row>
    <row r="307" spans="1:6" x14ac:dyDescent="0.3">
      <c r="A307" s="19">
        <v>283</v>
      </c>
      <c r="B307" s="19">
        <v>132.24400559323669</v>
      </c>
      <c r="C307" s="19">
        <v>-31.05511670434781</v>
      </c>
      <c r="E307" s="19">
        <v>25.381850853548968</v>
      </c>
      <c r="F307" s="19">
        <v>0.70000000000000007</v>
      </c>
    </row>
    <row r="308" spans="1:6" x14ac:dyDescent="0.3">
      <c r="A308" s="19">
        <v>284</v>
      </c>
      <c r="B308" s="19">
        <v>144.21891070171552</v>
      </c>
      <c r="C308" s="19">
        <v>-29.946410701715521</v>
      </c>
      <c r="E308" s="19">
        <v>25.471698113207548</v>
      </c>
      <c r="F308" s="19">
        <v>0.70000000000000007</v>
      </c>
    </row>
    <row r="309" spans="1:6" x14ac:dyDescent="0.3">
      <c r="A309" s="19">
        <v>285</v>
      </c>
      <c r="B309" s="19">
        <v>434.74052159437463</v>
      </c>
      <c r="C309" s="19">
        <v>-330.11437159437463</v>
      </c>
      <c r="E309" s="19">
        <v>25.561545372866128</v>
      </c>
      <c r="F309" s="19">
        <v>0.70000000000000007</v>
      </c>
    </row>
    <row r="310" spans="1:6" x14ac:dyDescent="0.3">
      <c r="A310" s="19">
        <v>286</v>
      </c>
      <c r="B310" s="19">
        <v>332.17285610001289</v>
      </c>
      <c r="C310" s="19">
        <v>-103.34778467144147</v>
      </c>
      <c r="E310" s="19">
        <v>25.651392632524708</v>
      </c>
      <c r="F310" s="19">
        <v>0.7155635062611807</v>
      </c>
    </row>
    <row r="311" spans="1:6" x14ac:dyDescent="0.3">
      <c r="A311" s="19">
        <v>287</v>
      </c>
      <c r="B311" s="19">
        <v>109.33549147266861</v>
      </c>
      <c r="C311" s="19">
        <v>-0.1821581393352858</v>
      </c>
      <c r="E311" s="19">
        <v>25.741239892183291</v>
      </c>
      <c r="F311" s="19">
        <v>0.71799999999999997</v>
      </c>
    </row>
    <row r="312" spans="1:6" x14ac:dyDescent="0.3">
      <c r="A312" s="19">
        <v>288</v>
      </c>
      <c r="B312" s="19">
        <v>190.03593894285171</v>
      </c>
      <c r="C312" s="19">
        <v>-13.735938942851732</v>
      </c>
      <c r="E312" s="19">
        <v>25.831087151841871</v>
      </c>
      <c r="F312" s="19">
        <v>0.72</v>
      </c>
    </row>
    <row r="313" spans="1:6" x14ac:dyDescent="0.3">
      <c r="A313" s="19">
        <v>289</v>
      </c>
      <c r="B313" s="19">
        <v>271.77768250942427</v>
      </c>
      <c r="C313" s="19">
        <v>-168.56706250942426</v>
      </c>
      <c r="E313" s="19">
        <v>25.920934411500451</v>
      </c>
      <c r="F313" s="19">
        <v>0.75</v>
      </c>
    </row>
    <row r="314" spans="1:6" x14ac:dyDescent="0.3">
      <c r="A314" s="19">
        <v>290</v>
      </c>
      <c r="B314" s="19">
        <v>159.83835214755737</v>
      </c>
      <c r="C314" s="19">
        <v>-55.018352147557366</v>
      </c>
      <c r="E314" s="19">
        <v>26.01078167115903</v>
      </c>
      <c r="F314" s="19">
        <v>0.76</v>
      </c>
    </row>
    <row r="315" spans="1:6" x14ac:dyDescent="0.3">
      <c r="A315" s="19">
        <v>291</v>
      </c>
      <c r="B315" s="19">
        <v>126.51687706309468</v>
      </c>
      <c r="C315" s="19">
        <v>-19.83243261865023</v>
      </c>
      <c r="E315" s="19">
        <v>26.10062893081761</v>
      </c>
      <c r="F315" s="19">
        <v>0.76500000000000001</v>
      </c>
    </row>
    <row r="316" spans="1:6" x14ac:dyDescent="0.3">
      <c r="A316" s="19">
        <v>292</v>
      </c>
      <c r="B316" s="19">
        <v>105.6909551353055</v>
      </c>
      <c r="C316" s="19">
        <v>14.329044864694495</v>
      </c>
      <c r="E316" s="19">
        <v>26.19047619047619</v>
      </c>
      <c r="F316" s="19">
        <v>0.79200000000000004</v>
      </c>
    </row>
    <row r="317" spans="1:6" x14ac:dyDescent="0.3">
      <c r="A317" s="19">
        <v>293</v>
      </c>
      <c r="B317" s="19">
        <v>295.72749272638185</v>
      </c>
      <c r="C317" s="19">
        <v>-194.22055939304852</v>
      </c>
      <c r="E317" s="19">
        <v>26.280323450134773</v>
      </c>
      <c r="F317" s="19">
        <v>0.79600000000000004</v>
      </c>
    </row>
    <row r="318" spans="1:6" x14ac:dyDescent="0.3">
      <c r="A318" s="19">
        <v>294</v>
      </c>
      <c r="B318" s="19">
        <v>107.25289927988969</v>
      </c>
      <c r="C318" s="19">
        <v>-5.8682838952743026</v>
      </c>
      <c r="E318" s="19">
        <v>26.370170709793353</v>
      </c>
      <c r="F318" s="19">
        <v>0.79909090909090907</v>
      </c>
    </row>
    <row r="319" spans="1:6" x14ac:dyDescent="0.3">
      <c r="A319" s="19">
        <v>295</v>
      </c>
      <c r="B319" s="19">
        <v>65.080407376116597</v>
      </c>
      <c r="C319" s="19">
        <v>34.919592623883403</v>
      </c>
      <c r="E319" s="19">
        <v>26.460017969451933</v>
      </c>
      <c r="F319" s="19">
        <v>0.8</v>
      </c>
    </row>
    <row r="320" spans="1:6" x14ac:dyDescent="0.3">
      <c r="A320" s="19">
        <v>296</v>
      </c>
      <c r="B320" s="19">
        <v>385.27895701587533</v>
      </c>
      <c r="C320" s="19">
        <v>-252.16983701587534</v>
      </c>
      <c r="E320" s="19">
        <v>26.549865229110512</v>
      </c>
      <c r="F320" s="19">
        <v>0.8</v>
      </c>
    </row>
    <row r="321" spans="1:6" x14ac:dyDescent="0.3">
      <c r="A321" s="19">
        <v>297</v>
      </c>
      <c r="B321" s="19">
        <v>106.21160318350023</v>
      </c>
      <c r="C321" s="19">
        <v>12.514596816499775</v>
      </c>
      <c r="E321" s="19">
        <v>26.639712488769092</v>
      </c>
      <c r="F321" s="19">
        <v>0.8</v>
      </c>
    </row>
    <row r="322" spans="1:6" x14ac:dyDescent="0.3">
      <c r="A322" s="19">
        <v>298</v>
      </c>
      <c r="B322" s="19">
        <v>112.98002781003171</v>
      </c>
      <c r="C322" s="19">
        <v>-12.340027810031714</v>
      </c>
      <c r="E322" s="19">
        <v>26.729559748427675</v>
      </c>
      <c r="F322" s="19">
        <v>0.8125</v>
      </c>
    </row>
    <row r="323" spans="1:6" x14ac:dyDescent="0.3">
      <c r="A323" s="19">
        <v>299</v>
      </c>
      <c r="B323" s="19">
        <v>1307.3466503687416</v>
      </c>
      <c r="C323" s="19">
        <v>-1198.4142376703289</v>
      </c>
      <c r="E323" s="19">
        <v>26.819407008086255</v>
      </c>
      <c r="F323" s="19">
        <v>0.82000000000000006</v>
      </c>
    </row>
    <row r="324" spans="1:6" x14ac:dyDescent="0.3">
      <c r="A324" s="19">
        <v>300</v>
      </c>
      <c r="B324" s="19">
        <v>166.08612872589413</v>
      </c>
      <c r="C324" s="19">
        <v>12.866371274105887</v>
      </c>
      <c r="E324" s="19">
        <v>26.909254267744835</v>
      </c>
      <c r="F324" s="19">
        <v>0.82000000000000006</v>
      </c>
    </row>
    <row r="325" spans="1:6" x14ac:dyDescent="0.3">
      <c r="A325" s="19">
        <v>301</v>
      </c>
      <c r="B325" s="19">
        <v>194.20112332840955</v>
      </c>
      <c r="C325" s="19">
        <v>-92.478483328409553</v>
      </c>
      <c r="E325" s="19">
        <v>26.999101527403415</v>
      </c>
      <c r="F325" s="19">
        <v>0.84</v>
      </c>
    </row>
    <row r="326" spans="1:6" x14ac:dyDescent="0.3">
      <c r="A326" s="19">
        <v>302</v>
      </c>
      <c r="B326" s="19">
        <v>169.73066506325722</v>
      </c>
      <c r="C326" s="19">
        <v>-50.995665063257235</v>
      </c>
      <c r="E326" s="19">
        <v>27.088948787061994</v>
      </c>
      <c r="F326" s="19">
        <v>0.85129023676509719</v>
      </c>
    </row>
    <row r="327" spans="1:6" x14ac:dyDescent="0.3">
      <c r="A327" s="19">
        <v>303</v>
      </c>
      <c r="B327" s="19">
        <v>95.27799417141091</v>
      </c>
      <c r="C327" s="19">
        <v>5.1820058285890838</v>
      </c>
      <c r="E327" s="19">
        <v>27.178796046720574</v>
      </c>
      <c r="F327" s="19">
        <v>0.85142857142857142</v>
      </c>
    </row>
    <row r="328" spans="1:6" x14ac:dyDescent="0.3">
      <c r="A328" s="19">
        <v>304</v>
      </c>
      <c r="B328" s="19">
        <v>81.741144918347942</v>
      </c>
      <c r="C328" s="19">
        <v>55.725521748318727</v>
      </c>
      <c r="E328" s="19">
        <v>27.268643306379158</v>
      </c>
      <c r="F328" s="19">
        <v>0.85714285714285721</v>
      </c>
    </row>
    <row r="329" spans="1:6" x14ac:dyDescent="0.3">
      <c r="A329" s="19">
        <v>305</v>
      </c>
      <c r="B329" s="19">
        <v>77.575960532790106</v>
      </c>
      <c r="C329" s="19">
        <v>154.07109829073929</v>
      </c>
      <c r="E329" s="19">
        <v>27.358490566037737</v>
      </c>
      <c r="F329" s="19">
        <v>0.86206896551724133</v>
      </c>
    </row>
    <row r="330" spans="1:6" x14ac:dyDescent="0.3">
      <c r="A330" s="19">
        <v>306</v>
      </c>
      <c r="B330" s="19">
        <v>137.45048607518402</v>
      </c>
      <c r="C330" s="19">
        <v>-7.1171527418507026</v>
      </c>
      <c r="E330" s="19">
        <v>27.448337825696317</v>
      </c>
      <c r="F330" s="19">
        <v>0.87454545454545463</v>
      </c>
    </row>
    <row r="331" spans="1:6" x14ac:dyDescent="0.3">
      <c r="A331" s="19">
        <v>307</v>
      </c>
      <c r="B331" s="19">
        <v>80.699848821958483</v>
      </c>
      <c r="C331" s="19">
        <v>212.20015117804149</v>
      </c>
      <c r="E331" s="19">
        <v>27.538185085354897</v>
      </c>
      <c r="F331" s="19">
        <v>0.91066666666666674</v>
      </c>
    </row>
    <row r="332" spans="1:6" x14ac:dyDescent="0.3">
      <c r="A332" s="19">
        <v>308</v>
      </c>
      <c r="B332" s="19">
        <v>338.94128072654439</v>
      </c>
      <c r="C332" s="19">
        <v>-227.62309890836258</v>
      </c>
      <c r="E332" s="19">
        <v>27.628032345013477</v>
      </c>
      <c r="F332" s="19">
        <v>0.91999999999999993</v>
      </c>
    </row>
    <row r="333" spans="1:6" x14ac:dyDescent="0.3">
      <c r="A333" s="19">
        <v>309</v>
      </c>
      <c r="B333" s="19">
        <v>144.21891070171552</v>
      </c>
      <c r="C333" s="19">
        <v>-38.652244035048838</v>
      </c>
      <c r="E333" s="19">
        <v>27.71787960467206</v>
      </c>
      <c r="F333" s="19">
        <v>0.95</v>
      </c>
    </row>
    <row r="334" spans="1:6" x14ac:dyDescent="0.3">
      <c r="A334" s="19">
        <v>310</v>
      </c>
      <c r="B334" s="19">
        <v>162.96224043672578</v>
      </c>
      <c r="C334" s="19">
        <v>-44.017795992281322</v>
      </c>
      <c r="E334" s="19">
        <v>27.80772686433064</v>
      </c>
      <c r="F334" s="19">
        <v>0.97400000000000009</v>
      </c>
    </row>
    <row r="335" spans="1:6" x14ac:dyDescent="0.3">
      <c r="A335" s="19">
        <v>311</v>
      </c>
      <c r="B335" s="19">
        <v>57.791334701390369</v>
      </c>
      <c r="C335" s="19">
        <v>46.337665298609636</v>
      </c>
      <c r="E335" s="19">
        <v>27.897574123989219</v>
      </c>
      <c r="F335" s="19">
        <v>0.97699999999999987</v>
      </c>
    </row>
    <row r="336" spans="1:6" x14ac:dyDescent="0.3">
      <c r="A336" s="19">
        <v>312</v>
      </c>
      <c r="B336" s="19">
        <v>117.14521219558955</v>
      </c>
      <c r="C336" s="19">
        <v>-13.043562195589544</v>
      </c>
      <c r="E336" s="19">
        <v>27.987421383647799</v>
      </c>
      <c r="F336" s="19">
        <v>1</v>
      </c>
    </row>
    <row r="337" spans="1:6" x14ac:dyDescent="0.3">
      <c r="A337" s="19">
        <v>313</v>
      </c>
      <c r="B337" s="19">
        <v>115.06262000281063</v>
      </c>
      <c r="C337" s="19">
        <v>-3.1876200028106467</v>
      </c>
      <c r="E337" s="19">
        <v>28.077268643306379</v>
      </c>
      <c r="F337" s="19">
        <v>1</v>
      </c>
    </row>
    <row r="338" spans="1:6" x14ac:dyDescent="0.3">
      <c r="A338" s="19">
        <v>314</v>
      </c>
      <c r="B338" s="19">
        <v>154.63187166561011</v>
      </c>
      <c r="C338" s="19">
        <v>-49.896577547963048</v>
      </c>
      <c r="E338" s="19">
        <v>28.167115902964959</v>
      </c>
      <c r="F338" s="19">
        <v>1</v>
      </c>
    </row>
    <row r="339" spans="1:6" x14ac:dyDescent="0.3">
      <c r="A339" s="19">
        <v>315</v>
      </c>
      <c r="B339" s="19">
        <v>101.52577074974766</v>
      </c>
      <c r="C339" s="19">
        <v>283.62422925025237</v>
      </c>
      <c r="E339" s="19">
        <v>28.256963162623542</v>
      </c>
      <c r="F339" s="19">
        <v>1</v>
      </c>
    </row>
    <row r="340" spans="1:6" x14ac:dyDescent="0.3">
      <c r="A340" s="19">
        <v>316</v>
      </c>
      <c r="B340" s="19">
        <v>104.64965903891604</v>
      </c>
      <c r="C340" s="19">
        <v>-3.401659038916037</v>
      </c>
      <c r="E340" s="19">
        <v>28.346810422282122</v>
      </c>
      <c r="F340" s="19">
        <v>1</v>
      </c>
    </row>
    <row r="341" spans="1:6" x14ac:dyDescent="0.3">
      <c r="A341" s="19">
        <v>317</v>
      </c>
      <c r="B341" s="19">
        <v>121.31039658114739</v>
      </c>
      <c r="C341" s="19">
        <v>-7.5370632478140607</v>
      </c>
      <c r="E341" s="19">
        <v>28.436657681940702</v>
      </c>
      <c r="F341" s="19">
        <v>1</v>
      </c>
    </row>
    <row r="342" spans="1:6" x14ac:dyDescent="0.3">
      <c r="A342" s="19">
        <v>318</v>
      </c>
      <c r="B342" s="19">
        <v>203.57278819591465</v>
      </c>
      <c r="C342" s="19">
        <v>-102.76945486258133</v>
      </c>
      <c r="E342" s="19">
        <v>28.526504941599281</v>
      </c>
      <c r="F342" s="19">
        <v>1.02</v>
      </c>
    </row>
    <row r="343" spans="1:6" x14ac:dyDescent="0.3">
      <c r="A343" s="19">
        <v>319</v>
      </c>
      <c r="B343" s="19">
        <v>186.91205065368331</v>
      </c>
      <c r="C343" s="19">
        <v>96.407949346316684</v>
      </c>
      <c r="E343" s="19">
        <v>28.616352201257861</v>
      </c>
      <c r="F343" s="19">
        <v>1.044</v>
      </c>
    </row>
    <row r="344" spans="1:6" x14ac:dyDescent="0.3">
      <c r="A344" s="19">
        <v>320</v>
      </c>
      <c r="B344" s="19">
        <v>65.601055424311312</v>
      </c>
      <c r="C344" s="19">
        <v>47.078944575688695</v>
      </c>
      <c r="E344" s="19">
        <v>28.706199460916444</v>
      </c>
      <c r="F344" s="19">
        <v>1.05</v>
      </c>
    </row>
    <row r="345" spans="1:6" x14ac:dyDescent="0.3">
      <c r="A345" s="19">
        <v>321</v>
      </c>
      <c r="B345" s="19">
        <v>121.31039658114739</v>
      </c>
      <c r="C345" s="19">
        <v>-14.730396581147374</v>
      </c>
      <c r="E345" s="19">
        <v>28.796046720575024</v>
      </c>
      <c r="F345" s="19">
        <v>1.06</v>
      </c>
    </row>
    <row r="346" spans="1:6" x14ac:dyDescent="0.3">
      <c r="A346" s="19">
        <v>322</v>
      </c>
      <c r="B346" s="19">
        <v>214.50639720800399</v>
      </c>
      <c r="C346" s="19">
        <v>-111.84354006514684</v>
      </c>
      <c r="E346" s="19">
        <v>28.885893980233604</v>
      </c>
      <c r="F346" s="19">
        <v>1.06</v>
      </c>
    </row>
    <row r="347" spans="1:6" x14ac:dyDescent="0.3">
      <c r="A347" s="19">
        <v>323</v>
      </c>
      <c r="B347" s="19">
        <v>135.88854193059981</v>
      </c>
      <c r="C347" s="19">
        <v>-27.976541930599808</v>
      </c>
      <c r="E347" s="19">
        <v>28.975741239892184</v>
      </c>
      <c r="F347" s="19">
        <v>1.075</v>
      </c>
    </row>
    <row r="348" spans="1:6" x14ac:dyDescent="0.3">
      <c r="A348" s="19">
        <v>324</v>
      </c>
      <c r="B348" s="19">
        <v>69.245591761674433</v>
      </c>
      <c r="C348" s="19">
        <v>53.828482312399643</v>
      </c>
      <c r="E348" s="19">
        <v>29.065588499550763</v>
      </c>
      <c r="F348" s="19">
        <v>1.077142857142857</v>
      </c>
    </row>
    <row r="349" spans="1:6" x14ac:dyDescent="0.3">
      <c r="A349" s="19">
        <v>325</v>
      </c>
      <c r="B349" s="19">
        <v>81.741144918347942</v>
      </c>
      <c r="C349" s="19">
        <v>19.858855081652052</v>
      </c>
      <c r="E349" s="19">
        <v>29.155435759209343</v>
      </c>
      <c r="F349" s="19">
        <v>1.1159999999999999</v>
      </c>
    </row>
    <row r="350" spans="1:6" x14ac:dyDescent="0.3">
      <c r="A350" s="19">
        <v>326</v>
      </c>
      <c r="B350" s="19">
        <v>422.24496843770112</v>
      </c>
      <c r="C350" s="19">
        <v>-317.8489684377011</v>
      </c>
      <c r="E350" s="19">
        <v>29.245283018867926</v>
      </c>
      <c r="F350" s="19">
        <v>1.1428571428571428</v>
      </c>
    </row>
    <row r="351" spans="1:6" x14ac:dyDescent="0.3">
      <c r="A351" s="19">
        <v>327</v>
      </c>
      <c r="B351" s="19">
        <v>638.31390843851386</v>
      </c>
      <c r="C351" s="19">
        <v>-525.38417510518047</v>
      </c>
      <c r="E351" s="19">
        <v>29.335130278526506</v>
      </c>
      <c r="F351" s="19">
        <v>1.1499999999999999</v>
      </c>
    </row>
    <row r="352" spans="1:6" x14ac:dyDescent="0.3">
      <c r="A352" s="19">
        <v>328</v>
      </c>
      <c r="B352" s="19">
        <v>56.75003860500091</v>
      </c>
      <c r="C352" s="19">
        <v>79.649961394999096</v>
      </c>
      <c r="E352" s="19">
        <v>29.424977538185086</v>
      </c>
      <c r="F352" s="19">
        <v>1.1919999999999999</v>
      </c>
    </row>
    <row r="353" spans="1:6" x14ac:dyDescent="0.3">
      <c r="A353" s="19">
        <v>329</v>
      </c>
      <c r="B353" s="19">
        <v>298.33073296735546</v>
      </c>
      <c r="C353" s="19">
        <v>-194.71633296735547</v>
      </c>
      <c r="E353" s="19">
        <v>29.514824797843666</v>
      </c>
      <c r="F353" s="19">
        <v>1.2</v>
      </c>
    </row>
    <row r="354" spans="1:6" x14ac:dyDescent="0.3">
      <c r="A354" s="19">
        <v>330</v>
      </c>
      <c r="B354" s="19">
        <v>125.99622901489995</v>
      </c>
      <c r="C354" s="19">
        <v>-20.496229014899953</v>
      </c>
      <c r="E354" s="19">
        <v>29.604672057502246</v>
      </c>
      <c r="F354" s="19">
        <v>1.2857142857142856</v>
      </c>
    </row>
    <row r="355" spans="1:6" x14ac:dyDescent="0.3">
      <c r="A355" s="19">
        <v>331</v>
      </c>
      <c r="B355" s="19">
        <v>216.06834135258816</v>
      </c>
      <c r="C355" s="19">
        <v>-114.23976992401674</v>
      </c>
      <c r="E355" s="19">
        <v>29.694519317160829</v>
      </c>
      <c r="F355" s="19">
        <v>1.2933333333333332</v>
      </c>
    </row>
    <row r="356" spans="1:6" x14ac:dyDescent="0.3">
      <c r="A356" s="19">
        <v>332</v>
      </c>
      <c r="B356" s="19">
        <v>267.09185007567169</v>
      </c>
      <c r="C356" s="19">
        <v>-160.4868500756717</v>
      </c>
      <c r="E356" s="19">
        <v>29.784366576819409</v>
      </c>
      <c r="F356" s="19">
        <v>1.3</v>
      </c>
    </row>
    <row r="357" spans="1:6" x14ac:dyDescent="0.3">
      <c r="A357" s="19">
        <v>333</v>
      </c>
      <c r="B357" s="19">
        <v>328.00767171445506</v>
      </c>
      <c r="C357" s="19">
        <v>-214.99267171445507</v>
      </c>
      <c r="E357" s="19">
        <v>29.874213836477988</v>
      </c>
      <c r="F357" s="19">
        <v>1.3</v>
      </c>
    </row>
    <row r="358" spans="1:6" x14ac:dyDescent="0.3">
      <c r="A358" s="19">
        <v>334</v>
      </c>
      <c r="B358" s="19">
        <v>177.54038578617821</v>
      </c>
      <c r="C358" s="19">
        <v>-52.3128857861782</v>
      </c>
      <c r="E358" s="19">
        <v>29.964061096136568</v>
      </c>
      <c r="F358" s="19">
        <v>1.325</v>
      </c>
    </row>
    <row r="359" spans="1:6" x14ac:dyDescent="0.3">
      <c r="A359" s="19">
        <v>335</v>
      </c>
      <c r="B359" s="19">
        <v>74.972720291816444</v>
      </c>
      <c r="C359" s="19">
        <v>26.217279708183554</v>
      </c>
      <c r="E359" s="19">
        <v>30.053908355795148</v>
      </c>
      <c r="F359" s="19">
        <v>1.3299999999999998</v>
      </c>
    </row>
    <row r="360" spans="1:6" x14ac:dyDescent="0.3">
      <c r="A360" s="19">
        <v>336</v>
      </c>
      <c r="B360" s="19">
        <v>80.699848821958483</v>
      </c>
      <c r="C360" s="19">
        <v>22.064857060394459</v>
      </c>
      <c r="E360" s="19">
        <v>30.143755615453731</v>
      </c>
      <c r="F360" s="19">
        <v>1.3333333333333335</v>
      </c>
    </row>
    <row r="361" spans="1:6" x14ac:dyDescent="0.3">
      <c r="A361" s="19">
        <v>337</v>
      </c>
      <c r="B361" s="19">
        <v>295.72749272638185</v>
      </c>
      <c r="C361" s="19">
        <v>-178.88837272638187</v>
      </c>
      <c r="E361" s="19">
        <v>30.233602875112311</v>
      </c>
      <c r="F361" s="19">
        <v>1.365</v>
      </c>
    </row>
    <row r="362" spans="1:6" x14ac:dyDescent="0.3">
      <c r="A362" s="19">
        <v>338</v>
      </c>
      <c r="B362" s="19">
        <v>55.188094460416721</v>
      </c>
      <c r="C362" s="19">
        <v>45.98023887291663</v>
      </c>
      <c r="E362" s="19">
        <v>30.323450134770891</v>
      </c>
      <c r="F362" s="19">
        <v>1.3666666666666667</v>
      </c>
    </row>
    <row r="363" spans="1:6" x14ac:dyDescent="0.3">
      <c r="A363" s="19">
        <v>339</v>
      </c>
      <c r="B363" s="19">
        <v>161.92094434033629</v>
      </c>
      <c r="C363" s="19">
        <v>-51.787344340336276</v>
      </c>
      <c r="E363" s="19">
        <v>30.41329739442947</v>
      </c>
      <c r="F363" s="19">
        <v>1.3673469387755102</v>
      </c>
    </row>
    <row r="364" spans="1:6" x14ac:dyDescent="0.3">
      <c r="A364" s="19">
        <v>340</v>
      </c>
      <c r="B364" s="19">
        <v>85.385681255711035</v>
      </c>
      <c r="C364" s="19">
        <v>22.697652077622294</v>
      </c>
      <c r="E364" s="19">
        <v>30.50314465408805</v>
      </c>
      <c r="F364" s="19">
        <v>1.38</v>
      </c>
    </row>
    <row r="365" spans="1:6" x14ac:dyDescent="0.3">
      <c r="A365" s="19">
        <v>341</v>
      </c>
      <c r="B365" s="19">
        <v>194.72177137660429</v>
      </c>
      <c r="C365" s="19">
        <v>-69.698914233747146</v>
      </c>
      <c r="E365" s="19">
        <v>30.59299191374663</v>
      </c>
      <c r="F365" s="19">
        <v>1.4000000000000001</v>
      </c>
    </row>
    <row r="366" spans="1:6" x14ac:dyDescent="0.3">
      <c r="A366" s="19">
        <v>342</v>
      </c>
      <c r="B366" s="19">
        <v>67.68364761709023</v>
      </c>
      <c r="C366" s="19">
        <v>39.030638097195492</v>
      </c>
      <c r="E366" s="19">
        <v>30.682839173405213</v>
      </c>
      <c r="F366" s="19">
        <v>1.4133333333333333</v>
      </c>
    </row>
    <row r="367" spans="1:6" x14ac:dyDescent="0.3">
      <c r="A367" s="19">
        <v>343</v>
      </c>
      <c r="B367" s="19">
        <v>208.25862062966723</v>
      </c>
      <c r="C367" s="19">
        <v>-107.89222062966725</v>
      </c>
      <c r="E367" s="19">
        <v>30.772686433063793</v>
      </c>
      <c r="F367" s="19">
        <v>1.4285714285714286</v>
      </c>
    </row>
    <row r="368" spans="1:6" x14ac:dyDescent="0.3">
      <c r="A368" s="19">
        <v>344</v>
      </c>
      <c r="B368" s="19">
        <v>311.86758222041846</v>
      </c>
      <c r="C368" s="19">
        <v>-209.83894888708511</v>
      </c>
      <c r="E368" s="19">
        <v>30.862533692722373</v>
      </c>
      <c r="F368" s="19">
        <v>1.4545454545454546</v>
      </c>
    </row>
    <row r="369" spans="1:6" x14ac:dyDescent="0.3">
      <c r="A369" s="19">
        <v>345</v>
      </c>
      <c r="B369" s="19">
        <v>187.43269870187805</v>
      </c>
      <c r="C369" s="19">
        <v>-85.349116612325815</v>
      </c>
      <c r="E369" s="19">
        <v>30.952380952380953</v>
      </c>
      <c r="F369" s="19">
        <v>1.4583333333333333</v>
      </c>
    </row>
    <row r="370" spans="1:6" x14ac:dyDescent="0.3">
      <c r="A370" s="19">
        <v>346</v>
      </c>
      <c r="B370" s="19">
        <v>132.24400559323669</v>
      </c>
      <c r="C370" s="19">
        <v>-8.96814352427117</v>
      </c>
      <c r="E370" s="19">
        <v>31.042228212039532</v>
      </c>
      <c r="F370" s="19">
        <v>1.4710000000000001</v>
      </c>
    </row>
    <row r="371" spans="1:6" x14ac:dyDescent="0.3">
      <c r="A371" s="19">
        <v>347</v>
      </c>
      <c r="B371" s="19">
        <v>136.92983802698927</v>
      </c>
      <c r="C371" s="19">
        <v>33.358961973010736</v>
      </c>
      <c r="E371" s="19">
        <v>31.132075471698116</v>
      </c>
      <c r="F371" s="19">
        <v>1.5384615384615385</v>
      </c>
    </row>
    <row r="372" spans="1:6" x14ac:dyDescent="0.3">
      <c r="A372" s="19">
        <v>348</v>
      </c>
      <c r="B372" s="19">
        <v>236.37361523218266</v>
      </c>
      <c r="C372" s="19">
        <v>-124.78311523218267</v>
      </c>
      <c r="E372" s="19">
        <v>31.221922731356695</v>
      </c>
      <c r="F372" s="19">
        <v>1.6199999999999999</v>
      </c>
    </row>
    <row r="373" spans="1:6" x14ac:dyDescent="0.3">
      <c r="A373" s="19">
        <v>349</v>
      </c>
      <c r="B373" s="19">
        <v>101.00512270155293</v>
      </c>
      <c r="C373" s="19">
        <v>1.9948772984470651</v>
      </c>
      <c r="E373" s="19">
        <v>31.311769991015275</v>
      </c>
      <c r="F373" s="19">
        <v>1.625</v>
      </c>
    </row>
    <row r="374" spans="1:6" x14ac:dyDescent="0.3">
      <c r="A374" s="19">
        <v>350</v>
      </c>
      <c r="B374" s="19">
        <v>125.99622901489995</v>
      </c>
      <c r="C374" s="19">
        <v>-19.360527416320906</v>
      </c>
      <c r="E374" s="19">
        <v>31.401617250673855</v>
      </c>
      <c r="F374" s="19">
        <v>1.7000000000000002</v>
      </c>
    </row>
    <row r="375" spans="1:6" x14ac:dyDescent="0.3">
      <c r="A375" s="19">
        <v>351</v>
      </c>
      <c r="B375" s="19">
        <v>154.11122361741536</v>
      </c>
      <c r="C375" s="19">
        <v>-39.351223617415371</v>
      </c>
      <c r="E375" s="19">
        <v>31.491464510332435</v>
      </c>
      <c r="F375" s="19">
        <v>1.722</v>
      </c>
    </row>
    <row r="376" spans="1:6" x14ac:dyDescent="0.3">
      <c r="A376" s="19">
        <v>352</v>
      </c>
      <c r="B376" s="19">
        <v>540.95272342609951</v>
      </c>
      <c r="C376" s="19">
        <v>-413.6115469555113</v>
      </c>
      <c r="E376" s="19">
        <v>31.581311769991014</v>
      </c>
      <c r="F376" s="19">
        <v>1.7538461538461538</v>
      </c>
    </row>
    <row r="377" spans="1:6" x14ac:dyDescent="0.3">
      <c r="A377" s="19">
        <v>353</v>
      </c>
      <c r="B377" s="19">
        <v>187.9533467500728</v>
      </c>
      <c r="C377" s="19">
        <v>-71.393346750072794</v>
      </c>
      <c r="E377" s="19">
        <v>31.671159029649598</v>
      </c>
      <c r="F377" s="19">
        <v>1.867</v>
      </c>
    </row>
    <row r="378" spans="1:6" x14ac:dyDescent="0.3">
      <c r="A378" s="19">
        <v>354</v>
      </c>
      <c r="B378" s="19">
        <v>358.2052585097494</v>
      </c>
      <c r="C378" s="19">
        <v>-249.58706424359622</v>
      </c>
      <c r="E378" s="19">
        <v>31.761006289308177</v>
      </c>
      <c r="F378" s="19">
        <v>1.9066666666666665</v>
      </c>
    </row>
    <row r="379" spans="1:6" x14ac:dyDescent="0.3">
      <c r="A379" s="19">
        <v>355</v>
      </c>
      <c r="B379" s="19">
        <v>54.146798364027262</v>
      </c>
      <c r="C379" s="19">
        <v>49.796058778829874</v>
      </c>
      <c r="E379" s="19">
        <v>31.850853548966757</v>
      </c>
      <c r="F379" s="19">
        <v>1.9259999999999999</v>
      </c>
    </row>
    <row r="380" spans="1:6" x14ac:dyDescent="0.3">
      <c r="A380" s="19">
        <v>356</v>
      </c>
      <c r="B380" s="19">
        <v>124.95493291851049</v>
      </c>
      <c r="C380" s="19">
        <v>-8.6977900613676411</v>
      </c>
      <c r="E380" s="19">
        <v>31.940700808625337</v>
      </c>
      <c r="F380" s="19">
        <v>1.9416666666666664</v>
      </c>
    </row>
    <row r="381" spans="1:6" x14ac:dyDescent="0.3">
      <c r="A381" s="19">
        <v>357</v>
      </c>
      <c r="B381" s="19">
        <v>89.550865641268885</v>
      </c>
      <c r="C381" s="19">
        <v>13.141534358731107</v>
      </c>
      <c r="E381" s="19">
        <v>32.030548068283913</v>
      </c>
      <c r="F381" s="19">
        <v>2</v>
      </c>
    </row>
    <row r="382" spans="1:6" x14ac:dyDescent="0.3">
      <c r="A382" s="19">
        <v>358</v>
      </c>
      <c r="B382" s="19">
        <v>196.80436356938321</v>
      </c>
      <c r="C382" s="19">
        <v>-22.804363569383213</v>
      </c>
      <c r="E382" s="19">
        <v>32.120395327942497</v>
      </c>
      <c r="F382" s="19">
        <v>2</v>
      </c>
    </row>
    <row r="383" spans="1:6" x14ac:dyDescent="0.3">
      <c r="A383" s="19">
        <v>359</v>
      </c>
      <c r="B383" s="19">
        <v>178.06103383437295</v>
      </c>
      <c r="C383" s="19">
        <v>-74.973033834372941</v>
      </c>
      <c r="E383" s="19">
        <v>32.21024258760108</v>
      </c>
      <c r="F383" s="19">
        <v>2.0066666666666668</v>
      </c>
    </row>
    <row r="384" spans="1:6" x14ac:dyDescent="0.3">
      <c r="A384" s="19">
        <v>360</v>
      </c>
      <c r="B384" s="19">
        <v>196.28371552118847</v>
      </c>
      <c r="C384" s="19">
        <v>-91.428343620362014</v>
      </c>
      <c r="E384" s="19">
        <v>32.300089847259656</v>
      </c>
      <c r="F384" s="19">
        <v>2.0454545454545454</v>
      </c>
    </row>
    <row r="385" spans="1:6" x14ac:dyDescent="0.3">
      <c r="A385" s="19">
        <v>361</v>
      </c>
      <c r="B385" s="19">
        <v>84.344385159321575</v>
      </c>
      <c r="C385" s="19">
        <v>17.030614840678425</v>
      </c>
      <c r="E385" s="19">
        <v>32.389937106918239</v>
      </c>
      <c r="F385" s="19">
        <v>2.0549999999999997</v>
      </c>
    </row>
    <row r="386" spans="1:6" x14ac:dyDescent="0.3">
      <c r="A386" s="19">
        <v>362</v>
      </c>
      <c r="B386" s="19">
        <v>223.35741402731441</v>
      </c>
      <c r="C386" s="19">
        <v>-112.28041402731442</v>
      </c>
      <c r="E386" s="19">
        <v>32.479784366576823</v>
      </c>
      <c r="F386" s="19">
        <v>2.1999999999999997</v>
      </c>
    </row>
    <row r="387" spans="1:6" x14ac:dyDescent="0.3">
      <c r="A387" s="19">
        <v>363</v>
      </c>
      <c r="B387" s="19">
        <v>83.82373711112686</v>
      </c>
      <c r="C387" s="19">
        <v>40.335600705738102</v>
      </c>
      <c r="E387" s="19">
        <v>32.569631626235399</v>
      </c>
      <c r="F387" s="19">
        <v>2.2157147647256061</v>
      </c>
    </row>
    <row r="388" spans="1:6" x14ac:dyDescent="0.3">
      <c r="A388" s="19">
        <v>364</v>
      </c>
      <c r="B388" s="19">
        <v>52.584854219443073</v>
      </c>
      <c r="C388" s="19">
        <v>48.748479113890269</v>
      </c>
      <c r="E388" s="19">
        <v>32.659478885893982</v>
      </c>
      <c r="F388" s="19">
        <v>2.230268181818182</v>
      </c>
    </row>
    <row r="389" spans="1:6" x14ac:dyDescent="0.3">
      <c r="A389" s="19">
        <v>365</v>
      </c>
      <c r="B389" s="19">
        <v>97.881234412384558</v>
      </c>
      <c r="C389" s="19">
        <v>12.280194159044001</v>
      </c>
      <c r="E389" s="19">
        <v>32.749326145552558</v>
      </c>
      <c r="F389" s="19">
        <v>2.2444444444444445</v>
      </c>
    </row>
    <row r="390" spans="1:6" x14ac:dyDescent="0.3">
      <c r="A390" s="19">
        <v>366</v>
      </c>
      <c r="B390" s="19">
        <v>72.890128099037526</v>
      </c>
      <c r="C390" s="19">
        <v>31.083205234295818</v>
      </c>
      <c r="E390" s="19">
        <v>32.839173405211142</v>
      </c>
      <c r="F390" s="19">
        <v>2.25</v>
      </c>
    </row>
    <row r="391" spans="1:6" x14ac:dyDescent="0.3">
      <c r="A391" s="19">
        <v>367</v>
      </c>
      <c r="B391" s="19">
        <v>108.81484342447388</v>
      </c>
      <c r="C391" s="19">
        <v>-7.4990539507896727</v>
      </c>
      <c r="E391" s="19">
        <v>32.929020664869725</v>
      </c>
      <c r="F391" s="19">
        <v>2.2727272727272729</v>
      </c>
    </row>
    <row r="392" spans="1:6" x14ac:dyDescent="0.3">
      <c r="A392" s="19">
        <v>368</v>
      </c>
      <c r="B392" s="19">
        <v>101.00512270155293</v>
      </c>
      <c r="C392" s="19">
        <v>2.3449772984470627</v>
      </c>
      <c r="E392" s="19">
        <v>33.018867924528301</v>
      </c>
      <c r="F392" s="19">
        <v>2.3220000000000001</v>
      </c>
    </row>
    <row r="393" spans="1:6" x14ac:dyDescent="0.3">
      <c r="A393" s="19">
        <v>369</v>
      </c>
      <c r="B393" s="19">
        <v>121.83104462934212</v>
      </c>
      <c r="C393" s="19">
        <v>-17.719044629342108</v>
      </c>
      <c r="E393" s="19">
        <v>33.108715184186885</v>
      </c>
      <c r="F393" s="19">
        <v>2.3345000000000002</v>
      </c>
    </row>
    <row r="394" spans="1:6" x14ac:dyDescent="0.3">
      <c r="A394" s="19">
        <v>370</v>
      </c>
      <c r="B394" s="19">
        <v>125.99622901489995</v>
      </c>
      <c r="C394" s="19">
        <v>-15.840536707207647</v>
      </c>
      <c r="E394" s="19">
        <v>33.198562443845461</v>
      </c>
      <c r="F394" s="19">
        <v>2.375</v>
      </c>
    </row>
    <row r="395" spans="1:6" x14ac:dyDescent="0.3">
      <c r="A395" s="19">
        <v>371</v>
      </c>
      <c r="B395" s="19">
        <v>61.435871038753476</v>
      </c>
      <c r="C395" s="19">
        <v>60.58412896124652</v>
      </c>
      <c r="E395" s="19">
        <v>33.288409703504044</v>
      </c>
      <c r="F395" s="19">
        <v>2.4</v>
      </c>
    </row>
    <row r="396" spans="1:6" x14ac:dyDescent="0.3">
      <c r="A396" s="19">
        <v>372</v>
      </c>
      <c r="B396" s="19">
        <v>591.97623214918292</v>
      </c>
      <c r="C396" s="19">
        <v>-477.80756548251622</v>
      </c>
      <c r="E396" s="19">
        <v>33.378256963162627</v>
      </c>
      <c r="F396" s="19">
        <v>2.4375</v>
      </c>
    </row>
    <row r="397" spans="1:6" x14ac:dyDescent="0.3">
      <c r="A397" s="19">
        <v>373</v>
      </c>
      <c r="B397" s="19">
        <v>43.733837400132671</v>
      </c>
      <c r="C397" s="19">
        <v>81.599495933200672</v>
      </c>
      <c r="E397" s="19">
        <v>33.468104222821204</v>
      </c>
      <c r="F397" s="19">
        <v>2.484</v>
      </c>
    </row>
    <row r="398" spans="1:6" x14ac:dyDescent="0.3">
      <c r="A398" s="19">
        <v>374</v>
      </c>
      <c r="B398" s="19">
        <v>85.385681255711035</v>
      </c>
      <c r="C398" s="19">
        <v>21.280985410955637</v>
      </c>
      <c r="E398" s="19">
        <v>33.557951482479787</v>
      </c>
      <c r="F398" s="19">
        <v>2.5</v>
      </c>
    </row>
    <row r="399" spans="1:6" x14ac:dyDescent="0.3">
      <c r="A399" s="19">
        <v>375</v>
      </c>
      <c r="B399" s="19">
        <v>129.64076535226306</v>
      </c>
      <c r="C399" s="19">
        <v>1.009234647736946</v>
      </c>
      <c r="E399" s="19">
        <v>33.647798742138363</v>
      </c>
      <c r="F399" s="19">
        <v>2.5</v>
      </c>
    </row>
    <row r="400" spans="1:6" x14ac:dyDescent="0.3">
      <c r="A400" s="19">
        <v>376</v>
      </c>
      <c r="B400" s="19">
        <v>46.337077641106319</v>
      </c>
      <c r="C400" s="19">
        <v>73.662922358893681</v>
      </c>
      <c r="E400" s="19">
        <v>33.737646001796946</v>
      </c>
      <c r="F400" s="19">
        <v>2.6069999999999998</v>
      </c>
    </row>
    <row r="401" spans="1:6" x14ac:dyDescent="0.3">
      <c r="A401" s="19">
        <v>377</v>
      </c>
      <c r="B401" s="19">
        <v>64.039111279727138</v>
      </c>
      <c r="C401" s="19">
        <v>41.920072393742259</v>
      </c>
      <c r="E401" s="19">
        <v>33.82749326145553</v>
      </c>
      <c r="F401" s="19">
        <v>2.6076923076923078</v>
      </c>
    </row>
    <row r="402" spans="1:6" x14ac:dyDescent="0.3">
      <c r="A402" s="19">
        <v>378</v>
      </c>
      <c r="B402" s="19">
        <v>108.29419537627915</v>
      </c>
      <c r="C402" s="19">
        <v>6.105804623720843</v>
      </c>
      <c r="E402" s="19">
        <v>33.917340521114106</v>
      </c>
      <c r="F402" s="19">
        <v>2.62</v>
      </c>
    </row>
    <row r="403" spans="1:6" x14ac:dyDescent="0.3">
      <c r="A403" s="19">
        <v>379</v>
      </c>
      <c r="B403" s="19">
        <v>82.261792966542657</v>
      </c>
      <c r="C403" s="19">
        <v>29.504873700123994</v>
      </c>
      <c r="E403" s="19">
        <v>34.007187780772689</v>
      </c>
      <c r="F403" s="19">
        <v>2.6599999999999997</v>
      </c>
    </row>
    <row r="404" spans="1:6" x14ac:dyDescent="0.3">
      <c r="A404" s="19">
        <v>380</v>
      </c>
      <c r="B404" s="19">
        <v>116.62456414739482</v>
      </c>
      <c r="C404" s="19">
        <v>-0.54456414739480863</v>
      </c>
      <c r="E404" s="19">
        <v>34.097035040431265</v>
      </c>
      <c r="F404" s="19">
        <v>2.666666666666667</v>
      </c>
    </row>
    <row r="405" spans="1:6" x14ac:dyDescent="0.3">
      <c r="A405" s="19">
        <v>381</v>
      </c>
      <c r="B405" s="19">
        <v>64.559759327921853</v>
      </c>
      <c r="C405" s="19">
        <v>76.940240672078147</v>
      </c>
      <c r="E405" s="19">
        <v>34.186882300089849</v>
      </c>
      <c r="F405" s="19">
        <v>2.666666666666667</v>
      </c>
    </row>
    <row r="406" spans="1:6" x14ac:dyDescent="0.3">
      <c r="A406" s="19">
        <v>382</v>
      </c>
      <c r="B406" s="19">
        <v>169.73066506325722</v>
      </c>
      <c r="C406" s="19">
        <v>-65.00066506325723</v>
      </c>
      <c r="E406" s="19">
        <v>34.276729559748425</v>
      </c>
      <c r="F406" s="19">
        <v>2.666666666666667</v>
      </c>
    </row>
    <row r="407" spans="1:6" x14ac:dyDescent="0.3">
      <c r="A407" s="19">
        <v>383</v>
      </c>
      <c r="B407" s="19">
        <v>50.502262026664155</v>
      </c>
      <c r="C407" s="19">
        <v>205.33107130666917</v>
      </c>
      <c r="E407" s="19">
        <v>34.366576819407008</v>
      </c>
      <c r="F407" s="19">
        <v>2.666666666666667</v>
      </c>
    </row>
    <row r="408" spans="1:6" x14ac:dyDescent="0.3">
      <c r="A408" s="19">
        <v>384</v>
      </c>
      <c r="B408" s="19">
        <v>64.039111279727138</v>
      </c>
      <c r="C408" s="19">
        <v>142.66759542697957</v>
      </c>
      <c r="E408" s="19">
        <v>34.456424079065592</v>
      </c>
      <c r="F408" s="19">
        <v>2.6866666666666665</v>
      </c>
    </row>
    <row r="409" spans="1:6" x14ac:dyDescent="0.3">
      <c r="A409" s="19">
        <v>385</v>
      </c>
      <c r="B409" s="19">
        <v>238.45620742496158</v>
      </c>
      <c r="C409" s="19">
        <v>-126.35120742496157</v>
      </c>
      <c r="E409" s="19">
        <v>34.546271338724168</v>
      </c>
      <c r="F409" s="19">
        <v>2.7</v>
      </c>
    </row>
    <row r="410" spans="1:6" x14ac:dyDescent="0.3">
      <c r="A410" s="19">
        <v>386</v>
      </c>
      <c r="B410" s="19">
        <v>162.44159238853103</v>
      </c>
      <c r="C410" s="19">
        <v>-56.459592388531036</v>
      </c>
      <c r="E410" s="19">
        <v>34.636118598382751</v>
      </c>
      <c r="F410" s="19">
        <v>2.7199999999999998</v>
      </c>
    </row>
    <row r="411" spans="1:6" x14ac:dyDescent="0.3">
      <c r="A411" s="19">
        <v>387</v>
      </c>
      <c r="B411" s="19">
        <v>45.816429592911589</v>
      </c>
      <c r="C411" s="19">
        <v>54.350237073755082</v>
      </c>
      <c r="E411" s="19">
        <v>34.725965858041327</v>
      </c>
      <c r="F411" s="19">
        <v>2.75</v>
      </c>
    </row>
    <row r="412" spans="1:6" x14ac:dyDescent="0.3">
      <c r="A412" s="19">
        <v>388</v>
      </c>
      <c r="B412" s="19">
        <v>331.65220805181821</v>
      </c>
      <c r="C412" s="19">
        <v>-117.6627343676077</v>
      </c>
      <c r="E412" s="19">
        <v>34.815813117699911</v>
      </c>
      <c r="F412" s="19">
        <v>2.8000000000000003</v>
      </c>
    </row>
    <row r="413" spans="1:6" x14ac:dyDescent="0.3">
      <c r="A413" s="19">
        <v>389</v>
      </c>
      <c r="B413" s="19">
        <v>76.014016388205903</v>
      </c>
      <c r="C413" s="19">
        <v>50.145983611794108</v>
      </c>
      <c r="E413" s="19">
        <v>34.905660377358494</v>
      </c>
      <c r="F413" s="19">
        <v>2.8420000000000001</v>
      </c>
    </row>
    <row r="414" spans="1:6" x14ac:dyDescent="0.3">
      <c r="A414" s="19">
        <v>390</v>
      </c>
      <c r="B414" s="19">
        <v>825.22655774042187</v>
      </c>
      <c r="C414" s="19">
        <v>-643.69108715218658</v>
      </c>
      <c r="E414" s="19">
        <v>34.99550763701707</v>
      </c>
      <c r="F414" s="19">
        <v>2.87</v>
      </c>
    </row>
    <row r="415" spans="1:6" x14ac:dyDescent="0.3">
      <c r="A415" s="19">
        <v>391</v>
      </c>
      <c r="B415" s="19">
        <v>46.337077641106319</v>
      </c>
      <c r="C415" s="19">
        <v>53.662922358893681</v>
      </c>
      <c r="E415" s="19">
        <v>35.085354896675653</v>
      </c>
      <c r="F415" s="19">
        <v>2.93</v>
      </c>
    </row>
    <row r="416" spans="1:6" x14ac:dyDescent="0.3">
      <c r="A416" s="19">
        <v>392</v>
      </c>
      <c r="B416" s="19">
        <v>139.53307826796294</v>
      </c>
      <c r="C416" s="19">
        <v>-38.923078267962936</v>
      </c>
      <c r="E416" s="19">
        <v>35.17520215633423</v>
      </c>
      <c r="F416" s="19">
        <v>2.9894179894179893</v>
      </c>
    </row>
    <row r="417" spans="1:6" x14ac:dyDescent="0.3">
      <c r="A417" s="19">
        <v>393</v>
      </c>
      <c r="B417" s="19">
        <v>146.30150289449443</v>
      </c>
      <c r="C417" s="19">
        <v>-45.398800191791736</v>
      </c>
      <c r="E417" s="19">
        <v>35.265049415992813</v>
      </c>
      <c r="F417" s="19">
        <v>3</v>
      </c>
    </row>
    <row r="418" spans="1:6" x14ac:dyDescent="0.3">
      <c r="A418" s="19">
        <v>394</v>
      </c>
      <c r="B418" s="19">
        <v>221.79546988273023</v>
      </c>
      <c r="C418" s="19">
        <v>-111.34946988273023</v>
      </c>
      <c r="E418" s="19">
        <v>35.354896675651396</v>
      </c>
      <c r="F418" s="19">
        <v>3</v>
      </c>
    </row>
    <row r="419" spans="1:6" x14ac:dyDescent="0.3">
      <c r="A419" s="19">
        <v>395</v>
      </c>
      <c r="B419" s="19">
        <v>65.080407376116597</v>
      </c>
      <c r="C419" s="19">
        <v>46.813209645160001</v>
      </c>
      <c r="E419" s="19">
        <v>35.444743935309972</v>
      </c>
      <c r="F419" s="19">
        <v>3.0153846153846153</v>
      </c>
    </row>
    <row r="420" spans="1:6" x14ac:dyDescent="0.3">
      <c r="A420" s="19">
        <v>396</v>
      </c>
      <c r="B420" s="19">
        <v>134.84724583421036</v>
      </c>
      <c r="C420" s="19">
        <v>-26.802745834210342</v>
      </c>
      <c r="E420" s="19">
        <v>35.534591194968556</v>
      </c>
      <c r="F420" s="19">
        <v>3.0579999999999998</v>
      </c>
    </row>
    <row r="421" spans="1:6" x14ac:dyDescent="0.3">
      <c r="A421" s="19">
        <v>397</v>
      </c>
      <c r="B421" s="19">
        <v>141.09502241254711</v>
      </c>
      <c r="C421" s="19">
        <v>-34.428355745880438</v>
      </c>
      <c r="E421" s="19">
        <v>35.624438454627132</v>
      </c>
      <c r="F421" s="19">
        <v>3.105</v>
      </c>
    </row>
    <row r="422" spans="1:6" x14ac:dyDescent="0.3">
      <c r="A422" s="19">
        <v>398</v>
      </c>
      <c r="B422" s="19">
        <v>158.2764080029732</v>
      </c>
      <c r="C422" s="19">
        <v>-54.376134778929483</v>
      </c>
      <c r="E422" s="19">
        <v>35.714285714285715</v>
      </c>
      <c r="F422" s="19">
        <v>3.1413333333333333</v>
      </c>
    </row>
    <row r="423" spans="1:6" x14ac:dyDescent="0.3">
      <c r="A423" s="19">
        <v>399</v>
      </c>
      <c r="B423" s="19">
        <v>73.931424195426985</v>
      </c>
      <c r="C423" s="19">
        <v>51.228575804573026</v>
      </c>
      <c r="E423" s="19">
        <v>35.804132973944299</v>
      </c>
      <c r="F423" s="19">
        <v>3.2</v>
      </c>
    </row>
    <row r="424" spans="1:6" x14ac:dyDescent="0.3">
      <c r="A424" s="19">
        <v>400</v>
      </c>
      <c r="B424" s="19">
        <v>88.509569544879412</v>
      </c>
      <c r="C424" s="19">
        <v>18.295430455120581</v>
      </c>
      <c r="E424" s="19">
        <v>35.893980233602875</v>
      </c>
      <c r="F424" s="19">
        <v>3.2</v>
      </c>
    </row>
    <row r="425" spans="1:6" x14ac:dyDescent="0.3">
      <c r="A425" s="19">
        <v>401</v>
      </c>
      <c r="B425" s="19">
        <v>71.328183954453351</v>
      </c>
      <c r="C425" s="19">
        <v>40.974316045546644</v>
      </c>
      <c r="E425" s="19">
        <v>35.983827493261458</v>
      </c>
      <c r="F425" s="19">
        <v>3.25</v>
      </c>
    </row>
    <row r="426" spans="1:6" x14ac:dyDescent="0.3">
      <c r="A426" s="19">
        <v>402</v>
      </c>
      <c r="B426" s="19">
        <v>77.055312484595362</v>
      </c>
      <c r="C426" s="19">
        <v>26.756687515404636</v>
      </c>
      <c r="E426" s="19">
        <v>36.073674752920034</v>
      </c>
      <c r="F426" s="19">
        <v>3.25</v>
      </c>
    </row>
    <row r="427" spans="1:6" x14ac:dyDescent="0.3">
      <c r="A427" s="19">
        <v>403</v>
      </c>
      <c r="B427" s="19">
        <v>61.435871038753476</v>
      </c>
      <c r="C427" s="19">
        <v>80.21412896124653</v>
      </c>
      <c r="E427" s="19">
        <v>36.163522012578618</v>
      </c>
      <c r="F427" s="19">
        <v>3.25</v>
      </c>
    </row>
    <row r="428" spans="1:6" x14ac:dyDescent="0.3">
      <c r="A428" s="19">
        <v>404</v>
      </c>
      <c r="B428" s="19">
        <v>75.493368340011187</v>
      </c>
      <c r="C428" s="19">
        <v>29.766631659988803</v>
      </c>
      <c r="E428" s="19">
        <v>36.253369272237194</v>
      </c>
      <c r="F428" s="19">
        <v>3.2804000000000002</v>
      </c>
    </row>
    <row r="429" spans="1:6" x14ac:dyDescent="0.3">
      <c r="A429" s="19">
        <v>405</v>
      </c>
      <c r="B429" s="19">
        <v>180.14362602715187</v>
      </c>
      <c r="C429" s="19">
        <v>-77.052197455723302</v>
      </c>
      <c r="E429" s="19">
        <v>36.343216531895777</v>
      </c>
      <c r="F429" s="19">
        <v>3.3076923076923079</v>
      </c>
    </row>
    <row r="430" spans="1:6" x14ac:dyDescent="0.3">
      <c r="A430" s="19">
        <v>406</v>
      </c>
      <c r="B430" s="19">
        <v>67.68364761709023</v>
      </c>
      <c r="C430" s="19">
        <v>39.975926850994881</v>
      </c>
      <c r="E430" s="19">
        <v>36.43306379155436</v>
      </c>
      <c r="F430" s="19">
        <v>3.3333333333333335</v>
      </c>
    </row>
    <row r="431" spans="1:6" x14ac:dyDescent="0.3">
      <c r="A431" s="19">
        <v>407</v>
      </c>
      <c r="B431" s="19">
        <v>57.270686653195639</v>
      </c>
      <c r="C431" s="19">
        <v>50.433956203947218</v>
      </c>
      <c r="E431" s="19">
        <v>36.522911051212937</v>
      </c>
      <c r="F431" s="19">
        <v>3.3333333333333335</v>
      </c>
    </row>
    <row r="432" spans="1:6" x14ac:dyDescent="0.3">
      <c r="A432" s="19">
        <v>408</v>
      </c>
      <c r="B432" s="19">
        <v>50.502262026664155</v>
      </c>
      <c r="C432" s="19">
        <v>51.047737973335856</v>
      </c>
      <c r="E432" s="19">
        <v>36.61275831087152</v>
      </c>
      <c r="F432" s="19">
        <v>3.3333333333333335</v>
      </c>
    </row>
    <row r="433" spans="1:6" x14ac:dyDescent="0.3">
      <c r="A433" s="19">
        <v>409</v>
      </c>
      <c r="B433" s="19">
        <v>58.832630797779828</v>
      </c>
      <c r="C433" s="19">
        <v>42.605035868886844</v>
      </c>
      <c r="E433" s="19">
        <v>36.702605570530096</v>
      </c>
      <c r="F433" s="19">
        <v>3.3444444444444441</v>
      </c>
    </row>
    <row r="434" spans="1:6" x14ac:dyDescent="0.3">
      <c r="A434" s="19">
        <v>410</v>
      </c>
      <c r="B434" s="19">
        <v>46.857725689301049</v>
      </c>
      <c r="C434" s="19">
        <v>89.942274310698963</v>
      </c>
      <c r="E434" s="19">
        <v>36.79245283018868</v>
      </c>
      <c r="F434" s="19">
        <v>3.3673333333333333</v>
      </c>
    </row>
    <row r="435" spans="1:6" x14ac:dyDescent="0.3">
      <c r="A435" s="19">
        <v>411</v>
      </c>
      <c r="B435" s="19">
        <v>42.692541303743212</v>
      </c>
      <c r="C435" s="19">
        <v>85.607458696256771</v>
      </c>
      <c r="E435" s="19">
        <v>36.882300089847263</v>
      </c>
      <c r="F435" s="19">
        <v>3.4000000000000004</v>
      </c>
    </row>
    <row r="436" spans="1:6" x14ac:dyDescent="0.3">
      <c r="A436" s="19">
        <v>412</v>
      </c>
      <c r="B436" s="19">
        <v>164.52418458130995</v>
      </c>
      <c r="C436" s="19">
        <v>-63.474184581309956</v>
      </c>
      <c r="E436" s="19">
        <v>36.972147349505839</v>
      </c>
      <c r="F436" s="19">
        <v>3.42</v>
      </c>
    </row>
    <row r="437" spans="1:6" x14ac:dyDescent="0.3">
      <c r="A437" s="19">
        <v>413</v>
      </c>
      <c r="B437" s="19">
        <v>67.68364761709023</v>
      </c>
      <c r="C437" s="19">
        <v>59.156352382909773</v>
      </c>
      <c r="E437" s="19">
        <v>37.061994609164422</v>
      </c>
      <c r="F437" s="19">
        <v>3.54</v>
      </c>
    </row>
    <row r="438" spans="1:6" x14ac:dyDescent="0.3">
      <c r="A438" s="19">
        <v>414</v>
      </c>
      <c r="B438" s="19">
        <v>128.07882120767886</v>
      </c>
      <c r="C438" s="19">
        <v>-22.992883707678857</v>
      </c>
      <c r="E438" s="19">
        <v>37.151841868822999</v>
      </c>
      <c r="F438" s="19">
        <v>3.55</v>
      </c>
    </row>
    <row r="439" spans="1:6" x14ac:dyDescent="0.3">
      <c r="A439" s="19">
        <v>415</v>
      </c>
      <c r="B439" s="19">
        <v>147.34279899088386</v>
      </c>
      <c r="C439" s="19">
        <v>-44.488744936829804</v>
      </c>
      <c r="E439" s="19">
        <v>37.241689128481582</v>
      </c>
      <c r="F439" s="19">
        <v>3.8206896551724134</v>
      </c>
    </row>
    <row r="440" spans="1:6" x14ac:dyDescent="0.3">
      <c r="A440" s="19">
        <v>416</v>
      </c>
      <c r="B440" s="19">
        <v>49.981613978469426</v>
      </c>
      <c r="C440" s="19">
        <v>52.165528878673427</v>
      </c>
      <c r="E440" s="19">
        <v>37.331536388140165</v>
      </c>
      <c r="F440" s="19">
        <v>3.9334666666666664</v>
      </c>
    </row>
    <row r="441" spans="1:6" x14ac:dyDescent="0.3">
      <c r="A441" s="19">
        <v>417</v>
      </c>
      <c r="B441" s="19">
        <v>52.064206171248344</v>
      </c>
      <c r="C441" s="19">
        <v>68.152793828751669</v>
      </c>
      <c r="E441" s="19">
        <v>37.421383647798741</v>
      </c>
      <c r="F441" s="19">
        <v>4.0625</v>
      </c>
    </row>
    <row r="442" spans="1:6" x14ac:dyDescent="0.3">
      <c r="A442" s="19">
        <v>418</v>
      </c>
      <c r="B442" s="19">
        <v>66.121703472506056</v>
      </c>
      <c r="C442" s="19">
        <v>34.125915575112998</v>
      </c>
      <c r="E442" s="19">
        <v>37.511230907457325</v>
      </c>
      <c r="F442" s="19">
        <v>4.1666666666666661</v>
      </c>
    </row>
    <row r="443" spans="1:6" x14ac:dyDescent="0.3">
      <c r="A443" s="19">
        <v>419</v>
      </c>
      <c r="B443" s="19">
        <v>93.195401978631992</v>
      </c>
      <c r="C443" s="19">
        <v>7.4385265927965776</v>
      </c>
      <c r="E443" s="19">
        <v>37.601078167115901</v>
      </c>
      <c r="F443" s="19">
        <v>4.24</v>
      </c>
    </row>
    <row r="444" spans="1:6" x14ac:dyDescent="0.3">
      <c r="A444" s="19">
        <v>420</v>
      </c>
      <c r="B444" s="19">
        <v>77.055312484595362</v>
      </c>
      <c r="C444" s="19">
        <v>23.382187515404638</v>
      </c>
      <c r="E444" s="19">
        <v>37.690925426774484</v>
      </c>
      <c r="F444" s="19">
        <v>4.46</v>
      </c>
    </row>
    <row r="445" spans="1:6" x14ac:dyDescent="0.3">
      <c r="A445" s="19">
        <v>421</v>
      </c>
      <c r="B445" s="19">
        <v>40.609949110964294</v>
      </c>
      <c r="C445" s="19">
        <v>-40.170555171570356</v>
      </c>
      <c r="E445" s="19">
        <v>37.780772686433068</v>
      </c>
      <c r="F445" s="19">
        <v>4.5</v>
      </c>
    </row>
    <row r="446" spans="1:6" x14ac:dyDescent="0.3">
      <c r="A446" s="19">
        <v>422</v>
      </c>
      <c r="B446" s="19">
        <v>42.171893255548483</v>
      </c>
      <c r="C446" s="19">
        <v>-40.165226588881815</v>
      </c>
      <c r="E446" s="19">
        <v>37.870619946091644</v>
      </c>
      <c r="F446" s="19">
        <v>4.5</v>
      </c>
    </row>
    <row r="447" spans="1:6" x14ac:dyDescent="0.3">
      <c r="A447" s="19">
        <v>423</v>
      </c>
      <c r="B447" s="19">
        <v>45.29578154471686</v>
      </c>
      <c r="C447" s="19">
        <v>-44.220781544716857</v>
      </c>
      <c r="E447" s="19">
        <v>37.960467205750227</v>
      </c>
      <c r="F447" s="19">
        <v>4.5600000000000005</v>
      </c>
    </row>
    <row r="448" spans="1:6" x14ac:dyDescent="0.3">
      <c r="A448" s="19">
        <v>424</v>
      </c>
      <c r="B448" s="19">
        <v>45.816429592911589</v>
      </c>
      <c r="C448" s="19">
        <v>-45.051429592911589</v>
      </c>
      <c r="E448" s="19">
        <v>38.050314465408803</v>
      </c>
      <c r="F448" s="19">
        <v>4.5985132395404564</v>
      </c>
    </row>
    <row r="449" spans="1:6" x14ac:dyDescent="0.3">
      <c r="A449" s="19">
        <v>425</v>
      </c>
      <c r="B449" s="19">
        <v>41.651245207353753</v>
      </c>
      <c r="C449" s="19">
        <v>-34.854578540687086</v>
      </c>
      <c r="E449" s="19">
        <v>38.140161725067387</v>
      </c>
      <c r="F449" s="19">
        <v>4.7</v>
      </c>
    </row>
    <row r="450" spans="1:6" x14ac:dyDescent="0.3">
      <c r="A450" s="19">
        <v>426</v>
      </c>
      <c r="B450" s="19">
        <v>40.089301062769565</v>
      </c>
      <c r="C450" s="19">
        <v>-40.077301062769564</v>
      </c>
      <c r="E450" s="19">
        <v>38.23000898472597</v>
      </c>
      <c r="F450" s="19">
        <v>4.9516666666666671</v>
      </c>
    </row>
    <row r="451" spans="1:6" x14ac:dyDescent="0.3">
      <c r="A451" s="19">
        <v>427</v>
      </c>
      <c r="B451" s="19">
        <v>43.213189351937942</v>
      </c>
      <c r="C451" s="19">
        <v>-41.883189351937943</v>
      </c>
      <c r="E451" s="19">
        <v>38.319856244384546</v>
      </c>
      <c r="F451" s="19">
        <v>5</v>
      </c>
    </row>
    <row r="452" spans="1:6" x14ac:dyDescent="0.3">
      <c r="A452" s="19">
        <v>428</v>
      </c>
      <c r="B452" s="19">
        <v>39.048004966380105</v>
      </c>
      <c r="C452" s="19">
        <v>-39.048004966380105</v>
      </c>
      <c r="E452" s="19">
        <v>38.409703504043129</v>
      </c>
      <c r="F452" s="19">
        <v>5</v>
      </c>
    </row>
    <row r="453" spans="1:6" x14ac:dyDescent="0.3">
      <c r="A453" s="19">
        <v>429</v>
      </c>
      <c r="B453" s="19">
        <v>45.816429592911589</v>
      </c>
      <c r="C453" s="19">
        <v>-40.183096259578257</v>
      </c>
      <c r="E453" s="19">
        <v>38.499550763701706</v>
      </c>
      <c r="F453" s="19">
        <v>5</v>
      </c>
    </row>
    <row r="454" spans="1:6" x14ac:dyDescent="0.3">
      <c r="A454" s="19">
        <v>430</v>
      </c>
      <c r="B454" s="19">
        <v>39.048004966380105</v>
      </c>
      <c r="C454" s="19">
        <v>-39.048004966380105</v>
      </c>
      <c r="E454" s="19">
        <v>38.589398023360289</v>
      </c>
      <c r="F454" s="19">
        <v>5.0256410256410255</v>
      </c>
    </row>
    <row r="455" spans="1:6" x14ac:dyDescent="0.3">
      <c r="A455" s="19">
        <v>431</v>
      </c>
      <c r="B455" s="19">
        <v>41.651245207353753</v>
      </c>
      <c r="C455" s="19">
        <v>-39.251245207353755</v>
      </c>
      <c r="E455" s="19">
        <v>38.679245283018865</v>
      </c>
      <c r="F455" s="19">
        <v>5.0347999999999997</v>
      </c>
    </row>
    <row r="456" spans="1:6" x14ac:dyDescent="0.3">
      <c r="A456" s="19">
        <v>432</v>
      </c>
      <c r="B456" s="19">
        <v>43.213189351937942</v>
      </c>
      <c r="C456" s="19">
        <v>-29.379856018604606</v>
      </c>
      <c r="E456" s="19">
        <v>38.769092542677448</v>
      </c>
      <c r="F456" s="19">
        <v>5.0413333333333332</v>
      </c>
    </row>
    <row r="457" spans="1:6" x14ac:dyDescent="0.3">
      <c r="A457" s="19">
        <v>433</v>
      </c>
      <c r="B457" s="19">
        <v>43.213189351937942</v>
      </c>
      <c r="C457" s="19">
        <v>-33.713189351937942</v>
      </c>
      <c r="E457" s="19">
        <v>38.858939802336032</v>
      </c>
      <c r="F457" s="19">
        <v>5.0509090909090908</v>
      </c>
    </row>
    <row r="458" spans="1:6" x14ac:dyDescent="0.3">
      <c r="A458" s="19">
        <v>434</v>
      </c>
      <c r="B458" s="19">
        <v>39.048004966380105</v>
      </c>
      <c r="C458" s="19">
        <v>-39.048004966380105</v>
      </c>
      <c r="E458" s="19">
        <v>38.948787061994608</v>
      </c>
      <c r="F458" s="19">
        <v>5.0999999999999996</v>
      </c>
    </row>
    <row r="459" spans="1:6" x14ac:dyDescent="0.3">
      <c r="A459" s="19">
        <v>435</v>
      </c>
      <c r="B459" s="19">
        <v>40.089301062769565</v>
      </c>
      <c r="C459" s="19">
        <v>-35.089301062769565</v>
      </c>
      <c r="E459" s="19">
        <v>39.038634321653191</v>
      </c>
      <c r="F459" s="19">
        <v>5.3125</v>
      </c>
    </row>
    <row r="460" spans="1:6" x14ac:dyDescent="0.3">
      <c r="A460" s="19">
        <v>436</v>
      </c>
      <c r="B460" s="19">
        <v>40.609949110964294</v>
      </c>
      <c r="C460" s="19">
        <v>-40.607221838237024</v>
      </c>
      <c r="E460" s="19">
        <v>39.128481581311767</v>
      </c>
      <c r="F460" s="19">
        <v>5.416666666666667</v>
      </c>
    </row>
    <row r="461" spans="1:6" x14ac:dyDescent="0.3">
      <c r="A461" s="19">
        <v>437</v>
      </c>
      <c r="B461" s="19">
        <v>39.048004966380105</v>
      </c>
      <c r="C461" s="19">
        <v>-39.048004966380105</v>
      </c>
      <c r="E461" s="19">
        <v>39.218328840970351</v>
      </c>
      <c r="F461" s="19">
        <v>5.5</v>
      </c>
    </row>
    <row r="462" spans="1:6" x14ac:dyDescent="0.3">
      <c r="A462" s="19">
        <v>438</v>
      </c>
      <c r="B462" s="19">
        <v>39.048004966380105</v>
      </c>
      <c r="C462" s="19">
        <v>-39.048004966380105</v>
      </c>
      <c r="E462" s="19">
        <v>39.308176100628934</v>
      </c>
      <c r="F462" s="19">
        <v>5.548</v>
      </c>
    </row>
    <row r="463" spans="1:6" x14ac:dyDescent="0.3">
      <c r="A463" s="19">
        <v>439</v>
      </c>
      <c r="B463" s="19">
        <v>44.77513349652213</v>
      </c>
      <c r="C463" s="19">
        <v>-35.395133496522135</v>
      </c>
      <c r="E463" s="19">
        <v>39.39802336028751</v>
      </c>
      <c r="F463" s="19">
        <v>5.58</v>
      </c>
    </row>
    <row r="464" spans="1:6" x14ac:dyDescent="0.3">
      <c r="A464" s="19">
        <v>440</v>
      </c>
      <c r="B464" s="19">
        <v>39.048004966380105</v>
      </c>
      <c r="C464" s="19">
        <v>-39.048004966380105</v>
      </c>
      <c r="E464" s="19">
        <v>39.487870619946094</v>
      </c>
      <c r="F464" s="19">
        <v>5.6333333333333329</v>
      </c>
    </row>
    <row r="465" spans="1:6" x14ac:dyDescent="0.3">
      <c r="A465" s="19">
        <v>441</v>
      </c>
      <c r="B465" s="19">
        <v>39.568653014574835</v>
      </c>
      <c r="C465" s="19">
        <v>-39.468653014574834</v>
      </c>
      <c r="E465" s="19">
        <v>39.57771787960467</v>
      </c>
      <c r="F465" s="19">
        <v>5.6613333333333333</v>
      </c>
    </row>
    <row r="466" spans="1:6" x14ac:dyDescent="0.3">
      <c r="A466" s="19">
        <v>442</v>
      </c>
      <c r="B466" s="19">
        <v>39.048004966380105</v>
      </c>
      <c r="C466" s="19">
        <v>-39.048004966380105</v>
      </c>
      <c r="E466" s="19">
        <v>39.667565139263253</v>
      </c>
      <c r="F466" s="19">
        <v>5.6833333333333336</v>
      </c>
    </row>
    <row r="467" spans="1:6" x14ac:dyDescent="0.3">
      <c r="A467" s="19">
        <v>443</v>
      </c>
      <c r="B467" s="19">
        <v>47.899021785690508</v>
      </c>
      <c r="C467" s="19">
        <v>-8.5401982562787424</v>
      </c>
      <c r="E467" s="19">
        <v>39.757412398921836</v>
      </c>
      <c r="F467" s="19">
        <v>5.7692307692307692</v>
      </c>
    </row>
    <row r="468" spans="1:6" x14ac:dyDescent="0.3">
      <c r="A468" s="19">
        <v>444</v>
      </c>
      <c r="B468" s="19">
        <v>40.089301062769565</v>
      </c>
      <c r="C468" s="19">
        <v>-39.989301062769563</v>
      </c>
      <c r="E468" s="19">
        <v>39.847259658580413</v>
      </c>
      <c r="F468" s="19">
        <v>5.8500000000000005</v>
      </c>
    </row>
    <row r="469" spans="1:6" x14ac:dyDescent="0.3">
      <c r="A469" s="19">
        <v>445</v>
      </c>
      <c r="B469" s="19">
        <v>39.568653014574835</v>
      </c>
      <c r="C469" s="19">
        <v>-34.568653014574835</v>
      </c>
      <c r="E469" s="19">
        <v>39.937106918238996</v>
      </c>
      <c r="F469" s="19">
        <v>6</v>
      </c>
    </row>
    <row r="470" spans="1:6" x14ac:dyDescent="0.3">
      <c r="A470" s="19">
        <v>446</v>
      </c>
      <c r="B470" s="19">
        <v>40.089301062769565</v>
      </c>
      <c r="C470" s="19">
        <v>-40.085967729436234</v>
      </c>
      <c r="E470" s="19">
        <v>40.026954177897572</v>
      </c>
      <c r="F470" s="19">
        <v>6.1</v>
      </c>
    </row>
    <row r="471" spans="1:6" x14ac:dyDescent="0.3">
      <c r="A471" s="19">
        <v>447</v>
      </c>
      <c r="B471" s="19">
        <v>47.378373737495778</v>
      </c>
      <c r="C471" s="19">
        <v>-40.08313564225768</v>
      </c>
      <c r="E471" s="19">
        <v>40.116801437556155</v>
      </c>
      <c r="F471" s="19">
        <v>6.293333333333333</v>
      </c>
    </row>
    <row r="472" spans="1:6" x14ac:dyDescent="0.3">
      <c r="A472" s="19">
        <v>448</v>
      </c>
      <c r="B472" s="19">
        <v>39.568653014574835</v>
      </c>
      <c r="C472" s="19">
        <v>-39.551986347908169</v>
      </c>
      <c r="E472" s="19">
        <v>40.206648697214739</v>
      </c>
      <c r="F472" s="19">
        <v>6.3092592592592585</v>
      </c>
    </row>
    <row r="473" spans="1:6" x14ac:dyDescent="0.3">
      <c r="A473" s="19">
        <v>449</v>
      </c>
      <c r="B473" s="19">
        <v>41.130597159159024</v>
      </c>
      <c r="C473" s="19">
        <v>-37.850197159159023</v>
      </c>
      <c r="E473" s="19">
        <v>40.296495956873315</v>
      </c>
      <c r="F473" s="19">
        <v>6.4850000000000003</v>
      </c>
    </row>
    <row r="474" spans="1:6" x14ac:dyDescent="0.3">
      <c r="A474" s="19">
        <v>450</v>
      </c>
      <c r="B474" s="19">
        <v>41.651245207353753</v>
      </c>
      <c r="C474" s="19">
        <v>-39.401245207353753</v>
      </c>
      <c r="E474" s="19">
        <v>40.386343216531898</v>
      </c>
      <c r="F474" s="19">
        <v>6.5299999999999994</v>
      </c>
    </row>
    <row r="475" spans="1:6" x14ac:dyDescent="0.3">
      <c r="A475" s="19">
        <v>451</v>
      </c>
      <c r="B475" s="19">
        <v>42.692541303743212</v>
      </c>
      <c r="C475" s="19">
        <v>-41.900541303743211</v>
      </c>
      <c r="E475" s="19">
        <v>40.476190476190474</v>
      </c>
      <c r="F475" s="19">
        <v>6.5500000000000007</v>
      </c>
    </row>
    <row r="476" spans="1:6" x14ac:dyDescent="0.3">
      <c r="A476" s="19">
        <v>452</v>
      </c>
      <c r="B476" s="19">
        <v>39.048004966380105</v>
      </c>
      <c r="C476" s="19">
        <v>-39.048004966380105</v>
      </c>
      <c r="E476" s="19">
        <v>40.566037735849058</v>
      </c>
      <c r="F476" s="19">
        <v>6.6066666666666665</v>
      </c>
    </row>
    <row r="477" spans="1:6" x14ac:dyDescent="0.3">
      <c r="A477" s="19">
        <v>453</v>
      </c>
      <c r="B477" s="19">
        <v>45.29578154471686</v>
      </c>
      <c r="C477" s="19">
        <v>18.70421845528314</v>
      </c>
      <c r="E477" s="19">
        <v>40.655884995507634</v>
      </c>
      <c r="F477" s="19">
        <v>6.7966666666666677</v>
      </c>
    </row>
    <row r="478" spans="1:6" x14ac:dyDescent="0.3">
      <c r="A478" s="19">
        <v>454</v>
      </c>
      <c r="B478" s="19">
        <v>40.089301062769565</v>
      </c>
      <c r="C478" s="19">
        <v>-40.061896583191171</v>
      </c>
      <c r="E478" s="19">
        <v>40.745732255166217</v>
      </c>
      <c r="F478" s="19">
        <v>7.1999999999999993</v>
      </c>
    </row>
    <row r="479" spans="1:6" x14ac:dyDescent="0.3">
      <c r="A479" s="19">
        <v>455</v>
      </c>
      <c r="B479" s="19">
        <v>41.651245207353753</v>
      </c>
      <c r="C479" s="19">
        <v>-40.831245207353753</v>
      </c>
      <c r="E479" s="19">
        <v>40.835579514824801</v>
      </c>
      <c r="F479" s="19">
        <v>7.2120000000000006</v>
      </c>
    </row>
    <row r="480" spans="1:6" x14ac:dyDescent="0.3">
      <c r="A480" s="19">
        <v>456</v>
      </c>
      <c r="B480" s="19">
        <v>40.089301062769565</v>
      </c>
      <c r="C480" s="19">
        <v>-40.020070293538794</v>
      </c>
      <c r="E480" s="19">
        <v>40.925426774483377</v>
      </c>
      <c r="F480" s="19">
        <v>7.26</v>
      </c>
    </row>
    <row r="481" spans="1:6" x14ac:dyDescent="0.3">
      <c r="A481" s="19">
        <v>457</v>
      </c>
      <c r="B481" s="19">
        <v>40.609949110964294</v>
      </c>
      <c r="C481" s="19">
        <v>-39.923630479101107</v>
      </c>
      <c r="E481" s="19">
        <v>41.01527403414196</v>
      </c>
      <c r="F481" s="19">
        <v>7.2952380952380951</v>
      </c>
    </row>
    <row r="482" spans="1:6" x14ac:dyDescent="0.3">
      <c r="A482" s="19">
        <v>458</v>
      </c>
      <c r="B482" s="19">
        <v>39.048004966380105</v>
      </c>
      <c r="C482" s="19">
        <v>-39.048004966380105</v>
      </c>
      <c r="E482" s="19">
        <v>41.105121293800536</v>
      </c>
      <c r="F482" s="19">
        <v>7.4837500000000006</v>
      </c>
    </row>
    <row r="483" spans="1:6" x14ac:dyDescent="0.3">
      <c r="A483" s="19">
        <v>459</v>
      </c>
      <c r="B483" s="19">
        <v>64.559759327921853</v>
      </c>
      <c r="C483" s="19">
        <v>-56.349759327921852</v>
      </c>
      <c r="E483" s="19">
        <v>41.19496855345912</v>
      </c>
      <c r="F483" s="19">
        <v>7.5</v>
      </c>
    </row>
    <row r="484" spans="1:6" x14ac:dyDescent="0.3">
      <c r="A484" s="19">
        <v>460</v>
      </c>
      <c r="B484" s="19">
        <v>39.568653014574835</v>
      </c>
      <c r="C484" s="19">
        <v>-39.504550450472273</v>
      </c>
      <c r="E484" s="19">
        <v>41.284815813117703</v>
      </c>
      <c r="F484" s="19">
        <v>7.5111111111111111</v>
      </c>
    </row>
    <row r="485" spans="1:6" x14ac:dyDescent="0.3">
      <c r="A485" s="19">
        <v>461</v>
      </c>
      <c r="B485" s="19">
        <v>40.089301062769565</v>
      </c>
      <c r="C485" s="19">
        <v>-39.795183415710738</v>
      </c>
      <c r="E485" s="19">
        <v>41.374663072776279</v>
      </c>
      <c r="F485" s="19">
        <v>7.5333333333333332</v>
      </c>
    </row>
    <row r="486" spans="1:6" x14ac:dyDescent="0.3">
      <c r="A486" s="19">
        <v>462</v>
      </c>
      <c r="B486" s="19">
        <v>39.048004966380105</v>
      </c>
      <c r="C486" s="19">
        <v>-39.048004966380105</v>
      </c>
      <c r="E486" s="19">
        <v>41.464510332434863</v>
      </c>
      <c r="F486" s="19">
        <v>7.7886666666666677</v>
      </c>
    </row>
    <row r="487" spans="1:6" x14ac:dyDescent="0.3">
      <c r="A487" s="19">
        <v>463</v>
      </c>
      <c r="B487" s="19">
        <v>39.048004966380105</v>
      </c>
      <c r="C487" s="19">
        <v>-39.048004966380105</v>
      </c>
      <c r="E487" s="19">
        <v>41.554357592093439</v>
      </c>
      <c r="F487" s="19">
        <v>7.8266666666666662</v>
      </c>
    </row>
    <row r="488" spans="1:6" x14ac:dyDescent="0.3">
      <c r="A488" s="19">
        <v>464</v>
      </c>
      <c r="B488" s="19">
        <v>44.77513349652213</v>
      </c>
      <c r="C488" s="19">
        <v>-42.502406223794857</v>
      </c>
      <c r="E488" s="19">
        <v>41.644204851752022</v>
      </c>
      <c r="F488" s="19">
        <v>8.2100000000000009</v>
      </c>
    </row>
    <row r="489" spans="1:6" x14ac:dyDescent="0.3">
      <c r="A489" s="19">
        <v>465</v>
      </c>
      <c r="B489" s="19">
        <v>39.568653014574835</v>
      </c>
      <c r="C489" s="19">
        <v>-39.469643113584738</v>
      </c>
      <c r="E489" s="19">
        <v>41.734052111410605</v>
      </c>
      <c r="F489" s="19">
        <v>8.5370000000000008</v>
      </c>
    </row>
    <row r="490" spans="1:6" x14ac:dyDescent="0.3">
      <c r="A490" s="19">
        <v>466</v>
      </c>
      <c r="B490" s="19">
        <v>43.213189351937942</v>
      </c>
      <c r="C490" s="19">
        <v>-16.260064351937942</v>
      </c>
      <c r="E490" s="19">
        <v>41.823899371069182</v>
      </c>
      <c r="F490" s="19">
        <v>8.9066666666666663</v>
      </c>
    </row>
    <row r="491" spans="1:6" x14ac:dyDescent="0.3">
      <c r="A491" s="19">
        <v>467</v>
      </c>
      <c r="B491" s="19">
        <v>41.651245207353753</v>
      </c>
      <c r="C491" s="19">
        <v>-40.891245207353755</v>
      </c>
      <c r="E491" s="19">
        <v>41.913746630727765</v>
      </c>
      <c r="F491" s="19">
        <v>8.974444444444444</v>
      </c>
    </row>
    <row r="492" spans="1:6" x14ac:dyDescent="0.3">
      <c r="A492" s="19">
        <v>468</v>
      </c>
      <c r="B492" s="19">
        <v>59.353278845974557</v>
      </c>
      <c r="C492" s="19">
        <v>-37.778278845974555</v>
      </c>
      <c r="E492" s="19">
        <v>42.003593890386341</v>
      </c>
      <c r="F492" s="19">
        <v>9.0833333333333339</v>
      </c>
    </row>
    <row r="493" spans="1:6" x14ac:dyDescent="0.3">
      <c r="A493" s="19">
        <v>469</v>
      </c>
      <c r="B493" s="19">
        <v>39.048004966380105</v>
      </c>
      <c r="C493" s="19">
        <v>-39.048004966380105</v>
      </c>
      <c r="E493" s="19">
        <v>42.093441150044924</v>
      </c>
      <c r="F493" s="19">
        <v>9.1050000000000004</v>
      </c>
    </row>
    <row r="494" spans="1:6" x14ac:dyDescent="0.3">
      <c r="A494" s="19">
        <v>470</v>
      </c>
      <c r="B494" s="19">
        <v>39.048004966380105</v>
      </c>
      <c r="C494" s="19">
        <v>-39.048004966380105</v>
      </c>
      <c r="E494" s="19">
        <v>42.183288409703508</v>
      </c>
      <c r="F494" s="19">
        <v>9.379999999999999</v>
      </c>
    </row>
    <row r="495" spans="1:6" x14ac:dyDescent="0.3">
      <c r="A495" s="19">
        <v>471</v>
      </c>
      <c r="B495" s="19">
        <v>40.089301062769565</v>
      </c>
      <c r="C495" s="19">
        <v>-39.069301062769561</v>
      </c>
      <c r="E495" s="19">
        <v>42.273135669362084</v>
      </c>
      <c r="F495" s="19">
        <v>9.4412800000000008</v>
      </c>
    </row>
    <row r="496" spans="1:6" x14ac:dyDescent="0.3">
      <c r="A496" s="19">
        <v>472</v>
      </c>
      <c r="B496" s="19">
        <v>127.55817315948414</v>
      </c>
      <c r="C496" s="19">
        <v>-115.66544588675687</v>
      </c>
      <c r="E496" s="19">
        <v>42.362982929020667</v>
      </c>
      <c r="F496" s="19">
        <v>9.5</v>
      </c>
    </row>
    <row r="497" spans="1:6" x14ac:dyDescent="0.3">
      <c r="A497" s="19">
        <v>473</v>
      </c>
      <c r="B497" s="19">
        <v>41.651245207353753</v>
      </c>
      <c r="C497" s="19">
        <v>-24.026245207353753</v>
      </c>
      <c r="E497" s="19">
        <v>42.452830188679243</v>
      </c>
      <c r="F497" s="19">
        <v>9.5500000000000007</v>
      </c>
    </row>
    <row r="498" spans="1:6" x14ac:dyDescent="0.3">
      <c r="A498" s="19">
        <v>474</v>
      </c>
      <c r="B498" s="19">
        <v>46.337077641106319</v>
      </c>
      <c r="C498" s="19">
        <v>-43.467077641106322</v>
      </c>
      <c r="E498" s="19">
        <v>42.542677448337827</v>
      </c>
      <c r="F498" s="19">
        <v>9.5687499999999996</v>
      </c>
    </row>
    <row r="499" spans="1:6" x14ac:dyDescent="0.3">
      <c r="A499" s="19">
        <v>475</v>
      </c>
      <c r="B499" s="19">
        <v>39.568653014574835</v>
      </c>
      <c r="C499" s="19">
        <v>-39.538349984271804</v>
      </c>
      <c r="E499" s="19">
        <v>42.63252470799641</v>
      </c>
      <c r="F499" s="19">
        <v>9.6333333333333346</v>
      </c>
    </row>
    <row r="500" spans="1:6" x14ac:dyDescent="0.3">
      <c r="A500" s="19">
        <v>476</v>
      </c>
      <c r="B500" s="19">
        <v>39.048004966380105</v>
      </c>
      <c r="C500" s="19">
        <v>-39.048004966380105</v>
      </c>
      <c r="E500" s="19">
        <v>42.722371967654986</v>
      </c>
      <c r="F500" s="19">
        <v>10</v>
      </c>
    </row>
    <row r="501" spans="1:6" x14ac:dyDescent="0.3">
      <c r="A501" s="19">
        <v>477</v>
      </c>
      <c r="B501" s="19">
        <v>103.60836294252658</v>
      </c>
      <c r="C501" s="19">
        <v>-101.37809476070841</v>
      </c>
      <c r="E501" s="19">
        <v>42.81221922731357</v>
      </c>
      <c r="F501" s="19">
        <v>10.02</v>
      </c>
    </row>
    <row r="502" spans="1:6" x14ac:dyDescent="0.3">
      <c r="A502" s="19">
        <v>478</v>
      </c>
      <c r="B502" s="19">
        <v>39.048004966380105</v>
      </c>
      <c r="C502" s="19">
        <v>-39.048004966380105</v>
      </c>
      <c r="E502" s="19">
        <v>42.902066486972146</v>
      </c>
      <c r="F502" s="19">
        <v>10.214285714285715</v>
      </c>
    </row>
    <row r="503" spans="1:6" x14ac:dyDescent="0.3">
      <c r="A503" s="19">
        <v>479</v>
      </c>
      <c r="B503" s="19">
        <v>39.048004966380105</v>
      </c>
      <c r="C503" s="19">
        <v>-39.048004966380105</v>
      </c>
      <c r="E503" s="19">
        <v>42.991913746630729</v>
      </c>
      <c r="F503" s="19">
        <v>10.48</v>
      </c>
    </row>
    <row r="504" spans="1:6" x14ac:dyDescent="0.3">
      <c r="A504" s="19">
        <v>480</v>
      </c>
      <c r="B504" s="19">
        <v>67.68364761709023</v>
      </c>
      <c r="C504" s="19">
        <v>-35.123647617090228</v>
      </c>
      <c r="E504" s="19">
        <v>43.081761006289305</v>
      </c>
      <c r="F504" s="19">
        <v>10.775</v>
      </c>
    </row>
    <row r="505" spans="1:6" x14ac:dyDescent="0.3">
      <c r="A505" s="19">
        <v>481</v>
      </c>
      <c r="B505" s="19">
        <v>111.93873171364226</v>
      </c>
      <c r="C505" s="19">
        <v>-92.528731713642259</v>
      </c>
      <c r="E505" s="19">
        <v>43.171608265947889</v>
      </c>
      <c r="F505" s="19">
        <v>10.86206896551724</v>
      </c>
    </row>
    <row r="506" spans="1:6" x14ac:dyDescent="0.3">
      <c r="A506" s="19">
        <v>482</v>
      </c>
      <c r="B506" s="19">
        <v>49.981613978469426</v>
      </c>
      <c r="C506" s="19">
        <v>-43.881613978469424</v>
      </c>
      <c r="E506" s="19">
        <v>43.261455525606472</v>
      </c>
      <c r="F506" s="19">
        <v>10.9</v>
      </c>
    </row>
    <row r="507" spans="1:6" x14ac:dyDescent="0.3">
      <c r="A507" s="19">
        <v>483</v>
      </c>
      <c r="B507" s="19">
        <v>39.568653014574835</v>
      </c>
      <c r="C507" s="19">
        <v>-39.468653014574834</v>
      </c>
      <c r="E507" s="19">
        <v>43.351302785265048</v>
      </c>
      <c r="F507" s="19">
        <v>11.328275684711327</v>
      </c>
    </row>
    <row r="508" spans="1:6" x14ac:dyDescent="0.3">
      <c r="A508" s="19">
        <v>484</v>
      </c>
      <c r="B508" s="19">
        <v>115.58326805100536</v>
      </c>
      <c r="C508" s="19">
        <v>-65.383268051005359</v>
      </c>
      <c r="E508" s="19">
        <v>43.441150044923631</v>
      </c>
      <c r="F508" s="19">
        <v>11.818181818181818</v>
      </c>
    </row>
    <row r="509" spans="1:6" x14ac:dyDescent="0.3">
      <c r="A509" s="19">
        <v>485</v>
      </c>
      <c r="B509" s="19">
        <v>44.77513349652213</v>
      </c>
      <c r="C509" s="19">
        <v>-44.588883496522129</v>
      </c>
      <c r="E509" s="19">
        <v>43.530997304582208</v>
      </c>
      <c r="F509" s="19">
        <v>11.892727272727273</v>
      </c>
    </row>
    <row r="510" spans="1:6" x14ac:dyDescent="0.3">
      <c r="A510" s="19">
        <v>486</v>
      </c>
      <c r="B510" s="19">
        <v>104.12901099072131</v>
      </c>
      <c r="C510" s="19">
        <v>-82.222039760876228</v>
      </c>
      <c r="E510" s="19">
        <v>43.620844564240791</v>
      </c>
      <c r="F510" s="19">
        <v>11.943</v>
      </c>
    </row>
    <row r="511" spans="1:6" x14ac:dyDescent="0.3">
      <c r="A511" s="19">
        <v>487</v>
      </c>
      <c r="B511" s="19">
        <v>39.568653014574835</v>
      </c>
      <c r="C511" s="19">
        <v>-39.559562105483927</v>
      </c>
      <c r="E511" s="19">
        <v>43.710691823899374</v>
      </c>
      <c r="F511" s="19">
        <v>12</v>
      </c>
    </row>
    <row r="512" spans="1:6" x14ac:dyDescent="0.3">
      <c r="A512" s="19">
        <v>488</v>
      </c>
      <c r="B512" s="19">
        <v>39.048004966380105</v>
      </c>
      <c r="C512" s="19">
        <v>-39.048004966380105</v>
      </c>
      <c r="E512" s="19">
        <v>43.80053908355795</v>
      </c>
      <c r="F512" s="19">
        <v>12.34</v>
      </c>
    </row>
    <row r="513" spans="1:6" x14ac:dyDescent="0.3">
      <c r="A513" s="19">
        <v>489</v>
      </c>
      <c r="B513" s="19">
        <v>39.048004966380105</v>
      </c>
      <c r="C513" s="19">
        <v>-39.048004966380105</v>
      </c>
      <c r="E513" s="19">
        <v>43.890386343216534</v>
      </c>
      <c r="F513" s="19">
        <v>12.45</v>
      </c>
    </row>
    <row r="514" spans="1:6" x14ac:dyDescent="0.3">
      <c r="A514" s="19">
        <v>490</v>
      </c>
      <c r="B514" s="19">
        <v>40.609949110964294</v>
      </c>
      <c r="C514" s="19">
        <v>-40.323270977172278</v>
      </c>
      <c r="E514" s="19">
        <v>43.98023360287511</v>
      </c>
      <c r="F514" s="19">
        <v>12.5</v>
      </c>
    </row>
    <row r="515" spans="1:6" x14ac:dyDescent="0.3">
      <c r="A515" s="19">
        <v>491</v>
      </c>
      <c r="B515" s="19">
        <v>39.048004966380105</v>
      </c>
      <c r="C515" s="19">
        <v>-39.048004966380105</v>
      </c>
      <c r="E515" s="19">
        <v>44.070080862533693</v>
      </c>
      <c r="F515" s="19">
        <v>12.75</v>
      </c>
    </row>
    <row r="516" spans="1:6" x14ac:dyDescent="0.3">
      <c r="A516" s="19">
        <v>492</v>
      </c>
      <c r="B516" s="19">
        <v>39.048004966380105</v>
      </c>
      <c r="C516" s="19">
        <v>-39.048004966380105</v>
      </c>
      <c r="E516" s="19">
        <v>44.159928122192277</v>
      </c>
      <c r="F516" s="19">
        <v>13</v>
      </c>
    </row>
    <row r="517" spans="1:6" x14ac:dyDescent="0.3">
      <c r="A517" s="19">
        <v>493</v>
      </c>
      <c r="B517" s="19">
        <v>39.048004966380105</v>
      </c>
      <c r="C517" s="19">
        <v>-39.048004966380105</v>
      </c>
      <c r="E517" s="19">
        <v>44.249775381850853</v>
      </c>
      <c r="F517" s="19">
        <v>13.13</v>
      </c>
    </row>
    <row r="518" spans="1:6" x14ac:dyDescent="0.3">
      <c r="A518" s="19">
        <v>494</v>
      </c>
      <c r="B518" s="19">
        <v>39.048004966380105</v>
      </c>
      <c r="C518" s="19">
        <v>-39.048004966380105</v>
      </c>
      <c r="E518" s="19">
        <v>44.339622641509436</v>
      </c>
      <c r="F518" s="19">
        <v>13.22</v>
      </c>
    </row>
    <row r="519" spans="1:6" x14ac:dyDescent="0.3">
      <c r="A519" s="19">
        <v>495</v>
      </c>
      <c r="B519" s="19">
        <v>40.609949110964294</v>
      </c>
      <c r="C519" s="19">
        <v>-40.454949110964293</v>
      </c>
      <c r="E519" s="19">
        <v>44.429469901168012</v>
      </c>
      <c r="F519" s="19">
        <v>13.325999999999999</v>
      </c>
    </row>
    <row r="520" spans="1:6" x14ac:dyDescent="0.3">
      <c r="A520" s="19">
        <v>496</v>
      </c>
      <c r="B520" s="19">
        <v>39.048004966380105</v>
      </c>
      <c r="C520" s="19">
        <v>-39.048004966380105</v>
      </c>
      <c r="E520" s="19">
        <v>44.519317160826596</v>
      </c>
      <c r="F520" s="19">
        <v>13.433333333333334</v>
      </c>
    </row>
    <row r="521" spans="1:6" x14ac:dyDescent="0.3">
      <c r="A521" s="19">
        <v>497</v>
      </c>
      <c r="B521" s="19">
        <v>39.568653014574835</v>
      </c>
      <c r="C521" s="19">
        <v>-39.56698634790817</v>
      </c>
      <c r="E521" s="19">
        <v>44.609164420485179</v>
      </c>
      <c r="F521" s="19">
        <v>13.833333333333334</v>
      </c>
    </row>
    <row r="522" spans="1:6" x14ac:dyDescent="0.3">
      <c r="A522" s="19">
        <v>498</v>
      </c>
      <c r="B522" s="19">
        <v>40.609949110964294</v>
      </c>
      <c r="C522" s="19">
        <v>-39.94030625382144</v>
      </c>
      <c r="E522" s="19">
        <v>44.699011680143755</v>
      </c>
      <c r="F522" s="19">
        <v>13.923999999999999</v>
      </c>
    </row>
    <row r="523" spans="1:6" x14ac:dyDescent="0.3">
      <c r="A523" s="19">
        <v>499</v>
      </c>
      <c r="B523" s="19">
        <v>50.502262026664155</v>
      </c>
      <c r="C523" s="19">
        <v>-45.903748787123696</v>
      </c>
      <c r="E523" s="19">
        <v>44.788858939802338</v>
      </c>
      <c r="F523" s="19">
        <v>14.000000000000002</v>
      </c>
    </row>
    <row r="524" spans="1:6" x14ac:dyDescent="0.3">
      <c r="A524" s="19">
        <v>500</v>
      </c>
      <c r="B524" s="19">
        <v>52.584854219443073</v>
      </c>
      <c r="C524" s="19">
        <v>-43.034854219443076</v>
      </c>
      <c r="E524" s="19">
        <v>44.878706199460915</v>
      </c>
      <c r="F524" s="19">
        <v>14.083333333333334</v>
      </c>
    </row>
    <row r="525" spans="1:6" x14ac:dyDescent="0.3">
      <c r="A525" s="19">
        <v>501</v>
      </c>
      <c r="B525" s="19">
        <v>41.130597159159024</v>
      </c>
      <c r="C525" s="19">
        <v>-37.822904851466717</v>
      </c>
      <c r="E525" s="19">
        <v>44.968553459119498</v>
      </c>
      <c r="F525" s="19">
        <v>14.182977777777777</v>
      </c>
    </row>
    <row r="526" spans="1:6" x14ac:dyDescent="0.3">
      <c r="A526" s="19">
        <v>502</v>
      </c>
      <c r="B526" s="19">
        <v>39.048004966380105</v>
      </c>
      <c r="C526" s="19">
        <v>-39.048004966380105</v>
      </c>
      <c r="E526" s="19">
        <v>45.058400718778074</v>
      </c>
      <c r="F526" s="19">
        <v>14.536842105263158</v>
      </c>
    </row>
    <row r="527" spans="1:6" x14ac:dyDescent="0.3">
      <c r="A527" s="19">
        <v>503</v>
      </c>
      <c r="B527" s="19">
        <v>41.130597159159024</v>
      </c>
      <c r="C527" s="19">
        <v>-39.980597159159025</v>
      </c>
      <c r="E527" s="19">
        <v>45.148247978436657</v>
      </c>
      <c r="F527" s="19">
        <v>14.799999999999999</v>
      </c>
    </row>
    <row r="528" spans="1:6" x14ac:dyDescent="0.3">
      <c r="A528" s="19">
        <v>504</v>
      </c>
      <c r="B528" s="19">
        <v>43.733837400132671</v>
      </c>
      <c r="C528" s="19">
        <v>-41.979991246286517</v>
      </c>
      <c r="E528" s="19">
        <v>45.238095238095241</v>
      </c>
      <c r="F528" s="19">
        <v>14.85</v>
      </c>
    </row>
    <row r="529" spans="1:6" x14ac:dyDescent="0.3">
      <c r="A529" s="19">
        <v>505</v>
      </c>
      <c r="B529" s="19">
        <v>41.651245207353753</v>
      </c>
      <c r="C529" s="19">
        <v>-40.283898268578241</v>
      </c>
      <c r="E529" s="19">
        <v>45.327942497753817</v>
      </c>
      <c r="F529" s="19">
        <v>14.860000000000001</v>
      </c>
    </row>
    <row r="530" spans="1:6" x14ac:dyDescent="0.3">
      <c r="A530" s="19">
        <v>506</v>
      </c>
      <c r="B530" s="19">
        <v>46.337077641106319</v>
      </c>
      <c r="C530" s="19">
        <v>-45.903744307772989</v>
      </c>
      <c r="E530" s="19">
        <v>45.4177897574124</v>
      </c>
      <c r="F530" s="19">
        <v>14.993333333333334</v>
      </c>
    </row>
    <row r="531" spans="1:6" x14ac:dyDescent="0.3">
      <c r="A531" s="19">
        <v>507</v>
      </c>
      <c r="B531" s="19">
        <v>39.568653014574835</v>
      </c>
      <c r="C531" s="19">
        <v>-39.443653014574835</v>
      </c>
      <c r="E531" s="19">
        <v>45.507637017070977</v>
      </c>
      <c r="F531" s="19">
        <v>15.214285714285714</v>
      </c>
    </row>
    <row r="532" spans="1:6" x14ac:dyDescent="0.3">
      <c r="A532" s="19">
        <v>508</v>
      </c>
      <c r="B532" s="19">
        <v>44.254485448327401</v>
      </c>
      <c r="C532" s="19">
        <v>-41.054485448327398</v>
      </c>
      <c r="E532" s="19">
        <v>45.59748427672956</v>
      </c>
      <c r="F532" s="19">
        <v>15.39</v>
      </c>
    </row>
    <row r="533" spans="1:6" x14ac:dyDescent="0.3">
      <c r="A533" s="19">
        <v>509</v>
      </c>
      <c r="B533" s="19">
        <v>40.609949110964294</v>
      </c>
      <c r="C533" s="19">
        <v>-39.809949110964297</v>
      </c>
      <c r="E533" s="19">
        <v>45.687331536388143</v>
      </c>
      <c r="F533" s="19">
        <v>15.485964912280703</v>
      </c>
    </row>
    <row r="534" spans="1:6" x14ac:dyDescent="0.3">
      <c r="A534" s="19">
        <v>510</v>
      </c>
      <c r="B534" s="19">
        <v>39.568653014574835</v>
      </c>
      <c r="C534" s="19">
        <v>-39.368653014574832</v>
      </c>
      <c r="E534" s="19">
        <v>45.777178796046719</v>
      </c>
      <c r="F534" s="19">
        <v>15.535714285714286</v>
      </c>
    </row>
    <row r="535" spans="1:6" x14ac:dyDescent="0.3">
      <c r="A535" s="19">
        <v>511</v>
      </c>
      <c r="B535" s="19">
        <v>39.048004966380105</v>
      </c>
      <c r="C535" s="19">
        <v>-39.048004966380105</v>
      </c>
      <c r="E535" s="19">
        <v>45.867026055705303</v>
      </c>
      <c r="F535" s="19">
        <v>16</v>
      </c>
    </row>
    <row r="536" spans="1:6" x14ac:dyDescent="0.3">
      <c r="A536" s="19">
        <v>512</v>
      </c>
      <c r="B536" s="19">
        <v>41.651245207353753</v>
      </c>
      <c r="C536" s="19">
        <v>-38.651245207353753</v>
      </c>
      <c r="E536" s="19">
        <v>45.956873315363879</v>
      </c>
      <c r="F536" s="19">
        <v>16.055</v>
      </c>
    </row>
    <row r="537" spans="1:6" x14ac:dyDescent="0.3">
      <c r="A537" s="19">
        <v>513</v>
      </c>
      <c r="B537" s="19">
        <v>40.089301062769565</v>
      </c>
      <c r="C537" s="19">
        <v>-39.951801062769562</v>
      </c>
      <c r="E537" s="19">
        <v>46.046720575022462</v>
      </c>
      <c r="F537" s="19">
        <v>16.25</v>
      </c>
    </row>
    <row r="538" spans="1:6" x14ac:dyDescent="0.3">
      <c r="A538" s="19">
        <v>514</v>
      </c>
      <c r="B538" s="19">
        <v>74.452072243621728</v>
      </c>
      <c r="C538" s="19">
        <v>-60.528072243621729</v>
      </c>
      <c r="E538" s="19">
        <v>46.136567834681045</v>
      </c>
      <c r="F538" s="19">
        <v>16.77</v>
      </c>
    </row>
    <row r="539" spans="1:6" x14ac:dyDescent="0.3">
      <c r="A539" s="19">
        <v>515</v>
      </c>
      <c r="B539" s="19">
        <v>40.609949110964294</v>
      </c>
      <c r="C539" s="19">
        <v>-37.276615777630958</v>
      </c>
      <c r="E539" s="19">
        <v>46.226415094339622</v>
      </c>
      <c r="F539" s="19">
        <v>17.155555555555555</v>
      </c>
    </row>
    <row r="540" spans="1:6" x14ac:dyDescent="0.3">
      <c r="A540" s="19">
        <v>516</v>
      </c>
      <c r="B540" s="19">
        <v>56.75003860500091</v>
      </c>
      <c r="C540" s="19">
        <v>-31.336636543145239</v>
      </c>
      <c r="E540" s="19">
        <v>46.316262353998205</v>
      </c>
      <c r="F540" s="19">
        <v>17.380000000000003</v>
      </c>
    </row>
    <row r="541" spans="1:6" x14ac:dyDescent="0.3">
      <c r="A541" s="19">
        <v>517</v>
      </c>
      <c r="B541" s="19">
        <v>39.048004966380105</v>
      </c>
      <c r="C541" s="19">
        <v>-39.048004966380105</v>
      </c>
      <c r="E541" s="19">
        <v>46.406109613656781</v>
      </c>
      <c r="F541" s="19">
        <v>17.625</v>
      </c>
    </row>
    <row r="542" spans="1:6" x14ac:dyDescent="0.3">
      <c r="A542" s="19">
        <v>518</v>
      </c>
      <c r="B542" s="19">
        <v>40.609949110964294</v>
      </c>
      <c r="C542" s="19">
        <v>-39.243282444297627</v>
      </c>
      <c r="E542" s="19">
        <v>46.495956873315365</v>
      </c>
      <c r="F542" s="19">
        <v>17.630000000000003</v>
      </c>
    </row>
    <row r="543" spans="1:6" x14ac:dyDescent="0.3">
      <c r="A543" s="19">
        <v>519</v>
      </c>
      <c r="B543" s="19">
        <v>39.048004966380105</v>
      </c>
      <c r="C543" s="19">
        <v>-39.048004966380105</v>
      </c>
      <c r="E543" s="19">
        <v>46.585804132973948</v>
      </c>
      <c r="F543" s="19">
        <v>17.810000000000002</v>
      </c>
    </row>
    <row r="544" spans="1:6" x14ac:dyDescent="0.3">
      <c r="A544" s="19">
        <v>520</v>
      </c>
      <c r="B544" s="19">
        <v>75.493368340011187</v>
      </c>
      <c r="C544" s="19">
        <v>-52.611941792223504</v>
      </c>
      <c r="E544" s="19">
        <v>46.675651392632524</v>
      </c>
      <c r="F544" s="19">
        <v>17.933333333333334</v>
      </c>
    </row>
    <row r="545" spans="1:6" x14ac:dyDescent="0.3">
      <c r="A545" s="19">
        <v>521</v>
      </c>
      <c r="B545" s="19">
        <v>56.75003860500091</v>
      </c>
      <c r="C545" s="19">
        <v>45.349961394999085</v>
      </c>
      <c r="E545" s="19">
        <v>46.765498652291107</v>
      </c>
      <c r="F545" s="19">
        <v>18.142857142857142</v>
      </c>
    </row>
    <row r="546" spans="1:6" x14ac:dyDescent="0.3">
      <c r="A546" s="19">
        <v>522</v>
      </c>
      <c r="B546" s="19">
        <v>68.204295665284974</v>
      </c>
      <c r="C546" s="19">
        <v>36.435704334715027</v>
      </c>
      <c r="E546" s="19">
        <v>46.855345911949684</v>
      </c>
      <c r="F546" s="19">
        <v>18.285714285714285</v>
      </c>
    </row>
    <row r="547" spans="1:6" x14ac:dyDescent="0.3">
      <c r="A547" s="19">
        <v>523</v>
      </c>
      <c r="B547" s="19">
        <v>55.188094460416721</v>
      </c>
      <c r="C547" s="19">
        <v>59.47857220624995</v>
      </c>
      <c r="E547" s="19">
        <v>46.945193171608267</v>
      </c>
      <c r="F547" s="19">
        <v>18.300055555555556</v>
      </c>
    </row>
    <row r="548" spans="1:6" x14ac:dyDescent="0.3">
      <c r="A548" s="19">
        <v>524</v>
      </c>
      <c r="B548" s="19">
        <v>82.782441014737401</v>
      </c>
      <c r="C548" s="19">
        <v>37.817558985262593</v>
      </c>
      <c r="E548" s="19">
        <v>47.03504043126685</v>
      </c>
      <c r="F548" s="19">
        <v>18.64</v>
      </c>
    </row>
    <row r="549" spans="1:6" x14ac:dyDescent="0.3">
      <c r="A549" s="19">
        <v>525</v>
      </c>
      <c r="B549" s="19">
        <v>106.73225123169496</v>
      </c>
      <c r="C549" s="19">
        <v>1.9406059111621943</v>
      </c>
      <c r="E549" s="19">
        <v>47.124887690925426</v>
      </c>
      <c r="F549" s="19">
        <v>19.41</v>
      </c>
    </row>
    <row r="550" spans="1:6" x14ac:dyDescent="0.3">
      <c r="A550" s="19">
        <v>526</v>
      </c>
      <c r="B550" s="19">
        <v>45.29578154471686</v>
      </c>
      <c r="C550" s="19">
        <v>54.70421845528314</v>
      </c>
      <c r="E550" s="19">
        <v>47.21473495058401</v>
      </c>
      <c r="F550" s="19">
        <v>20</v>
      </c>
    </row>
    <row r="551" spans="1:6" x14ac:dyDescent="0.3">
      <c r="A551" s="19">
        <v>527</v>
      </c>
      <c r="B551" s="19">
        <v>51.022910074858885</v>
      </c>
      <c r="C551" s="19">
        <v>62.977089925141101</v>
      </c>
      <c r="E551" s="19">
        <v>47.304582210242586</v>
      </c>
      <c r="F551" s="19">
        <v>20.133333333333333</v>
      </c>
    </row>
    <row r="552" spans="1:6" x14ac:dyDescent="0.3">
      <c r="A552" s="19">
        <v>528</v>
      </c>
      <c r="B552" s="19">
        <v>121.31039658114739</v>
      </c>
      <c r="C552" s="19">
        <v>-20.460396581147393</v>
      </c>
      <c r="E552" s="19">
        <v>47.394429469901169</v>
      </c>
      <c r="F552" s="19">
        <v>21.037037037037038</v>
      </c>
    </row>
    <row r="553" spans="1:6" x14ac:dyDescent="0.3">
      <c r="A553" s="19">
        <v>529</v>
      </c>
      <c r="B553" s="19">
        <v>54.667446412221992</v>
      </c>
      <c r="C553" s="19">
        <v>60.984727500821478</v>
      </c>
      <c r="E553" s="19">
        <v>47.484276729559745</v>
      </c>
      <c r="F553" s="19">
        <v>21.092608822670172</v>
      </c>
    </row>
    <row r="554" spans="1:6" x14ac:dyDescent="0.3">
      <c r="A554" s="19">
        <v>530</v>
      </c>
      <c r="B554" s="19">
        <v>48.419669833885237</v>
      </c>
      <c r="C554" s="19">
        <v>81.99699683278142</v>
      </c>
      <c r="E554" s="19">
        <v>47.574123989218329</v>
      </c>
      <c r="F554" s="19">
        <v>21.363333333333333</v>
      </c>
    </row>
    <row r="555" spans="1:6" x14ac:dyDescent="0.3">
      <c r="A555" s="19">
        <v>531</v>
      </c>
      <c r="B555" s="19">
        <v>54.146798364027262</v>
      </c>
      <c r="C555" s="19">
        <v>53.63587417635452</v>
      </c>
      <c r="E555" s="19">
        <v>47.663971248876912</v>
      </c>
      <c r="F555" s="19">
        <v>21.5075</v>
      </c>
    </row>
    <row r="556" spans="1:6" x14ac:dyDescent="0.3">
      <c r="A556" s="19">
        <v>532</v>
      </c>
      <c r="B556" s="19">
        <v>55.188094460416721</v>
      </c>
      <c r="C556" s="19">
        <v>44.811905539583279</v>
      </c>
      <c r="E556" s="19">
        <v>47.753818508535488</v>
      </c>
      <c r="F556" s="19">
        <v>21.574999999999999</v>
      </c>
    </row>
    <row r="557" spans="1:6" x14ac:dyDescent="0.3">
      <c r="A557" s="19">
        <v>533</v>
      </c>
      <c r="B557" s="19">
        <v>129.12011730406834</v>
      </c>
      <c r="C557" s="19">
        <v>-5.8701173040683443</v>
      </c>
      <c r="E557" s="19">
        <v>47.843665768194072</v>
      </c>
      <c r="F557" s="19">
        <v>21.628</v>
      </c>
    </row>
    <row r="558" spans="1:6" x14ac:dyDescent="0.3">
      <c r="A558" s="19">
        <v>534</v>
      </c>
      <c r="B558" s="19">
        <v>47.899021785690508</v>
      </c>
      <c r="C558" s="19">
        <v>52.300978214309495</v>
      </c>
      <c r="E558" s="19">
        <v>47.933513027852648</v>
      </c>
      <c r="F558" s="19">
        <v>21.906971229845084</v>
      </c>
    </row>
    <row r="559" spans="1:6" x14ac:dyDescent="0.3">
      <c r="A559" s="19">
        <v>535</v>
      </c>
      <c r="B559" s="19">
        <v>64.039111279727138</v>
      </c>
      <c r="C559" s="19">
        <v>40.62755538693952</v>
      </c>
      <c r="E559" s="19">
        <v>48.023360287511231</v>
      </c>
      <c r="F559" s="19">
        <v>22.092500000000001</v>
      </c>
    </row>
    <row r="560" spans="1:6" x14ac:dyDescent="0.3">
      <c r="A560" s="19">
        <v>536</v>
      </c>
      <c r="B560" s="19">
        <v>69.766239809869148</v>
      </c>
      <c r="C560" s="19">
        <v>32.733760190130837</v>
      </c>
      <c r="E560" s="19">
        <v>48.113207547169814</v>
      </c>
      <c r="F560" s="19">
        <v>22.363636363636363</v>
      </c>
    </row>
    <row r="561" spans="1:6" x14ac:dyDescent="0.3">
      <c r="A561" s="19">
        <v>537</v>
      </c>
      <c r="B561" s="19">
        <v>59.353278845974557</v>
      </c>
      <c r="C561" s="19">
        <v>58.904296911601207</v>
      </c>
      <c r="E561" s="19">
        <v>48.203054806828391</v>
      </c>
      <c r="F561" s="19">
        <v>22.400000000000002</v>
      </c>
    </row>
    <row r="562" spans="1:6" x14ac:dyDescent="0.3">
      <c r="A562" s="19">
        <v>538</v>
      </c>
      <c r="B562" s="19">
        <v>69.766239809869148</v>
      </c>
      <c r="C562" s="19">
        <v>50.733760190130852</v>
      </c>
      <c r="E562" s="19">
        <v>48.292902066486974</v>
      </c>
      <c r="F562" s="19">
        <v>22.878799999999998</v>
      </c>
    </row>
    <row r="563" spans="1:6" x14ac:dyDescent="0.3">
      <c r="A563" s="19">
        <v>539</v>
      </c>
      <c r="B563" s="19">
        <v>70.286887858063892</v>
      </c>
      <c r="C563" s="19">
        <v>232.13311214193612</v>
      </c>
      <c r="E563" s="19">
        <v>48.38274932614555</v>
      </c>
      <c r="F563" s="19">
        <v>22.881426547787683</v>
      </c>
    </row>
    <row r="564" spans="1:6" x14ac:dyDescent="0.3">
      <c r="A564" s="19">
        <v>540</v>
      </c>
      <c r="B564" s="19">
        <v>49.460965930274696</v>
      </c>
      <c r="C564" s="19">
        <v>51.183034069725309</v>
      </c>
      <c r="E564" s="19">
        <v>48.472596585804133</v>
      </c>
      <c r="F564" s="19">
        <v>23</v>
      </c>
    </row>
    <row r="565" spans="1:6" x14ac:dyDescent="0.3">
      <c r="A565" s="19">
        <v>541</v>
      </c>
      <c r="B565" s="19">
        <v>39.568653014574835</v>
      </c>
      <c r="C565" s="19">
        <v>-39.561986347908167</v>
      </c>
      <c r="E565" s="19">
        <v>48.562443845462717</v>
      </c>
      <c r="F565" s="19">
        <v>23.163076923076922</v>
      </c>
    </row>
    <row r="566" spans="1:6" x14ac:dyDescent="0.3">
      <c r="A566" s="19">
        <v>542</v>
      </c>
      <c r="B566" s="19">
        <v>39.568653014574835</v>
      </c>
      <c r="C566" s="19">
        <v>-39.013097459019278</v>
      </c>
      <c r="E566" s="19">
        <v>48.652291105121293</v>
      </c>
      <c r="F566" s="19">
        <v>24.02</v>
      </c>
    </row>
    <row r="567" spans="1:6" x14ac:dyDescent="0.3">
      <c r="A567" s="19">
        <v>543</v>
      </c>
      <c r="B567" s="19">
        <v>39.568653014574835</v>
      </c>
      <c r="C567" s="19">
        <v>-39.568253014574836</v>
      </c>
      <c r="E567" s="19">
        <v>48.742138364779876</v>
      </c>
      <c r="F567" s="19">
        <v>24.333333333333336</v>
      </c>
    </row>
    <row r="568" spans="1:6" x14ac:dyDescent="0.3">
      <c r="A568" s="19">
        <v>544</v>
      </c>
      <c r="B568" s="19">
        <v>40.089301062769565</v>
      </c>
      <c r="C568" s="19">
        <v>-39.771119244587744</v>
      </c>
      <c r="E568" s="19">
        <v>48.831985624438452</v>
      </c>
      <c r="F568" s="19">
        <v>25</v>
      </c>
    </row>
    <row r="569" spans="1:6" x14ac:dyDescent="0.3">
      <c r="A569" s="19">
        <v>545</v>
      </c>
      <c r="B569" s="19">
        <v>40.089301062769565</v>
      </c>
      <c r="C569" s="19">
        <v>-38.889301062769562</v>
      </c>
      <c r="E569" s="19">
        <v>48.921832884097036</v>
      </c>
      <c r="F569" s="19">
        <v>25.087142857142858</v>
      </c>
    </row>
    <row r="570" spans="1:6" x14ac:dyDescent="0.3">
      <c r="A570" s="19">
        <v>546</v>
      </c>
      <c r="B570" s="19">
        <v>56.75003860500091</v>
      </c>
      <c r="C570" s="19">
        <v>-29.366038605000913</v>
      </c>
      <c r="E570" s="19">
        <v>49.011680143755619</v>
      </c>
      <c r="F570" s="19">
        <v>25.25</v>
      </c>
    </row>
    <row r="571" spans="1:6" x14ac:dyDescent="0.3">
      <c r="A571" s="19">
        <v>547</v>
      </c>
      <c r="B571" s="19">
        <v>40.089301062769565</v>
      </c>
      <c r="C571" s="19">
        <v>-40.002634396102899</v>
      </c>
      <c r="E571" s="19">
        <v>49.101527403414195</v>
      </c>
      <c r="F571" s="19">
        <v>25.41340206185567</v>
      </c>
    </row>
    <row r="572" spans="1:6" x14ac:dyDescent="0.3">
      <c r="A572" s="19">
        <v>548</v>
      </c>
      <c r="B572" s="19">
        <v>39.048004966380105</v>
      </c>
      <c r="C572" s="19">
        <v>-39.048004966380105</v>
      </c>
      <c r="E572" s="19">
        <v>49.191374663072779</v>
      </c>
      <c r="F572" s="19">
        <v>25.584</v>
      </c>
    </row>
    <row r="573" spans="1:6" x14ac:dyDescent="0.3">
      <c r="A573" s="19">
        <v>549</v>
      </c>
      <c r="B573" s="19">
        <v>39.568653014574835</v>
      </c>
      <c r="C573" s="19">
        <v>-39.478653014574832</v>
      </c>
      <c r="E573" s="19">
        <v>49.281221922731355</v>
      </c>
      <c r="F573" s="19">
        <v>25.912000000000003</v>
      </c>
    </row>
    <row r="574" spans="1:6" x14ac:dyDescent="0.3">
      <c r="A574" s="19">
        <v>550</v>
      </c>
      <c r="B574" s="19">
        <v>43.213189351937942</v>
      </c>
      <c r="C574" s="19">
        <v>-40.493189351937943</v>
      </c>
      <c r="E574" s="19">
        <v>49.371069182389938</v>
      </c>
      <c r="F574" s="19">
        <v>26</v>
      </c>
    </row>
    <row r="575" spans="1:6" x14ac:dyDescent="0.3">
      <c r="A575" s="19">
        <v>551</v>
      </c>
      <c r="B575" s="19">
        <v>41.130597159159024</v>
      </c>
      <c r="C575" s="19">
        <v>-40.430597159159021</v>
      </c>
      <c r="E575" s="19">
        <v>49.460916442048514</v>
      </c>
      <c r="F575" s="19">
        <v>26.192500000000003</v>
      </c>
    </row>
    <row r="576" spans="1:6" x14ac:dyDescent="0.3">
      <c r="A576" s="19">
        <v>552</v>
      </c>
      <c r="B576" s="19">
        <v>53.626150315832533</v>
      </c>
      <c r="C576" s="19">
        <v>-48.584816982499198</v>
      </c>
      <c r="E576" s="19">
        <v>49.550763701707098</v>
      </c>
      <c r="F576" s="19">
        <v>26.6</v>
      </c>
    </row>
    <row r="577" spans="1:6" x14ac:dyDescent="0.3">
      <c r="A577" s="19">
        <v>553</v>
      </c>
      <c r="B577" s="19">
        <v>39.048004966380105</v>
      </c>
      <c r="C577" s="19">
        <v>-39.048004966380105</v>
      </c>
      <c r="E577" s="19">
        <v>49.640610961365681</v>
      </c>
      <c r="F577" s="19">
        <v>26.953125</v>
      </c>
    </row>
    <row r="578" spans="1:6" x14ac:dyDescent="0.3">
      <c r="A578" s="19">
        <v>554</v>
      </c>
      <c r="B578" s="19">
        <v>42.171893255548483</v>
      </c>
      <c r="C578" s="19">
        <v>-41.679893255548485</v>
      </c>
      <c r="E578" s="19">
        <v>49.730458221024257</v>
      </c>
      <c r="F578" s="19">
        <v>27.383999999999997</v>
      </c>
    </row>
    <row r="579" spans="1:6" x14ac:dyDescent="0.3">
      <c r="A579" s="19">
        <v>555</v>
      </c>
      <c r="B579" s="19">
        <v>50.502262026664155</v>
      </c>
      <c r="C579" s="19">
        <v>-13.913114739842449</v>
      </c>
      <c r="E579" s="19">
        <v>49.82030548068284</v>
      </c>
      <c r="F579" s="19">
        <v>27.6</v>
      </c>
    </row>
    <row r="580" spans="1:6" x14ac:dyDescent="0.3">
      <c r="A580" s="19">
        <v>556</v>
      </c>
      <c r="B580" s="19">
        <v>39.048004966380105</v>
      </c>
      <c r="C580" s="19">
        <v>-39.048004966380105</v>
      </c>
      <c r="E580" s="19">
        <v>49.910152740341417</v>
      </c>
      <c r="F580" s="19">
        <v>27.650000000000002</v>
      </c>
    </row>
    <row r="581" spans="1:6" x14ac:dyDescent="0.3">
      <c r="A581" s="19">
        <v>557</v>
      </c>
      <c r="B581" s="19">
        <v>39.568653014574835</v>
      </c>
      <c r="C581" s="19">
        <v>-37.068653014574835</v>
      </c>
      <c r="E581" s="19">
        <v>50</v>
      </c>
      <c r="F581" s="19">
        <v>28.04</v>
      </c>
    </row>
    <row r="582" spans="1:6" x14ac:dyDescent="0.3">
      <c r="A582" s="19">
        <v>558</v>
      </c>
      <c r="B582" s="19">
        <v>49.460965930274696</v>
      </c>
      <c r="C582" s="19">
        <v>-48.550299263608032</v>
      </c>
      <c r="E582" s="19">
        <v>50.089847259658583</v>
      </c>
      <c r="F582" s="19">
        <v>28.48</v>
      </c>
    </row>
    <row r="583" spans="1:6" x14ac:dyDescent="0.3">
      <c r="A583" s="19">
        <v>559</v>
      </c>
      <c r="B583" s="19">
        <v>39.048004966380105</v>
      </c>
      <c r="C583" s="19">
        <v>-39.048004966380105</v>
      </c>
      <c r="E583" s="19">
        <v>50.17969451931716</v>
      </c>
      <c r="F583" s="19">
        <v>29.276666666666667</v>
      </c>
    </row>
    <row r="584" spans="1:6" x14ac:dyDescent="0.3">
      <c r="A584" s="19">
        <v>560</v>
      </c>
      <c r="B584" s="19">
        <v>39.568653014574835</v>
      </c>
      <c r="C584" s="19">
        <v>-39.547819681241499</v>
      </c>
      <c r="E584" s="19">
        <v>50.269541778975743</v>
      </c>
      <c r="F584" s="19">
        <v>29.376000000000001</v>
      </c>
    </row>
    <row r="585" spans="1:6" x14ac:dyDescent="0.3">
      <c r="A585" s="19">
        <v>561</v>
      </c>
      <c r="B585" s="19">
        <v>40.609949110964294</v>
      </c>
      <c r="C585" s="19">
        <v>-40.597949110964294</v>
      </c>
      <c r="E585" s="19">
        <v>50.359389038634319</v>
      </c>
      <c r="F585" s="19">
        <v>29.506136117214709</v>
      </c>
    </row>
    <row r="586" spans="1:6" x14ac:dyDescent="0.3">
      <c r="A586" s="19">
        <v>562</v>
      </c>
      <c r="B586" s="19">
        <v>40.089301062769565</v>
      </c>
      <c r="C586" s="19">
        <v>-39.722634396102897</v>
      </c>
      <c r="E586" s="19">
        <v>50.449236298292902</v>
      </c>
      <c r="F586" s="19">
        <v>29.6029602960296</v>
      </c>
    </row>
    <row r="587" spans="1:6" x14ac:dyDescent="0.3">
      <c r="A587" s="19">
        <v>563</v>
      </c>
      <c r="B587" s="19">
        <v>39.048004966380105</v>
      </c>
      <c r="C587" s="19">
        <v>-39.048004966380105</v>
      </c>
      <c r="E587" s="19">
        <v>50.539083557951486</v>
      </c>
      <c r="F587" s="19">
        <v>29.84</v>
      </c>
    </row>
    <row r="588" spans="1:6" x14ac:dyDescent="0.3">
      <c r="A588" s="19">
        <v>564</v>
      </c>
      <c r="B588" s="19">
        <v>40.089301062769565</v>
      </c>
      <c r="C588" s="19">
        <v>-39.998634396102901</v>
      </c>
      <c r="E588" s="19">
        <v>50.628930817610062</v>
      </c>
      <c r="F588" s="19">
        <v>30.4</v>
      </c>
    </row>
    <row r="589" spans="1:6" x14ac:dyDescent="0.3">
      <c r="A589" s="19">
        <v>565</v>
      </c>
      <c r="B589" s="19">
        <v>39.568653014574835</v>
      </c>
      <c r="C589" s="19">
        <v>-39.563097459019282</v>
      </c>
      <c r="E589" s="19">
        <v>50.718778077268645</v>
      </c>
      <c r="F589" s="19">
        <v>30.599999999999998</v>
      </c>
    </row>
    <row r="590" spans="1:6" x14ac:dyDescent="0.3">
      <c r="A590" s="19">
        <v>566</v>
      </c>
      <c r="B590" s="19">
        <v>39.048004966380105</v>
      </c>
      <c r="C590" s="19">
        <v>-39.048004966380105</v>
      </c>
      <c r="E590" s="19">
        <v>50.808625336927221</v>
      </c>
      <c r="F590" s="19">
        <v>30.666666666666664</v>
      </c>
    </row>
    <row r="591" spans="1:6" x14ac:dyDescent="0.3">
      <c r="A591" s="19">
        <v>567</v>
      </c>
      <c r="B591" s="19">
        <v>39.568653014574835</v>
      </c>
      <c r="C591" s="19">
        <v>-39.548653014574832</v>
      </c>
      <c r="E591" s="19">
        <v>50.898472596585805</v>
      </c>
      <c r="F591" s="19">
        <v>30.813400000000001</v>
      </c>
    </row>
    <row r="592" spans="1:6" x14ac:dyDescent="0.3">
      <c r="A592" s="19">
        <v>568</v>
      </c>
      <c r="B592" s="19">
        <v>39.048004966380105</v>
      </c>
      <c r="C592" s="19">
        <v>-39.048004966380105</v>
      </c>
      <c r="E592" s="19">
        <v>50.988319856244388</v>
      </c>
      <c r="F592" s="19">
        <v>30.9</v>
      </c>
    </row>
    <row r="593" spans="1:6" x14ac:dyDescent="0.3">
      <c r="A593" s="19">
        <v>569</v>
      </c>
      <c r="B593" s="19">
        <v>41.651245207353753</v>
      </c>
      <c r="C593" s="19">
        <v>-40.651245207353753</v>
      </c>
      <c r="E593" s="19">
        <v>51.078167115902964</v>
      </c>
      <c r="F593" s="19">
        <v>32.56</v>
      </c>
    </row>
    <row r="594" spans="1:6" x14ac:dyDescent="0.3">
      <c r="A594" s="19">
        <v>570</v>
      </c>
      <c r="B594" s="19">
        <v>39.568653014574835</v>
      </c>
      <c r="C594" s="19">
        <v>-38.768653014574838</v>
      </c>
      <c r="E594" s="19">
        <v>51.168014375561548</v>
      </c>
      <c r="F594" s="19">
        <v>33.416666666666664</v>
      </c>
    </row>
    <row r="595" spans="1:6" x14ac:dyDescent="0.3">
      <c r="A595" s="19">
        <v>571</v>
      </c>
      <c r="B595" s="19">
        <v>39.568653014574835</v>
      </c>
      <c r="C595" s="19">
        <v>-39.401594191045426</v>
      </c>
      <c r="E595" s="19">
        <v>51.257861635220124</v>
      </c>
      <c r="F595" s="19">
        <v>33.666666666666664</v>
      </c>
    </row>
    <row r="596" spans="1:6" x14ac:dyDescent="0.3">
      <c r="A596" s="19">
        <v>572</v>
      </c>
      <c r="B596" s="19">
        <v>40.089301062769565</v>
      </c>
      <c r="C596" s="19">
        <v>-39.665301062769565</v>
      </c>
      <c r="E596" s="19">
        <v>51.347708894878707</v>
      </c>
      <c r="F596" s="19">
        <v>33.790999999999997</v>
      </c>
    </row>
    <row r="597" spans="1:6" x14ac:dyDescent="0.3">
      <c r="A597" s="19">
        <v>573</v>
      </c>
      <c r="B597" s="19">
        <v>39.048004966380105</v>
      </c>
      <c r="C597" s="19">
        <v>-39.048004966380105</v>
      </c>
      <c r="E597" s="19">
        <v>51.43755615453729</v>
      </c>
      <c r="F597" s="19">
        <v>34</v>
      </c>
    </row>
    <row r="598" spans="1:6" x14ac:dyDescent="0.3">
      <c r="A598" s="19">
        <v>574</v>
      </c>
      <c r="B598" s="19">
        <v>43.733837400132671</v>
      </c>
      <c r="C598" s="19">
        <v>-43.344583507593747</v>
      </c>
      <c r="E598" s="19">
        <v>51.527403414195867</v>
      </c>
      <c r="F598" s="19">
        <v>34.527999999999999</v>
      </c>
    </row>
    <row r="599" spans="1:6" x14ac:dyDescent="0.3">
      <c r="A599" s="19">
        <v>575</v>
      </c>
      <c r="B599" s="19">
        <v>41.130597159159024</v>
      </c>
      <c r="C599" s="19">
        <v>-40.41503365289784</v>
      </c>
      <c r="E599" s="19">
        <v>51.61725067385445</v>
      </c>
      <c r="F599" s="19">
        <v>34.625</v>
      </c>
    </row>
    <row r="600" spans="1:6" x14ac:dyDescent="0.3">
      <c r="A600" s="19">
        <v>576</v>
      </c>
      <c r="B600" s="19">
        <v>41.130597159159024</v>
      </c>
      <c r="C600" s="19">
        <v>-40.698930492492359</v>
      </c>
      <c r="E600" s="19">
        <v>51.707097933513026</v>
      </c>
      <c r="F600" s="19">
        <v>35.338000000000001</v>
      </c>
    </row>
    <row r="601" spans="1:6" x14ac:dyDescent="0.3">
      <c r="A601" s="19">
        <v>577</v>
      </c>
      <c r="B601" s="19">
        <v>39.568653014574835</v>
      </c>
      <c r="C601" s="19">
        <v>-39.567403014574836</v>
      </c>
      <c r="E601" s="19">
        <v>51.796945193171609</v>
      </c>
      <c r="F601" s="19">
        <v>35.537409090909087</v>
      </c>
    </row>
    <row r="602" spans="1:6" x14ac:dyDescent="0.3">
      <c r="A602" s="19">
        <v>578</v>
      </c>
      <c r="B602" s="19">
        <v>39.568653014574835</v>
      </c>
      <c r="C602" s="19">
        <v>-39.368653014574832</v>
      </c>
      <c r="E602" s="19">
        <v>51.886792452830186</v>
      </c>
      <c r="F602" s="19">
        <v>35.856000000000002</v>
      </c>
    </row>
    <row r="603" spans="1:6" x14ac:dyDescent="0.3">
      <c r="A603" s="19">
        <v>579</v>
      </c>
      <c r="B603" s="19">
        <v>42.692541303743212</v>
      </c>
      <c r="C603" s="19">
        <v>-42.68134130374321</v>
      </c>
      <c r="E603" s="19">
        <v>51.976639712488769</v>
      </c>
      <c r="F603" s="19">
        <v>36.014285714285712</v>
      </c>
    </row>
    <row r="604" spans="1:6" x14ac:dyDescent="0.3">
      <c r="A604" s="19">
        <v>580</v>
      </c>
      <c r="B604" s="19">
        <v>41.651245207353753</v>
      </c>
      <c r="C604" s="19">
        <v>-40.192911874020417</v>
      </c>
      <c r="E604" s="19">
        <v>52.066486972147352</v>
      </c>
      <c r="F604" s="19">
        <v>36.589147286821706</v>
      </c>
    </row>
    <row r="605" spans="1:6" x14ac:dyDescent="0.3">
      <c r="A605" s="19">
        <v>581</v>
      </c>
      <c r="B605" s="19">
        <v>39.568653014574835</v>
      </c>
      <c r="C605" s="19">
        <v>-39.535319681241504</v>
      </c>
      <c r="E605" s="19">
        <v>52.156334231805928</v>
      </c>
      <c r="F605" s="19">
        <v>37.333333333333336</v>
      </c>
    </row>
    <row r="606" spans="1:6" x14ac:dyDescent="0.3">
      <c r="A606" s="19">
        <v>582</v>
      </c>
      <c r="B606" s="19">
        <v>39.048004966380105</v>
      </c>
      <c r="C606" s="19">
        <v>-39.048004966380105</v>
      </c>
      <c r="E606" s="19">
        <v>52.246181491464512</v>
      </c>
      <c r="F606" s="19">
        <v>38.333333333333336</v>
      </c>
    </row>
    <row r="607" spans="1:6" x14ac:dyDescent="0.3">
      <c r="A607" s="19">
        <v>583</v>
      </c>
      <c r="B607" s="19">
        <v>39.048004966380105</v>
      </c>
      <c r="C607" s="19">
        <v>-39.048004966380105</v>
      </c>
      <c r="E607" s="19">
        <v>52.336028751123088</v>
      </c>
      <c r="F607" s="19">
        <v>38.39</v>
      </c>
    </row>
    <row r="608" spans="1:6" x14ac:dyDescent="0.3">
      <c r="A608" s="19">
        <v>584</v>
      </c>
      <c r="B608" s="19">
        <v>39.568653014574835</v>
      </c>
      <c r="C608" s="19">
        <v>-39.557541903463722</v>
      </c>
      <c r="E608" s="19">
        <v>52.425876010781671</v>
      </c>
      <c r="F608" s="19">
        <v>38.636363636363633</v>
      </c>
    </row>
    <row r="609" spans="1:6" x14ac:dyDescent="0.3">
      <c r="A609" s="19">
        <v>585</v>
      </c>
      <c r="B609" s="19">
        <v>40.089301062769565</v>
      </c>
      <c r="C609" s="19">
        <v>-39.089301062769565</v>
      </c>
      <c r="E609" s="19">
        <v>52.515723270440255</v>
      </c>
      <c r="F609" s="19">
        <v>38.86</v>
      </c>
    </row>
    <row r="610" spans="1:6" x14ac:dyDescent="0.3">
      <c r="A610" s="19">
        <v>586</v>
      </c>
      <c r="B610" s="19">
        <v>39.048004966380105</v>
      </c>
      <c r="C610" s="19">
        <v>-39.048004966380105</v>
      </c>
      <c r="E610" s="19">
        <v>52.605570530098831</v>
      </c>
      <c r="F610" s="19">
        <v>39.17</v>
      </c>
    </row>
    <row r="611" spans="1:6" x14ac:dyDescent="0.3">
      <c r="A611" s="19">
        <v>587</v>
      </c>
      <c r="B611" s="19">
        <v>41.130597159159024</v>
      </c>
      <c r="C611" s="19">
        <v>-40.570597159159021</v>
      </c>
      <c r="E611" s="19">
        <v>52.695417789757414</v>
      </c>
      <c r="F611" s="19">
        <v>39.358823529411765</v>
      </c>
    </row>
    <row r="612" spans="1:6" x14ac:dyDescent="0.3">
      <c r="A612" s="19">
        <v>588</v>
      </c>
      <c r="B612" s="19">
        <v>42.692541303743212</v>
      </c>
      <c r="C612" s="19">
        <v>-33.609207970409877</v>
      </c>
      <c r="E612" s="19">
        <v>52.78526504941599</v>
      </c>
      <c r="F612" s="19">
        <v>39.426666666666662</v>
      </c>
    </row>
    <row r="613" spans="1:6" x14ac:dyDescent="0.3">
      <c r="A613" s="19">
        <v>589</v>
      </c>
      <c r="B613" s="19">
        <v>40.089301062769565</v>
      </c>
      <c r="C613" s="19">
        <v>-36.744856618325123</v>
      </c>
      <c r="E613" s="19">
        <v>52.875112309074574</v>
      </c>
      <c r="F613" s="19">
        <v>39.942857142857143</v>
      </c>
    </row>
    <row r="614" spans="1:6" x14ac:dyDescent="0.3">
      <c r="A614" s="19">
        <v>590</v>
      </c>
      <c r="B614" s="19">
        <v>39.568653014574835</v>
      </c>
      <c r="C614" s="19">
        <v>-39.5553196812415</v>
      </c>
      <c r="E614" s="19">
        <v>52.964959568733157</v>
      </c>
      <c r="F614" s="19">
        <v>40</v>
      </c>
    </row>
    <row r="615" spans="1:6" x14ac:dyDescent="0.3">
      <c r="A615" s="19">
        <v>591</v>
      </c>
      <c r="B615" s="19">
        <v>43.733837400132671</v>
      </c>
      <c r="C615" s="19">
        <v>-39.27383740013267</v>
      </c>
      <c r="E615" s="19">
        <v>53.054806828391733</v>
      </c>
      <c r="F615" s="19">
        <v>40</v>
      </c>
    </row>
    <row r="616" spans="1:6" x14ac:dyDescent="0.3">
      <c r="A616" s="19">
        <v>592</v>
      </c>
      <c r="B616" s="19">
        <v>40.089301062769565</v>
      </c>
      <c r="C616" s="19">
        <v>-40.028301062769565</v>
      </c>
      <c r="E616" s="19">
        <v>53.144654088050316</v>
      </c>
      <c r="F616" s="19">
        <v>40.020000000000003</v>
      </c>
    </row>
    <row r="617" spans="1:6" x14ac:dyDescent="0.3">
      <c r="A617" s="19">
        <v>593</v>
      </c>
      <c r="B617" s="19">
        <v>39.568653014574835</v>
      </c>
      <c r="C617" s="19">
        <v>-36.235319681241499</v>
      </c>
      <c r="E617" s="19">
        <v>53.234501347708893</v>
      </c>
      <c r="F617" s="19">
        <v>40.1</v>
      </c>
    </row>
    <row r="618" spans="1:6" x14ac:dyDescent="0.3">
      <c r="A618" s="19">
        <v>594</v>
      </c>
      <c r="B618" s="19">
        <v>42.692541303743212</v>
      </c>
      <c r="C618" s="19">
        <v>-19.692541303743212</v>
      </c>
      <c r="E618" s="19">
        <v>53.324348607367476</v>
      </c>
      <c r="F618" s="19">
        <v>40.75</v>
      </c>
    </row>
    <row r="619" spans="1:6" x14ac:dyDescent="0.3">
      <c r="A619" s="19">
        <v>595</v>
      </c>
      <c r="B619" s="19">
        <v>40.089301062769565</v>
      </c>
      <c r="C619" s="19">
        <v>-39.985301062769565</v>
      </c>
      <c r="E619" s="19">
        <v>53.414195867026059</v>
      </c>
      <c r="F619" s="19">
        <v>40.799492385786799</v>
      </c>
    </row>
    <row r="620" spans="1:6" x14ac:dyDescent="0.3">
      <c r="A620" s="19">
        <v>596</v>
      </c>
      <c r="B620" s="19">
        <v>43.213189351937942</v>
      </c>
      <c r="C620" s="19">
        <v>-42.78718935193794</v>
      </c>
      <c r="E620" s="19">
        <v>53.504043126684635</v>
      </c>
      <c r="F620" s="19">
        <v>41</v>
      </c>
    </row>
    <row r="621" spans="1:6" x14ac:dyDescent="0.3">
      <c r="A621" s="19">
        <v>597</v>
      </c>
      <c r="B621" s="19">
        <v>40.089301062769565</v>
      </c>
      <c r="C621" s="19">
        <v>-40.059301062769563</v>
      </c>
      <c r="E621" s="19">
        <v>53.593890386343219</v>
      </c>
      <c r="F621" s="19">
        <v>41.25</v>
      </c>
    </row>
    <row r="622" spans="1:6" x14ac:dyDescent="0.3">
      <c r="A622" s="19">
        <v>598</v>
      </c>
      <c r="B622" s="19">
        <v>40.089301062769565</v>
      </c>
      <c r="C622" s="19">
        <v>-39.822634396102899</v>
      </c>
      <c r="E622" s="19">
        <v>53.683737646001795</v>
      </c>
      <c r="F622" s="19">
        <v>41.4</v>
      </c>
    </row>
    <row r="623" spans="1:6" x14ac:dyDescent="0.3">
      <c r="A623" s="19">
        <v>599</v>
      </c>
      <c r="B623" s="19">
        <v>42.692541303743212</v>
      </c>
      <c r="C623" s="19">
        <v>-8.6925413037432122</v>
      </c>
      <c r="E623" s="19">
        <v>53.773584905660378</v>
      </c>
      <c r="F623" s="19">
        <v>41.53846153846154</v>
      </c>
    </row>
    <row r="624" spans="1:6" x14ac:dyDescent="0.3">
      <c r="A624" s="19">
        <v>600</v>
      </c>
      <c r="B624" s="19">
        <v>40.089301062769565</v>
      </c>
      <c r="C624" s="19">
        <v>-40.027301062769567</v>
      </c>
      <c r="E624" s="19">
        <v>53.863432165318955</v>
      </c>
      <c r="F624" s="19">
        <v>41.857142857142861</v>
      </c>
    </row>
    <row r="625" spans="1:6" x14ac:dyDescent="0.3">
      <c r="A625" s="19">
        <v>601</v>
      </c>
      <c r="B625" s="19">
        <v>39.568653014574835</v>
      </c>
      <c r="C625" s="19">
        <v>-37.568653014574835</v>
      </c>
      <c r="E625" s="19">
        <v>53.953279424977538</v>
      </c>
      <c r="F625" s="19">
        <v>42.188421052631583</v>
      </c>
    </row>
    <row r="626" spans="1:6" x14ac:dyDescent="0.3">
      <c r="A626" s="19">
        <v>602</v>
      </c>
      <c r="B626" s="19">
        <v>42.171893255548483</v>
      </c>
      <c r="C626" s="19">
        <v>-40.771893255548484</v>
      </c>
      <c r="E626" s="19">
        <v>54.043126684636121</v>
      </c>
      <c r="F626" s="19">
        <v>43.406666666666666</v>
      </c>
    </row>
    <row r="627" spans="1:6" x14ac:dyDescent="0.3">
      <c r="A627" s="19">
        <v>603</v>
      </c>
      <c r="B627" s="19">
        <v>39.048004966380105</v>
      </c>
      <c r="C627" s="19">
        <v>-39.048004966380105</v>
      </c>
      <c r="E627" s="19">
        <v>54.132973944294697</v>
      </c>
      <c r="F627" s="19">
        <v>44.32</v>
      </c>
    </row>
    <row r="628" spans="1:6" x14ac:dyDescent="0.3">
      <c r="A628" s="19">
        <v>604</v>
      </c>
      <c r="B628" s="19">
        <v>45.816429592911589</v>
      </c>
      <c r="C628" s="19">
        <v>-41.882962926244922</v>
      </c>
      <c r="E628" s="19">
        <v>54.222821203953281</v>
      </c>
      <c r="F628" s="19">
        <v>44.6</v>
      </c>
    </row>
    <row r="629" spans="1:6" x14ac:dyDescent="0.3">
      <c r="A629" s="19">
        <v>605</v>
      </c>
      <c r="B629" s="19">
        <v>39.048004966380105</v>
      </c>
      <c r="C629" s="19">
        <v>-39.048004966380105</v>
      </c>
      <c r="E629" s="19">
        <v>54.312668463611857</v>
      </c>
      <c r="F629" s="19">
        <v>45.92</v>
      </c>
    </row>
    <row r="630" spans="1:6" x14ac:dyDescent="0.3">
      <c r="A630" s="19">
        <v>606</v>
      </c>
      <c r="B630" s="19">
        <v>43.213189351937942</v>
      </c>
      <c r="C630" s="19">
        <v>-40.593189351937944</v>
      </c>
      <c r="E630" s="19">
        <v>54.40251572327044</v>
      </c>
      <c r="F630" s="19">
        <v>46.100628930817614</v>
      </c>
    </row>
    <row r="631" spans="1:6" x14ac:dyDescent="0.3">
      <c r="A631" s="19">
        <v>607</v>
      </c>
      <c r="B631" s="19">
        <v>39.568653014574835</v>
      </c>
      <c r="C631" s="19">
        <v>-39.368653014574832</v>
      </c>
      <c r="E631" s="19">
        <v>54.492362982929023</v>
      </c>
      <c r="F631" s="19">
        <v>46.379999999999995</v>
      </c>
    </row>
    <row r="632" spans="1:6" x14ac:dyDescent="0.3">
      <c r="A632" s="19">
        <v>608</v>
      </c>
      <c r="B632" s="19">
        <v>39.048004966380105</v>
      </c>
      <c r="C632" s="19">
        <v>-39.048004966380105</v>
      </c>
      <c r="E632" s="19">
        <v>54.5822102425876</v>
      </c>
      <c r="F632" s="19">
        <v>46.666666666666664</v>
      </c>
    </row>
    <row r="633" spans="1:6" x14ac:dyDescent="0.3">
      <c r="A633" s="19">
        <v>609</v>
      </c>
      <c r="B633" s="19">
        <v>41.651245207353753</v>
      </c>
      <c r="C633" s="19">
        <v>-40.677245207353756</v>
      </c>
      <c r="E633" s="19">
        <v>54.672057502246183</v>
      </c>
      <c r="F633" s="19">
        <v>47.333333333333336</v>
      </c>
    </row>
    <row r="634" spans="1:6" x14ac:dyDescent="0.3">
      <c r="A634" s="19">
        <v>610</v>
      </c>
      <c r="B634" s="19">
        <v>39.568653014574835</v>
      </c>
      <c r="C634" s="19">
        <v>-38.927627373549193</v>
      </c>
      <c r="E634" s="19">
        <v>54.761904761904759</v>
      </c>
      <c r="F634" s="19">
        <v>50.2</v>
      </c>
    </row>
    <row r="635" spans="1:6" x14ac:dyDescent="0.3">
      <c r="A635" s="19">
        <v>611</v>
      </c>
      <c r="B635" s="19">
        <v>39.048004966380105</v>
      </c>
      <c r="C635" s="19">
        <v>-39.048004966380105</v>
      </c>
      <c r="E635" s="19">
        <v>54.851752021563343</v>
      </c>
      <c r="F635" s="19">
        <v>50.721666666666664</v>
      </c>
    </row>
    <row r="636" spans="1:6" x14ac:dyDescent="0.3">
      <c r="A636" s="19">
        <v>612</v>
      </c>
      <c r="B636" s="19">
        <v>39.048004966380105</v>
      </c>
      <c r="C636" s="19">
        <v>-39.048004966380105</v>
      </c>
      <c r="E636" s="19">
        <v>54.941599281221926</v>
      </c>
      <c r="F636" s="19">
        <v>51.4</v>
      </c>
    </row>
    <row r="637" spans="1:6" x14ac:dyDescent="0.3">
      <c r="A637" s="19">
        <v>613</v>
      </c>
      <c r="B637" s="19">
        <v>39.048004966380105</v>
      </c>
      <c r="C637" s="19">
        <v>-39.048004966380105</v>
      </c>
      <c r="E637" s="19">
        <v>55.031446540880502</v>
      </c>
      <c r="F637" s="19">
        <v>55.698440000000005</v>
      </c>
    </row>
    <row r="638" spans="1:6" x14ac:dyDescent="0.3">
      <c r="A638" s="19">
        <v>614</v>
      </c>
      <c r="B638" s="19">
        <v>102.04641879794239</v>
      </c>
      <c r="C638" s="19">
        <v>-80.683085464609064</v>
      </c>
      <c r="E638" s="19">
        <v>55.121293800539085</v>
      </c>
      <c r="F638" s="19">
        <v>56.263267182990241</v>
      </c>
    </row>
    <row r="639" spans="1:6" x14ac:dyDescent="0.3">
      <c r="A639" s="19">
        <v>615</v>
      </c>
      <c r="B639" s="19">
        <v>39.048004966380105</v>
      </c>
      <c r="C639" s="19">
        <v>-39.048004966380105</v>
      </c>
      <c r="E639" s="19">
        <v>55.211141060197662</v>
      </c>
      <c r="F639" s="19">
        <v>57.648750000000007</v>
      </c>
    </row>
    <row r="640" spans="1:6" x14ac:dyDescent="0.3">
      <c r="A640" s="19">
        <v>616</v>
      </c>
      <c r="B640" s="19">
        <v>39.048004966380105</v>
      </c>
      <c r="C640" s="19">
        <v>-39.048004966380105</v>
      </c>
      <c r="E640" s="19">
        <v>55.300988319856245</v>
      </c>
      <c r="F640" s="19">
        <v>58.461538461538467</v>
      </c>
    </row>
    <row r="641" spans="1:6" x14ac:dyDescent="0.3">
      <c r="A641" s="19">
        <v>617</v>
      </c>
      <c r="B641" s="19">
        <v>39.048004966380105</v>
      </c>
      <c r="C641" s="19">
        <v>-39.048004966380105</v>
      </c>
      <c r="E641" s="19">
        <v>55.390835579514828</v>
      </c>
      <c r="F641" s="19">
        <v>58.558333333333337</v>
      </c>
    </row>
    <row r="642" spans="1:6" x14ac:dyDescent="0.3">
      <c r="A642" s="19">
        <v>618</v>
      </c>
      <c r="B642" s="19">
        <v>40.609949110964294</v>
      </c>
      <c r="C642" s="19">
        <v>-37.609949110964294</v>
      </c>
      <c r="E642" s="19">
        <v>55.480682839173404</v>
      </c>
      <c r="F642" s="19">
        <v>60</v>
      </c>
    </row>
    <row r="643" spans="1:6" x14ac:dyDescent="0.3">
      <c r="A643" s="19">
        <v>619</v>
      </c>
      <c r="B643" s="19">
        <v>39.048004966380105</v>
      </c>
      <c r="C643" s="19">
        <v>-39.048004966380105</v>
      </c>
      <c r="E643" s="19">
        <v>55.570530098831988</v>
      </c>
      <c r="F643" s="19">
        <v>62.765333333333331</v>
      </c>
    </row>
    <row r="644" spans="1:6" x14ac:dyDescent="0.3">
      <c r="A644" s="19">
        <v>620</v>
      </c>
      <c r="B644" s="19">
        <v>39.568653014574835</v>
      </c>
      <c r="C644" s="19">
        <v>-39.568613014574836</v>
      </c>
      <c r="E644" s="19">
        <v>55.660377358490564</v>
      </c>
      <c r="F644" s="19">
        <v>64</v>
      </c>
    </row>
    <row r="645" spans="1:6" x14ac:dyDescent="0.3">
      <c r="A645" s="19">
        <v>621</v>
      </c>
      <c r="B645" s="19">
        <v>39.568653014574835</v>
      </c>
      <c r="C645" s="19">
        <v>-38.568653014574835</v>
      </c>
      <c r="E645" s="19">
        <v>55.750224618149147</v>
      </c>
      <c r="F645" s="19">
        <v>67.55</v>
      </c>
    </row>
    <row r="646" spans="1:6" x14ac:dyDescent="0.3">
      <c r="A646" s="19">
        <v>622</v>
      </c>
      <c r="B646" s="19">
        <v>40.609949110964294</v>
      </c>
      <c r="C646" s="19">
        <v>-39.565949110964297</v>
      </c>
      <c r="E646" s="19">
        <v>55.840071877807731</v>
      </c>
      <c r="F646" s="19">
        <v>70.199999999999989</v>
      </c>
    </row>
    <row r="647" spans="1:6" x14ac:dyDescent="0.3">
      <c r="A647" s="19">
        <v>623</v>
      </c>
      <c r="B647" s="19">
        <v>43.733837400132671</v>
      </c>
      <c r="C647" s="19">
        <v>-38.050504066799334</v>
      </c>
      <c r="E647" s="19">
        <v>55.929919137466307</v>
      </c>
      <c r="F647" s="19">
        <v>72.989999999999995</v>
      </c>
    </row>
    <row r="648" spans="1:6" x14ac:dyDescent="0.3">
      <c r="A648" s="19">
        <v>624</v>
      </c>
      <c r="B648" s="19">
        <v>39.048004966380105</v>
      </c>
      <c r="C648" s="19">
        <v>-39.048004966380105</v>
      </c>
      <c r="E648" s="19">
        <v>56.01976639712489</v>
      </c>
      <c r="F648" s="19">
        <v>75</v>
      </c>
    </row>
    <row r="649" spans="1:6" x14ac:dyDescent="0.3">
      <c r="A649" s="19">
        <v>625</v>
      </c>
      <c r="B649" s="19">
        <v>39.048004966380105</v>
      </c>
      <c r="C649" s="19">
        <v>-39.048004966380105</v>
      </c>
      <c r="E649" s="19">
        <v>56.109613656783466</v>
      </c>
      <c r="F649" s="19">
        <v>75.051000000000002</v>
      </c>
    </row>
    <row r="650" spans="1:6" x14ac:dyDescent="0.3">
      <c r="A650" s="19">
        <v>626</v>
      </c>
      <c r="B650" s="19">
        <v>39.048004966380105</v>
      </c>
      <c r="C650" s="19">
        <v>-39.048004966380105</v>
      </c>
      <c r="E650" s="19">
        <v>56.19946091644205</v>
      </c>
      <c r="F650" s="19">
        <v>78.927352941176466</v>
      </c>
    </row>
    <row r="651" spans="1:6" x14ac:dyDescent="0.3">
      <c r="A651" s="19">
        <v>627</v>
      </c>
      <c r="B651" s="19">
        <v>59.353278845974557</v>
      </c>
      <c r="C651" s="19">
        <v>-41.973278845974555</v>
      </c>
      <c r="E651" s="19">
        <v>56.289308176100626</v>
      </c>
      <c r="F651" s="19">
        <v>82.207999999999998</v>
      </c>
    </row>
    <row r="652" spans="1:6" x14ac:dyDescent="0.3">
      <c r="A652" s="19">
        <v>628</v>
      </c>
      <c r="B652" s="19">
        <v>39.568653014574835</v>
      </c>
      <c r="C652" s="19">
        <v>-39.548653014574832</v>
      </c>
      <c r="E652" s="19">
        <v>56.379155435759209</v>
      </c>
      <c r="F652" s="19">
        <v>82.422107692307705</v>
      </c>
    </row>
    <row r="653" spans="1:6" x14ac:dyDescent="0.3">
      <c r="A653" s="19">
        <v>629</v>
      </c>
      <c r="B653" s="19">
        <v>39.048004966380105</v>
      </c>
      <c r="C653" s="19">
        <v>-39.048004966380105</v>
      </c>
      <c r="E653" s="19">
        <v>56.469002695417792</v>
      </c>
      <c r="F653" s="19">
        <v>82.817599999999999</v>
      </c>
    </row>
    <row r="654" spans="1:6" x14ac:dyDescent="0.3">
      <c r="A654" s="19">
        <v>630</v>
      </c>
      <c r="B654" s="19">
        <v>40.609949110964294</v>
      </c>
      <c r="C654" s="19">
        <v>-40.434949110964297</v>
      </c>
      <c r="E654" s="19">
        <v>56.558849955076369</v>
      </c>
      <c r="F654" s="19">
        <v>95.477386934673376</v>
      </c>
    </row>
    <row r="655" spans="1:6" x14ac:dyDescent="0.3">
      <c r="A655" s="19">
        <v>631</v>
      </c>
      <c r="B655" s="19">
        <v>39.568653014574835</v>
      </c>
      <c r="C655" s="19">
        <v>-39.485312736218305</v>
      </c>
      <c r="E655" s="19">
        <v>56.648697214734952</v>
      </c>
      <c r="F655" s="19">
        <v>100</v>
      </c>
    </row>
    <row r="656" spans="1:6" x14ac:dyDescent="0.3">
      <c r="A656" s="19">
        <v>632</v>
      </c>
      <c r="B656" s="19">
        <v>43.733837400132671</v>
      </c>
      <c r="C656" s="19">
        <v>-42.353837400132669</v>
      </c>
      <c r="E656" s="19">
        <v>56.738544474393528</v>
      </c>
      <c r="F656" s="19">
        <v>100</v>
      </c>
    </row>
    <row r="657" spans="1:6" x14ac:dyDescent="0.3">
      <c r="A657" s="19">
        <v>633</v>
      </c>
      <c r="B657" s="19">
        <v>39.048004966380105</v>
      </c>
      <c r="C657" s="19">
        <v>-39.048004966380105</v>
      </c>
      <c r="E657" s="19">
        <v>56.828391734052111</v>
      </c>
      <c r="F657" s="19">
        <v>100</v>
      </c>
    </row>
    <row r="658" spans="1:6" x14ac:dyDescent="0.3">
      <c r="A658" s="19">
        <v>634</v>
      </c>
      <c r="B658" s="19">
        <v>52.064206171248344</v>
      </c>
      <c r="C658" s="19">
        <v>-39.614206171248341</v>
      </c>
      <c r="E658" s="19">
        <v>56.918238993710695</v>
      </c>
      <c r="F658" s="19">
        <v>100</v>
      </c>
    </row>
    <row r="659" spans="1:6" x14ac:dyDescent="0.3">
      <c r="A659" s="19">
        <v>635</v>
      </c>
      <c r="B659" s="19">
        <v>39.568653014574835</v>
      </c>
      <c r="C659" s="19">
        <v>-39.548653014574832</v>
      </c>
      <c r="E659" s="19">
        <v>57.008086253369271</v>
      </c>
      <c r="F659" s="19">
        <v>100</v>
      </c>
    </row>
    <row r="660" spans="1:6" x14ac:dyDescent="0.3">
      <c r="A660" s="19">
        <v>636</v>
      </c>
      <c r="B660" s="19">
        <v>39.568653014574835</v>
      </c>
      <c r="C660" s="19">
        <v>-39.560653014574832</v>
      </c>
      <c r="E660" s="19">
        <v>57.097933513027854</v>
      </c>
      <c r="F660" s="19">
        <v>100</v>
      </c>
    </row>
    <row r="661" spans="1:6" x14ac:dyDescent="0.3">
      <c r="A661" s="19">
        <v>637</v>
      </c>
      <c r="B661" s="19">
        <v>39.568653014574835</v>
      </c>
      <c r="C661" s="19">
        <v>-39.368653014574832</v>
      </c>
      <c r="E661" s="19">
        <v>57.18778077268643</v>
      </c>
      <c r="F661" s="19">
        <v>100</v>
      </c>
    </row>
    <row r="662" spans="1:6" x14ac:dyDescent="0.3">
      <c r="A662" s="19">
        <v>638</v>
      </c>
      <c r="B662" s="19">
        <v>39.048004966380105</v>
      </c>
      <c r="C662" s="19">
        <v>-39.048004966380105</v>
      </c>
      <c r="E662" s="19">
        <v>57.277628032345014</v>
      </c>
      <c r="F662" s="19">
        <v>100</v>
      </c>
    </row>
    <row r="663" spans="1:6" x14ac:dyDescent="0.3">
      <c r="A663" s="19">
        <v>639</v>
      </c>
      <c r="B663" s="19">
        <v>42.171893255548483</v>
      </c>
      <c r="C663" s="19">
        <v>-42.162893255548482</v>
      </c>
      <c r="E663" s="19">
        <v>57.367475292003597</v>
      </c>
      <c r="F663" s="19">
        <v>100</v>
      </c>
    </row>
    <row r="664" spans="1:6" x14ac:dyDescent="0.3">
      <c r="A664" s="19">
        <v>640</v>
      </c>
      <c r="B664" s="19">
        <v>39.568653014574835</v>
      </c>
      <c r="C664" s="19">
        <v>-39.568553014574832</v>
      </c>
      <c r="E664" s="19">
        <v>57.457322551662173</v>
      </c>
      <c r="F664" s="19">
        <v>100</v>
      </c>
    </row>
    <row r="665" spans="1:6" x14ac:dyDescent="0.3">
      <c r="A665" s="19">
        <v>641</v>
      </c>
      <c r="B665" s="19">
        <v>40.089301062769565</v>
      </c>
      <c r="C665" s="19">
        <v>104.19641322294471</v>
      </c>
      <c r="E665" s="19">
        <v>57.547169811320757</v>
      </c>
      <c r="F665" s="19">
        <v>100</v>
      </c>
    </row>
    <row r="666" spans="1:6" x14ac:dyDescent="0.3">
      <c r="A666" s="19">
        <v>642</v>
      </c>
      <c r="B666" s="19">
        <v>203.05214014771997</v>
      </c>
      <c r="C666" s="19">
        <v>-83.889640147719973</v>
      </c>
      <c r="E666" s="19">
        <v>57.637017070979333</v>
      </c>
      <c r="F666" s="19">
        <v>100</v>
      </c>
    </row>
    <row r="667" spans="1:6" x14ac:dyDescent="0.3">
      <c r="A667" s="19">
        <v>643</v>
      </c>
      <c r="B667" s="19">
        <v>1170.9368617417224</v>
      </c>
      <c r="C667" s="19">
        <v>289.54813825827773</v>
      </c>
      <c r="E667" s="19">
        <v>57.726864330637916</v>
      </c>
      <c r="F667" s="19">
        <v>100</v>
      </c>
    </row>
    <row r="668" spans="1:6" x14ac:dyDescent="0.3">
      <c r="A668" s="19">
        <v>644</v>
      </c>
      <c r="B668" s="19">
        <v>118.18650829197901</v>
      </c>
      <c r="C668" s="19">
        <v>-12.378508291979017</v>
      </c>
      <c r="E668" s="19">
        <v>57.816711590296499</v>
      </c>
      <c r="F668" s="19">
        <v>100</v>
      </c>
    </row>
    <row r="669" spans="1:6" x14ac:dyDescent="0.3">
      <c r="A669" s="19">
        <v>645</v>
      </c>
      <c r="B669" s="19">
        <v>570.62966217319899</v>
      </c>
      <c r="C669" s="19">
        <v>-270.51174217319902</v>
      </c>
      <c r="E669" s="19">
        <v>57.906558849955076</v>
      </c>
      <c r="F669" s="19">
        <v>100</v>
      </c>
    </row>
    <row r="670" spans="1:6" x14ac:dyDescent="0.3">
      <c r="A670" s="19">
        <v>646</v>
      </c>
      <c r="B670" s="19">
        <v>162.44159238853103</v>
      </c>
      <c r="C670" s="19">
        <v>116.25840761146895</v>
      </c>
      <c r="E670" s="19">
        <v>57.996406109613659</v>
      </c>
      <c r="F670" s="19">
        <v>100</v>
      </c>
    </row>
    <row r="671" spans="1:6" x14ac:dyDescent="0.3">
      <c r="A671" s="19">
        <v>647</v>
      </c>
      <c r="B671" s="19">
        <v>53.105502267637803</v>
      </c>
      <c r="C671" s="19">
        <v>78.770747732362196</v>
      </c>
      <c r="E671" s="19">
        <v>58.086253369272235</v>
      </c>
      <c r="F671" s="19">
        <v>100</v>
      </c>
    </row>
    <row r="672" spans="1:6" x14ac:dyDescent="0.3">
      <c r="A672" s="19">
        <v>648</v>
      </c>
      <c r="B672" s="19">
        <v>47.899021785690508</v>
      </c>
      <c r="C672" s="19">
        <v>59.15097821430949</v>
      </c>
      <c r="E672" s="19">
        <v>58.176100628930818</v>
      </c>
      <c r="F672" s="19">
        <v>100</v>
      </c>
    </row>
    <row r="673" spans="1:6" x14ac:dyDescent="0.3">
      <c r="A673" s="19">
        <v>649</v>
      </c>
      <c r="B673" s="19">
        <v>53.105502267637803</v>
      </c>
      <c r="C673" s="19">
        <v>73.717354875219343</v>
      </c>
      <c r="E673" s="19">
        <v>58.265947888589395</v>
      </c>
      <c r="F673" s="19">
        <v>100</v>
      </c>
    </row>
    <row r="674" spans="1:6" x14ac:dyDescent="0.3">
      <c r="A674" s="19">
        <v>650</v>
      </c>
      <c r="B674" s="19">
        <v>81.741144918347942</v>
      </c>
      <c r="C674" s="19">
        <v>58.218855081652066</v>
      </c>
      <c r="E674" s="19">
        <v>58.355795148247978</v>
      </c>
      <c r="F674" s="19">
        <v>100</v>
      </c>
    </row>
    <row r="675" spans="1:6" x14ac:dyDescent="0.3">
      <c r="A675" s="19">
        <v>651</v>
      </c>
      <c r="B675" s="19">
        <v>64.039111279727138</v>
      </c>
      <c r="C675" s="19">
        <v>48.360888720272868</v>
      </c>
      <c r="E675" s="19">
        <v>58.445642407906561</v>
      </c>
      <c r="F675" s="19">
        <v>100</v>
      </c>
    </row>
    <row r="676" spans="1:6" x14ac:dyDescent="0.3">
      <c r="A676" s="19">
        <v>652</v>
      </c>
      <c r="B676" s="19">
        <v>93.716050026826721</v>
      </c>
      <c r="C676" s="19">
        <v>6.8119499731732702</v>
      </c>
      <c r="E676" s="19">
        <v>58.535489667565137</v>
      </c>
      <c r="F676" s="19">
        <v>100</v>
      </c>
    </row>
    <row r="677" spans="1:6" x14ac:dyDescent="0.3">
      <c r="A677" s="19">
        <v>653</v>
      </c>
      <c r="B677" s="19">
        <v>53.626150315832533</v>
      </c>
      <c r="C677" s="19">
        <v>46.840516350834122</v>
      </c>
      <c r="E677" s="19">
        <v>58.625336927223721</v>
      </c>
      <c r="F677" s="19">
        <v>100.00828571428571</v>
      </c>
    </row>
    <row r="678" spans="1:6" x14ac:dyDescent="0.3">
      <c r="A678" s="19">
        <v>654</v>
      </c>
      <c r="B678" s="19">
        <v>615.40539431794582</v>
      </c>
      <c r="C678" s="19">
        <v>-473.95939431794579</v>
      </c>
      <c r="E678" s="19">
        <v>58.715184186882297</v>
      </c>
      <c r="F678" s="19">
        <v>100.01249999999999</v>
      </c>
    </row>
    <row r="679" spans="1:6" x14ac:dyDescent="0.3">
      <c r="A679" s="19">
        <v>655</v>
      </c>
      <c r="B679" s="19">
        <v>566.46447778764116</v>
      </c>
      <c r="C679" s="19">
        <v>-299.17281112097447</v>
      </c>
      <c r="E679" s="19">
        <v>58.80503144654088</v>
      </c>
      <c r="F679" s="19">
        <v>100.02</v>
      </c>
    </row>
    <row r="680" spans="1:6" x14ac:dyDescent="0.3">
      <c r="A680" s="19">
        <v>656</v>
      </c>
      <c r="B680" s="19">
        <v>181.70557017173604</v>
      </c>
      <c r="C680" s="19">
        <v>-34.818070171736053</v>
      </c>
      <c r="E680" s="19">
        <v>58.894878706199464</v>
      </c>
      <c r="F680" s="19">
        <v>100.04285714285714</v>
      </c>
    </row>
    <row r="681" spans="1:6" x14ac:dyDescent="0.3">
      <c r="A681" s="19">
        <v>657</v>
      </c>
      <c r="B681" s="19">
        <v>84.344385159321575</v>
      </c>
      <c r="C681" s="19">
        <v>129.21561484067843</v>
      </c>
      <c r="E681" s="19">
        <v>58.98472596585804</v>
      </c>
      <c r="F681" s="19">
        <v>100.04342857142856</v>
      </c>
    </row>
    <row r="682" spans="1:6" x14ac:dyDescent="0.3">
      <c r="A682" s="19">
        <v>658</v>
      </c>
      <c r="B682" s="19">
        <v>90.592161737658344</v>
      </c>
      <c r="C682" s="19">
        <v>35.107838262341645</v>
      </c>
      <c r="E682" s="19">
        <v>59.074573225516623</v>
      </c>
      <c r="F682" s="19">
        <v>100.12570000000001</v>
      </c>
    </row>
    <row r="683" spans="1:6" x14ac:dyDescent="0.3">
      <c r="A683" s="19">
        <v>659</v>
      </c>
      <c r="B683" s="19">
        <v>182.74686626812547</v>
      </c>
      <c r="C683" s="19">
        <v>-78.284805897037131</v>
      </c>
      <c r="E683" s="19">
        <v>59.164420485175199</v>
      </c>
      <c r="F683" s="19">
        <v>100.16666666666667</v>
      </c>
    </row>
    <row r="684" spans="1:6" x14ac:dyDescent="0.3">
      <c r="A684" s="19">
        <v>660</v>
      </c>
      <c r="B684" s="19">
        <v>49.981613978469426</v>
      </c>
      <c r="C684" s="19">
        <v>50.585052688197251</v>
      </c>
      <c r="E684" s="19">
        <v>59.254267744833783</v>
      </c>
      <c r="F684" s="19">
        <v>100.2</v>
      </c>
    </row>
    <row r="685" spans="1:6" x14ac:dyDescent="0.3">
      <c r="A685" s="19">
        <v>661</v>
      </c>
      <c r="B685" s="19">
        <v>48.419669833885237</v>
      </c>
      <c r="C685" s="19">
        <v>-45.361669833885237</v>
      </c>
      <c r="E685" s="19">
        <v>59.344115004492366</v>
      </c>
      <c r="F685" s="19">
        <v>100.2</v>
      </c>
    </row>
    <row r="686" spans="1:6" x14ac:dyDescent="0.3">
      <c r="A686" s="19">
        <v>662</v>
      </c>
      <c r="B686" s="19">
        <v>43.733837400132671</v>
      </c>
      <c r="C686" s="19">
        <v>-42.783837400132668</v>
      </c>
      <c r="E686" s="19">
        <v>59.433962264150942</v>
      </c>
      <c r="F686" s="19">
        <v>100.24166666666667</v>
      </c>
    </row>
    <row r="687" spans="1:6" x14ac:dyDescent="0.3">
      <c r="A687" s="19">
        <v>663</v>
      </c>
      <c r="B687" s="19">
        <v>41.130597159159024</v>
      </c>
      <c r="C687" s="19">
        <v>-40.730597159159025</v>
      </c>
      <c r="E687" s="19">
        <v>59.523809523809526</v>
      </c>
      <c r="F687" s="19">
        <v>100.24604569420035</v>
      </c>
    </row>
    <row r="688" spans="1:6" x14ac:dyDescent="0.3">
      <c r="A688" s="19">
        <v>664</v>
      </c>
      <c r="B688" s="19">
        <v>42.692541303743212</v>
      </c>
      <c r="C688" s="19">
        <v>-42.342541303743211</v>
      </c>
      <c r="E688" s="19">
        <v>59.613656783468102</v>
      </c>
      <c r="F688" s="19">
        <v>100.24761904761905</v>
      </c>
    </row>
    <row r="689" spans="1:6" x14ac:dyDescent="0.3">
      <c r="A689" s="19">
        <v>665</v>
      </c>
      <c r="B689" s="19">
        <v>54.146798364027262</v>
      </c>
      <c r="C689" s="19">
        <v>-46.613465030693931</v>
      </c>
      <c r="E689" s="19">
        <v>59.703504043126685</v>
      </c>
      <c r="F689" s="19">
        <v>100.25</v>
      </c>
    </row>
    <row r="690" spans="1:6" x14ac:dyDescent="0.3">
      <c r="A690" s="19">
        <v>666</v>
      </c>
      <c r="B690" s="19">
        <v>45.29578154471686</v>
      </c>
      <c r="C690" s="19">
        <v>-26.655781544716859</v>
      </c>
      <c r="E690" s="19">
        <v>59.793351302785268</v>
      </c>
      <c r="F690" s="19">
        <v>100.35000000000001</v>
      </c>
    </row>
    <row r="691" spans="1:6" x14ac:dyDescent="0.3">
      <c r="A691" s="19">
        <v>667</v>
      </c>
      <c r="B691" s="19">
        <v>41.130597159159024</v>
      </c>
      <c r="C691" s="19">
        <v>-41.126597159159026</v>
      </c>
      <c r="E691" s="19">
        <v>59.883198562443845</v>
      </c>
      <c r="F691" s="19">
        <v>100.35000000000001</v>
      </c>
    </row>
    <row r="692" spans="1:6" x14ac:dyDescent="0.3">
      <c r="A692" s="19">
        <v>668</v>
      </c>
      <c r="B692" s="19">
        <v>53.626150315832533</v>
      </c>
      <c r="C692" s="19">
        <v>-43.606150315832537</v>
      </c>
      <c r="E692" s="19">
        <v>59.973045822102428</v>
      </c>
      <c r="F692" s="19">
        <v>100.36639999999998</v>
      </c>
    </row>
    <row r="693" spans="1:6" x14ac:dyDescent="0.3">
      <c r="A693" s="19">
        <v>669</v>
      </c>
      <c r="B693" s="19">
        <v>52.064206171248344</v>
      </c>
      <c r="C693" s="19">
        <v>-47.504206171248342</v>
      </c>
      <c r="E693" s="19">
        <v>60.062893081761004</v>
      </c>
      <c r="F693" s="19">
        <v>100.4</v>
      </c>
    </row>
    <row r="694" spans="1:6" x14ac:dyDescent="0.3">
      <c r="A694" s="19">
        <v>670</v>
      </c>
      <c r="B694" s="19">
        <v>53.626150315832533</v>
      </c>
      <c r="C694" s="19">
        <v>-32.118650315832532</v>
      </c>
      <c r="E694" s="19">
        <v>60.152740341419587</v>
      </c>
      <c r="F694" s="19">
        <v>100.43200000000002</v>
      </c>
    </row>
    <row r="695" spans="1:6" x14ac:dyDescent="0.3">
      <c r="A695" s="19">
        <v>671</v>
      </c>
      <c r="B695" s="19">
        <v>200.44889990674631</v>
      </c>
      <c r="C695" s="19">
        <v>-171.17223324007963</v>
      </c>
      <c r="E695" s="19">
        <v>60.242587601078171</v>
      </c>
      <c r="F695" s="19">
        <v>100.4375</v>
      </c>
    </row>
    <row r="696" spans="1:6" x14ac:dyDescent="0.3">
      <c r="A696" s="19">
        <v>672</v>
      </c>
      <c r="B696" s="19">
        <v>46.857725689301049</v>
      </c>
      <c r="C696" s="19">
        <v>-7.4310590226343862</v>
      </c>
      <c r="E696" s="19">
        <v>60.332434860736747</v>
      </c>
      <c r="F696" s="19">
        <v>100.44440000000002</v>
      </c>
    </row>
    <row r="697" spans="1:6" x14ac:dyDescent="0.3">
      <c r="A697" s="19">
        <v>673</v>
      </c>
      <c r="B697" s="19">
        <v>150.98733532824699</v>
      </c>
      <c r="C697" s="19">
        <v>-129.35933532824697</v>
      </c>
      <c r="E697" s="19">
        <v>60.42228212039533</v>
      </c>
      <c r="F697" s="19">
        <v>100.46</v>
      </c>
    </row>
    <row r="698" spans="1:6" x14ac:dyDescent="0.3">
      <c r="A698" s="19">
        <v>674</v>
      </c>
      <c r="B698" s="19">
        <v>40.609949110964294</v>
      </c>
      <c r="C698" s="19">
        <v>-40.404949110964296</v>
      </c>
      <c r="E698" s="19">
        <v>60.512129380053906</v>
      </c>
      <c r="F698" s="19">
        <v>100.46666666666665</v>
      </c>
    </row>
    <row r="699" spans="1:6" x14ac:dyDescent="0.3">
      <c r="A699" s="19">
        <v>675</v>
      </c>
      <c r="B699" s="19">
        <v>40.089301062769565</v>
      </c>
      <c r="C699" s="19">
        <v>-40.059301062769563</v>
      </c>
      <c r="E699" s="19">
        <v>60.60197663971249</v>
      </c>
      <c r="F699" s="19">
        <v>100.49377777777779</v>
      </c>
    </row>
    <row r="700" spans="1:6" x14ac:dyDescent="0.3">
      <c r="A700" s="19">
        <v>676</v>
      </c>
      <c r="B700" s="19">
        <v>52.584854219443073</v>
      </c>
      <c r="C700" s="19">
        <v>-37.734854219443072</v>
      </c>
      <c r="E700" s="19">
        <v>60.691823899371066</v>
      </c>
      <c r="F700" s="19">
        <v>100.49999999999999</v>
      </c>
    </row>
    <row r="701" spans="1:6" x14ac:dyDescent="0.3">
      <c r="A701" s="19">
        <v>677</v>
      </c>
      <c r="B701" s="19">
        <v>51.543558123053614</v>
      </c>
      <c r="C701" s="19">
        <v>-50.072558123053611</v>
      </c>
      <c r="E701" s="19">
        <v>60.781671159029649</v>
      </c>
      <c r="F701" s="19">
        <v>100.49999999999999</v>
      </c>
    </row>
    <row r="702" spans="1:6" x14ac:dyDescent="0.3">
      <c r="A702" s="19">
        <v>678</v>
      </c>
      <c r="B702" s="19">
        <v>89.030217593074156</v>
      </c>
      <c r="C702" s="19">
        <v>-63.446217593074152</v>
      </c>
      <c r="E702" s="19">
        <v>60.871518418688233</v>
      </c>
      <c r="F702" s="19">
        <v>100.52799999999999</v>
      </c>
    </row>
    <row r="703" spans="1:6" x14ac:dyDescent="0.3">
      <c r="A703" s="19">
        <v>679</v>
      </c>
      <c r="B703" s="19">
        <v>47.899021785690508</v>
      </c>
      <c r="C703" s="19">
        <v>-44.078332130518092</v>
      </c>
      <c r="E703" s="19">
        <v>60.961365678346809</v>
      </c>
      <c r="F703" s="19">
        <v>100.56666666666668</v>
      </c>
    </row>
    <row r="704" spans="1:6" x14ac:dyDescent="0.3">
      <c r="A704" s="19">
        <v>680</v>
      </c>
      <c r="B704" s="19">
        <v>87.988921496684696</v>
      </c>
      <c r="C704" s="19">
        <v>-72.502956584403989</v>
      </c>
      <c r="E704" s="19">
        <v>61.051212938005392</v>
      </c>
      <c r="F704" s="19">
        <v>100.60706666666665</v>
      </c>
    </row>
    <row r="705" spans="1:6" x14ac:dyDescent="0.3">
      <c r="A705" s="19">
        <v>681</v>
      </c>
      <c r="B705" s="19">
        <v>106.21160318350023</v>
      </c>
      <c r="C705" s="19">
        <v>-80.299603183500224</v>
      </c>
      <c r="E705" s="19">
        <v>61.141060197663968</v>
      </c>
      <c r="F705" s="19">
        <v>100.61</v>
      </c>
    </row>
    <row r="706" spans="1:6" x14ac:dyDescent="0.3">
      <c r="A706" s="19">
        <v>682</v>
      </c>
      <c r="B706" s="19">
        <v>39.568653014574835</v>
      </c>
      <c r="C706" s="19">
        <v>-39.528653014574836</v>
      </c>
      <c r="E706" s="19">
        <v>61.230907457322552</v>
      </c>
      <c r="F706" s="19">
        <v>100.63392857142857</v>
      </c>
    </row>
    <row r="707" spans="1:6" x14ac:dyDescent="0.3">
      <c r="A707" s="19">
        <v>683</v>
      </c>
      <c r="B707" s="19">
        <v>41.130597159159024</v>
      </c>
      <c r="C707" s="19">
        <v>-41.024597159159022</v>
      </c>
      <c r="E707" s="19">
        <v>61.320754716981135</v>
      </c>
      <c r="F707" s="19">
        <v>100.64</v>
      </c>
    </row>
    <row r="708" spans="1:6" x14ac:dyDescent="0.3">
      <c r="A708" s="19">
        <v>684</v>
      </c>
      <c r="B708" s="19">
        <v>40.609949110964294</v>
      </c>
      <c r="C708" s="19">
        <v>-39.758520539535724</v>
      </c>
      <c r="E708" s="19">
        <v>61.410601976639711</v>
      </c>
      <c r="F708" s="19">
        <v>100.64400000000001</v>
      </c>
    </row>
    <row r="709" spans="1:6" x14ac:dyDescent="0.3">
      <c r="A709" s="19">
        <v>685</v>
      </c>
      <c r="B709" s="19">
        <v>109.33549147266861</v>
      </c>
      <c r="C709" s="19">
        <v>-101.85174147266861</v>
      </c>
      <c r="E709" s="19">
        <v>61.500449236298294</v>
      </c>
      <c r="F709" s="19">
        <v>100.66666666666666</v>
      </c>
    </row>
    <row r="710" spans="1:6" x14ac:dyDescent="0.3">
      <c r="A710" s="19">
        <v>686</v>
      </c>
      <c r="B710" s="19">
        <v>44.254485448327401</v>
      </c>
      <c r="C710" s="19">
        <v>-16.604485448327399</v>
      </c>
      <c r="E710" s="19">
        <v>61.590296495956871</v>
      </c>
      <c r="F710" s="19">
        <v>100.73333333333335</v>
      </c>
    </row>
    <row r="711" spans="1:6" x14ac:dyDescent="0.3">
      <c r="A711" s="19">
        <v>687</v>
      </c>
      <c r="B711" s="19">
        <v>39.048004966380105</v>
      </c>
      <c r="C711" s="19">
        <v>-39.048004966380105</v>
      </c>
      <c r="E711" s="19">
        <v>61.680143755615454</v>
      </c>
      <c r="F711" s="19">
        <v>100.80333333333333</v>
      </c>
    </row>
    <row r="712" spans="1:6" x14ac:dyDescent="0.3">
      <c r="A712" s="19">
        <v>688</v>
      </c>
      <c r="B712" s="19">
        <v>42.171893255548483</v>
      </c>
      <c r="C712" s="19">
        <v>-38.621893255548486</v>
      </c>
      <c r="E712" s="19">
        <v>61.769991015274037</v>
      </c>
      <c r="F712" s="19">
        <v>100.85</v>
      </c>
    </row>
    <row r="713" spans="1:6" x14ac:dyDescent="0.3">
      <c r="A713" s="19">
        <v>689</v>
      </c>
      <c r="B713" s="19">
        <v>57.791334701390369</v>
      </c>
      <c r="C713" s="19">
        <v>15.198665298609626</v>
      </c>
      <c r="E713" s="19">
        <v>61.859838274932613</v>
      </c>
      <c r="F713" s="19">
        <v>100.9027027027027</v>
      </c>
    </row>
    <row r="714" spans="1:6" x14ac:dyDescent="0.3">
      <c r="A714" s="19">
        <v>690</v>
      </c>
      <c r="B714" s="19">
        <v>213.98574915980925</v>
      </c>
      <c r="C714" s="19">
        <v>-156.33699915980924</v>
      </c>
      <c r="E714" s="19">
        <v>61.949685534591197</v>
      </c>
      <c r="F714" s="19">
        <v>100.93039999999999</v>
      </c>
    </row>
    <row r="715" spans="1:6" x14ac:dyDescent="0.3">
      <c r="A715" s="19">
        <v>691</v>
      </c>
      <c r="B715" s="19">
        <v>56.75003860500091</v>
      </c>
      <c r="C715" s="19">
        <v>-44.410038605000906</v>
      </c>
      <c r="E715" s="19">
        <v>62.039532794249773</v>
      </c>
      <c r="F715" s="19">
        <v>100.93333333333334</v>
      </c>
    </row>
    <row r="716" spans="1:6" x14ac:dyDescent="0.3">
      <c r="A716" s="19">
        <v>692</v>
      </c>
      <c r="B716" s="19">
        <v>44.254485448327401</v>
      </c>
      <c r="C716" s="19">
        <v>-43.734485448327398</v>
      </c>
      <c r="E716" s="19">
        <v>62.129380053908356</v>
      </c>
      <c r="F716" s="19">
        <v>101</v>
      </c>
    </row>
    <row r="717" spans="1:6" x14ac:dyDescent="0.3">
      <c r="A717" s="19">
        <v>693</v>
      </c>
      <c r="B717" s="19">
        <v>143.69826265352077</v>
      </c>
      <c r="C717" s="19">
        <v>-137.16826265352077</v>
      </c>
      <c r="E717" s="19">
        <v>62.21922731356694</v>
      </c>
      <c r="F717" s="19">
        <v>101.05</v>
      </c>
    </row>
    <row r="718" spans="1:6" x14ac:dyDescent="0.3">
      <c r="A718" s="19">
        <v>694</v>
      </c>
      <c r="B718" s="19">
        <v>193.15982723202006</v>
      </c>
      <c r="C718" s="19">
        <v>-157.82182723202007</v>
      </c>
      <c r="E718" s="19">
        <v>62.309074573225516</v>
      </c>
      <c r="F718" s="19">
        <v>101.16833333333335</v>
      </c>
    </row>
    <row r="719" spans="1:6" x14ac:dyDescent="0.3">
      <c r="A719" s="19">
        <v>695</v>
      </c>
      <c r="B719" s="19">
        <v>42.692541303743212</v>
      </c>
      <c r="C719" s="19">
        <v>-42.299207970409881</v>
      </c>
      <c r="E719" s="19">
        <v>62.398921832884099</v>
      </c>
      <c r="F719" s="19">
        <v>101.18888888888888</v>
      </c>
    </row>
    <row r="720" spans="1:6" x14ac:dyDescent="0.3">
      <c r="A720" s="19">
        <v>696</v>
      </c>
      <c r="B720" s="19">
        <v>42.692541303743212</v>
      </c>
      <c r="C720" s="19">
        <v>-41.63254130374321</v>
      </c>
      <c r="E720" s="19">
        <v>62.488769092542675</v>
      </c>
      <c r="F720" s="19">
        <v>101.19</v>
      </c>
    </row>
    <row r="721" spans="1:6" x14ac:dyDescent="0.3">
      <c r="A721" s="19">
        <v>697</v>
      </c>
      <c r="B721" s="19">
        <v>39.568653014574835</v>
      </c>
      <c r="C721" s="19">
        <v>-39.568081586003409</v>
      </c>
      <c r="E721" s="19">
        <v>62.578616352201259</v>
      </c>
      <c r="F721" s="19">
        <v>101.22222222222221</v>
      </c>
    </row>
    <row r="722" spans="1:6" x14ac:dyDescent="0.3">
      <c r="A722" s="19">
        <v>698</v>
      </c>
      <c r="B722" s="19">
        <v>98.401882460579287</v>
      </c>
      <c r="C722" s="19">
        <v>-52.021882460579292</v>
      </c>
      <c r="E722" s="19">
        <v>62.668463611859835</v>
      </c>
      <c r="F722" s="19">
        <v>101.248</v>
      </c>
    </row>
    <row r="723" spans="1:6" x14ac:dyDescent="0.3">
      <c r="A723" s="19">
        <v>699</v>
      </c>
      <c r="B723" s="19">
        <v>54.146798364027262</v>
      </c>
      <c r="C723" s="19">
        <v>-38.756798364027262</v>
      </c>
      <c r="E723" s="19">
        <v>62.758310871518418</v>
      </c>
      <c r="F723" s="19">
        <v>101.29975</v>
      </c>
    </row>
    <row r="724" spans="1:6" x14ac:dyDescent="0.3">
      <c r="A724" s="19">
        <v>700</v>
      </c>
      <c r="B724" s="19">
        <v>502.4247678596895</v>
      </c>
      <c r="C724" s="19">
        <v>-420.0026601673818</v>
      </c>
      <c r="E724" s="19">
        <v>62.848158131177001</v>
      </c>
      <c r="F724" s="19">
        <v>101.31578947368421</v>
      </c>
    </row>
    <row r="725" spans="1:6" x14ac:dyDescent="0.3">
      <c r="A725" s="19">
        <v>701</v>
      </c>
      <c r="B725" s="19">
        <v>55.188094460416721</v>
      </c>
      <c r="C725" s="19">
        <v>-52.501427793750054</v>
      </c>
      <c r="E725" s="19">
        <v>62.938005390835578</v>
      </c>
      <c r="F725" s="19">
        <v>101.32000000000001</v>
      </c>
    </row>
    <row r="726" spans="1:6" x14ac:dyDescent="0.3">
      <c r="A726" s="19">
        <v>702</v>
      </c>
      <c r="B726" s="19">
        <v>49.981613978469426</v>
      </c>
      <c r="C726" s="19">
        <v>-23.381613978469424</v>
      </c>
      <c r="E726" s="19">
        <v>63.027852650494161</v>
      </c>
      <c r="F726" s="19">
        <v>101.33294117647058</v>
      </c>
    </row>
    <row r="727" spans="1:6" x14ac:dyDescent="0.3">
      <c r="A727" s="19">
        <v>703</v>
      </c>
      <c r="B727" s="19">
        <v>58.311982749585098</v>
      </c>
      <c r="C727" s="19">
        <v>-27.498582749585097</v>
      </c>
      <c r="E727" s="19">
        <v>63.117699910152737</v>
      </c>
      <c r="F727" s="19">
        <v>101.33333333333334</v>
      </c>
    </row>
    <row r="728" spans="1:6" x14ac:dyDescent="0.3">
      <c r="A728" s="19">
        <v>704</v>
      </c>
      <c r="B728" s="19">
        <v>42.692541303743212</v>
      </c>
      <c r="C728" s="19">
        <v>-37.112541303743214</v>
      </c>
      <c r="E728" s="19">
        <v>63.20754716981132</v>
      </c>
      <c r="F728" s="19">
        <v>101.33333333333334</v>
      </c>
    </row>
    <row r="729" spans="1:6" x14ac:dyDescent="0.3">
      <c r="A729" s="19">
        <v>705</v>
      </c>
      <c r="B729" s="19">
        <v>41.130597159159024</v>
      </c>
      <c r="C729" s="19">
        <v>-40.256051704613569</v>
      </c>
      <c r="E729" s="19">
        <v>63.297394429469904</v>
      </c>
      <c r="F729" s="19">
        <v>101.35000000000001</v>
      </c>
    </row>
    <row r="730" spans="1:6" x14ac:dyDescent="0.3">
      <c r="A730" s="19">
        <v>706</v>
      </c>
      <c r="B730" s="19">
        <v>41.651245207353753</v>
      </c>
      <c r="C730" s="19">
        <v>-40.674245207353756</v>
      </c>
      <c r="E730" s="19">
        <v>63.38724168912848</v>
      </c>
      <c r="F730" s="19">
        <v>101.35000000000001</v>
      </c>
    </row>
    <row r="731" spans="1:6" x14ac:dyDescent="0.3">
      <c r="A731" s="19">
        <v>707</v>
      </c>
      <c r="B731" s="19">
        <v>39.048004966380105</v>
      </c>
      <c r="C731" s="19">
        <v>-39.048004966380105</v>
      </c>
      <c r="E731" s="19">
        <v>63.477088948787063</v>
      </c>
      <c r="F731" s="19">
        <v>101.375</v>
      </c>
    </row>
    <row r="732" spans="1:6" x14ac:dyDescent="0.3">
      <c r="A732" s="19">
        <v>708</v>
      </c>
      <c r="B732" s="19">
        <v>276.46351494317685</v>
      </c>
      <c r="C732" s="19">
        <v>-197.53616200200037</v>
      </c>
      <c r="E732" s="19">
        <v>63.56693620844564</v>
      </c>
      <c r="F732" s="19">
        <v>101.38461538461539</v>
      </c>
    </row>
    <row r="733" spans="1:6" x14ac:dyDescent="0.3">
      <c r="A733" s="19">
        <v>709</v>
      </c>
      <c r="B733" s="19">
        <v>231.16713475023533</v>
      </c>
      <c r="C733" s="19">
        <v>-209.07463475023533</v>
      </c>
      <c r="E733" s="19">
        <v>63.656783468104223</v>
      </c>
      <c r="F733" s="19">
        <v>101.4</v>
      </c>
    </row>
    <row r="734" spans="1:6" x14ac:dyDescent="0.3">
      <c r="A734" s="19">
        <v>710</v>
      </c>
      <c r="B734" s="19">
        <v>40.089301062769565</v>
      </c>
      <c r="C734" s="19">
        <v>-39.682634396102898</v>
      </c>
      <c r="E734" s="19">
        <v>63.746630727762806</v>
      </c>
      <c r="F734" s="19">
        <v>101.43766666666667</v>
      </c>
    </row>
    <row r="735" spans="1:6" x14ac:dyDescent="0.3">
      <c r="A735" s="19">
        <v>711</v>
      </c>
      <c r="B735" s="19">
        <v>39.048004966380105</v>
      </c>
      <c r="C735" s="19">
        <v>-39.048004966380105</v>
      </c>
      <c r="E735" s="19">
        <v>63.836477987421382</v>
      </c>
      <c r="F735" s="19">
        <v>101.45454545454547</v>
      </c>
    </row>
    <row r="736" spans="1:6" x14ac:dyDescent="0.3">
      <c r="A736" s="19">
        <v>712</v>
      </c>
      <c r="B736" s="19">
        <v>215.02704525619873</v>
      </c>
      <c r="C736" s="19">
        <v>-181.23604525619874</v>
      </c>
      <c r="E736" s="19">
        <v>63.926325247079966</v>
      </c>
      <c r="F736" s="19">
        <v>101.50693333333334</v>
      </c>
    </row>
    <row r="737" spans="1:6" x14ac:dyDescent="0.3">
      <c r="A737" s="19">
        <v>713</v>
      </c>
      <c r="B737" s="19">
        <v>41.130597159159024</v>
      </c>
      <c r="C737" s="19">
        <v>-40.914102313798196</v>
      </c>
      <c r="E737" s="19">
        <v>64.016172506738542</v>
      </c>
      <c r="F737" s="19">
        <v>101.55000000000001</v>
      </c>
    </row>
    <row r="738" spans="1:6" x14ac:dyDescent="0.3">
      <c r="A738" s="19">
        <v>714</v>
      </c>
      <c r="B738" s="19">
        <v>39.568653014574835</v>
      </c>
      <c r="C738" s="19">
        <v>-38.772653014574836</v>
      </c>
      <c r="E738" s="19">
        <v>64.106019766397111</v>
      </c>
      <c r="F738" s="19">
        <v>101.6</v>
      </c>
    </row>
    <row r="739" spans="1:6" x14ac:dyDescent="0.3">
      <c r="A739" s="19">
        <v>715</v>
      </c>
      <c r="B739" s="19">
        <v>53.626150315832533</v>
      </c>
      <c r="C739" s="19">
        <v>-38.6328169824992</v>
      </c>
      <c r="E739" s="19">
        <v>64.195867026055694</v>
      </c>
      <c r="F739" s="19">
        <v>101.66666666666666</v>
      </c>
    </row>
    <row r="740" spans="1:6" x14ac:dyDescent="0.3">
      <c r="A740" s="19">
        <v>716</v>
      </c>
      <c r="B740" s="19">
        <v>45.29578154471686</v>
      </c>
      <c r="C740" s="19">
        <v>-40.244872453807773</v>
      </c>
      <c r="E740" s="19">
        <v>64.285714285714278</v>
      </c>
      <c r="F740" s="19">
        <v>101.72264</v>
      </c>
    </row>
    <row r="741" spans="1:6" x14ac:dyDescent="0.3">
      <c r="A741" s="19">
        <v>717</v>
      </c>
      <c r="B741" s="19">
        <v>47.378373737495778</v>
      </c>
      <c r="C741" s="19">
        <v>-37.164088023210063</v>
      </c>
      <c r="E741" s="19">
        <v>64.375561545372861</v>
      </c>
      <c r="F741" s="19">
        <v>101.82857142857142</v>
      </c>
    </row>
    <row r="742" spans="1:6" x14ac:dyDescent="0.3">
      <c r="A742" s="19">
        <v>718</v>
      </c>
      <c r="B742" s="19">
        <v>41.130597159159024</v>
      </c>
      <c r="C742" s="19">
        <v>-40.825597159159024</v>
      </c>
      <c r="E742" s="19">
        <v>64.465408805031444</v>
      </c>
      <c r="F742" s="19">
        <v>101.89999999999999</v>
      </c>
    </row>
    <row r="743" spans="1:6" x14ac:dyDescent="0.3">
      <c r="A743" s="19">
        <v>719</v>
      </c>
      <c r="B743" s="19">
        <v>41.130597159159024</v>
      </c>
      <c r="C743" s="19">
        <v>-40.380597159159024</v>
      </c>
      <c r="E743" s="19">
        <v>64.555256064690013</v>
      </c>
      <c r="F743" s="19">
        <v>101.9076</v>
      </c>
    </row>
    <row r="744" spans="1:6" x14ac:dyDescent="0.3">
      <c r="A744" s="19">
        <v>720</v>
      </c>
      <c r="B744" s="19">
        <v>44.254485448327401</v>
      </c>
      <c r="C744" s="19">
        <v>-42.961152114994064</v>
      </c>
      <c r="E744" s="19">
        <v>64.645103324348597</v>
      </c>
      <c r="F744" s="19">
        <v>101.92000000000002</v>
      </c>
    </row>
    <row r="745" spans="1:6" x14ac:dyDescent="0.3">
      <c r="A745" s="19">
        <v>721</v>
      </c>
      <c r="B745" s="19">
        <v>60.394574942364017</v>
      </c>
      <c r="C745" s="19">
        <v>83.552793478688614</v>
      </c>
      <c r="E745" s="19">
        <v>64.73495058400718</v>
      </c>
      <c r="F745" s="19">
        <v>102</v>
      </c>
    </row>
    <row r="746" spans="1:6" x14ac:dyDescent="0.3">
      <c r="A746" s="19">
        <v>722</v>
      </c>
      <c r="B746" s="19">
        <v>101.00512270155293</v>
      </c>
      <c r="C746" s="19">
        <v>21.104633396008055</v>
      </c>
      <c r="E746" s="19">
        <v>64.824797843665763</v>
      </c>
      <c r="F746" s="19">
        <v>102.02863333333335</v>
      </c>
    </row>
    <row r="747" spans="1:6" x14ac:dyDescent="0.3">
      <c r="A747" s="19">
        <v>723</v>
      </c>
      <c r="B747" s="19">
        <v>118.70715634017374</v>
      </c>
      <c r="C747" s="19">
        <v>13.316843659826262</v>
      </c>
      <c r="E747" s="19">
        <v>64.914645103324347</v>
      </c>
      <c r="F747" s="19">
        <v>102.08358208955224</v>
      </c>
    </row>
    <row r="748" spans="1:6" x14ac:dyDescent="0.3">
      <c r="A748" s="19">
        <v>724</v>
      </c>
      <c r="B748" s="19">
        <v>91.112809785853074</v>
      </c>
      <c r="C748" s="19">
        <v>18.267190214146936</v>
      </c>
      <c r="E748" s="19">
        <v>65.004492362982916</v>
      </c>
      <c r="F748" s="19">
        <v>102.0952380952381</v>
      </c>
    </row>
    <row r="749" spans="1:6" x14ac:dyDescent="0.3">
      <c r="A749" s="19">
        <v>725</v>
      </c>
      <c r="B749" s="19">
        <v>113.50067585822644</v>
      </c>
      <c r="C749" s="19">
        <v>-8.0291044296550069</v>
      </c>
      <c r="E749" s="19">
        <v>65.094339622641499</v>
      </c>
      <c r="F749" s="19">
        <v>102.1</v>
      </c>
    </row>
    <row r="750" spans="1:6" x14ac:dyDescent="0.3">
      <c r="A750" s="19">
        <v>726</v>
      </c>
      <c r="B750" s="19">
        <v>111.93873171364226</v>
      </c>
      <c r="C750" s="19">
        <v>-11.588731713642247</v>
      </c>
      <c r="E750" s="19">
        <v>65.184186882300082</v>
      </c>
      <c r="F750" s="19">
        <v>102.1</v>
      </c>
    </row>
    <row r="751" spans="1:6" x14ac:dyDescent="0.3">
      <c r="A751" s="19">
        <v>727</v>
      </c>
      <c r="B751" s="19">
        <v>57.270686653195639</v>
      </c>
      <c r="C751" s="19">
        <v>44.129313346804366</v>
      </c>
      <c r="E751" s="19">
        <v>65.274034141958666</v>
      </c>
      <c r="F751" s="19">
        <v>102.14714285714285</v>
      </c>
    </row>
    <row r="752" spans="1:6" x14ac:dyDescent="0.3">
      <c r="A752" s="19">
        <v>728</v>
      </c>
      <c r="B752" s="19">
        <v>116.62456414739482</v>
      </c>
      <c r="C752" s="19">
        <v>38.889721566890884</v>
      </c>
      <c r="E752" s="19">
        <v>65.363881401617249</v>
      </c>
      <c r="F752" s="19">
        <v>102.25999999999999</v>
      </c>
    </row>
    <row r="753" spans="1:6" x14ac:dyDescent="0.3">
      <c r="A753" s="19">
        <v>729</v>
      </c>
      <c r="B753" s="19">
        <v>106.73225123169496</v>
      </c>
      <c r="C753" s="19">
        <v>-1.1662512316949574</v>
      </c>
      <c r="E753" s="19">
        <v>65.453728661275818</v>
      </c>
      <c r="F753" s="19">
        <v>102.32000000000001</v>
      </c>
    </row>
    <row r="754" spans="1:6" x14ac:dyDescent="0.3">
      <c r="A754" s="19">
        <v>730</v>
      </c>
      <c r="B754" s="19">
        <v>101.52577074974766</v>
      </c>
      <c r="C754" s="19">
        <v>29.124229250252341</v>
      </c>
      <c r="E754" s="19">
        <v>65.543575920934401</v>
      </c>
      <c r="F754" s="19">
        <v>102.46666666666667</v>
      </c>
    </row>
    <row r="755" spans="1:6" x14ac:dyDescent="0.3">
      <c r="A755" s="19">
        <v>731</v>
      </c>
      <c r="B755" s="19">
        <v>177.01973773798346</v>
      </c>
      <c r="C755" s="19">
        <v>-44.829737737983464</v>
      </c>
      <c r="E755" s="19">
        <v>65.633423180592985</v>
      </c>
      <c r="F755" s="19">
        <v>102.49999999999999</v>
      </c>
    </row>
    <row r="756" spans="1:6" x14ac:dyDescent="0.3">
      <c r="A756" s="19">
        <v>732</v>
      </c>
      <c r="B756" s="19">
        <v>76.014016388205903</v>
      </c>
      <c r="C756" s="19">
        <v>49.985983611794097</v>
      </c>
      <c r="E756" s="19">
        <v>65.723270440251568</v>
      </c>
      <c r="F756" s="19">
        <v>102.49999999999999</v>
      </c>
    </row>
    <row r="757" spans="1:6" x14ac:dyDescent="0.3">
      <c r="A757" s="19">
        <v>733</v>
      </c>
      <c r="B757" s="19">
        <v>45.816429592911589</v>
      </c>
      <c r="C757" s="19">
        <v>114.18357040708841</v>
      </c>
      <c r="E757" s="19">
        <v>65.813117699910151</v>
      </c>
      <c r="F757" s="19">
        <v>102.49999999999999</v>
      </c>
    </row>
    <row r="758" spans="1:6" x14ac:dyDescent="0.3">
      <c r="A758" s="19">
        <v>734</v>
      </c>
      <c r="B758" s="19">
        <v>127.03752511128941</v>
      </c>
      <c r="C758" s="19">
        <v>-6.557525111289408</v>
      </c>
      <c r="E758" s="19">
        <v>65.90296495956872</v>
      </c>
      <c r="F758" s="19">
        <v>102.58775877587757</v>
      </c>
    </row>
    <row r="759" spans="1:6" x14ac:dyDescent="0.3">
      <c r="A759" s="19">
        <v>735</v>
      </c>
      <c r="B759" s="19">
        <v>68.724943713479689</v>
      </c>
      <c r="C759" s="19">
        <v>56.804468051226195</v>
      </c>
      <c r="E759" s="19">
        <v>65.992812219227304</v>
      </c>
      <c r="F759" s="19">
        <v>102.592</v>
      </c>
    </row>
    <row r="760" spans="1:6" x14ac:dyDescent="0.3">
      <c r="A760" s="19">
        <v>736</v>
      </c>
      <c r="B760" s="19">
        <v>158.2764080029732</v>
      </c>
      <c r="C760" s="19">
        <v>-43.870025024249784</v>
      </c>
      <c r="E760" s="19">
        <v>66.082659478885887</v>
      </c>
      <c r="F760" s="19">
        <v>102.66285714285715</v>
      </c>
    </row>
    <row r="761" spans="1:6" x14ac:dyDescent="0.3">
      <c r="A761" s="19">
        <v>737</v>
      </c>
      <c r="B761" s="19">
        <v>95.27799417141091</v>
      </c>
      <c r="C761" s="19">
        <v>219.860894717478</v>
      </c>
      <c r="E761" s="19">
        <v>66.17250673854447</v>
      </c>
      <c r="F761" s="19">
        <v>102.69239999999999</v>
      </c>
    </row>
    <row r="762" spans="1:6" x14ac:dyDescent="0.3">
      <c r="A762" s="19">
        <v>738</v>
      </c>
      <c r="B762" s="19">
        <v>95.27799417141091</v>
      </c>
      <c r="C762" s="19">
        <v>27.122005828589081</v>
      </c>
      <c r="E762" s="19">
        <v>66.262353998203054</v>
      </c>
      <c r="F762" s="19">
        <v>102.76470588235294</v>
      </c>
    </row>
    <row r="763" spans="1:6" x14ac:dyDescent="0.3">
      <c r="A763" s="19">
        <v>739</v>
      </c>
      <c r="B763" s="19">
        <v>60.394574942364017</v>
      </c>
      <c r="C763" s="19">
        <v>46.338758390969303</v>
      </c>
      <c r="E763" s="19">
        <v>66.352201257861623</v>
      </c>
      <c r="F763" s="19">
        <v>102.77927272727271</v>
      </c>
    </row>
    <row r="764" spans="1:6" x14ac:dyDescent="0.3">
      <c r="A764" s="19">
        <v>740</v>
      </c>
      <c r="B764" s="19">
        <v>111.41808366544753</v>
      </c>
      <c r="C764" s="19">
        <v>46.915249667885789</v>
      </c>
      <c r="E764" s="19">
        <v>66.442048517520206</v>
      </c>
      <c r="F764" s="19">
        <v>102.85405405405406</v>
      </c>
    </row>
    <row r="765" spans="1:6" x14ac:dyDescent="0.3">
      <c r="A765" s="19">
        <v>741</v>
      </c>
      <c r="B765" s="19">
        <v>48.940317882079967</v>
      </c>
      <c r="C765" s="19">
        <v>58.459682117920039</v>
      </c>
      <c r="E765" s="19">
        <v>66.531895777178789</v>
      </c>
      <c r="F765" s="19">
        <v>102.85714285714285</v>
      </c>
    </row>
    <row r="766" spans="1:6" x14ac:dyDescent="0.3">
      <c r="A766" s="19">
        <v>742</v>
      </c>
      <c r="B766" s="19">
        <v>87.988921496684696</v>
      </c>
      <c r="C766" s="19">
        <v>14.271078503315294</v>
      </c>
      <c r="E766" s="19">
        <v>66.621743036837373</v>
      </c>
      <c r="F766" s="19">
        <v>102.86144578313252</v>
      </c>
    </row>
    <row r="767" spans="1:6" x14ac:dyDescent="0.3">
      <c r="A767" s="19">
        <v>743</v>
      </c>
      <c r="B767" s="19">
        <v>51.022910074858885</v>
      </c>
      <c r="C767" s="19">
        <v>59.691375639426838</v>
      </c>
      <c r="E767" s="19">
        <v>66.711590296495956</v>
      </c>
      <c r="F767" s="19">
        <v>102.91</v>
      </c>
    </row>
    <row r="768" spans="1:6" x14ac:dyDescent="0.3">
      <c r="A768" s="19">
        <v>744</v>
      </c>
      <c r="B768" s="19">
        <v>46.857725689301049</v>
      </c>
      <c r="C768" s="19">
        <v>101.14227431069895</v>
      </c>
      <c r="E768" s="19">
        <v>66.801437556154525</v>
      </c>
      <c r="F768" s="19">
        <v>103</v>
      </c>
    </row>
    <row r="769" spans="1:6" x14ac:dyDescent="0.3">
      <c r="A769" s="19">
        <v>745</v>
      </c>
      <c r="B769" s="19">
        <v>71.328183954453351</v>
      </c>
      <c r="C769" s="19">
        <v>30.991816045546656</v>
      </c>
      <c r="E769" s="19">
        <v>66.891284815813108</v>
      </c>
      <c r="F769" s="19">
        <v>103.08800000000001</v>
      </c>
    </row>
    <row r="770" spans="1:6" x14ac:dyDescent="0.3">
      <c r="A770" s="19">
        <v>746</v>
      </c>
      <c r="B770" s="19">
        <v>77.575960532790106</v>
      </c>
      <c r="C770" s="19">
        <v>101.52313856630897</v>
      </c>
      <c r="E770" s="19">
        <v>66.981132075471692</v>
      </c>
      <c r="F770" s="19">
        <v>103.09142857142857</v>
      </c>
    </row>
    <row r="771" spans="1:6" x14ac:dyDescent="0.3">
      <c r="A771" s="19">
        <v>747</v>
      </c>
      <c r="B771" s="19">
        <v>89.550865641268885</v>
      </c>
      <c r="C771" s="19">
        <v>21.530486886350801</v>
      </c>
      <c r="E771" s="19">
        <v>67.070979335130275</v>
      </c>
      <c r="F771" s="19">
        <v>103.09292094387415</v>
      </c>
    </row>
    <row r="772" spans="1:6" x14ac:dyDescent="0.3">
      <c r="A772" s="19">
        <v>748</v>
      </c>
      <c r="B772" s="19">
        <v>67.68364761709023</v>
      </c>
      <c r="C772" s="19">
        <v>32.359209525766914</v>
      </c>
      <c r="E772" s="19">
        <v>67.160826594788858</v>
      </c>
      <c r="F772" s="19">
        <v>103.21061999999999</v>
      </c>
    </row>
    <row r="773" spans="1:6" x14ac:dyDescent="0.3">
      <c r="A773" s="19">
        <v>749</v>
      </c>
      <c r="B773" s="19">
        <v>61.956519086948205</v>
      </c>
      <c r="C773" s="19">
        <v>38.293480913051795</v>
      </c>
      <c r="E773" s="19">
        <v>67.250673854447427</v>
      </c>
      <c r="F773" s="19">
        <v>103.29622222222221</v>
      </c>
    </row>
    <row r="774" spans="1:6" x14ac:dyDescent="0.3">
      <c r="A774" s="19">
        <v>750</v>
      </c>
      <c r="B774" s="19">
        <v>96.319290267800369</v>
      </c>
      <c r="C774" s="19">
        <v>9.2407097321996332</v>
      </c>
      <c r="E774" s="19">
        <v>67.340521114106011</v>
      </c>
      <c r="F774" s="19">
        <v>103.33333333333334</v>
      </c>
    </row>
    <row r="775" spans="1:6" x14ac:dyDescent="0.3">
      <c r="A775" s="19">
        <v>751</v>
      </c>
      <c r="B775" s="19">
        <v>69.766239809869148</v>
      </c>
      <c r="C775" s="19">
        <v>32.821518966008426</v>
      </c>
      <c r="E775" s="19">
        <v>67.430368373764594</v>
      </c>
      <c r="F775" s="19">
        <v>103.33333333333334</v>
      </c>
    </row>
    <row r="776" spans="1:6" x14ac:dyDescent="0.3">
      <c r="A776" s="19">
        <v>752</v>
      </c>
      <c r="B776" s="19">
        <v>71.328183954453351</v>
      </c>
      <c r="C776" s="19">
        <v>47.171816045546649</v>
      </c>
      <c r="E776" s="19">
        <v>67.520215633423177</v>
      </c>
      <c r="F776" s="19">
        <v>103.3501</v>
      </c>
    </row>
    <row r="777" spans="1:6" x14ac:dyDescent="0.3">
      <c r="A777" s="19">
        <v>753</v>
      </c>
      <c r="B777" s="19">
        <v>93.716050026826721</v>
      </c>
      <c r="C777" s="19">
        <v>17.983949973173281</v>
      </c>
      <c r="E777" s="19">
        <v>67.610062893081761</v>
      </c>
      <c r="F777" s="19">
        <v>103.44827586206897</v>
      </c>
    </row>
    <row r="778" spans="1:6" x14ac:dyDescent="0.3">
      <c r="A778" s="19">
        <v>754</v>
      </c>
      <c r="B778" s="19">
        <v>52.584854219443073</v>
      </c>
      <c r="C778" s="19">
        <v>75.415145780556927</v>
      </c>
      <c r="E778" s="19">
        <v>67.69991015274033</v>
      </c>
      <c r="F778" s="19">
        <v>103.61439999999999</v>
      </c>
    </row>
    <row r="779" spans="1:6" x14ac:dyDescent="0.3">
      <c r="A779" s="19">
        <v>755</v>
      </c>
      <c r="B779" s="19">
        <v>64.559759327921853</v>
      </c>
      <c r="C779" s="19">
        <v>39.190240672078161</v>
      </c>
      <c r="E779" s="19">
        <v>67.789757412398913</v>
      </c>
      <c r="F779" s="19">
        <v>103.71999999999998</v>
      </c>
    </row>
    <row r="780" spans="1:6" x14ac:dyDescent="0.3">
      <c r="A780" s="19">
        <v>756</v>
      </c>
      <c r="B780" s="19">
        <v>74.452072243621728</v>
      </c>
      <c r="C780" s="19">
        <v>27.455527756378274</v>
      </c>
      <c r="E780" s="19">
        <v>67.879604672057496</v>
      </c>
      <c r="F780" s="19">
        <v>103.75000000000001</v>
      </c>
    </row>
    <row r="781" spans="1:6" x14ac:dyDescent="0.3">
      <c r="A781" s="19">
        <v>757</v>
      </c>
      <c r="B781" s="19">
        <v>50.502262026664155</v>
      </c>
      <c r="C781" s="19">
        <v>67.212023687621553</v>
      </c>
      <c r="E781" s="19">
        <v>67.96945193171608</v>
      </c>
      <c r="F781" s="19">
        <v>103.77499999999999</v>
      </c>
    </row>
    <row r="782" spans="1:6" x14ac:dyDescent="0.3">
      <c r="A782" s="19">
        <v>758</v>
      </c>
      <c r="B782" s="19">
        <v>48.419669833885237</v>
      </c>
      <c r="C782" s="19">
        <v>189.58033016611478</v>
      </c>
      <c r="E782" s="19">
        <v>68.059299191374649</v>
      </c>
      <c r="F782" s="19">
        <v>103.812</v>
      </c>
    </row>
    <row r="783" spans="1:6" x14ac:dyDescent="0.3">
      <c r="A783" s="19">
        <v>759</v>
      </c>
      <c r="B783" s="19">
        <v>48.940317882079967</v>
      </c>
      <c r="C783" s="19">
        <v>53.059682117920033</v>
      </c>
      <c r="E783" s="19">
        <v>68.149146451033232</v>
      </c>
      <c r="F783" s="19">
        <v>103.86666666666666</v>
      </c>
    </row>
    <row r="784" spans="1:6" x14ac:dyDescent="0.3">
      <c r="A784" s="19">
        <v>760</v>
      </c>
      <c r="B784" s="19">
        <v>90.592161737658344</v>
      </c>
      <c r="C784" s="19">
        <v>11.327838262341672</v>
      </c>
      <c r="E784" s="19">
        <v>68.238993710691815</v>
      </c>
      <c r="F784" s="19">
        <v>103.89999999999999</v>
      </c>
    </row>
    <row r="785" spans="1:6" x14ac:dyDescent="0.3">
      <c r="A785" s="19">
        <v>761</v>
      </c>
      <c r="B785" s="19">
        <v>39.048004966380105</v>
      </c>
      <c r="C785" s="19">
        <v>-39.048004966380105</v>
      </c>
      <c r="E785" s="19">
        <v>68.328840970350399</v>
      </c>
      <c r="F785" s="19">
        <v>103.90027322404372</v>
      </c>
    </row>
    <row r="786" spans="1:6" x14ac:dyDescent="0.3">
      <c r="A786" s="19">
        <v>762</v>
      </c>
      <c r="B786" s="19">
        <v>42.171893255548483</v>
      </c>
      <c r="C786" s="19">
        <v>-37.47189325554848</v>
      </c>
      <c r="E786" s="19">
        <v>68.418688230008982</v>
      </c>
      <c r="F786" s="19">
        <v>103.94285714285714</v>
      </c>
    </row>
    <row r="787" spans="1:6" x14ac:dyDescent="0.3">
      <c r="A787" s="19">
        <v>763</v>
      </c>
      <c r="B787" s="19">
        <v>39.048004966380105</v>
      </c>
      <c r="C787" s="19">
        <v>-39.048004966380105</v>
      </c>
      <c r="E787" s="19">
        <v>68.508535489667551</v>
      </c>
      <c r="F787" s="19">
        <v>103.97333333333334</v>
      </c>
    </row>
    <row r="788" spans="1:6" x14ac:dyDescent="0.3">
      <c r="A788" s="19">
        <v>764</v>
      </c>
      <c r="B788" s="19">
        <v>39.568653014574835</v>
      </c>
      <c r="C788" s="19">
        <v>-39.452102898024719</v>
      </c>
      <c r="E788" s="19">
        <v>68.598382749326134</v>
      </c>
      <c r="F788" s="19">
        <v>104</v>
      </c>
    </row>
    <row r="789" spans="1:6" x14ac:dyDescent="0.3">
      <c r="A789" s="19">
        <v>765</v>
      </c>
      <c r="B789" s="19">
        <v>39.048004966380105</v>
      </c>
      <c r="C789" s="19">
        <v>-39.048004966380105</v>
      </c>
      <c r="E789" s="19">
        <v>68.688230008984718</v>
      </c>
      <c r="F789" s="19">
        <v>104</v>
      </c>
    </row>
    <row r="790" spans="1:6" x14ac:dyDescent="0.3">
      <c r="A790" s="19">
        <v>766</v>
      </c>
      <c r="B790" s="19">
        <v>61.956519086948205</v>
      </c>
      <c r="C790" s="19">
        <v>-25.942233372662493</v>
      </c>
      <c r="E790" s="19">
        <v>68.778077268643301</v>
      </c>
      <c r="F790" s="19">
        <v>104</v>
      </c>
    </row>
    <row r="791" spans="1:6" x14ac:dyDescent="0.3">
      <c r="A791" s="19">
        <v>767</v>
      </c>
      <c r="B791" s="19">
        <v>39.048004966380105</v>
      </c>
      <c r="C791" s="19">
        <v>-39.048004966380105</v>
      </c>
      <c r="E791" s="19">
        <v>68.867924528301884</v>
      </c>
      <c r="F791" s="19">
        <v>104</v>
      </c>
    </row>
    <row r="792" spans="1:6" x14ac:dyDescent="0.3">
      <c r="A792" s="19">
        <v>768</v>
      </c>
      <c r="B792" s="19">
        <v>40.609949110964294</v>
      </c>
      <c r="C792" s="19">
        <v>-37.069949110964295</v>
      </c>
      <c r="E792" s="19">
        <v>68.957771787960453</v>
      </c>
      <c r="F792" s="19">
        <v>104</v>
      </c>
    </row>
    <row r="793" spans="1:6" x14ac:dyDescent="0.3">
      <c r="A793" s="19">
        <v>769</v>
      </c>
      <c r="B793" s="19">
        <v>39.048004966380105</v>
      </c>
      <c r="C793" s="19">
        <v>-39.048004966380105</v>
      </c>
      <c r="E793" s="19">
        <v>69.047619047619037</v>
      </c>
      <c r="F793" s="19">
        <v>104</v>
      </c>
    </row>
    <row r="794" spans="1:6" x14ac:dyDescent="0.3">
      <c r="A794" s="19">
        <v>770</v>
      </c>
      <c r="B794" s="19">
        <v>66.121703472506056</v>
      </c>
      <c r="C794" s="19">
        <v>-24.721703472506057</v>
      </c>
      <c r="E794" s="19">
        <v>69.13746630727762</v>
      </c>
      <c r="F794" s="19">
        <v>104.10165000000001</v>
      </c>
    </row>
    <row r="795" spans="1:6" x14ac:dyDescent="0.3">
      <c r="A795" s="19">
        <v>771</v>
      </c>
      <c r="B795" s="19">
        <v>39.048004966380105</v>
      </c>
      <c r="C795" s="19">
        <v>-39.048004966380105</v>
      </c>
      <c r="E795" s="19">
        <v>69.227313566936203</v>
      </c>
      <c r="F795" s="19">
        <v>104.11200000000001</v>
      </c>
    </row>
    <row r="796" spans="1:6" x14ac:dyDescent="0.3">
      <c r="A796" s="19">
        <v>772</v>
      </c>
      <c r="B796" s="19">
        <v>39.568653014574835</v>
      </c>
      <c r="C796" s="19">
        <v>-39.54233722510115</v>
      </c>
      <c r="E796" s="19">
        <v>69.317160826594787</v>
      </c>
      <c r="F796" s="19">
        <v>104.129</v>
      </c>
    </row>
    <row r="797" spans="1:6" x14ac:dyDescent="0.3">
      <c r="A797" s="19">
        <v>773</v>
      </c>
      <c r="B797" s="19">
        <v>39.568653014574835</v>
      </c>
      <c r="C797" s="19">
        <v>-36.235319681241499</v>
      </c>
      <c r="E797" s="19">
        <v>69.407008086253356</v>
      </c>
      <c r="F797" s="19">
        <v>104.16666666666667</v>
      </c>
    </row>
    <row r="798" spans="1:6" x14ac:dyDescent="0.3">
      <c r="A798" s="19">
        <v>774</v>
      </c>
      <c r="B798" s="19">
        <v>40.089301062769565</v>
      </c>
      <c r="C798" s="19">
        <v>-39.238010826004469</v>
      </c>
      <c r="E798" s="19">
        <v>69.496855345911939</v>
      </c>
      <c r="F798" s="19">
        <v>104.32</v>
      </c>
    </row>
    <row r="799" spans="1:6" x14ac:dyDescent="0.3">
      <c r="A799" s="19">
        <v>775</v>
      </c>
      <c r="B799" s="19">
        <v>43.733837400132671</v>
      </c>
      <c r="C799" s="19">
        <v>26.466162599867317</v>
      </c>
      <c r="E799" s="19">
        <v>69.586702605570522</v>
      </c>
      <c r="F799" s="19">
        <v>104.396</v>
      </c>
    </row>
    <row r="800" spans="1:6" x14ac:dyDescent="0.3">
      <c r="A800" s="19">
        <v>776</v>
      </c>
      <c r="B800" s="19">
        <v>41.651245207353753</v>
      </c>
      <c r="C800" s="19">
        <v>-39.95124520735375</v>
      </c>
      <c r="E800" s="19">
        <v>69.676549865229106</v>
      </c>
      <c r="F800" s="19">
        <v>104.4375</v>
      </c>
    </row>
    <row r="801" spans="1:6" x14ac:dyDescent="0.3">
      <c r="A801" s="19">
        <v>777</v>
      </c>
      <c r="B801" s="19">
        <v>68.724943713479689</v>
      </c>
      <c r="C801" s="19">
        <v>-17.324943713479691</v>
      </c>
      <c r="E801" s="19">
        <v>69.766397124887689</v>
      </c>
      <c r="F801" s="19">
        <v>104.46206037108834</v>
      </c>
    </row>
    <row r="802" spans="1:6" x14ac:dyDescent="0.3">
      <c r="A802" s="19">
        <v>778</v>
      </c>
      <c r="B802" s="19">
        <v>40.609949110964294</v>
      </c>
      <c r="C802" s="19">
        <v>-39.909949110964291</v>
      </c>
      <c r="E802" s="19">
        <v>69.856244384546258</v>
      </c>
      <c r="F802" s="19">
        <v>104.55692307692308</v>
      </c>
    </row>
    <row r="803" spans="1:6" x14ac:dyDescent="0.3">
      <c r="A803" s="19">
        <v>779</v>
      </c>
      <c r="B803" s="19">
        <v>39.568653014574835</v>
      </c>
      <c r="C803" s="19">
        <v>-39.168653014574836</v>
      </c>
      <c r="E803" s="19">
        <v>69.946091644204841</v>
      </c>
      <c r="F803" s="19">
        <v>104.60000000000001</v>
      </c>
    </row>
    <row r="804" spans="1:6" x14ac:dyDescent="0.3">
      <c r="A804" s="19">
        <v>780</v>
      </c>
      <c r="B804" s="19">
        <v>42.171893255548483</v>
      </c>
      <c r="C804" s="19">
        <v>-39.505226588881818</v>
      </c>
      <c r="E804" s="19">
        <v>70.035938903863425</v>
      </c>
      <c r="F804" s="19">
        <v>104.62615</v>
      </c>
    </row>
    <row r="805" spans="1:6" x14ac:dyDescent="0.3">
      <c r="A805" s="19">
        <v>781</v>
      </c>
      <c r="B805" s="19">
        <v>53.105502267637803</v>
      </c>
      <c r="C805" s="19">
        <v>50.894497732362197</v>
      </c>
      <c r="E805" s="19">
        <v>70.125786163522008</v>
      </c>
      <c r="F805" s="19">
        <v>104.64</v>
      </c>
    </row>
    <row r="806" spans="1:6" x14ac:dyDescent="0.3">
      <c r="A806" s="19">
        <v>782</v>
      </c>
      <c r="B806" s="19">
        <v>52.064206171248344</v>
      </c>
      <c r="C806" s="19">
        <v>81.089543828751658</v>
      </c>
      <c r="E806" s="19">
        <v>70.215633423180591</v>
      </c>
      <c r="F806" s="19">
        <v>104.66666666666666</v>
      </c>
    </row>
    <row r="807" spans="1:6" x14ac:dyDescent="0.3">
      <c r="A807" s="19">
        <v>783</v>
      </c>
      <c r="B807" s="19">
        <v>46.337077641106319</v>
      </c>
      <c r="C807" s="19">
        <v>53.662922358893681</v>
      </c>
      <c r="E807" s="19">
        <v>70.305480682839161</v>
      </c>
      <c r="F807" s="19">
        <v>104.67500000000001</v>
      </c>
    </row>
    <row r="808" spans="1:6" x14ac:dyDescent="0.3">
      <c r="A808" s="19">
        <v>784</v>
      </c>
      <c r="B808" s="19">
        <v>57.270686653195639</v>
      </c>
      <c r="C808" s="19">
        <v>90.862646680137686</v>
      </c>
      <c r="E808" s="19">
        <v>70.395327942497744</v>
      </c>
      <c r="F808" s="19">
        <v>104.67999999999999</v>
      </c>
    </row>
    <row r="809" spans="1:6" x14ac:dyDescent="0.3">
      <c r="A809" s="19">
        <v>785</v>
      </c>
      <c r="B809" s="19">
        <v>44.254485448327401</v>
      </c>
      <c r="C809" s="19">
        <v>58.245514551672585</v>
      </c>
      <c r="E809" s="19">
        <v>70.485175202156327</v>
      </c>
      <c r="F809" s="19">
        <v>104.72999999999999</v>
      </c>
    </row>
    <row r="810" spans="1:6" x14ac:dyDescent="0.3">
      <c r="A810" s="19">
        <v>786</v>
      </c>
      <c r="B810" s="19">
        <v>54.146798364027262</v>
      </c>
      <c r="C810" s="19">
        <v>126.48120163597272</v>
      </c>
      <c r="E810" s="19">
        <v>70.57502246181491</v>
      </c>
      <c r="F810" s="19">
        <v>104.73529411764706</v>
      </c>
    </row>
    <row r="811" spans="1:6" x14ac:dyDescent="0.3">
      <c r="A811" s="19">
        <v>787</v>
      </c>
      <c r="B811" s="19">
        <v>61.956519086948205</v>
      </c>
      <c r="C811" s="19">
        <v>80.843480913051778</v>
      </c>
      <c r="E811" s="19">
        <v>70.664869721473494</v>
      </c>
      <c r="F811" s="19">
        <v>104.82000000000001</v>
      </c>
    </row>
    <row r="812" spans="1:6" x14ac:dyDescent="0.3">
      <c r="A812" s="19">
        <v>788</v>
      </c>
      <c r="B812" s="19">
        <v>47.899021785690508</v>
      </c>
      <c r="C812" s="19">
        <v>66.26764488097615</v>
      </c>
      <c r="E812" s="19">
        <v>70.754716981132063</v>
      </c>
      <c r="F812" s="19">
        <v>104.85537190082646</v>
      </c>
    </row>
    <row r="813" spans="1:6" x14ac:dyDescent="0.3">
      <c r="A813" s="19">
        <v>789</v>
      </c>
      <c r="B813" s="19">
        <v>56.75003860500091</v>
      </c>
      <c r="C813" s="19">
        <v>146.7549613949991</v>
      </c>
      <c r="E813" s="19">
        <v>70.844564240790646</v>
      </c>
      <c r="F813" s="19">
        <v>104.97142857142859</v>
      </c>
    </row>
    <row r="814" spans="1:6" x14ac:dyDescent="0.3">
      <c r="A814" s="19">
        <v>790</v>
      </c>
      <c r="B814" s="19">
        <v>46.337077641106319</v>
      </c>
      <c r="C814" s="19">
        <v>63.074687064776043</v>
      </c>
      <c r="E814" s="19">
        <v>70.934411500449229</v>
      </c>
      <c r="F814" s="19">
        <v>105</v>
      </c>
    </row>
    <row r="815" spans="1:6" x14ac:dyDescent="0.3">
      <c r="A815" s="19">
        <v>791</v>
      </c>
      <c r="B815" s="19">
        <v>120.26910048475793</v>
      </c>
      <c r="C815" s="19">
        <v>24.105499515242059</v>
      </c>
      <c r="E815" s="19">
        <v>71.024258760107813</v>
      </c>
      <c r="F815" s="19">
        <v>105</v>
      </c>
    </row>
    <row r="816" spans="1:6" x14ac:dyDescent="0.3">
      <c r="A816" s="19">
        <v>792</v>
      </c>
      <c r="B816" s="19">
        <v>105.6909551353055</v>
      </c>
      <c r="C816" s="19">
        <v>-1.8242884686388408</v>
      </c>
      <c r="E816" s="19">
        <v>71.114106019766396</v>
      </c>
      <c r="F816" s="19">
        <v>105</v>
      </c>
    </row>
    <row r="817" spans="1:6" x14ac:dyDescent="0.3">
      <c r="A817" s="19">
        <v>793</v>
      </c>
      <c r="B817" s="19">
        <v>70.286887858063892</v>
      </c>
      <c r="C817" s="19">
        <v>30.157512141936124</v>
      </c>
      <c r="E817" s="19">
        <v>71.203953279424965</v>
      </c>
      <c r="F817" s="19">
        <v>105.0859375</v>
      </c>
    </row>
    <row r="818" spans="1:6" x14ac:dyDescent="0.3">
      <c r="A818" s="19">
        <v>794</v>
      </c>
      <c r="B818" s="19">
        <v>55.708742508611451</v>
      </c>
      <c r="C818" s="19">
        <v>47.070530218661261</v>
      </c>
      <c r="E818" s="19">
        <v>71.293800539083549</v>
      </c>
      <c r="F818" s="19">
        <v>105.125</v>
      </c>
    </row>
    <row r="819" spans="1:6" x14ac:dyDescent="0.3">
      <c r="A819" s="19">
        <v>795</v>
      </c>
      <c r="B819" s="19">
        <v>66.642351520700771</v>
      </c>
      <c r="C819" s="19">
        <v>38.670148479299243</v>
      </c>
      <c r="E819" s="19">
        <v>71.383647798742132</v>
      </c>
      <c r="F819" s="19">
        <v>105.15384615384616</v>
      </c>
    </row>
    <row r="820" spans="1:6" x14ac:dyDescent="0.3">
      <c r="A820" s="19">
        <v>796</v>
      </c>
      <c r="B820" s="19">
        <v>134.84724583421036</v>
      </c>
      <c r="C820" s="19">
        <v>-23.061531548496063</v>
      </c>
      <c r="E820" s="19">
        <v>71.473495058400715</v>
      </c>
      <c r="F820" s="19">
        <v>105.2</v>
      </c>
    </row>
    <row r="821" spans="1:6" x14ac:dyDescent="0.3">
      <c r="A821" s="19">
        <v>797</v>
      </c>
      <c r="B821" s="19">
        <v>85.906329303905778</v>
      </c>
      <c r="C821" s="19">
        <v>15.44367069609423</v>
      </c>
      <c r="E821" s="19">
        <v>71.563342318059298</v>
      </c>
      <c r="F821" s="19">
        <v>105.25999999999999</v>
      </c>
    </row>
    <row r="822" spans="1:6" x14ac:dyDescent="0.3">
      <c r="A822" s="19">
        <v>798</v>
      </c>
      <c r="B822" s="19">
        <v>76.014016388205903</v>
      </c>
      <c r="C822" s="19">
        <v>31.519316945127429</v>
      </c>
      <c r="E822" s="19">
        <v>71.653189577717868</v>
      </c>
      <c r="F822" s="19">
        <v>105.31250000000001</v>
      </c>
    </row>
    <row r="823" spans="1:6" x14ac:dyDescent="0.3">
      <c r="A823" s="19">
        <v>799</v>
      </c>
      <c r="B823" s="19">
        <v>84.344385159321575</v>
      </c>
      <c r="C823" s="19">
        <v>30.541329126392711</v>
      </c>
      <c r="E823" s="19">
        <v>71.743036837376451</v>
      </c>
      <c r="F823" s="19">
        <v>105.47157142857144</v>
      </c>
    </row>
    <row r="824" spans="1:6" x14ac:dyDescent="0.3">
      <c r="A824" s="19">
        <v>800</v>
      </c>
      <c r="B824" s="19">
        <v>53.626150315832533</v>
      </c>
      <c r="C824" s="19">
        <v>46.393849684167463</v>
      </c>
      <c r="E824" s="19">
        <v>71.832884097035034</v>
      </c>
      <c r="F824" s="19">
        <v>105.5</v>
      </c>
    </row>
    <row r="825" spans="1:6" x14ac:dyDescent="0.3">
      <c r="A825" s="19">
        <v>801</v>
      </c>
      <c r="B825" s="19">
        <v>68.204295665284974</v>
      </c>
      <c r="C825" s="19">
        <v>83.92903766804838</v>
      </c>
      <c r="E825" s="19">
        <v>71.922731356693617</v>
      </c>
      <c r="F825" s="19">
        <v>105.56</v>
      </c>
    </row>
    <row r="826" spans="1:6" x14ac:dyDescent="0.3">
      <c r="A826" s="19">
        <v>802</v>
      </c>
      <c r="B826" s="19">
        <v>65.601055424311312</v>
      </c>
      <c r="C826" s="19">
        <v>45.920444575688677</v>
      </c>
      <c r="E826" s="19">
        <v>72.012578616352201</v>
      </c>
      <c r="F826" s="19">
        <v>105.566</v>
      </c>
    </row>
    <row r="827" spans="1:6" x14ac:dyDescent="0.3">
      <c r="A827" s="19">
        <v>803</v>
      </c>
      <c r="B827" s="19">
        <v>78.096608580984821</v>
      </c>
      <c r="C827" s="19">
        <v>23.236724752348522</v>
      </c>
      <c r="E827" s="19">
        <v>72.10242587601077</v>
      </c>
      <c r="F827" s="19">
        <v>105.56666666666668</v>
      </c>
    </row>
    <row r="828" spans="1:6" x14ac:dyDescent="0.3">
      <c r="A828" s="19">
        <v>804</v>
      </c>
      <c r="B828" s="19">
        <v>58.832630797779828</v>
      </c>
      <c r="C828" s="19">
        <v>64.428238767437577</v>
      </c>
      <c r="E828" s="19">
        <v>72.192273135669353</v>
      </c>
      <c r="F828" s="19">
        <v>105.58333333333334</v>
      </c>
    </row>
    <row r="829" spans="1:6" x14ac:dyDescent="0.3">
      <c r="A829" s="19">
        <v>805</v>
      </c>
      <c r="B829" s="19">
        <v>48.419669833885237</v>
      </c>
      <c r="C829" s="19">
        <v>51.580330166114763</v>
      </c>
      <c r="E829" s="19">
        <v>72.282120395327937</v>
      </c>
      <c r="F829" s="19">
        <v>105.80799999999999</v>
      </c>
    </row>
    <row r="830" spans="1:6" x14ac:dyDescent="0.3">
      <c r="A830" s="19">
        <v>806</v>
      </c>
      <c r="B830" s="19">
        <v>67.162999568895515</v>
      </c>
      <c r="C830" s="19">
        <v>37.837000431104485</v>
      </c>
      <c r="E830" s="19">
        <v>72.37196765498652</v>
      </c>
      <c r="F830" s="19">
        <v>105.9591836734694</v>
      </c>
    </row>
    <row r="831" spans="1:6" x14ac:dyDescent="0.3">
      <c r="A831" s="19">
        <v>807</v>
      </c>
      <c r="B831" s="19">
        <v>76.014016388205903</v>
      </c>
      <c r="C831" s="19">
        <v>28.423483611794097</v>
      </c>
      <c r="E831" s="19">
        <v>72.461814914645089</v>
      </c>
      <c r="F831" s="19">
        <v>105.982</v>
      </c>
    </row>
    <row r="832" spans="1:6" x14ac:dyDescent="0.3">
      <c r="A832" s="19">
        <v>808</v>
      </c>
      <c r="B832" s="19">
        <v>68.724943713479689</v>
      </c>
      <c r="C832" s="19">
        <v>36.400056286520311</v>
      </c>
      <c r="E832" s="19">
        <v>72.551662174303672</v>
      </c>
      <c r="F832" s="19">
        <v>106.01933333333334</v>
      </c>
    </row>
    <row r="833" spans="1:6" x14ac:dyDescent="0.3">
      <c r="A833" s="19">
        <v>809</v>
      </c>
      <c r="B833" s="19">
        <v>61.435871038753476</v>
      </c>
      <c r="C833" s="19">
        <v>38.564128961246524</v>
      </c>
      <c r="E833" s="19">
        <v>72.641509433962256</v>
      </c>
      <c r="F833" s="19">
        <v>106.25</v>
      </c>
    </row>
    <row r="834" spans="1:6" x14ac:dyDescent="0.3">
      <c r="A834" s="19">
        <v>810</v>
      </c>
      <c r="B834" s="19">
        <v>66.121703472506056</v>
      </c>
      <c r="C834" s="19">
        <v>37.653296527493936</v>
      </c>
      <c r="E834" s="19">
        <v>72.731356693620839</v>
      </c>
      <c r="F834" s="19">
        <v>106.25</v>
      </c>
    </row>
    <row r="835" spans="1:6" x14ac:dyDescent="0.3">
      <c r="A835" s="19">
        <v>811</v>
      </c>
      <c r="B835" s="19">
        <v>53.105502267637803</v>
      </c>
      <c r="C835" s="19">
        <v>51.894497732362197</v>
      </c>
      <c r="E835" s="19">
        <v>72.821203953279422</v>
      </c>
      <c r="F835" s="19">
        <v>106.32110000000002</v>
      </c>
    </row>
    <row r="836" spans="1:6" x14ac:dyDescent="0.3">
      <c r="A836" s="19">
        <v>812</v>
      </c>
      <c r="B836" s="19">
        <v>45.29578154471686</v>
      </c>
      <c r="C836" s="19">
        <v>58.70421845528314</v>
      </c>
      <c r="E836" s="19">
        <v>72.911051212937991</v>
      </c>
      <c r="F836" s="19">
        <v>106.4</v>
      </c>
    </row>
    <row r="837" spans="1:6" x14ac:dyDescent="0.3">
      <c r="A837" s="19">
        <v>813</v>
      </c>
      <c r="B837" s="19">
        <v>56.22939055680618</v>
      </c>
      <c r="C837" s="19">
        <v>95.603942776527163</v>
      </c>
      <c r="E837" s="19">
        <v>73.000898472596575</v>
      </c>
      <c r="F837" s="19">
        <v>106.46666666666667</v>
      </c>
    </row>
    <row r="838" spans="1:6" x14ac:dyDescent="0.3">
      <c r="A838" s="19">
        <v>814</v>
      </c>
      <c r="B838" s="19">
        <v>89.030217593074156</v>
      </c>
      <c r="C838" s="19">
        <v>70.965782406925854</v>
      </c>
      <c r="E838" s="19">
        <v>73.090745732255158</v>
      </c>
      <c r="F838" s="19">
        <v>106.4875</v>
      </c>
    </row>
    <row r="839" spans="1:6" x14ac:dyDescent="0.3">
      <c r="A839" s="19">
        <v>815</v>
      </c>
      <c r="B839" s="19">
        <v>53.626150315832533</v>
      </c>
      <c r="C839" s="19">
        <v>73.673849684167465</v>
      </c>
      <c r="E839" s="19">
        <v>73.180592991913741</v>
      </c>
      <c r="F839" s="19">
        <v>106.58000000000001</v>
      </c>
    </row>
    <row r="840" spans="1:6" x14ac:dyDescent="0.3">
      <c r="A840" s="19">
        <v>816</v>
      </c>
      <c r="B840" s="19">
        <v>61.435871038753476</v>
      </c>
      <c r="C840" s="19">
        <v>45.564128961246524</v>
      </c>
      <c r="E840" s="19">
        <v>73.270440251572325</v>
      </c>
      <c r="F840" s="19">
        <v>106.60000000000001</v>
      </c>
    </row>
    <row r="841" spans="1:6" x14ac:dyDescent="0.3">
      <c r="A841" s="19">
        <v>817</v>
      </c>
      <c r="B841" s="19">
        <v>145.78085484629969</v>
      </c>
      <c r="C841" s="19">
        <v>-30.658711989156828</v>
      </c>
      <c r="E841" s="19">
        <v>73.360287511230894</v>
      </c>
      <c r="F841" s="19">
        <v>106.60499999999999</v>
      </c>
    </row>
    <row r="842" spans="1:6" x14ac:dyDescent="0.3">
      <c r="A842" s="19">
        <v>818</v>
      </c>
      <c r="B842" s="19">
        <v>51.022910074858885</v>
      </c>
      <c r="C842" s="19">
        <v>86.087756591807761</v>
      </c>
      <c r="E842" s="19">
        <v>73.450134770889477</v>
      </c>
      <c r="F842" s="19">
        <v>106.63570159857905</v>
      </c>
    </row>
    <row r="843" spans="1:6" x14ac:dyDescent="0.3">
      <c r="A843" s="19">
        <v>819</v>
      </c>
      <c r="B843" s="19">
        <v>48.940317882079967</v>
      </c>
      <c r="C843" s="19">
        <v>106.77396783220576</v>
      </c>
      <c r="E843" s="19">
        <v>73.53998203054806</v>
      </c>
      <c r="F843" s="19">
        <v>106.66666666666667</v>
      </c>
    </row>
    <row r="844" spans="1:6" x14ac:dyDescent="0.3">
      <c r="A844" s="19">
        <v>820</v>
      </c>
      <c r="B844" s="19">
        <v>46.337077641106319</v>
      </c>
      <c r="C844" s="19">
        <v>62.412922358893667</v>
      </c>
      <c r="E844" s="19">
        <v>73.629829290206644</v>
      </c>
      <c r="F844" s="19">
        <v>106.66666666666667</v>
      </c>
    </row>
    <row r="845" spans="1:6" x14ac:dyDescent="0.3">
      <c r="A845" s="19">
        <v>821</v>
      </c>
      <c r="B845" s="19">
        <v>58.832630797779828</v>
      </c>
      <c r="C845" s="19">
        <v>75.217369202220183</v>
      </c>
      <c r="E845" s="19">
        <v>73.719676549865227</v>
      </c>
      <c r="F845" s="19">
        <v>106.68444444444445</v>
      </c>
    </row>
    <row r="846" spans="1:6" x14ac:dyDescent="0.3">
      <c r="A846" s="19">
        <v>822</v>
      </c>
      <c r="B846" s="19">
        <v>79.658552725569024</v>
      </c>
      <c r="C846" s="19">
        <v>20.341447274430976</v>
      </c>
      <c r="E846" s="19">
        <v>73.809523809523796</v>
      </c>
      <c r="F846" s="19">
        <v>106.71428571428572</v>
      </c>
    </row>
    <row r="847" spans="1:6" x14ac:dyDescent="0.3">
      <c r="A847" s="19">
        <v>823</v>
      </c>
      <c r="B847" s="19">
        <v>74.972720291816444</v>
      </c>
      <c r="C847" s="19">
        <v>44.193946374850228</v>
      </c>
      <c r="E847" s="19">
        <v>73.899371069182379</v>
      </c>
      <c r="F847" s="19">
        <v>106.72648571428572</v>
      </c>
    </row>
    <row r="848" spans="1:6" x14ac:dyDescent="0.3">
      <c r="A848" s="19">
        <v>824</v>
      </c>
      <c r="B848" s="19">
        <v>56.22939055680618</v>
      </c>
      <c r="C848" s="19">
        <v>123.27060944319382</v>
      </c>
      <c r="E848" s="19">
        <v>73.989218328840963</v>
      </c>
      <c r="F848" s="19">
        <v>106.73325</v>
      </c>
    </row>
    <row r="849" spans="1:6" x14ac:dyDescent="0.3">
      <c r="A849" s="19">
        <v>825</v>
      </c>
      <c r="B849" s="19">
        <v>67.162999568895515</v>
      </c>
      <c r="C849" s="19">
        <v>67.21825043110448</v>
      </c>
      <c r="E849" s="19">
        <v>74.079065588499546</v>
      </c>
      <c r="F849" s="19">
        <v>106.73333333333332</v>
      </c>
    </row>
    <row r="850" spans="1:6" x14ac:dyDescent="0.3">
      <c r="A850" s="19">
        <v>826</v>
      </c>
      <c r="B850" s="19">
        <v>90.592161737658344</v>
      </c>
      <c r="C850" s="19">
        <v>9.8398382623416722</v>
      </c>
      <c r="E850" s="19">
        <v>74.168912848158129</v>
      </c>
      <c r="F850" s="19">
        <v>106.80499999999999</v>
      </c>
    </row>
    <row r="851" spans="1:6" x14ac:dyDescent="0.3">
      <c r="A851" s="19">
        <v>827</v>
      </c>
      <c r="B851" s="19">
        <v>64.559759327921853</v>
      </c>
      <c r="C851" s="19">
        <v>36.894786126623615</v>
      </c>
      <c r="E851" s="19">
        <v>74.258760107816698</v>
      </c>
      <c r="F851" s="19">
        <v>107</v>
      </c>
    </row>
    <row r="852" spans="1:6" x14ac:dyDescent="0.3">
      <c r="A852" s="19">
        <v>828</v>
      </c>
      <c r="B852" s="19">
        <v>44.77513349652213</v>
      </c>
      <c r="C852" s="19">
        <v>58.558199836811212</v>
      </c>
      <c r="E852" s="19">
        <v>74.348607367475282</v>
      </c>
      <c r="F852" s="19">
        <v>107</v>
      </c>
    </row>
    <row r="853" spans="1:6" x14ac:dyDescent="0.3">
      <c r="A853" s="19">
        <v>829</v>
      </c>
      <c r="B853" s="19">
        <v>58.832630797779828</v>
      </c>
      <c r="C853" s="19">
        <v>48.167369202220172</v>
      </c>
      <c r="E853" s="19">
        <v>74.438454627133865</v>
      </c>
      <c r="F853" s="19">
        <v>107.05</v>
      </c>
    </row>
    <row r="854" spans="1:6" x14ac:dyDescent="0.3">
      <c r="A854" s="19">
        <v>830</v>
      </c>
      <c r="B854" s="19">
        <v>47.378373737495778</v>
      </c>
      <c r="C854" s="19">
        <v>56.621626262504222</v>
      </c>
      <c r="E854" s="19">
        <v>74.528301886792448</v>
      </c>
      <c r="F854" s="19">
        <v>107.25</v>
      </c>
    </row>
    <row r="855" spans="1:6" x14ac:dyDescent="0.3">
      <c r="A855" s="19">
        <v>831</v>
      </c>
      <c r="B855" s="19">
        <v>55.708742508611451</v>
      </c>
      <c r="C855" s="19">
        <v>52.124590824721892</v>
      </c>
      <c r="E855" s="19">
        <v>74.618149146451032</v>
      </c>
      <c r="F855" s="19">
        <v>107.26249999999999</v>
      </c>
    </row>
    <row r="856" spans="1:6" x14ac:dyDescent="0.3">
      <c r="A856" s="19">
        <v>832</v>
      </c>
      <c r="B856" s="19">
        <v>49.460965930274696</v>
      </c>
      <c r="C856" s="19">
        <v>183.87236740305866</v>
      </c>
      <c r="E856" s="19">
        <v>74.707996406109601</v>
      </c>
      <c r="F856" s="19">
        <v>107.4</v>
      </c>
    </row>
    <row r="857" spans="1:6" x14ac:dyDescent="0.3">
      <c r="A857" s="19">
        <v>833</v>
      </c>
      <c r="B857" s="19">
        <v>119.22780438836847</v>
      </c>
      <c r="C857" s="19">
        <v>-18.620737721701815</v>
      </c>
      <c r="E857" s="19">
        <v>74.797843665768184</v>
      </c>
      <c r="F857" s="19">
        <v>107.4</v>
      </c>
    </row>
    <row r="858" spans="1:6" x14ac:dyDescent="0.3">
      <c r="A858" s="19">
        <v>834</v>
      </c>
      <c r="B858" s="19">
        <v>60.394574942364017</v>
      </c>
      <c r="C858" s="19">
        <v>41.272091724302641</v>
      </c>
      <c r="E858" s="19">
        <v>74.887690925426767</v>
      </c>
      <c r="F858" s="19">
        <v>107.4</v>
      </c>
    </row>
    <row r="859" spans="1:6" x14ac:dyDescent="0.3">
      <c r="A859" s="19">
        <v>835</v>
      </c>
      <c r="B859" s="19">
        <v>78.096608580984821</v>
      </c>
      <c r="C859" s="19">
        <v>52.921573237196981</v>
      </c>
      <c r="E859" s="19">
        <v>74.977538185085351</v>
      </c>
      <c r="F859" s="19">
        <v>107.40909090909089</v>
      </c>
    </row>
    <row r="860" spans="1:6" x14ac:dyDescent="0.3">
      <c r="A860" s="19">
        <v>836</v>
      </c>
      <c r="B860" s="19">
        <v>59.873926894169287</v>
      </c>
      <c r="C860" s="19">
        <v>57.376073105830727</v>
      </c>
      <c r="E860" s="19">
        <v>75.067385444743934</v>
      </c>
      <c r="F860" s="19">
        <v>107.52857142857141</v>
      </c>
    </row>
    <row r="861" spans="1:6" x14ac:dyDescent="0.3">
      <c r="A861" s="19">
        <v>837</v>
      </c>
      <c r="B861" s="19">
        <v>62.997815183337664</v>
      </c>
      <c r="C861" s="19">
        <v>37.932584816662327</v>
      </c>
      <c r="E861" s="19">
        <v>75.157232704402503</v>
      </c>
      <c r="F861" s="19">
        <v>107.53333333333333</v>
      </c>
    </row>
    <row r="862" spans="1:6" x14ac:dyDescent="0.3">
      <c r="A862" s="19">
        <v>838</v>
      </c>
      <c r="B862" s="19">
        <v>71.328183954453351</v>
      </c>
      <c r="C862" s="19">
        <v>50.471816045546646</v>
      </c>
      <c r="E862" s="19">
        <v>75.247079964061086</v>
      </c>
      <c r="F862" s="19">
        <v>107.61100000000002</v>
      </c>
    </row>
    <row r="863" spans="1:6" x14ac:dyDescent="0.3">
      <c r="A863" s="19">
        <v>839</v>
      </c>
      <c r="B863" s="19">
        <v>70.807535906258607</v>
      </c>
      <c r="C863" s="19">
        <v>74.592464093741398</v>
      </c>
      <c r="E863" s="19">
        <v>75.33692722371967</v>
      </c>
      <c r="F863" s="19">
        <v>107.63413333333334</v>
      </c>
    </row>
    <row r="864" spans="1:6" x14ac:dyDescent="0.3">
      <c r="A864" s="19">
        <v>840</v>
      </c>
      <c r="B864" s="19">
        <v>89.030217593074156</v>
      </c>
      <c r="C864" s="19">
        <v>27.58638240692585</v>
      </c>
      <c r="E864" s="19">
        <v>75.426774483378253</v>
      </c>
      <c r="F864" s="19">
        <v>107.65217391304347</v>
      </c>
    </row>
    <row r="865" spans="1:6" x14ac:dyDescent="0.3">
      <c r="A865" s="19">
        <v>841</v>
      </c>
      <c r="B865" s="19">
        <v>137.97113412337873</v>
      </c>
      <c r="C865" s="19">
        <v>-17.55453412337873</v>
      </c>
      <c r="E865" s="19">
        <v>75.516621743036836</v>
      </c>
      <c r="F865" s="19">
        <v>107.65957446808511</v>
      </c>
    </row>
    <row r="866" spans="1:6" x14ac:dyDescent="0.3">
      <c r="A866" s="19">
        <v>842</v>
      </c>
      <c r="B866" s="19">
        <v>87.988921496684696</v>
      </c>
      <c r="C866" s="19">
        <v>13.331078503315311</v>
      </c>
      <c r="E866" s="19">
        <v>75.606469002695405</v>
      </c>
      <c r="F866" s="19">
        <v>107.70464285714286</v>
      </c>
    </row>
    <row r="867" spans="1:6" x14ac:dyDescent="0.3">
      <c r="A867" s="19">
        <v>843</v>
      </c>
      <c r="B867" s="19">
        <v>59.353278845974557</v>
      </c>
      <c r="C867" s="19">
        <v>44.966721154025436</v>
      </c>
      <c r="E867" s="19">
        <v>75.696316262353989</v>
      </c>
      <c r="F867" s="19">
        <v>107.7758</v>
      </c>
    </row>
    <row r="868" spans="1:6" x14ac:dyDescent="0.3">
      <c r="A868" s="19">
        <v>844</v>
      </c>
      <c r="B868" s="19">
        <v>105.17030708711077</v>
      </c>
      <c r="C868" s="19">
        <v>161.96302624622257</v>
      </c>
      <c r="E868" s="19">
        <v>75.786163522012572</v>
      </c>
      <c r="F868" s="19">
        <v>107.78267254038178</v>
      </c>
    </row>
    <row r="869" spans="1:6" x14ac:dyDescent="0.3">
      <c r="A869" s="19">
        <v>845</v>
      </c>
      <c r="B869" s="19">
        <v>121.83104462934212</v>
      </c>
      <c r="C869" s="19">
        <v>72.302288703991209</v>
      </c>
      <c r="E869" s="19">
        <v>75.876010781671155</v>
      </c>
      <c r="F869" s="19">
        <v>107.83333333333334</v>
      </c>
    </row>
    <row r="870" spans="1:6" x14ac:dyDescent="0.3">
      <c r="A870" s="19">
        <v>846</v>
      </c>
      <c r="B870" s="19">
        <v>131.20270949684726</v>
      </c>
      <c r="C870" s="19">
        <v>-10.82250949684726</v>
      </c>
      <c r="E870" s="19">
        <v>75.965858041329739</v>
      </c>
      <c r="F870" s="19">
        <v>107.91200000000001</v>
      </c>
    </row>
    <row r="871" spans="1:6" x14ac:dyDescent="0.3">
      <c r="A871" s="19">
        <v>847</v>
      </c>
      <c r="B871" s="19">
        <v>63.518463231532394</v>
      </c>
      <c r="C871" s="19">
        <v>58.482445859376682</v>
      </c>
      <c r="E871" s="19">
        <v>76.055705300988308</v>
      </c>
      <c r="F871" s="19">
        <v>107.94999999999999</v>
      </c>
    </row>
    <row r="872" spans="1:6" x14ac:dyDescent="0.3">
      <c r="A872" s="19">
        <v>848</v>
      </c>
      <c r="B872" s="19">
        <v>39.568653014574835</v>
      </c>
      <c r="C872" s="19">
        <v>60.431346985425165</v>
      </c>
      <c r="E872" s="19">
        <v>76.145552560646891</v>
      </c>
      <c r="F872" s="19">
        <v>108.04450000000001</v>
      </c>
    </row>
    <row r="873" spans="1:6" x14ac:dyDescent="0.3">
      <c r="A873" s="19">
        <v>849</v>
      </c>
      <c r="B873" s="19">
        <v>47.378373737495778</v>
      </c>
      <c r="C873" s="19">
        <v>52.621626262504222</v>
      </c>
      <c r="E873" s="19">
        <v>76.235399820305474</v>
      </c>
      <c r="F873" s="19">
        <v>108.08333333333333</v>
      </c>
    </row>
    <row r="874" spans="1:6" x14ac:dyDescent="0.3">
      <c r="A874" s="19">
        <v>850</v>
      </c>
      <c r="B874" s="19">
        <v>98.922530508774017</v>
      </c>
      <c r="C874" s="19">
        <v>20.977469491225989</v>
      </c>
      <c r="E874" s="19">
        <v>76.325247079964058</v>
      </c>
      <c r="F874" s="19">
        <v>108.395</v>
      </c>
    </row>
    <row r="875" spans="1:6" x14ac:dyDescent="0.3">
      <c r="A875" s="19">
        <v>851</v>
      </c>
      <c r="B875" s="19">
        <v>108.29419537627915</v>
      </c>
      <c r="C875" s="19">
        <v>46.880804623720834</v>
      </c>
      <c r="E875" s="19">
        <v>76.415094339622641</v>
      </c>
      <c r="F875" s="19">
        <v>108.40909090909091</v>
      </c>
    </row>
    <row r="876" spans="1:6" x14ac:dyDescent="0.3">
      <c r="A876" s="19">
        <v>852</v>
      </c>
      <c r="B876" s="19">
        <v>75.493368340011187</v>
      </c>
      <c r="C876" s="19">
        <v>54.956631659988801</v>
      </c>
      <c r="E876" s="19">
        <v>76.50494159928121</v>
      </c>
      <c r="F876" s="19">
        <v>108.49703703703703</v>
      </c>
    </row>
    <row r="877" spans="1:6" x14ac:dyDescent="0.3">
      <c r="A877" s="19">
        <v>853</v>
      </c>
      <c r="B877" s="19">
        <v>71.328183954453351</v>
      </c>
      <c r="C877" s="19">
        <v>33.643244616975238</v>
      </c>
      <c r="E877" s="19">
        <v>76.594788858939793</v>
      </c>
      <c r="F877" s="19">
        <v>108.61819426615318</v>
      </c>
    </row>
    <row r="878" spans="1:6" x14ac:dyDescent="0.3">
      <c r="A878" s="19">
        <v>854</v>
      </c>
      <c r="B878" s="19">
        <v>44.254485448327401</v>
      </c>
      <c r="C878" s="19">
        <v>55.745514551672599</v>
      </c>
      <c r="E878" s="19">
        <v>76.684636118598377</v>
      </c>
      <c r="F878" s="19">
        <v>108.67285714285715</v>
      </c>
    </row>
    <row r="879" spans="1:6" x14ac:dyDescent="0.3">
      <c r="A879" s="19">
        <v>855</v>
      </c>
      <c r="B879" s="19">
        <v>298.8513810155502</v>
      </c>
      <c r="C879" s="19">
        <v>-180.6308774184279</v>
      </c>
      <c r="E879" s="19">
        <v>76.77448337825696</v>
      </c>
      <c r="F879" s="19">
        <v>108.74999999999999</v>
      </c>
    </row>
    <row r="880" spans="1:6" x14ac:dyDescent="0.3">
      <c r="A880" s="19">
        <v>856</v>
      </c>
      <c r="B880" s="19">
        <v>63.518463231532394</v>
      </c>
      <c r="C880" s="19">
        <v>39.929812630536574</v>
      </c>
      <c r="E880" s="19">
        <v>76.864330637915529</v>
      </c>
      <c r="F880" s="19">
        <v>108.80768571428572</v>
      </c>
    </row>
    <row r="881" spans="1:6" x14ac:dyDescent="0.3">
      <c r="A881" s="19">
        <v>857</v>
      </c>
      <c r="B881" s="19">
        <v>53.626150315832533</v>
      </c>
      <c r="C881" s="19">
        <v>164.37384968416751</v>
      </c>
      <c r="E881" s="19">
        <v>76.954177897574112</v>
      </c>
      <c r="F881" s="19">
        <v>108.93241269841269</v>
      </c>
    </row>
    <row r="882" spans="1:6" x14ac:dyDescent="0.3">
      <c r="A882" s="19">
        <v>858</v>
      </c>
      <c r="B882" s="19">
        <v>51.543558123053614</v>
      </c>
      <c r="C882" s="19">
        <v>48.456441876946386</v>
      </c>
      <c r="E882" s="19">
        <v>77.044025157232696</v>
      </c>
      <c r="F882" s="19">
        <v>109.13513513513513</v>
      </c>
    </row>
    <row r="883" spans="1:6" x14ac:dyDescent="0.3">
      <c r="A883" s="19">
        <v>859</v>
      </c>
      <c r="B883" s="19">
        <v>78.617256629179565</v>
      </c>
      <c r="C883" s="19">
        <v>65.388576704153763</v>
      </c>
      <c r="E883" s="19">
        <v>77.133872416891279</v>
      </c>
      <c r="F883" s="19">
        <v>109.15333333333332</v>
      </c>
    </row>
    <row r="884" spans="1:6" x14ac:dyDescent="0.3">
      <c r="A884" s="19">
        <v>860</v>
      </c>
      <c r="B884" s="19">
        <v>90.071513689463615</v>
      </c>
      <c r="C884" s="19">
        <v>14.603486310536397</v>
      </c>
      <c r="E884" s="19">
        <v>77.223719676549862</v>
      </c>
      <c r="F884" s="19">
        <v>109.38000000000001</v>
      </c>
    </row>
    <row r="885" spans="1:6" x14ac:dyDescent="0.3">
      <c r="A885" s="19">
        <v>861</v>
      </c>
      <c r="B885" s="19">
        <v>64.039111279727138</v>
      </c>
      <c r="C885" s="19">
        <v>-45.896254136869999</v>
      </c>
      <c r="E885" s="19">
        <v>77.313566936208431</v>
      </c>
      <c r="F885" s="19">
        <v>109.41176470588236</v>
      </c>
    </row>
    <row r="886" spans="1:6" x14ac:dyDescent="0.3">
      <c r="A886" s="19">
        <v>862</v>
      </c>
      <c r="B886" s="19">
        <v>40.089301062769565</v>
      </c>
      <c r="C886" s="19">
        <v>-37.844856618325117</v>
      </c>
      <c r="E886" s="19">
        <v>77.403414195867015</v>
      </c>
      <c r="F886" s="19">
        <v>109.63333333333334</v>
      </c>
    </row>
    <row r="887" spans="1:6" x14ac:dyDescent="0.3">
      <c r="A887" s="19">
        <v>863</v>
      </c>
      <c r="B887" s="19">
        <v>41.130597159159024</v>
      </c>
      <c r="C887" s="19">
        <v>-40.79059715915902</v>
      </c>
      <c r="E887" s="19">
        <v>77.493261455525598</v>
      </c>
      <c r="F887" s="19">
        <v>109.77744436109028</v>
      </c>
    </row>
    <row r="888" spans="1:6" x14ac:dyDescent="0.3">
      <c r="A888" s="19">
        <v>864</v>
      </c>
      <c r="B888" s="19">
        <v>41.651245207353753</v>
      </c>
      <c r="C888" s="19">
        <v>-37.151245207353753</v>
      </c>
      <c r="E888" s="19">
        <v>77.583108715184181</v>
      </c>
      <c r="F888" s="19">
        <v>109.92831428571431</v>
      </c>
    </row>
    <row r="889" spans="1:6" x14ac:dyDescent="0.3">
      <c r="A889" s="19">
        <v>865</v>
      </c>
      <c r="B889" s="19">
        <v>80.179200773763739</v>
      </c>
      <c r="C889" s="19">
        <v>-38.640739235302199</v>
      </c>
      <c r="E889" s="19">
        <v>77.672955974842765</v>
      </c>
      <c r="F889" s="19">
        <v>110.04</v>
      </c>
    </row>
    <row r="890" spans="1:6" x14ac:dyDescent="0.3">
      <c r="A890" s="19">
        <v>866</v>
      </c>
      <c r="B890" s="19">
        <v>40.089301062769565</v>
      </c>
      <c r="C890" s="19">
        <v>-38.043846517315018</v>
      </c>
      <c r="E890" s="19">
        <v>77.762803234501334</v>
      </c>
      <c r="F890" s="19">
        <v>110.13360000000002</v>
      </c>
    </row>
    <row r="891" spans="1:6" x14ac:dyDescent="0.3">
      <c r="A891" s="19">
        <v>867</v>
      </c>
      <c r="B891" s="19">
        <v>44.77513349652213</v>
      </c>
      <c r="C891" s="19">
        <v>-26.489419210807846</v>
      </c>
      <c r="E891" s="19">
        <v>77.852650494159917</v>
      </c>
      <c r="F891" s="19">
        <v>110.15569230769231</v>
      </c>
    </row>
    <row r="892" spans="1:6" x14ac:dyDescent="0.3">
      <c r="A892" s="19">
        <v>868</v>
      </c>
      <c r="B892" s="19">
        <v>44.77513349652213</v>
      </c>
      <c r="C892" s="19">
        <v>-20.755133496522131</v>
      </c>
      <c r="E892" s="19">
        <v>77.9424977538185</v>
      </c>
      <c r="F892" s="19">
        <v>110.16142857142856</v>
      </c>
    </row>
    <row r="893" spans="1:6" x14ac:dyDescent="0.3">
      <c r="A893" s="19">
        <v>869</v>
      </c>
      <c r="B893" s="19">
        <v>39.568653014574835</v>
      </c>
      <c r="C893" s="19">
        <v>-39.457541903463721</v>
      </c>
      <c r="E893" s="19">
        <v>78.032345013477084</v>
      </c>
      <c r="F893" s="19">
        <v>110.38153846153847</v>
      </c>
    </row>
    <row r="894" spans="1:6" x14ac:dyDescent="0.3">
      <c r="A894" s="19">
        <v>870</v>
      </c>
      <c r="B894" s="19">
        <v>40.609949110964294</v>
      </c>
      <c r="C894" s="19">
        <v>-28.791767292782474</v>
      </c>
      <c r="E894" s="19">
        <v>78.122192273135667</v>
      </c>
      <c r="F894" s="19">
        <v>110.446</v>
      </c>
    </row>
    <row r="895" spans="1:6" x14ac:dyDescent="0.3">
      <c r="A895" s="19">
        <v>871</v>
      </c>
      <c r="B895" s="19">
        <v>41.651245207353753</v>
      </c>
      <c r="C895" s="19">
        <v>-41.341245207353751</v>
      </c>
      <c r="E895" s="19">
        <v>78.212039532794236</v>
      </c>
      <c r="F895" s="19">
        <v>110.60000000000001</v>
      </c>
    </row>
    <row r="896" spans="1:6" x14ac:dyDescent="0.3">
      <c r="A896" s="19">
        <v>872</v>
      </c>
      <c r="B896" s="19">
        <v>45.29578154471686</v>
      </c>
      <c r="C896" s="19">
        <v>-39.879114878050196</v>
      </c>
      <c r="E896" s="19">
        <v>78.301886792452819</v>
      </c>
      <c r="F896" s="19">
        <v>110.71428571428572</v>
      </c>
    </row>
    <row r="897" spans="1:6" x14ac:dyDescent="0.3">
      <c r="A897" s="19">
        <v>873</v>
      </c>
      <c r="B897" s="19">
        <v>40.089301062769565</v>
      </c>
      <c r="C897" s="19">
        <v>-39.276801062769565</v>
      </c>
      <c r="E897" s="19">
        <v>78.391734052111403</v>
      </c>
      <c r="F897" s="19">
        <v>110.9423</v>
      </c>
    </row>
    <row r="898" spans="1:6" x14ac:dyDescent="0.3">
      <c r="A898" s="19">
        <v>874</v>
      </c>
      <c r="B898" s="19">
        <v>41.651245207353753</v>
      </c>
      <c r="C898" s="19">
        <v>-40.365530921639468</v>
      </c>
      <c r="E898" s="19">
        <v>78.481581311769986</v>
      </c>
      <c r="F898" s="19">
        <v>111.07699999999998</v>
      </c>
    </row>
    <row r="899" spans="1:6" x14ac:dyDescent="0.3">
      <c r="A899" s="19">
        <v>875</v>
      </c>
      <c r="B899" s="19">
        <v>49.981613978469426</v>
      </c>
      <c r="C899" s="19">
        <v>-25.64828064513609</v>
      </c>
      <c r="E899" s="19">
        <v>78.571428571428569</v>
      </c>
      <c r="F899" s="19">
        <v>111.08135252761969</v>
      </c>
    </row>
    <row r="900" spans="1:6" x14ac:dyDescent="0.3">
      <c r="A900" s="19">
        <v>876</v>
      </c>
      <c r="B900" s="19">
        <v>39.048004966380105</v>
      </c>
      <c r="C900" s="19">
        <v>-39.048004966380105</v>
      </c>
      <c r="E900" s="19">
        <v>78.661275831087138</v>
      </c>
      <c r="F900" s="19">
        <v>111.1</v>
      </c>
    </row>
    <row r="901" spans="1:6" x14ac:dyDescent="0.3">
      <c r="A901" s="19">
        <v>877</v>
      </c>
      <c r="B901" s="19">
        <v>62.477167135142935</v>
      </c>
      <c r="C901" s="19">
        <v>-21.677674749356136</v>
      </c>
      <c r="E901" s="19">
        <v>78.751123090745722</v>
      </c>
      <c r="F901" s="19">
        <v>111.31818181818183</v>
      </c>
    </row>
    <row r="902" spans="1:6" x14ac:dyDescent="0.3">
      <c r="A902" s="19">
        <v>878</v>
      </c>
      <c r="B902" s="19">
        <v>54.146798364027262</v>
      </c>
      <c r="C902" s="19">
        <v>13.403201635972735</v>
      </c>
      <c r="E902" s="19">
        <v>78.840970350404305</v>
      </c>
      <c r="F902" s="19">
        <v>111.4</v>
      </c>
    </row>
    <row r="903" spans="1:6" x14ac:dyDescent="0.3">
      <c r="A903" s="19">
        <v>879</v>
      </c>
      <c r="B903" s="19">
        <v>40.089301062769565</v>
      </c>
      <c r="C903" s="19">
        <v>-38.789301062769567</v>
      </c>
      <c r="E903" s="19">
        <v>78.930817610062888</v>
      </c>
      <c r="F903" s="19">
        <v>111.52149999999999</v>
      </c>
    </row>
    <row r="904" spans="1:6" x14ac:dyDescent="0.3">
      <c r="A904" s="19">
        <v>880</v>
      </c>
      <c r="B904" s="19">
        <v>54.667446412221992</v>
      </c>
      <c r="C904" s="19">
        <v>-24.000779745555327</v>
      </c>
      <c r="E904" s="19">
        <v>79.020664869721472</v>
      </c>
      <c r="F904" s="19">
        <v>111.59049999999999</v>
      </c>
    </row>
    <row r="905" spans="1:6" x14ac:dyDescent="0.3">
      <c r="A905" s="19">
        <v>881</v>
      </c>
      <c r="B905" s="19">
        <v>43.213189351937942</v>
      </c>
      <c r="C905" s="19">
        <v>-40.223771362519955</v>
      </c>
      <c r="E905" s="19">
        <v>79.110512129380041</v>
      </c>
      <c r="F905" s="19">
        <v>111.7</v>
      </c>
    </row>
    <row r="906" spans="1:6" x14ac:dyDescent="0.3">
      <c r="A906" s="19">
        <v>882</v>
      </c>
      <c r="B906" s="19">
        <v>39.568653014574835</v>
      </c>
      <c r="C906" s="19">
        <v>-38.768653014574838</v>
      </c>
      <c r="E906" s="19">
        <v>79.200359389038624</v>
      </c>
      <c r="F906" s="19">
        <v>111.72500000000001</v>
      </c>
    </row>
    <row r="907" spans="1:6" x14ac:dyDescent="0.3">
      <c r="A907" s="19">
        <v>883</v>
      </c>
      <c r="B907" s="19">
        <v>46.337077641106319</v>
      </c>
      <c r="C907" s="19">
        <v>-26.203744307772986</v>
      </c>
      <c r="E907" s="19">
        <v>79.290206648697207</v>
      </c>
      <c r="F907" s="19">
        <v>111.75999999999999</v>
      </c>
    </row>
    <row r="908" spans="1:6" x14ac:dyDescent="0.3">
      <c r="A908" s="19">
        <v>884</v>
      </c>
      <c r="B908" s="19">
        <v>51.543558123053614</v>
      </c>
      <c r="C908" s="19">
        <v>-11.523558123053611</v>
      </c>
      <c r="E908" s="19">
        <v>79.380053908355791</v>
      </c>
      <c r="F908" s="19">
        <v>111.76666666666665</v>
      </c>
    </row>
    <row r="909" spans="1:6" x14ac:dyDescent="0.3">
      <c r="A909" s="19">
        <v>885</v>
      </c>
      <c r="B909" s="19">
        <v>40.089301062769565</v>
      </c>
      <c r="C909" s="19">
        <v>-39.089301062769565</v>
      </c>
      <c r="E909" s="19">
        <v>79.469901168014374</v>
      </c>
      <c r="F909" s="19">
        <v>111.78571428571429</v>
      </c>
    </row>
    <row r="910" spans="1:6" x14ac:dyDescent="0.3">
      <c r="A910" s="19">
        <v>886</v>
      </c>
      <c r="B910" s="19">
        <v>49.981613978469426</v>
      </c>
      <c r="C910" s="19">
        <v>25.018386021530574</v>
      </c>
      <c r="E910" s="19">
        <v>79.559748427672943</v>
      </c>
      <c r="F910" s="19">
        <v>111.87499999999999</v>
      </c>
    </row>
    <row r="911" spans="1:6" x14ac:dyDescent="0.3">
      <c r="A911" s="19">
        <v>887</v>
      </c>
      <c r="B911" s="19">
        <v>42.692541303743212</v>
      </c>
      <c r="C911" s="19">
        <v>-1.6925413037432122</v>
      </c>
      <c r="E911" s="19">
        <v>79.649595687331527</v>
      </c>
      <c r="F911" s="19">
        <v>111.8936170212766</v>
      </c>
    </row>
    <row r="912" spans="1:6" x14ac:dyDescent="0.3">
      <c r="A912" s="19">
        <v>888</v>
      </c>
      <c r="B912" s="19">
        <v>39.048004966380105</v>
      </c>
      <c r="C912" s="19">
        <v>-39.048004966380105</v>
      </c>
      <c r="E912" s="19">
        <v>79.73944294699011</v>
      </c>
      <c r="F912" s="19">
        <v>112.105</v>
      </c>
    </row>
    <row r="913" spans="1:6" x14ac:dyDescent="0.3">
      <c r="A913" s="19">
        <v>889</v>
      </c>
      <c r="B913" s="19">
        <v>41.130597159159024</v>
      </c>
      <c r="C913" s="19">
        <v>-33.930597159159021</v>
      </c>
      <c r="E913" s="19">
        <v>79.829290206648693</v>
      </c>
      <c r="F913" s="19">
        <v>112.30249999999999</v>
      </c>
    </row>
    <row r="914" spans="1:6" x14ac:dyDescent="0.3">
      <c r="A914" s="19">
        <v>890</v>
      </c>
      <c r="B914" s="19">
        <v>55.708742508611451</v>
      </c>
      <c r="C914" s="19">
        <v>-46.267462508611452</v>
      </c>
      <c r="E914" s="19">
        <v>79.919137466307276</v>
      </c>
      <c r="F914" s="19">
        <v>112.36044444444444</v>
      </c>
    </row>
    <row r="915" spans="1:6" x14ac:dyDescent="0.3">
      <c r="A915" s="19">
        <v>891</v>
      </c>
      <c r="B915" s="19">
        <v>41.130597159159024</v>
      </c>
      <c r="C915" s="19">
        <v>-36.963930492492359</v>
      </c>
      <c r="E915" s="19">
        <v>80.008984725965846</v>
      </c>
      <c r="F915" s="19">
        <v>112.4</v>
      </c>
    </row>
    <row r="916" spans="1:6" x14ac:dyDescent="0.3">
      <c r="A916" s="19">
        <v>892</v>
      </c>
      <c r="B916" s="19">
        <v>43.733837400132671</v>
      </c>
      <c r="C916" s="19">
        <v>-40.483837400132671</v>
      </c>
      <c r="E916" s="19">
        <v>80.098831985624429</v>
      </c>
      <c r="F916" s="19">
        <v>112.63736263736264</v>
      </c>
    </row>
    <row r="917" spans="1:6" x14ac:dyDescent="0.3">
      <c r="A917" s="19">
        <v>893</v>
      </c>
      <c r="B917" s="19">
        <v>47.899021785690508</v>
      </c>
      <c r="C917" s="19">
        <v>-7.1490217856905076</v>
      </c>
      <c r="E917" s="19">
        <v>80.188679245283012</v>
      </c>
      <c r="F917" s="19">
        <v>112.68</v>
      </c>
    </row>
    <row r="918" spans="1:6" x14ac:dyDescent="0.3">
      <c r="A918" s="19">
        <v>894</v>
      </c>
      <c r="B918" s="19">
        <v>41.651245207353753</v>
      </c>
      <c r="C918" s="19">
        <v>-31.651245207353753</v>
      </c>
      <c r="E918" s="19">
        <v>80.278526504941595</v>
      </c>
      <c r="F918" s="19">
        <v>112.92</v>
      </c>
    </row>
    <row r="919" spans="1:6" x14ac:dyDescent="0.3">
      <c r="A919" s="19">
        <v>895</v>
      </c>
      <c r="B919" s="19">
        <v>66.642351520700771</v>
      </c>
      <c r="C919" s="19">
        <v>-27.472351520700769</v>
      </c>
      <c r="E919" s="19">
        <v>80.368373764600179</v>
      </c>
      <c r="F919" s="19">
        <v>112.92973333333333</v>
      </c>
    </row>
    <row r="920" spans="1:6" x14ac:dyDescent="0.3">
      <c r="A920" s="19">
        <v>896</v>
      </c>
      <c r="B920" s="19">
        <v>42.692541303743212</v>
      </c>
      <c r="C920" s="19">
        <v>-40.255041303743212</v>
      </c>
      <c r="E920" s="19">
        <v>80.458221024258748</v>
      </c>
      <c r="F920" s="19">
        <v>112.93199999999999</v>
      </c>
    </row>
    <row r="921" spans="1:6" x14ac:dyDescent="0.3">
      <c r="A921" s="19">
        <v>897</v>
      </c>
      <c r="B921" s="19">
        <v>76.534664436400647</v>
      </c>
      <c r="C921" s="19">
        <v>-36.534664436400647</v>
      </c>
      <c r="E921" s="19">
        <v>80.548068283917331</v>
      </c>
      <c r="F921" s="19">
        <v>113.015</v>
      </c>
    </row>
    <row r="922" spans="1:6" x14ac:dyDescent="0.3">
      <c r="A922" s="19">
        <v>898</v>
      </c>
      <c r="B922" s="19">
        <v>39.048004966380105</v>
      </c>
      <c r="C922" s="19">
        <v>-39.048004966380105</v>
      </c>
      <c r="E922" s="19">
        <v>80.637915543575915</v>
      </c>
      <c r="F922" s="19">
        <v>113.03159999999998</v>
      </c>
    </row>
    <row r="923" spans="1:6" x14ac:dyDescent="0.3">
      <c r="A923" s="19">
        <v>899</v>
      </c>
      <c r="B923" s="19">
        <v>40.089301062769565</v>
      </c>
      <c r="C923" s="19">
        <v>-37.289301062769567</v>
      </c>
      <c r="E923" s="19">
        <v>80.727762803234498</v>
      </c>
      <c r="F923" s="19">
        <v>113.46153846153845</v>
      </c>
    </row>
    <row r="924" spans="1:6" x14ac:dyDescent="0.3">
      <c r="A924" s="19">
        <v>900</v>
      </c>
      <c r="B924" s="19">
        <v>43.213189351937942</v>
      </c>
      <c r="C924" s="19">
        <v>-5.879856018604606</v>
      </c>
      <c r="E924" s="19">
        <v>80.817610062893081</v>
      </c>
      <c r="F924" s="19">
        <v>113.51849999999999</v>
      </c>
    </row>
    <row r="925" spans="1:6" x14ac:dyDescent="0.3">
      <c r="A925" s="19">
        <v>901</v>
      </c>
      <c r="B925" s="19">
        <v>40.089301062769565</v>
      </c>
      <c r="C925" s="19">
        <v>-39.669301062769563</v>
      </c>
      <c r="E925" s="19">
        <v>80.90745732255165</v>
      </c>
      <c r="F925" s="19">
        <v>113.65714285714286</v>
      </c>
    </row>
    <row r="926" spans="1:6" x14ac:dyDescent="0.3">
      <c r="A926" s="19">
        <v>902</v>
      </c>
      <c r="B926" s="19">
        <v>39.048004966380105</v>
      </c>
      <c r="C926" s="19">
        <v>-39.048004966380105</v>
      </c>
      <c r="E926" s="19">
        <v>80.997304582210234</v>
      </c>
      <c r="F926" s="19">
        <v>113.75714285714287</v>
      </c>
    </row>
    <row r="927" spans="1:6" x14ac:dyDescent="0.3">
      <c r="A927" s="19">
        <v>903</v>
      </c>
      <c r="B927" s="19">
        <v>40.609949110964294</v>
      </c>
      <c r="C927" s="19">
        <v>-40.309949110964297</v>
      </c>
      <c r="E927" s="19">
        <v>81.087151841868817</v>
      </c>
      <c r="F927" s="19">
        <v>113.77333333333333</v>
      </c>
    </row>
    <row r="928" spans="1:6" x14ac:dyDescent="0.3">
      <c r="A928" s="19">
        <v>904</v>
      </c>
      <c r="B928" s="19">
        <v>41.130597159159024</v>
      </c>
      <c r="C928" s="19">
        <v>-37.930597159159021</v>
      </c>
      <c r="E928" s="19">
        <v>81.1769991015274</v>
      </c>
      <c r="F928" s="19">
        <v>113.99999999999999</v>
      </c>
    </row>
    <row r="929" spans="1:6" x14ac:dyDescent="0.3">
      <c r="A929" s="19">
        <v>905</v>
      </c>
      <c r="B929" s="19">
        <v>40.609949110964294</v>
      </c>
      <c r="C929" s="19">
        <v>-40.307949110964294</v>
      </c>
      <c r="E929" s="19">
        <v>81.266846361185969</v>
      </c>
      <c r="F929" s="19">
        <v>114.16666666666666</v>
      </c>
    </row>
    <row r="930" spans="1:6" x14ac:dyDescent="0.3">
      <c r="A930" s="19">
        <v>906</v>
      </c>
      <c r="B930" s="19">
        <v>42.171893255548483</v>
      </c>
      <c r="C930" s="19">
        <v>-39.156508640163864</v>
      </c>
      <c r="E930" s="19">
        <v>81.356693620844553</v>
      </c>
      <c r="F930" s="19">
        <v>114.16866666666667</v>
      </c>
    </row>
    <row r="931" spans="1:6" x14ac:dyDescent="0.3">
      <c r="A931" s="19">
        <v>907</v>
      </c>
      <c r="B931" s="19">
        <v>39.048004966380105</v>
      </c>
      <c r="C931" s="19">
        <v>-39.048004966380105</v>
      </c>
      <c r="E931" s="19">
        <v>81.446540880503136</v>
      </c>
      <c r="F931" s="19">
        <v>114.27249999999999</v>
      </c>
    </row>
    <row r="932" spans="1:6" x14ac:dyDescent="0.3">
      <c r="A932" s="19">
        <v>908</v>
      </c>
      <c r="B932" s="19">
        <v>39.048004966380105</v>
      </c>
      <c r="C932" s="19">
        <v>-39.048004966380105</v>
      </c>
      <c r="E932" s="19">
        <v>81.536388140161719</v>
      </c>
      <c r="F932" s="19">
        <v>114.39999999999999</v>
      </c>
    </row>
    <row r="933" spans="1:6" x14ac:dyDescent="0.3">
      <c r="A933" s="19">
        <v>909</v>
      </c>
      <c r="B933" s="19">
        <v>39.048004966380105</v>
      </c>
      <c r="C933" s="19">
        <v>-39.048004966380105</v>
      </c>
      <c r="E933" s="19">
        <v>81.626235399820303</v>
      </c>
      <c r="F933" s="19">
        <v>114.40638297872341</v>
      </c>
    </row>
    <row r="934" spans="1:6" x14ac:dyDescent="0.3">
      <c r="A934" s="19">
        <v>910</v>
      </c>
      <c r="B934" s="19">
        <v>43.213189351937942</v>
      </c>
      <c r="C934" s="19">
        <v>-39.963189351937942</v>
      </c>
      <c r="E934" s="19">
        <v>81.716082659478872</v>
      </c>
      <c r="F934" s="19">
        <v>114.66666666666667</v>
      </c>
    </row>
    <row r="935" spans="1:6" x14ac:dyDescent="0.3">
      <c r="A935" s="19">
        <v>911</v>
      </c>
      <c r="B935" s="19">
        <v>41.651245207353753</v>
      </c>
      <c r="C935" s="19">
        <v>-19.28760884371739</v>
      </c>
      <c r="E935" s="19">
        <v>81.805929919137455</v>
      </c>
      <c r="F935" s="19">
        <v>114.66666666666667</v>
      </c>
    </row>
    <row r="936" spans="1:6" x14ac:dyDescent="0.3">
      <c r="A936" s="19">
        <v>912</v>
      </c>
      <c r="B936" s="19">
        <v>39.048004966380105</v>
      </c>
      <c r="C936" s="19">
        <v>-39.048004966380105</v>
      </c>
      <c r="E936" s="19">
        <v>81.895777178796038</v>
      </c>
      <c r="F936" s="19">
        <v>114.75999999999999</v>
      </c>
    </row>
    <row r="937" spans="1:6" x14ac:dyDescent="0.3">
      <c r="A937" s="19">
        <v>913</v>
      </c>
      <c r="B937" s="19">
        <v>40.089301062769565</v>
      </c>
      <c r="C937" s="19">
        <v>-39.23215820562671</v>
      </c>
      <c r="E937" s="19">
        <v>81.985624438454622</v>
      </c>
      <c r="F937" s="19">
        <v>114.88571428571429</v>
      </c>
    </row>
    <row r="938" spans="1:6" x14ac:dyDescent="0.3">
      <c r="A938" s="19">
        <v>914</v>
      </c>
      <c r="B938" s="19">
        <v>51.543558123053614</v>
      </c>
      <c r="C938" s="19">
        <v>-44.936891456386945</v>
      </c>
      <c r="E938" s="19">
        <v>82.075471698113205</v>
      </c>
      <c r="F938" s="19">
        <v>114.9</v>
      </c>
    </row>
    <row r="939" spans="1:6" x14ac:dyDescent="0.3">
      <c r="A939" s="19">
        <v>915</v>
      </c>
      <c r="B939" s="19">
        <v>39.048004966380105</v>
      </c>
      <c r="C939" s="19">
        <v>-39.048004966380105</v>
      </c>
      <c r="E939" s="19">
        <v>82.165318957771774</v>
      </c>
      <c r="F939" s="19">
        <v>115.06666666666668</v>
      </c>
    </row>
    <row r="940" spans="1:6" x14ac:dyDescent="0.3">
      <c r="A940" s="19">
        <v>916</v>
      </c>
      <c r="B940" s="19">
        <v>43.733837400132671</v>
      </c>
      <c r="C940" s="19">
        <v>-37.964606630901905</v>
      </c>
      <c r="E940" s="19">
        <v>82.255166217430357</v>
      </c>
      <c r="F940" s="19">
        <v>115.12214285714286</v>
      </c>
    </row>
    <row r="941" spans="1:6" x14ac:dyDescent="0.3">
      <c r="A941" s="19">
        <v>917</v>
      </c>
      <c r="B941" s="19">
        <v>39.048004966380105</v>
      </c>
      <c r="C941" s="19">
        <v>-39.048004966380105</v>
      </c>
      <c r="E941" s="19">
        <v>82.345013477088941</v>
      </c>
      <c r="F941" s="19">
        <v>115.42857142857143</v>
      </c>
    </row>
    <row r="942" spans="1:6" x14ac:dyDescent="0.3">
      <c r="A942" s="19">
        <v>918</v>
      </c>
      <c r="B942" s="19">
        <v>39.568653014574835</v>
      </c>
      <c r="C942" s="19">
        <v>-38.968653014574834</v>
      </c>
      <c r="E942" s="19">
        <v>82.434860736747524</v>
      </c>
      <c r="F942" s="19">
        <v>115.65217391304347</v>
      </c>
    </row>
    <row r="943" spans="1:6" x14ac:dyDescent="0.3">
      <c r="A943" s="19">
        <v>919</v>
      </c>
      <c r="B943" s="19">
        <v>44.254485448327401</v>
      </c>
      <c r="C943" s="19">
        <v>-39.228844422686379</v>
      </c>
      <c r="E943" s="19">
        <v>82.524707996406107</v>
      </c>
      <c r="F943" s="19">
        <v>116.08000000000001</v>
      </c>
    </row>
    <row r="944" spans="1:6" x14ac:dyDescent="0.3">
      <c r="A944" s="19">
        <v>920</v>
      </c>
      <c r="B944" s="19">
        <v>39.568653014574835</v>
      </c>
      <c r="C944" s="19">
        <v>-39.068653014574835</v>
      </c>
      <c r="E944" s="19">
        <v>82.614555256064676</v>
      </c>
      <c r="F944" s="19">
        <v>116.21</v>
      </c>
    </row>
    <row r="945" spans="1:6" x14ac:dyDescent="0.3">
      <c r="A945" s="19">
        <v>921</v>
      </c>
      <c r="B945" s="19">
        <v>39.048004966380105</v>
      </c>
      <c r="C945" s="19">
        <v>-39.048004966380105</v>
      </c>
      <c r="E945" s="19">
        <v>82.70440251572326</v>
      </c>
      <c r="F945" s="19">
        <v>116.25000000000001</v>
      </c>
    </row>
    <row r="946" spans="1:6" x14ac:dyDescent="0.3">
      <c r="A946" s="19">
        <v>922</v>
      </c>
      <c r="B946" s="19">
        <v>49.460965930274696</v>
      </c>
      <c r="C946" s="19">
        <v>-18.560965930274698</v>
      </c>
      <c r="E946" s="19">
        <v>82.794249775381843</v>
      </c>
      <c r="F946" s="19">
        <v>116.25714285714285</v>
      </c>
    </row>
    <row r="947" spans="1:6" x14ac:dyDescent="0.3">
      <c r="A947" s="19">
        <v>923</v>
      </c>
      <c r="B947" s="19">
        <v>54.667446412221992</v>
      </c>
      <c r="C947" s="19">
        <v>-33.630409375184954</v>
      </c>
      <c r="E947" s="19">
        <v>82.884097035040426</v>
      </c>
      <c r="F947" s="19">
        <v>116.56</v>
      </c>
    </row>
    <row r="948" spans="1:6" x14ac:dyDescent="0.3">
      <c r="A948" s="19">
        <v>924</v>
      </c>
      <c r="B948" s="19">
        <v>42.171893255548483</v>
      </c>
      <c r="C948" s="19">
        <v>-39.97189325554848</v>
      </c>
      <c r="E948" s="19">
        <v>82.97394429469901</v>
      </c>
      <c r="F948" s="19">
        <v>116.61660000000001</v>
      </c>
    </row>
    <row r="949" spans="1:6" x14ac:dyDescent="0.3">
      <c r="A949" s="19">
        <v>925</v>
      </c>
      <c r="B949" s="19">
        <v>46.857725689301049</v>
      </c>
      <c r="C949" s="19">
        <v>-35.95772568930105</v>
      </c>
      <c r="E949" s="19">
        <v>83.063791554357579</v>
      </c>
      <c r="F949" s="19">
        <v>116.83911999999998</v>
      </c>
    </row>
    <row r="950" spans="1:6" x14ac:dyDescent="0.3">
      <c r="A950" s="19">
        <v>926</v>
      </c>
      <c r="B950" s="19">
        <v>41.651245207353753</v>
      </c>
      <c r="C950" s="19">
        <v>-38.984578540687089</v>
      </c>
      <c r="E950" s="19">
        <v>83.153638814016162</v>
      </c>
      <c r="F950" s="19">
        <v>116.94725</v>
      </c>
    </row>
    <row r="951" spans="1:6" x14ac:dyDescent="0.3">
      <c r="A951" s="19">
        <v>927</v>
      </c>
      <c r="B951" s="19">
        <v>39.048004966380105</v>
      </c>
      <c r="C951" s="19">
        <v>-39.048004966380105</v>
      </c>
      <c r="E951" s="19">
        <v>83.243486073674745</v>
      </c>
      <c r="F951" s="19">
        <v>117.14285714285715</v>
      </c>
    </row>
    <row r="952" spans="1:6" x14ac:dyDescent="0.3">
      <c r="A952" s="19">
        <v>928</v>
      </c>
      <c r="B952" s="19">
        <v>39.048004966380105</v>
      </c>
      <c r="C952" s="19">
        <v>-39.048004966380105</v>
      </c>
      <c r="E952" s="19">
        <v>83.333333333333329</v>
      </c>
      <c r="F952" s="19">
        <v>117.25000000000001</v>
      </c>
    </row>
    <row r="953" spans="1:6" x14ac:dyDescent="0.3">
      <c r="A953" s="19">
        <v>929</v>
      </c>
      <c r="B953" s="19">
        <v>53.626150315832533</v>
      </c>
      <c r="C953" s="19">
        <v>-42.764081350315294</v>
      </c>
      <c r="E953" s="19">
        <v>83.423180592991912</v>
      </c>
      <c r="F953" s="19">
        <v>117.27000000000001</v>
      </c>
    </row>
    <row r="954" spans="1:6" x14ac:dyDescent="0.3">
      <c r="A954" s="19">
        <v>930</v>
      </c>
      <c r="B954" s="19">
        <v>39.048004966380105</v>
      </c>
      <c r="C954" s="19">
        <v>-39.048004966380105</v>
      </c>
      <c r="E954" s="19">
        <v>83.513027852650481</v>
      </c>
      <c r="F954" s="19">
        <v>117.71428571428571</v>
      </c>
    </row>
    <row r="955" spans="1:6" x14ac:dyDescent="0.3">
      <c r="A955" s="19">
        <v>931</v>
      </c>
      <c r="B955" s="19">
        <v>41.651245207353753</v>
      </c>
      <c r="C955" s="19">
        <v>-3.3179118740204174</v>
      </c>
      <c r="E955" s="19">
        <v>83.602875112309064</v>
      </c>
      <c r="F955" s="19">
        <v>118.08108</v>
      </c>
    </row>
    <row r="956" spans="1:6" x14ac:dyDescent="0.3">
      <c r="A956" s="19">
        <v>932</v>
      </c>
      <c r="B956" s="19">
        <v>42.692541303743212</v>
      </c>
      <c r="C956" s="19">
        <v>-36.142541303743215</v>
      </c>
      <c r="E956" s="19">
        <v>83.692722371967648</v>
      </c>
      <c r="F956" s="19">
        <v>118.19999999999999</v>
      </c>
    </row>
    <row r="957" spans="1:6" x14ac:dyDescent="0.3">
      <c r="A957" s="19">
        <v>933</v>
      </c>
      <c r="B957" s="19">
        <v>54.667446412221992</v>
      </c>
      <c r="C957" s="19">
        <v>-40.13060430695883</v>
      </c>
      <c r="E957" s="19">
        <v>83.782569631626231</v>
      </c>
      <c r="F957" s="19">
        <v>118.2205035971223</v>
      </c>
    </row>
    <row r="958" spans="1:6" x14ac:dyDescent="0.3">
      <c r="A958" s="19">
        <v>934</v>
      </c>
      <c r="B958" s="19">
        <v>40.089301062769565</v>
      </c>
      <c r="C958" s="19">
        <v>-34.089301062769565</v>
      </c>
      <c r="E958" s="19">
        <v>83.872416891284814</v>
      </c>
      <c r="F958" s="19">
        <v>118.25757575757576</v>
      </c>
    </row>
    <row r="959" spans="1:6" x14ac:dyDescent="0.3">
      <c r="A959" s="19">
        <v>935</v>
      </c>
      <c r="B959" s="19">
        <v>54.667446412221992</v>
      </c>
      <c r="C959" s="19">
        <v>-24.267446412221993</v>
      </c>
      <c r="E959" s="19">
        <v>83.962264150943383</v>
      </c>
      <c r="F959" s="19">
        <v>118.5</v>
      </c>
    </row>
    <row r="960" spans="1:6" x14ac:dyDescent="0.3">
      <c r="A960" s="19">
        <v>936</v>
      </c>
      <c r="B960" s="19">
        <v>40.089301062769565</v>
      </c>
      <c r="C960" s="19">
        <v>-38.660729634198134</v>
      </c>
      <c r="E960" s="19">
        <v>84.052111410601967</v>
      </c>
      <c r="F960" s="19">
        <v>118.5</v>
      </c>
    </row>
    <row r="961" spans="1:6" x14ac:dyDescent="0.3">
      <c r="A961" s="19">
        <v>937</v>
      </c>
      <c r="B961" s="19">
        <v>39.048004966380105</v>
      </c>
      <c r="C961" s="19">
        <v>-39.048004966380105</v>
      </c>
      <c r="E961" s="19">
        <v>84.14195867026055</v>
      </c>
      <c r="F961" s="19">
        <v>118.6</v>
      </c>
    </row>
    <row r="962" spans="1:6" x14ac:dyDescent="0.3">
      <c r="A962" s="19">
        <v>938</v>
      </c>
      <c r="B962" s="19">
        <v>40.089301062769565</v>
      </c>
      <c r="C962" s="19">
        <v>-38.946443919912419</v>
      </c>
      <c r="E962" s="19">
        <v>84.231805929919133</v>
      </c>
      <c r="F962" s="19">
        <v>118.63774999999998</v>
      </c>
    </row>
    <row r="963" spans="1:6" x14ac:dyDescent="0.3">
      <c r="A963" s="19">
        <v>939</v>
      </c>
      <c r="B963" s="19">
        <v>39.568653014574835</v>
      </c>
      <c r="C963" s="19">
        <v>-39.211510157431981</v>
      </c>
      <c r="E963" s="19">
        <v>84.321653189577717</v>
      </c>
      <c r="F963" s="19">
        <v>118.72620000000001</v>
      </c>
    </row>
    <row r="964" spans="1:6" x14ac:dyDescent="0.3">
      <c r="A964" s="19">
        <v>940</v>
      </c>
      <c r="B964" s="19">
        <v>40.089301062769565</v>
      </c>
      <c r="C964" s="19">
        <v>-38.634755608224111</v>
      </c>
      <c r="E964" s="19">
        <v>84.411500449236286</v>
      </c>
      <c r="F964" s="19">
        <v>118.73499999999999</v>
      </c>
    </row>
    <row r="965" spans="1:6" x14ac:dyDescent="0.3">
      <c r="A965" s="19">
        <v>941</v>
      </c>
      <c r="B965" s="19">
        <v>46.337077641106319</v>
      </c>
      <c r="C965" s="19">
        <v>-29.181522085550764</v>
      </c>
      <c r="E965" s="19">
        <v>84.501347708894869</v>
      </c>
      <c r="F965" s="19">
        <v>118.94444444444446</v>
      </c>
    </row>
    <row r="966" spans="1:6" x14ac:dyDescent="0.3">
      <c r="A966" s="19">
        <v>942</v>
      </c>
      <c r="B966" s="19">
        <v>55.188094460416721</v>
      </c>
      <c r="C966" s="19">
        <v>-52.866094460416718</v>
      </c>
      <c r="E966" s="19">
        <v>84.591194968553452</v>
      </c>
      <c r="F966" s="19">
        <v>119.16249999999999</v>
      </c>
    </row>
    <row r="967" spans="1:6" x14ac:dyDescent="0.3">
      <c r="A967" s="19">
        <v>943</v>
      </c>
      <c r="B967" s="19">
        <v>47.378373737495778</v>
      </c>
      <c r="C967" s="19">
        <v>-38.471707070829112</v>
      </c>
      <c r="E967" s="19">
        <v>84.681042228212036</v>
      </c>
      <c r="F967" s="19">
        <v>119.16666666666667</v>
      </c>
    </row>
    <row r="968" spans="1:6" x14ac:dyDescent="0.3">
      <c r="A968" s="19">
        <v>944</v>
      </c>
      <c r="B968" s="19">
        <v>45.29578154471686</v>
      </c>
      <c r="C968" s="19">
        <v>-35.662448211383527</v>
      </c>
      <c r="E968" s="19">
        <v>84.770889487870619</v>
      </c>
      <c r="F968" s="19">
        <v>119.9</v>
      </c>
    </row>
    <row r="969" spans="1:6" x14ac:dyDescent="0.3">
      <c r="A969" s="19">
        <v>945</v>
      </c>
      <c r="B969" s="19">
        <v>89.030217593074156</v>
      </c>
      <c r="C969" s="19">
        <v>-75.704217593074162</v>
      </c>
      <c r="E969" s="19">
        <v>84.860736747529188</v>
      </c>
      <c r="F969" s="19">
        <v>120</v>
      </c>
    </row>
    <row r="970" spans="1:6" x14ac:dyDescent="0.3">
      <c r="A970" s="19">
        <v>946</v>
      </c>
      <c r="B970" s="19">
        <v>47.378373737495778</v>
      </c>
      <c r="C970" s="19">
        <v>-44.894373737495776</v>
      </c>
      <c r="E970" s="19">
        <v>84.950584007187771</v>
      </c>
      <c r="F970" s="19">
        <v>120</v>
      </c>
    </row>
    <row r="971" spans="1:6" x14ac:dyDescent="0.3">
      <c r="A971" s="19">
        <v>947</v>
      </c>
      <c r="B971" s="19">
        <v>41.651245207353753</v>
      </c>
      <c r="C971" s="19">
        <v>-39.744578540687087</v>
      </c>
      <c r="E971" s="19">
        <v>85.040431266846355</v>
      </c>
      <c r="F971" s="19">
        <v>120</v>
      </c>
    </row>
    <row r="972" spans="1:6" x14ac:dyDescent="0.3">
      <c r="A972" s="19">
        <v>948</v>
      </c>
      <c r="B972" s="19">
        <v>39.048004966380105</v>
      </c>
      <c r="C972" s="19">
        <v>-39.048004966380105</v>
      </c>
      <c r="E972" s="19">
        <v>85.130278526504938</v>
      </c>
      <c r="F972" s="19">
        <v>120</v>
      </c>
    </row>
    <row r="973" spans="1:6" x14ac:dyDescent="0.3">
      <c r="A973" s="19">
        <v>949</v>
      </c>
      <c r="B973" s="19">
        <v>43.213189351937942</v>
      </c>
      <c r="C973" s="19">
        <v>-31.213189351937942</v>
      </c>
      <c r="E973" s="19">
        <v>85.220125786163521</v>
      </c>
      <c r="F973" s="19">
        <v>120.02</v>
      </c>
    </row>
    <row r="974" spans="1:6" x14ac:dyDescent="0.3">
      <c r="A974" s="19">
        <v>950</v>
      </c>
      <c r="B974" s="19">
        <v>42.692541303743212</v>
      </c>
      <c r="C974" s="19">
        <v>-41.32754130374321</v>
      </c>
      <c r="E974" s="19">
        <v>85.30997304582209</v>
      </c>
      <c r="F974" s="19">
        <v>120.21700000000001</v>
      </c>
    </row>
    <row r="975" spans="1:6" x14ac:dyDescent="0.3">
      <c r="A975" s="19">
        <v>951</v>
      </c>
      <c r="B975" s="19">
        <v>51.543558123053614</v>
      </c>
      <c r="C975" s="19">
        <v>-23.503558123053615</v>
      </c>
      <c r="E975" s="19">
        <v>85.399820305480674</v>
      </c>
      <c r="F975" s="19">
        <v>120.3802</v>
      </c>
    </row>
    <row r="976" spans="1:6" x14ac:dyDescent="0.3">
      <c r="A976" s="19">
        <v>952</v>
      </c>
      <c r="B976" s="19">
        <v>102.04641879794239</v>
      </c>
      <c r="C976" s="19">
        <v>-63.656418797942393</v>
      </c>
      <c r="E976" s="19">
        <v>85.489667565139257</v>
      </c>
      <c r="F976" s="19">
        <v>120.4166</v>
      </c>
    </row>
    <row r="977" spans="1:6" x14ac:dyDescent="0.3">
      <c r="A977" s="19">
        <v>953</v>
      </c>
      <c r="B977" s="19">
        <v>141.09502241254711</v>
      </c>
      <c r="C977" s="19">
        <v>-101.15216526968996</v>
      </c>
      <c r="E977" s="19">
        <v>85.57951482479784</v>
      </c>
      <c r="F977" s="19">
        <v>120.48</v>
      </c>
    </row>
    <row r="978" spans="1:6" x14ac:dyDescent="0.3">
      <c r="A978" s="19">
        <v>954</v>
      </c>
      <c r="B978" s="19">
        <v>41.651245207353753</v>
      </c>
      <c r="C978" s="19">
        <v>-40.81124520735375</v>
      </c>
      <c r="E978" s="19">
        <v>85.669362084456409</v>
      </c>
      <c r="F978" s="19">
        <v>120.5</v>
      </c>
    </row>
    <row r="979" spans="1:6" x14ac:dyDescent="0.3">
      <c r="A979" s="19">
        <v>955</v>
      </c>
      <c r="B979" s="19">
        <v>77.055312484595362</v>
      </c>
      <c r="C979" s="19">
        <v>-33.648645817928696</v>
      </c>
      <c r="E979" s="19">
        <v>85.759209344114993</v>
      </c>
      <c r="F979" s="19">
        <v>120.5</v>
      </c>
    </row>
    <row r="980" spans="1:6" x14ac:dyDescent="0.3">
      <c r="A980" s="19">
        <v>956</v>
      </c>
      <c r="B980" s="19">
        <v>87.468273448489953</v>
      </c>
      <c r="C980" s="19">
        <v>-81.806940115156621</v>
      </c>
      <c r="E980" s="19">
        <v>85.849056603773576</v>
      </c>
      <c r="F980" s="19">
        <v>120.58763636363636</v>
      </c>
    </row>
    <row r="981" spans="1:6" x14ac:dyDescent="0.3">
      <c r="A981" s="19">
        <v>957</v>
      </c>
      <c r="B981" s="19">
        <v>47.899021785690508</v>
      </c>
      <c r="C981" s="19">
        <v>-46.177021785690506</v>
      </c>
      <c r="E981" s="19">
        <v>85.938903863432159</v>
      </c>
      <c r="F981" s="19">
        <v>120.6</v>
      </c>
    </row>
    <row r="982" spans="1:6" x14ac:dyDescent="0.3">
      <c r="A982" s="19">
        <v>958</v>
      </c>
      <c r="B982" s="19">
        <v>42.692541303743212</v>
      </c>
      <c r="C982" s="19">
        <v>-40.750874637076549</v>
      </c>
      <c r="E982" s="19">
        <v>86.028751123090743</v>
      </c>
      <c r="F982" s="19">
        <v>121.8</v>
      </c>
    </row>
    <row r="983" spans="1:6" x14ac:dyDescent="0.3">
      <c r="A983" s="19">
        <v>959</v>
      </c>
      <c r="B983" s="19">
        <v>47.899021785690508</v>
      </c>
      <c r="C983" s="19">
        <v>-36.570746100979179</v>
      </c>
      <c r="E983" s="19">
        <v>86.118598382749312</v>
      </c>
      <c r="F983" s="19">
        <v>122.00090909090908</v>
      </c>
    </row>
    <row r="984" spans="1:6" x14ac:dyDescent="0.3">
      <c r="A984" s="19">
        <v>960</v>
      </c>
      <c r="B984" s="19">
        <v>128.07882120767886</v>
      </c>
      <c r="C984" s="19">
        <v>-89.218821207678857</v>
      </c>
      <c r="E984" s="19">
        <v>86.208445642407895</v>
      </c>
      <c r="F984" s="19">
        <v>122.02</v>
      </c>
    </row>
    <row r="985" spans="1:6" x14ac:dyDescent="0.3">
      <c r="A985" s="19">
        <v>961</v>
      </c>
      <c r="B985" s="19">
        <v>136.92983802698927</v>
      </c>
      <c r="C985" s="19">
        <v>-90.829209096171667</v>
      </c>
      <c r="E985" s="19">
        <v>86.298292902066478</v>
      </c>
      <c r="F985" s="19">
        <v>122.10975609756099</v>
      </c>
    </row>
    <row r="986" spans="1:6" x14ac:dyDescent="0.3">
      <c r="A986" s="19">
        <v>962</v>
      </c>
      <c r="B986" s="19">
        <v>96.319290267800369</v>
      </c>
      <c r="C986" s="19">
        <v>-54.130869215168786</v>
      </c>
      <c r="E986" s="19">
        <v>86.388140161725062</v>
      </c>
      <c r="F986" s="19">
        <v>122.39999999999999</v>
      </c>
    </row>
    <row r="987" spans="1:6" x14ac:dyDescent="0.3">
      <c r="A987" s="19">
        <v>963</v>
      </c>
      <c r="B987" s="19">
        <v>58.311982749585098</v>
      </c>
      <c r="C987" s="19">
        <v>-29.831982749585098</v>
      </c>
      <c r="E987" s="19">
        <v>86.477987421383645</v>
      </c>
      <c r="F987" s="19">
        <v>122.99154545454545</v>
      </c>
    </row>
    <row r="988" spans="1:6" x14ac:dyDescent="0.3">
      <c r="A988" s="19">
        <v>964</v>
      </c>
      <c r="B988" s="19">
        <v>43.733837400132671</v>
      </c>
      <c r="C988" s="19">
        <v>-42.656694542989811</v>
      </c>
      <c r="E988" s="19">
        <v>86.567834681042214</v>
      </c>
      <c r="F988" s="19">
        <v>123.07407407407408</v>
      </c>
    </row>
    <row r="989" spans="1:6" x14ac:dyDescent="0.3">
      <c r="A989" s="19">
        <v>965</v>
      </c>
      <c r="B989" s="19">
        <v>54.146798364027262</v>
      </c>
      <c r="C989" s="19">
        <v>-53.347707454936355</v>
      </c>
      <c r="E989" s="19">
        <v>86.657681940700797</v>
      </c>
      <c r="F989" s="19">
        <v>123.25</v>
      </c>
    </row>
    <row r="990" spans="1:6" x14ac:dyDescent="0.3">
      <c r="A990" s="19">
        <v>966</v>
      </c>
      <c r="B990" s="19">
        <v>42.171893255548483</v>
      </c>
      <c r="C990" s="19">
        <v>-40.979893255548483</v>
      </c>
      <c r="E990" s="19">
        <v>86.747529200359381</v>
      </c>
      <c r="F990" s="19">
        <v>123.2608695652174</v>
      </c>
    </row>
    <row r="991" spans="1:6" x14ac:dyDescent="0.3">
      <c r="A991" s="19">
        <v>967</v>
      </c>
      <c r="B991" s="19">
        <v>54.667446412221992</v>
      </c>
      <c r="C991" s="19">
        <v>-39.867446412221994</v>
      </c>
      <c r="E991" s="19">
        <v>86.837376460017964</v>
      </c>
      <c r="F991" s="19">
        <v>123.27586206896552</v>
      </c>
    </row>
    <row r="992" spans="1:6" x14ac:dyDescent="0.3">
      <c r="A992" s="19">
        <v>968</v>
      </c>
      <c r="B992" s="19">
        <v>81.220496870153198</v>
      </c>
      <c r="C992" s="19">
        <v>-63.410496870153196</v>
      </c>
      <c r="E992" s="19">
        <v>86.927223719676547</v>
      </c>
      <c r="F992" s="19">
        <v>123.33333333333334</v>
      </c>
    </row>
    <row r="993" spans="1:6" x14ac:dyDescent="0.3">
      <c r="A993" s="19">
        <v>969</v>
      </c>
      <c r="B993" s="19">
        <v>41.130597159159024</v>
      </c>
      <c r="C993" s="19">
        <v>-39.805597159159021</v>
      </c>
      <c r="E993" s="19">
        <v>87.017070979335116</v>
      </c>
      <c r="F993" s="19">
        <v>123.94444444444443</v>
      </c>
    </row>
    <row r="994" spans="1:6" x14ac:dyDescent="0.3">
      <c r="A994" s="19">
        <v>970</v>
      </c>
      <c r="B994" s="19">
        <v>44.77513349652213</v>
      </c>
      <c r="C994" s="19">
        <v>1.8915331701445339</v>
      </c>
      <c r="E994" s="19">
        <v>87.1069182389937</v>
      </c>
      <c r="F994" s="19">
        <v>124.15933781686496</v>
      </c>
    </row>
    <row r="995" spans="1:6" x14ac:dyDescent="0.3">
      <c r="A995" s="19">
        <v>971</v>
      </c>
      <c r="B995" s="19">
        <v>46.337077641106319</v>
      </c>
      <c r="C995" s="19">
        <v>-0.41707764110631729</v>
      </c>
      <c r="E995" s="19">
        <v>87.196765498652283</v>
      </c>
      <c r="F995" s="19">
        <v>125.02285714285715</v>
      </c>
    </row>
    <row r="996" spans="1:6" x14ac:dyDescent="0.3">
      <c r="A996" s="19">
        <v>972</v>
      </c>
      <c r="B996" s="19">
        <v>41.651245207353753</v>
      </c>
      <c r="C996" s="19">
        <v>-41.425245207353754</v>
      </c>
      <c r="E996" s="19">
        <v>87.286612758310866</v>
      </c>
      <c r="F996" s="19">
        <v>125.16000000000001</v>
      </c>
    </row>
    <row r="997" spans="1:6" x14ac:dyDescent="0.3">
      <c r="A997" s="19">
        <v>973</v>
      </c>
      <c r="B997" s="19">
        <v>62.477167135142935</v>
      </c>
      <c r="C997" s="19">
        <v>-27.852167135142935</v>
      </c>
      <c r="E997" s="19">
        <v>87.37646001796945</v>
      </c>
      <c r="F997" s="19">
        <v>125.22750000000001</v>
      </c>
    </row>
    <row r="998" spans="1:6" x14ac:dyDescent="0.3">
      <c r="A998" s="19">
        <v>974</v>
      </c>
      <c r="B998" s="19">
        <v>43.213189351937942</v>
      </c>
      <c r="C998" s="19">
        <v>-41.158189351937942</v>
      </c>
      <c r="E998" s="19">
        <v>87.466307277628019</v>
      </c>
      <c r="F998" s="19">
        <v>125.33333333333334</v>
      </c>
    </row>
    <row r="999" spans="1:6" x14ac:dyDescent="0.3">
      <c r="A999" s="19">
        <v>975</v>
      </c>
      <c r="B999" s="19">
        <v>40.609949110964294</v>
      </c>
      <c r="C999" s="19">
        <v>-40.049949110964292</v>
      </c>
      <c r="E999" s="19">
        <v>87.556154537286602</v>
      </c>
      <c r="F999" s="19">
        <v>125.49999999999999</v>
      </c>
    </row>
    <row r="1000" spans="1:6" x14ac:dyDescent="0.3">
      <c r="A1000" s="19">
        <v>976</v>
      </c>
      <c r="B1000" s="19">
        <v>51.543558123053614</v>
      </c>
      <c r="C1000" s="19">
        <v>-48.936558123053615</v>
      </c>
      <c r="E1000" s="19">
        <v>87.646001796945185</v>
      </c>
      <c r="F1000" s="19">
        <v>125.52941176470588</v>
      </c>
    </row>
    <row r="1001" spans="1:6" x14ac:dyDescent="0.3">
      <c r="A1001" s="19">
        <v>977</v>
      </c>
      <c r="B1001" s="19">
        <v>48.419669833885237</v>
      </c>
      <c r="C1001" s="19">
        <v>-46.493669833885235</v>
      </c>
      <c r="E1001" s="19">
        <v>87.735849056603769</v>
      </c>
      <c r="F1001" s="19">
        <v>125.57142857142858</v>
      </c>
    </row>
    <row r="1002" spans="1:6" x14ac:dyDescent="0.3">
      <c r="A1002" s="19">
        <v>978</v>
      </c>
      <c r="B1002" s="19">
        <v>45.29578154471686</v>
      </c>
      <c r="C1002" s="19">
        <v>-11.629114878050196</v>
      </c>
      <c r="E1002" s="19">
        <v>87.825696316262352</v>
      </c>
      <c r="F1002" s="19">
        <v>125.69999999999999</v>
      </c>
    </row>
    <row r="1003" spans="1:6" x14ac:dyDescent="0.3">
      <c r="A1003" s="19">
        <v>979</v>
      </c>
      <c r="B1003" s="19">
        <v>103.08771489433185</v>
      </c>
      <c r="C1003" s="19">
        <v>-46.824447711341612</v>
      </c>
      <c r="E1003" s="19">
        <v>87.915543575920921</v>
      </c>
      <c r="F1003" s="19">
        <v>125.998</v>
      </c>
    </row>
    <row r="1004" spans="1:6" x14ac:dyDescent="0.3">
      <c r="A1004" s="19">
        <v>980</v>
      </c>
      <c r="B1004" s="19">
        <v>89.030217593074156</v>
      </c>
      <c r="C1004" s="19">
        <v>-6.2126175930741567</v>
      </c>
      <c r="E1004" s="19">
        <v>88.005390835579504</v>
      </c>
      <c r="F1004" s="19">
        <v>126</v>
      </c>
    </row>
    <row r="1005" spans="1:6" x14ac:dyDescent="0.3">
      <c r="A1005" s="19">
        <v>981</v>
      </c>
      <c r="B1005" s="19">
        <v>55.188094460416721</v>
      </c>
      <c r="C1005" s="19">
        <v>-40.328094460416722</v>
      </c>
      <c r="E1005" s="19">
        <v>88.095238095238088</v>
      </c>
      <c r="F1005" s="19">
        <v>126.16000000000001</v>
      </c>
    </row>
    <row r="1006" spans="1:6" x14ac:dyDescent="0.3">
      <c r="A1006" s="19">
        <v>982</v>
      </c>
      <c r="B1006" s="19">
        <v>41.130597159159024</v>
      </c>
      <c r="C1006" s="19">
        <v>-41.118222035407783</v>
      </c>
      <c r="E1006" s="19">
        <v>88.185085354896671</v>
      </c>
      <c r="F1006" s="19">
        <v>126.82285714285715</v>
      </c>
    </row>
    <row r="1007" spans="1:6" x14ac:dyDescent="0.3">
      <c r="A1007" s="19">
        <v>983</v>
      </c>
      <c r="B1007" s="19">
        <v>40.609949110964294</v>
      </c>
      <c r="C1007" s="19">
        <v>-40.592806253821436</v>
      </c>
      <c r="E1007" s="19">
        <v>88.274932614555254</v>
      </c>
      <c r="F1007" s="19">
        <v>126.84</v>
      </c>
    </row>
    <row r="1008" spans="1:6" x14ac:dyDescent="0.3">
      <c r="A1008" s="19">
        <v>984</v>
      </c>
      <c r="B1008" s="19">
        <v>132.24400559323669</v>
      </c>
      <c r="C1008" s="19">
        <v>-102.73786947602198</v>
      </c>
      <c r="E1008" s="19">
        <v>88.364779874213824</v>
      </c>
      <c r="F1008" s="19">
        <v>127</v>
      </c>
    </row>
    <row r="1009" spans="1:6" x14ac:dyDescent="0.3">
      <c r="A1009" s="19">
        <v>985</v>
      </c>
      <c r="B1009" s="19">
        <v>40.609949110964294</v>
      </c>
      <c r="C1009" s="19">
        <v>-39.549949110964292</v>
      </c>
      <c r="E1009" s="19">
        <v>88.454627133872407</v>
      </c>
      <c r="F1009" s="19">
        <v>127.16666666666667</v>
      </c>
    </row>
    <row r="1010" spans="1:6" x14ac:dyDescent="0.3">
      <c r="A1010" s="19">
        <v>986</v>
      </c>
      <c r="B1010" s="19">
        <v>51.022910074858885</v>
      </c>
      <c r="C1010" s="19">
        <v>-44.729576741525548</v>
      </c>
      <c r="E1010" s="19">
        <v>88.54447439353099</v>
      </c>
      <c r="F1010" s="19">
        <v>127.2</v>
      </c>
    </row>
    <row r="1011" spans="1:6" x14ac:dyDescent="0.3">
      <c r="A1011" s="19">
        <v>987</v>
      </c>
      <c r="B1011" s="19">
        <v>51.022910074858885</v>
      </c>
      <c r="C1011" s="19">
        <v>-38.272910074858885</v>
      </c>
      <c r="E1011" s="19">
        <v>88.634321653189573</v>
      </c>
      <c r="F1011" s="19">
        <v>127.3</v>
      </c>
    </row>
    <row r="1012" spans="1:6" x14ac:dyDescent="0.3">
      <c r="A1012" s="19">
        <v>988</v>
      </c>
      <c r="B1012" s="19">
        <v>60.394574942364017</v>
      </c>
      <c r="C1012" s="19">
        <v>-47.174574942364018</v>
      </c>
      <c r="E1012" s="19">
        <v>88.724168912848157</v>
      </c>
      <c r="F1012" s="19">
        <v>127.34117647058822</v>
      </c>
    </row>
    <row r="1013" spans="1:6" x14ac:dyDescent="0.3">
      <c r="A1013" s="19">
        <v>989</v>
      </c>
      <c r="B1013" s="19">
        <v>39.048004966380105</v>
      </c>
      <c r="C1013" s="19">
        <v>-39.048004966380105</v>
      </c>
      <c r="E1013" s="19">
        <v>88.814016172506726</v>
      </c>
      <c r="F1013" s="19">
        <v>127.75000000000001</v>
      </c>
    </row>
    <row r="1014" spans="1:6" x14ac:dyDescent="0.3">
      <c r="A1014" s="19">
        <v>990</v>
      </c>
      <c r="B1014" s="19">
        <v>55.708742508611451</v>
      </c>
      <c r="C1014" s="19">
        <v>-38.938742508611455</v>
      </c>
      <c r="E1014" s="19">
        <v>88.903863432165309</v>
      </c>
      <c r="F1014" s="19">
        <v>128</v>
      </c>
    </row>
    <row r="1015" spans="1:6" x14ac:dyDescent="0.3">
      <c r="A1015" s="19">
        <v>991</v>
      </c>
      <c r="B1015" s="19">
        <v>40.089301062769565</v>
      </c>
      <c r="C1015" s="19">
        <v>-39.985301062769565</v>
      </c>
      <c r="E1015" s="19">
        <v>88.993710691823892</v>
      </c>
      <c r="F1015" s="19">
        <v>128.0181818181818</v>
      </c>
    </row>
    <row r="1016" spans="1:6" x14ac:dyDescent="0.3">
      <c r="A1016" s="19">
        <v>992</v>
      </c>
      <c r="B1016" s="19">
        <v>42.692541303743212</v>
      </c>
      <c r="C1016" s="19">
        <v>-38.45254130374321</v>
      </c>
      <c r="E1016" s="19">
        <v>89.083557951482476</v>
      </c>
      <c r="F1016" s="19">
        <v>128.19999999999999</v>
      </c>
    </row>
    <row r="1017" spans="1:6" x14ac:dyDescent="0.3">
      <c r="A1017" s="19">
        <v>993</v>
      </c>
      <c r="B1017" s="19">
        <v>41.130597159159024</v>
      </c>
      <c r="C1017" s="19">
        <v>-40.663597159159025</v>
      </c>
      <c r="E1017" s="19">
        <v>89.173405211141059</v>
      </c>
      <c r="F1017" s="19">
        <v>128.29999999999998</v>
      </c>
    </row>
    <row r="1018" spans="1:6" x14ac:dyDescent="0.3">
      <c r="A1018" s="19">
        <v>994</v>
      </c>
      <c r="B1018" s="19">
        <v>141.09502241254711</v>
      </c>
      <c r="C1018" s="19">
        <v>-116.00787955540426</v>
      </c>
      <c r="E1018" s="19">
        <v>89.263252470799628</v>
      </c>
      <c r="F1018" s="19">
        <v>128.95348837209301</v>
      </c>
    </row>
    <row r="1019" spans="1:6" x14ac:dyDescent="0.3">
      <c r="A1019" s="19">
        <v>995</v>
      </c>
      <c r="B1019" s="19">
        <v>44.77513349652213</v>
      </c>
      <c r="C1019" s="19">
        <v>-42.440633496522132</v>
      </c>
      <c r="E1019" s="19">
        <v>89.353099730458212</v>
      </c>
      <c r="F1019" s="19">
        <v>130.0018</v>
      </c>
    </row>
    <row r="1020" spans="1:6" x14ac:dyDescent="0.3">
      <c r="A1020" s="19">
        <v>996</v>
      </c>
      <c r="B1020" s="19">
        <v>43.733837400132671</v>
      </c>
      <c r="C1020" s="19">
        <v>-36.473837400132673</v>
      </c>
      <c r="E1020" s="19">
        <v>89.442946990116795</v>
      </c>
      <c r="F1020" s="19">
        <v>130.33333333333331</v>
      </c>
    </row>
    <row r="1021" spans="1:6" x14ac:dyDescent="0.3">
      <c r="A1021" s="19">
        <v>997</v>
      </c>
      <c r="B1021" s="19">
        <v>41.651245207353753</v>
      </c>
      <c r="C1021" s="19">
        <v>-40.026245207353753</v>
      </c>
      <c r="E1021" s="19">
        <v>89.532794249775378</v>
      </c>
      <c r="F1021" s="19">
        <v>130.41666666666666</v>
      </c>
    </row>
    <row r="1022" spans="1:6" x14ac:dyDescent="0.3">
      <c r="A1022" s="19">
        <v>998</v>
      </c>
      <c r="B1022" s="19">
        <v>43.213189351937942</v>
      </c>
      <c r="C1022" s="19">
        <v>-41.913189351937945</v>
      </c>
      <c r="E1022" s="19">
        <v>89.622641509433961</v>
      </c>
      <c r="F1022" s="19">
        <v>130.44999999999999</v>
      </c>
    </row>
    <row r="1023" spans="1:6" x14ac:dyDescent="0.3">
      <c r="A1023" s="19">
        <v>999</v>
      </c>
      <c r="B1023" s="19">
        <v>158.2764080029732</v>
      </c>
      <c r="C1023" s="19">
        <v>-99.718074669639861</v>
      </c>
      <c r="E1023" s="19">
        <v>89.712488769092531</v>
      </c>
      <c r="F1023" s="19">
        <v>130.46153846153845</v>
      </c>
    </row>
    <row r="1024" spans="1:6" x14ac:dyDescent="0.3">
      <c r="A1024" s="19">
        <v>1000</v>
      </c>
      <c r="B1024" s="19">
        <v>59.873926894169287</v>
      </c>
      <c r="C1024" s="19">
        <v>-52.085260227502616</v>
      </c>
      <c r="E1024" s="19">
        <v>89.802336028751114</v>
      </c>
      <c r="F1024" s="19">
        <v>130.65</v>
      </c>
    </row>
    <row r="1025" spans="1:6" x14ac:dyDescent="0.3">
      <c r="A1025" s="19">
        <v>1001</v>
      </c>
      <c r="B1025" s="19">
        <v>42.171893255548483</v>
      </c>
      <c r="C1025" s="19">
        <v>-39.956178490822879</v>
      </c>
      <c r="E1025" s="19">
        <v>89.892183288409697</v>
      </c>
      <c r="F1025" s="19">
        <v>130.65</v>
      </c>
    </row>
    <row r="1026" spans="1:6" x14ac:dyDescent="0.3">
      <c r="A1026" s="19">
        <v>1002</v>
      </c>
      <c r="B1026" s="19">
        <v>41.130597159159024</v>
      </c>
      <c r="C1026" s="19">
        <v>62.869402840840976</v>
      </c>
      <c r="E1026" s="19">
        <v>89.98203054806828</v>
      </c>
      <c r="F1026" s="19">
        <v>130.76923076923077</v>
      </c>
    </row>
    <row r="1027" spans="1:6" x14ac:dyDescent="0.3">
      <c r="A1027" s="19">
        <v>1003</v>
      </c>
      <c r="B1027" s="19">
        <v>50.502262026664155</v>
      </c>
      <c r="C1027" s="19">
        <v>-20.899301730634555</v>
      </c>
      <c r="E1027" s="19">
        <v>90.07187780772685</v>
      </c>
      <c r="F1027" s="19">
        <v>130.98000000000002</v>
      </c>
    </row>
    <row r="1028" spans="1:6" x14ac:dyDescent="0.3">
      <c r="A1028" s="19">
        <v>1004</v>
      </c>
      <c r="B1028" s="19">
        <v>46.857725689301049</v>
      </c>
      <c r="C1028" s="19">
        <v>-30.802725689301049</v>
      </c>
      <c r="E1028" s="19">
        <v>90.161725067385433</v>
      </c>
      <c r="F1028" s="19">
        <v>131.0181818181818</v>
      </c>
    </row>
    <row r="1029" spans="1:6" x14ac:dyDescent="0.3">
      <c r="A1029" s="19">
        <v>1005</v>
      </c>
      <c r="B1029" s="19">
        <v>88.509569544879412</v>
      </c>
      <c r="C1029" s="19">
        <v>-6.3015695448794133</v>
      </c>
      <c r="E1029" s="19">
        <v>90.251572327044016</v>
      </c>
      <c r="F1029" s="19">
        <v>131.42857142857142</v>
      </c>
    </row>
    <row r="1030" spans="1:6" x14ac:dyDescent="0.3">
      <c r="A1030" s="19">
        <v>1006</v>
      </c>
      <c r="B1030" s="19">
        <v>122.87234072573158</v>
      </c>
      <c r="C1030" s="19">
        <v>-47.821340725731574</v>
      </c>
      <c r="E1030" s="19">
        <v>90.3414195867026</v>
      </c>
      <c r="F1030" s="19">
        <v>131.62883248730967</v>
      </c>
    </row>
    <row r="1031" spans="1:6" x14ac:dyDescent="0.3">
      <c r="A1031" s="19">
        <v>1007</v>
      </c>
      <c r="B1031" s="19">
        <v>43.213189351937942</v>
      </c>
      <c r="C1031" s="19">
        <v>-37.36318935193794</v>
      </c>
      <c r="E1031" s="19">
        <v>90.431266846361183</v>
      </c>
      <c r="F1031" s="19">
        <v>131.87625</v>
      </c>
    </row>
    <row r="1032" spans="1:6" x14ac:dyDescent="0.3">
      <c r="A1032" s="19">
        <v>1008</v>
      </c>
      <c r="B1032" s="19">
        <v>78.617256629179565</v>
      </c>
      <c r="C1032" s="19">
        <v>-34.297256629179564</v>
      </c>
      <c r="E1032" s="19">
        <v>90.521114106019752</v>
      </c>
      <c r="F1032" s="19">
        <v>131.93789333333334</v>
      </c>
    </row>
    <row r="1033" spans="1:6" x14ac:dyDescent="0.3">
      <c r="A1033" s="19">
        <v>1009</v>
      </c>
      <c r="B1033" s="19">
        <v>39.568653014574835</v>
      </c>
      <c r="C1033" s="19">
        <v>-39.301273335430452</v>
      </c>
      <c r="E1033" s="19">
        <v>90.610961365678335</v>
      </c>
      <c r="F1033" s="19">
        <v>132.024</v>
      </c>
    </row>
    <row r="1034" spans="1:6" x14ac:dyDescent="0.3">
      <c r="A1034" s="19">
        <v>1010</v>
      </c>
      <c r="B1034" s="19">
        <v>91.633457834047803</v>
      </c>
      <c r="C1034" s="19">
        <v>-78.503457834047808</v>
      </c>
      <c r="E1034" s="19">
        <v>90.700808625336919</v>
      </c>
      <c r="F1034" s="19">
        <v>132.19</v>
      </c>
    </row>
    <row r="1035" spans="1:6" x14ac:dyDescent="0.3">
      <c r="A1035" s="19">
        <v>1011</v>
      </c>
      <c r="B1035" s="19">
        <v>41.130597159159024</v>
      </c>
      <c r="C1035" s="19">
        <v>-40.939707788226272</v>
      </c>
      <c r="E1035" s="19">
        <v>90.790655884995502</v>
      </c>
      <c r="F1035" s="19">
        <v>133.10911999999999</v>
      </c>
    </row>
    <row r="1036" spans="1:6" x14ac:dyDescent="0.3">
      <c r="A1036" s="19">
        <v>1012</v>
      </c>
      <c r="B1036" s="19">
        <v>39.568653014574835</v>
      </c>
      <c r="C1036" s="19">
        <v>-39.193653014574835</v>
      </c>
      <c r="E1036" s="19">
        <v>90.880503144654085</v>
      </c>
      <c r="F1036" s="19">
        <v>133.15375</v>
      </c>
    </row>
    <row r="1037" spans="1:6" x14ac:dyDescent="0.3">
      <c r="A1037" s="19">
        <v>1013</v>
      </c>
      <c r="B1037" s="19">
        <v>442.55024231729561</v>
      </c>
      <c r="C1037" s="19">
        <v>21092.470757682706</v>
      </c>
      <c r="E1037" s="19">
        <v>90.970350404312654</v>
      </c>
      <c r="F1037" s="19">
        <v>133.33333333333331</v>
      </c>
    </row>
    <row r="1038" spans="1:6" x14ac:dyDescent="0.3">
      <c r="A1038" s="19">
        <v>1014</v>
      </c>
      <c r="B1038" s="19">
        <v>85.906329303905778</v>
      </c>
      <c r="C1038" s="19">
        <v>-51.37832930390578</v>
      </c>
      <c r="E1038" s="19">
        <v>91.060197663971238</v>
      </c>
      <c r="F1038" s="19">
        <v>134.05000000000001</v>
      </c>
    </row>
    <row r="1039" spans="1:6" x14ac:dyDescent="0.3">
      <c r="A1039" s="19">
        <v>1015</v>
      </c>
      <c r="B1039" s="19">
        <v>47.378373737495778</v>
      </c>
      <c r="C1039" s="19">
        <v>-16.77837373749578</v>
      </c>
      <c r="E1039" s="19">
        <v>91.150044923629821</v>
      </c>
      <c r="F1039" s="19">
        <v>134.1</v>
      </c>
    </row>
    <row r="1040" spans="1:6" x14ac:dyDescent="0.3">
      <c r="A1040" s="19">
        <v>1016</v>
      </c>
      <c r="B1040" s="19">
        <v>42.171893255548483</v>
      </c>
      <c r="C1040" s="19">
        <v>-39.505226588881818</v>
      </c>
      <c r="E1040" s="19">
        <v>91.239892183288404</v>
      </c>
      <c r="F1040" s="19">
        <v>134.38124999999999</v>
      </c>
    </row>
    <row r="1041" spans="1:6" x14ac:dyDescent="0.3">
      <c r="A1041" s="19">
        <v>1017</v>
      </c>
      <c r="B1041" s="19">
        <v>58.832630797779828</v>
      </c>
      <c r="C1041" s="19">
        <v>-55.990630797779829</v>
      </c>
      <c r="E1041" s="19">
        <v>91.329739442946988</v>
      </c>
      <c r="F1041" s="19">
        <v>136.4</v>
      </c>
    </row>
    <row r="1042" spans="1:6" x14ac:dyDescent="0.3">
      <c r="A1042" s="19">
        <v>1018</v>
      </c>
      <c r="B1042" s="19">
        <v>223.87806207550915</v>
      </c>
      <c r="C1042" s="19">
        <v>-200.99926207550914</v>
      </c>
      <c r="E1042" s="19">
        <v>91.419586702605557</v>
      </c>
      <c r="F1042" s="19">
        <v>136.80000000000001</v>
      </c>
    </row>
    <row r="1043" spans="1:6" x14ac:dyDescent="0.3">
      <c r="A1043" s="19">
        <v>1019</v>
      </c>
      <c r="B1043" s="19">
        <v>42.692541303743212</v>
      </c>
      <c r="C1043" s="19">
        <v>-39.587541303743215</v>
      </c>
      <c r="E1043" s="19">
        <v>91.50943396226414</v>
      </c>
      <c r="F1043" s="19">
        <v>136.85882352941178</v>
      </c>
    </row>
    <row r="1044" spans="1:6" x14ac:dyDescent="0.3">
      <c r="A1044" s="19">
        <v>1020</v>
      </c>
      <c r="B1044" s="19">
        <v>247.30722424427199</v>
      </c>
      <c r="C1044" s="19">
        <v>-199.97389091093865</v>
      </c>
      <c r="E1044" s="19">
        <v>91.599281221922723</v>
      </c>
      <c r="F1044" s="19">
        <v>137.11066666666665</v>
      </c>
    </row>
    <row r="1045" spans="1:6" x14ac:dyDescent="0.3">
      <c r="A1045" s="19">
        <v>1021</v>
      </c>
      <c r="B1045" s="19">
        <v>54.667446412221992</v>
      </c>
      <c r="C1045" s="19">
        <v>150.88094068455223</v>
      </c>
      <c r="E1045" s="19">
        <v>91.689128481581307</v>
      </c>
      <c r="F1045" s="19">
        <v>137.46666666666667</v>
      </c>
    </row>
    <row r="1046" spans="1:6" x14ac:dyDescent="0.3">
      <c r="A1046" s="19">
        <v>1022</v>
      </c>
      <c r="B1046" s="19">
        <v>287.91777200346087</v>
      </c>
      <c r="C1046" s="19">
        <v>63.885894663205818</v>
      </c>
      <c r="E1046" s="19">
        <v>91.77897574123989</v>
      </c>
      <c r="F1046" s="19">
        <v>139.1</v>
      </c>
    </row>
    <row r="1047" spans="1:6" x14ac:dyDescent="0.3">
      <c r="A1047" s="19">
        <v>1023</v>
      </c>
      <c r="B1047" s="19">
        <v>77.575960532790106</v>
      </c>
      <c r="C1047" s="19">
        <v>37.3240394672099</v>
      </c>
      <c r="E1047" s="19">
        <v>91.868823000898459</v>
      </c>
      <c r="F1047" s="19">
        <v>139.96</v>
      </c>
    </row>
    <row r="1048" spans="1:6" x14ac:dyDescent="0.3">
      <c r="A1048" s="19">
        <v>1024</v>
      </c>
      <c r="B1048" s="19">
        <v>107.25289927988969</v>
      </c>
      <c r="C1048" s="19">
        <v>129.8971007201103</v>
      </c>
      <c r="E1048" s="19">
        <v>91.958670260557042</v>
      </c>
      <c r="F1048" s="19">
        <v>140.44444444444443</v>
      </c>
    </row>
    <row r="1049" spans="1:6" x14ac:dyDescent="0.3">
      <c r="A1049" s="19">
        <v>1025</v>
      </c>
      <c r="B1049" s="19">
        <v>70.807535906258607</v>
      </c>
      <c r="C1049" s="19">
        <v>47.830214093741375</v>
      </c>
      <c r="E1049" s="19">
        <v>92.048517520215626</v>
      </c>
      <c r="F1049" s="19">
        <v>141</v>
      </c>
    </row>
    <row r="1050" spans="1:6" x14ac:dyDescent="0.3">
      <c r="A1050" s="19">
        <v>1026</v>
      </c>
      <c r="B1050" s="19">
        <v>596.6620645829355</v>
      </c>
      <c r="C1050" s="19">
        <v>-486.73375029722121</v>
      </c>
      <c r="E1050" s="19">
        <v>92.138364779874209</v>
      </c>
      <c r="F1050" s="19">
        <v>141.446</v>
      </c>
    </row>
    <row r="1051" spans="1:6" x14ac:dyDescent="0.3">
      <c r="A1051" s="19">
        <v>1027</v>
      </c>
      <c r="B1051" s="19">
        <v>102.56706684613712</v>
      </c>
      <c r="C1051" s="19">
        <v>-2.5587811318514184</v>
      </c>
      <c r="E1051" s="19">
        <v>92.228212039532792</v>
      </c>
      <c r="F1051" s="19">
        <v>141.5</v>
      </c>
    </row>
    <row r="1052" spans="1:6" x14ac:dyDescent="0.3">
      <c r="A1052" s="19">
        <v>1028</v>
      </c>
      <c r="B1052" s="19">
        <v>96.839938315995099</v>
      </c>
      <c r="C1052" s="19">
        <v>6.2529826278790495</v>
      </c>
      <c r="E1052" s="19">
        <v>92.318059299191361</v>
      </c>
      <c r="F1052" s="19">
        <v>141.65</v>
      </c>
    </row>
    <row r="1053" spans="1:6" x14ac:dyDescent="0.3">
      <c r="A1053" s="19">
        <v>1029</v>
      </c>
      <c r="B1053" s="19">
        <v>171.81325725603614</v>
      </c>
      <c r="C1053" s="19">
        <v>-54.543257256036128</v>
      </c>
      <c r="E1053" s="19">
        <v>92.407906558849945</v>
      </c>
      <c r="F1053" s="19">
        <v>141.85714285714286</v>
      </c>
    </row>
    <row r="1054" spans="1:6" x14ac:dyDescent="0.3">
      <c r="A1054" s="19">
        <v>1030</v>
      </c>
      <c r="B1054" s="19">
        <v>112.45937976183698</v>
      </c>
      <c r="C1054" s="19">
        <v>-0.69937976183699391</v>
      </c>
      <c r="E1054" s="19">
        <v>92.497753818508528</v>
      </c>
      <c r="F1054" s="19">
        <v>142.15</v>
      </c>
    </row>
    <row r="1055" spans="1:6" x14ac:dyDescent="0.3">
      <c r="A1055" s="19">
        <v>1031</v>
      </c>
      <c r="B1055" s="19">
        <v>121.83104462934212</v>
      </c>
      <c r="C1055" s="19">
        <v>220.26895537065786</v>
      </c>
      <c r="E1055" s="19">
        <v>92.587601078167111</v>
      </c>
      <c r="F1055" s="19">
        <v>142.60827250608273</v>
      </c>
    </row>
    <row r="1056" spans="1:6" x14ac:dyDescent="0.3">
      <c r="A1056" s="19">
        <v>1032</v>
      </c>
      <c r="B1056" s="19">
        <v>90.592161737658344</v>
      </c>
      <c r="C1056" s="19">
        <v>16.807838262341662</v>
      </c>
      <c r="E1056" s="19">
        <v>92.677448337825695</v>
      </c>
      <c r="F1056" s="19">
        <v>142.79999999999998</v>
      </c>
    </row>
    <row r="1057" spans="1:6" x14ac:dyDescent="0.3">
      <c r="A1057" s="19">
        <v>1033</v>
      </c>
      <c r="B1057" s="19">
        <v>89.030217593074156</v>
      </c>
      <c r="C1057" s="19">
        <v>19.466819443962876</v>
      </c>
      <c r="E1057" s="19">
        <v>92.767295597484264</v>
      </c>
      <c r="F1057" s="19">
        <v>143.94736842105263</v>
      </c>
    </row>
    <row r="1058" spans="1:6" x14ac:dyDescent="0.3">
      <c r="A1058" s="19">
        <v>1034</v>
      </c>
      <c r="B1058" s="19">
        <v>53.105502267637803</v>
      </c>
      <c r="C1058" s="19">
        <v>49.755943515494721</v>
      </c>
      <c r="E1058" s="19">
        <v>92.857142857142847</v>
      </c>
      <c r="F1058" s="19">
        <v>144.00583333333333</v>
      </c>
    </row>
    <row r="1059" spans="1:6" x14ac:dyDescent="0.3">
      <c r="A1059" s="19">
        <v>1035</v>
      </c>
      <c r="B1059" s="19">
        <v>125.47558096670522</v>
      </c>
      <c r="C1059" s="19">
        <v>4.5262190332947796</v>
      </c>
      <c r="E1059" s="19">
        <v>92.94699011680143</v>
      </c>
      <c r="F1059" s="19">
        <v>144.28571428571428</v>
      </c>
    </row>
    <row r="1060" spans="1:6" x14ac:dyDescent="0.3">
      <c r="A1060" s="19">
        <v>1036</v>
      </c>
      <c r="B1060" s="19">
        <v>78.617256629179565</v>
      </c>
      <c r="C1060" s="19">
        <v>29.034917283863905</v>
      </c>
      <c r="E1060" s="19">
        <v>93.036837376460014</v>
      </c>
      <c r="F1060" s="19">
        <v>144.37459999999999</v>
      </c>
    </row>
    <row r="1061" spans="1:6" x14ac:dyDescent="0.3">
      <c r="A1061" s="19">
        <v>1037</v>
      </c>
      <c r="B1061" s="19">
        <v>148.90474313546807</v>
      </c>
      <c r="C1061" s="19">
        <v>-36.544298691023627</v>
      </c>
      <c r="E1061" s="19">
        <v>93.126684636118597</v>
      </c>
      <c r="F1061" s="19">
        <v>145.29411764705881</v>
      </c>
    </row>
    <row r="1062" spans="1:6" x14ac:dyDescent="0.3">
      <c r="A1062" s="19">
        <v>1038</v>
      </c>
      <c r="B1062" s="19">
        <v>49.981613978469426</v>
      </c>
      <c r="C1062" s="19">
        <v>52.118386021530569</v>
      </c>
      <c r="E1062" s="19">
        <v>93.216531895777166</v>
      </c>
      <c r="F1062" s="19">
        <v>145.33333333333334</v>
      </c>
    </row>
    <row r="1063" spans="1:6" x14ac:dyDescent="0.3">
      <c r="A1063" s="19">
        <v>1039</v>
      </c>
      <c r="B1063" s="19">
        <v>70.807535906258607</v>
      </c>
      <c r="C1063" s="19">
        <v>74.525797427074735</v>
      </c>
      <c r="E1063" s="19">
        <v>93.306379155435749</v>
      </c>
      <c r="F1063" s="19">
        <v>145.4</v>
      </c>
    </row>
    <row r="1064" spans="1:6" x14ac:dyDescent="0.3">
      <c r="A1064" s="19">
        <v>1040</v>
      </c>
      <c r="B1064" s="19">
        <v>54.667446412221992</v>
      </c>
      <c r="C1064" s="19">
        <v>73.532553587777997</v>
      </c>
      <c r="E1064" s="19">
        <v>93.396226415094333</v>
      </c>
      <c r="F1064" s="19">
        <v>145.5</v>
      </c>
    </row>
    <row r="1065" spans="1:6" x14ac:dyDescent="0.3">
      <c r="A1065" s="19">
        <v>1041</v>
      </c>
      <c r="B1065" s="19">
        <v>39.568653014574835</v>
      </c>
      <c r="C1065" s="19">
        <v>-39.274535367516009</v>
      </c>
      <c r="E1065" s="19">
        <v>93.486073674752916</v>
      </c>
      <c r="F1065" s="19">
        <v>146.88749999999999</v>
      </c>
    </row>
    <row r="1066" spans="1:6" x14ac:dyDescent="0.3">
      <c r="A1066" s="19">
        <v>1042</v>
      </c>
      <c r="B1066" s="19">
        <v>39.048004966380105</v>
      </c>
      <c r="C1066" s="19">
        <v>-39.048004966380105</v>
      </c>
      <c r="E1066" s="19">
        <v>93.575920934411499</v>
      </c>
      <c r="F1066" s="19">
        <v>147.23376999999999</v>
      </c>
    </row>
    <row r="1067" spans="1:6" x14ac:dyDescent="0.3">
      <c r="A1067" s="19">
        <v>1043</v>
      </c>
      <c r="B1067" s="19">
        <v>39.568653014574835</v>
      </c>
      <c r="C1067" s="19">
        <v>-38.030191476113295</v>
      </c>
      <c r="E1067" s="19">
        <v>93.665768194070068</v>
      </c>
      <c r="F1067" s="19">
        <v>147.6</v>
      </c>
    </row>
    <row r="1068" spans="1:6" x14ac:dyDescent="0.3">
      <c r="A1068" s="19">
        <v>1044</v>
      </c>
      <c r="B1068" s="19">
        <v>191.07723503924115</v>
      </c>
      <c r="C1068" s="19">
        <v>-182.54023503924114</v>
      </c>
      <c r="E1068" s="19">
        <v>93.755615453728652</v>
      </c>
      <c r="F1068" s="19">
        <v>148</v>
      </c>
    </row>
    <row r="1069" spans="1:6" x14ac:dyDescent="0.3">
      <c r="A1069" s="19">
        <v>1045</v>
      </c>
      <c r="B1069" s="19">
        <v>40.089301062769565</v>
      </c>
      <c r="C1069" s="19">
        <v>-40.003586777055276</v>
      </c>
      <c r="E1069" s="19">
        <v>93.845462713387235</v>
      </c>
      <c r="F1069" s="19">
        <v>148.13333333333333</v>
      </c>
    </row>
    <row r="1070" spans="1:6" x14ac:dyDescent="0.3">
      <c r="A1070" s="19">
        <v>1046</v>
      </c>
      <c r="B1070" s="19">
        <v>43.213189351937942</v>
      </c>
      <c r="C1070" s="19">
        <v>-40.553189351937945</v>
      </c>
      <c r="E1070" s="19">
        <v>93.935309973045818</v>
      </c>
      <c r="F1070" s="19">
        <v>148.30000000000001</v>
      </c>
    </row>
    <row r="1071" spans="1:6" x14ac:dyDescent="0.3">
      <c r="A1071" s="19">
        <v>1047</v>
      </c>
      <c r="B1071" s="19">
        <v>39.048004966380105</v>
      </c>
      <c r="C1071" s="19">
        <v>-39.048004966380105</v>
      </c>
      <c r="E1071" s="19">
        <v>94.025157232704402</v>
      </c>
      <c r="F1071" s="19">
        <v>150.34814814814814</v>
      </c>
    </row>
    <row r="1072" spans="1:6" x14ac:dyDescent="0.3">
      <c r="A1072" s="19">
        <v>1048</v>
      </c>
      <c r="B1072" s="19">
        <v>39.568653014574835</v>
      </c>
      <c r="C1072" s="19">
        <v>-39.518653014574838</v>
      </c>
      <c r="E1072" s="19">
        <v>94.115004492362971</v>
      </c>
      <c r="F1072" s="19">
        <v>151.83333333333334</v>
      </c>
    </row>
    <row r="1073" spans="1:6" x14ac:dyDescent="0.3">
      <c r="A1073" s="19">
        <v>1049</v>
      </c>
      <c r="B1073" s="19">
        <v>41.130597159159024</v>
      </c>
      <c r="C1073" s="19">
        <v>-39.71726382582569</v>
      </c>
      <c r="E1073" s="19">
        <v>94.204851752021554</v>
      </c>
      <c r="F1073" s="19">
        <v>152.13333333333335</v>
      </c>
    </row>
    <row r="1074" spans="1:6" x14ac:dyDescent="0.3">
      <c r="A1074" s="19">
        <v>1050</v>
      </c>
      <c r="B1074" s="19">
        <v>39.048004966380105</v>
      </c>
      <c r="C1074" s="19">
        <v>-39.048004966380105</v>
      </c>
      <c r="E1074" s="19">
        <v>94.294699011680137</v>
      </c>
      <c r="F1074" s="19">
        <v>152.60869565217391</v>
      </c>
    </row>
    <row r="1075" spans="1:6" x14ac:dyDescent="0.3">
      <c r="A1075" s="19">
        <v>1051</v>
      </c>
      <c r="B1075" s="19">
        <v>39.048004966380105</v>
      </c>
      <c r="C1075" s="19">
        <v>-39.048004966380105</v>
      </c>
      <c r="E1075" s="19">
        <v>94.384546271338721</v>
      </c>
      <c r="F1075" s="19">
        <v>153.33333333333334</v>
      </c>
    </row>
    <row r="1076" spans="1:6" x14ac:dyDescent="0.3">
      <c r="A1076" s="19">
        <v>1052</v>
      </c>
      <c r="B1076" s="19">
        <v>39.048004966380105</v>
      </c>
      <c r="C1076" s="19">
        <v>-39.048004966380105</v>
      </c>
      <c r="E1076" s="19">
        <v>94.47439353099729</v>
      </c>
      <c r="F1076" s="19">
        <v>154.57142857142858</v>
      </c>
    </row>
    <row r="1077" spans="1:6" x14ac:dyDescent="0.3">
      <c r="A1077" s="19">
        <v>1053</v>
      </c>
      <c r="B1077" s="19">
        <v>39.048004966380105</v>
      </c>
      <c r="C1077" s="19">
        <v>-39.048004966380105</v>
      </c>
      <c r="E1077" s="19">
        <v>94.564240790655873</v>
      </c>
      <c r="F1077" s="19">
        <v>154.73333333333332</v>
      </c>
    </row>
    <row r="1078" spans="1:6" x14ac:dyDescent="0.3">
      <c r="A1078" s="19">
        <v>1054</v>
      </c>
      <c r="B1078" s="19">
        <v>39.568653014574835</v>
      </c>
      <c r="C1078" s="19">
        <v>-38.568653014574835</v>
      </c>
      <c r="E1078" s="19">
        <v>94.654088050314456</v>
      </c>
      <c r="F1078" s="19">
        <v>155.17499999999998</v>
      </c>
    </row>
    <row r="1079" spans="1:6" x14ac:dyDescent="0.3">
      <c r="A1079" s="19">
        <v>1055</v>
      </c>
      <c r="B1079" s="19">
        <v>39.048004966380105</v>
      </c>
      <c r="C1079" s="19">
        <v>-39.048004966380105</v>
      </c>
      <c r="E1079" s="19">
        <v>94.74393530997304</v>
      </c>
      <c r="F1079" s="19">
        <v>155.20000000000002</v>
      </c>
    </row>
    <row r="1080" spans="1:6" x14ac:dyDescent="0.3">
      <c r="A1080" s="19">
        <v>1056</v>
      </c>
      <c r="B1080" s="19">
        <v>39.048004966380105</v>
      </c>
      <c r="C1080" s="19">
        <v>-39.048004966380105</v>
      </c>
      <c r="E1080" s="19">
        <v>94.833782569631623</v>
      </c>
      <c r="F1080" s="19">
        <v>155.51428571428571</v>
      </c>
    </row>
    <row r="1081" spans="1:6" x14ac:dyDescent="0.3">
      <c r="A1081" s="19">
        <v>1057</v>
      </c>
      <c r="B1081" s="19">
        <v>39.048004966380105</v>
      </c>
      <c r="C1081" s="19">
        <v>-39.048004966380105</v>
      </c>
      <c r="E1081" s="19">
        <v>94.923629829290192</v>
      </c>
      <c r="F1081" s="19">
        <v>155.71428571428572</v>
      </c>
    </row>
    <row r="1082" spans="1:6" x14ac:dyDescent="0.3">
      <c r="A1082" s="19">
        <v>1058</v>
      </c>
      <c r="B1082" s="19">
        <v>39.048004966380105</v>
      </c>
      <c r="C1082" s="19">
        <v>-39.048004966380105</v>
      </c>
      <c r="E1082" s="19">
        <v>95.013477088948775</v>
      </c>
      <c r="F1082" s="19">
        <v>156</v>
      </c>
    </row>
    <row r="1083" spans="1:6" x14ac:dyDescent="0.3">
      <c r="A1083" s="19">
        <v>1059</v>
      </c>
      <c r="B1083" s="19">
        <v>39.048004966380105</v>
      </c>
      <c r="C1083" s="19">
        <v>-39.048004966380105</v>
      </c>
      <c r="E1083" s="19">
        <v>95.103324348607359</v>
      </c>
      <c r="F1083" s="19">
        <v>156.14400000000001</v>
      </c>
    </row>
    <row r="1084" spans="1:6" x14ac:dyDescent="0.3">
      <c r="A1084" s="19">
        <v>1060</v>
      </c>
      <c r="B1084" s="19">
        <v>39.048004966380105</v>
      </c>
      <c r="C1084" s="19">
        <v>-39.048004966380105</v>
      </c>
      <c r="E1084" s="19">
        <v>95.193171608265942</v>
      </c>
      <c r="F1084" s="19">
        <v>157.31829411764707</v>
      </c>
    </row>
    <row r="1085" spans="1:6" x14ac:dyDescent="0.3">
      <c r="A1085" s="19">
        <v>1061</v>
      </c>
      <c r="B1085" s="19">
        <v>39.568653014574835</v>
      </c>
      <c r="C1085" s="19">
        <v>-38.568653014574835</v>
      </c>
      <c r="E1085" s="19">
        <v>95.283018867924525</v>
      </c>
      <c r="F1085" s="19">
        <v>158.33333333333331</v>
      </c>
    </row>
    <row r="1086" spans="1:6" x14ac:dyDescent="0.3">
      <c r="A1086" s="19">
        <v>1062</v>
      </c>
      <c r="B1086" s="19">
        <v>39.048004966380105</v>
      </c>
      <c r="C1086" s="19">
        <v>-39.048004966380105</v>
      </c>
      <c r="E1086" s="19">
        <v>95.372866127583094</v>
      </c>
      <c r="F1086" s="19">
        <v>159.97142857142856</v>
      </c>
    </row>
    <row r="1087" spans="1:6" x14ac:dyDescent="0.3">
      <c r="A1087" s="19">
        <v>1063</v>
      </c>
      <c r="B1087" s="19">
        <v>41.130597159159024</v>
      </c>
      <c r="C1087" s="19">
        <v>54.346789775514353</v>
      </c>
      <c r="E1087" s="19">
        <v>95.462713387241678</v>
      </c>
      <c r="F1087" s="19">
        <v>159.99600000000001</v>
      </c>
    </row>
    <row r="1088" spans="1:6" x14ac:dyDescent="0.3">
      <c r="A1088" s="19">
        <v>1064</v>
      </c>
      <c r="B1088" s="19">
        <v>39.048004966380105</v>
      </c>
      <c r="C1088" s="19">
        <v>-39.048004966380105</v>
      </c>
      <c r="E1088" s="19">
        <v>95.552560646900261</v>
      </c>
      <c r="F1088" s="19">
        <v>160</v>
      </c>
    </row>
    <row r="1089" spans="1:6" x14ac:dyDescent="0.3">
      <c r="A1089" s="19">
        <v>1065</v>
      </c>
      <c r="B1089" s="19">
        <v>103.08771489433185</v>
      </c>
      <c r="C1089" s="19">
        <v>-94.113270449887409</v>
      </c>
      <c r="E1089" s="19">
        <v>95.642407906558844</v>
      </c>
      <c r="F1089" s="19">
        <v>165.29333333333335</v>
      </c>
    </row>
    <row r="1090" spans="1:6" x14ac:dyDescent="0.3">
      <c r="A1090" s="19">
        <v>1066</v>
      </c>
      <c r="B1090" s="19">
        <v>41.651245207353753</v>
      </c>
      <c r="C1090" s="19">
        <v>-38.95124520735375</v>
      </c>
      <c r="E1090" s="19">
        <v>95.732255166217428</v>
      </c>
      <c r="F1090" s="19">
        <v>166.5</v>
      </c>
    </row>
    <row r="1091" spans="1:6" x14ac:dyDescent="0.3">
      <c r="A1091" s="19">
        <v>1067</v>
      </c>
      <c r="B1091" s="19">
        <v>116.10391609920009</v>
      </c>
      <c r="C1091" s="19">
        <v>-112.73658276586676</v>
      </c>
      <c r="E1091" s="19">
        <v>95.822102425875997</v>
      </c>
      <c r="F1091" s="19">
        <v>170.28880000000001</v>
      </c>
    </row>
    <row r="1092" spans="1:6" x14ac:dyDescent="0.3">
      <c r="A1092" s="19">
        <v>1068</v>
      </c>
      <c r="B1092" s="19">
        <v>44.254485448327401</v>
      </c>
      <c r="C1092" s="19">
        <v>-18.254485448327401</v>
      </c>
      <c r="E1092" s="19">
        <v>95.91194968553458</v>
      </c>
      <c r="F1092" s="19">
        <v>173.33333333333334</v>
      </c>
    </row>
    <row r="1093" spans="1:6" x14ac:dyDescent="0.3">
      <c r="A1093" s="19">
        <v>1069</v>
      </c>
      <c r="B1093" s="19">
        <v>41.130597159159024</v>
      </c>
      <c r="C1093" s="19">
        <v>-40.980597159159025</v>
      </c>
      <c r="E1093" s="19">
        <v>96.001796945193163</v>
      </c>
      <c r="F1093" s="19">
        <v>174</v>
      </c>
    </row>
    <row r="1094" spans="1:6" x14ac:dyDescent="0.3">
      <c r="A1094" s="19">
        <v>1070</v>
      </c>
      <c r="B1094" s="19">
        <v>49.981613978469426</v>
      </c>
      <c r="C1094" s="19">
        <v>-11.345250342105793</v>
      </c>
      <c r="E1094" s="19">
        <v>96.091644204851747</v>
      </c>
      <c r="F1094" s="19">
        <v>176.29999999999998</v>
      </c>
    </row>
    <row r="1095" spans="1:6" x14ac:dyDescent="0.3">
      <c r="A1095" s="19">
        <v>1071</v>
      </c>
      <c r="B1095" s="19">
        <v>40.089301062769565</v>
      </c>
      <c r="C1095" s="19">
        <v>-39.389301062769562</v>
      </c>
      <c r="E1095" s="19">
        <v>96.18149146451033</v>
      </c>
      <c r="F1095" s="19">
        <v>177.43366666666668</v>
      </c>
    </row>
    <row r="1096" spans="1:6" x14ac:dyDescent="0.3">
      <c r="A1096" s="19">
        <v>1072</v>
      </c>
      <c r="B1096" s="19">
        <v>39.048004966380105</v>
      </c>
      <c r="C1096" s="19">
        <v>-39.048004966380105</v>
      </c>
      <c r="E1096" s="19">
        <v>96.271338724168899</v>
      </c>
      <c r="F1096" s="19">
        <v>178.95250000000001</v>
      </c>
    </row>
    <row r="1097" spans="1:6" x14ac:dyDescent="0.3">
      <c r="A1097" s="19">
        <v>1073</v>
      </c>
      <c r="B1097" s="19">
        <v>41.130597159159024</v>
      </c>
      <c r="C1097" s="19">
        <v>-41.062597159159026</v>
      </c>
      <c r="E1097" s="19">
        <v>96.361185983827482</v>
      </c>
      <c r="F1097" s="19">
        <v>179.09909909909908</v>
      </c>
    </row>
    <row r="1098" spans="1:6" x14ac:dyDescent="0.3">
      <c r="A1098" s="19">
        <v>1074</v>
      </c>
      <c r="B1098" s="19">
        <v>39.568653014574835</v>
      </c>
      <c r="C1098" s="19">
        <v>-38.235319681241499</v>
      </c>
      <c r="E1098" s="19">
        <v>96.451033243486066</v>
      </c>
      <c r="F1098" s="19">
        <v>179.5</v>
      </c>
    </row>
    <row r="1099" spans="1:6" x14ac:dyDescent="0.3">
      <c r="A1099" s="19">
        <v>1075</v>
      </c>
      <c r="B1099" s="19">
        <v>54.667446412221992</v>
      </c>
      <c r="C1099" s="19">
        <v>-48.358187152962735</v>
      </c>
      <c r="E1099" s="19">
        <v>96.540880503144649</v>
      </c>
      <c r="F1099" s="19">
        <v>180.62799999999999</v>
      </c>
    </row>
    <row r="1100" spans="1:6" x14ac:dyDescent="0.3">
      <c r="A1100" s="19">
        <v>1076</v>
      </c>
      <c r="B1100" s="19">
        <v>40.609949110964294</v>
      </c>
      <c r="C1100" s="19">
        <v>-36.109949110964294</v>
      </c>
      <c r="E1100" s="19">
        <v>96.630727762803232</v>
      </c>
      <c r="F1100" s="19">
        <v>181.53547058823528</v>
      </c>
    </row>
    <row r="1101" spans="1:6" x14ac:dyDescent="0.3">
      <c r="A1101" s="19">
        <v>1077</v>
      </c>
      <c r="B1101" s="19">
        <v>546.67985195624146</v>
      </c>
      <c r="C1101" s="19">
        <v>-483.91451862290813</v>
      </c>
      <c r="E1101" s="19">
        <v>96.720575022461801</v>
      </c>
      <c r="F1101" s="19">
        <v>183.44090909090909</v>
      </c>
    </row>
    <row r="1102" spans="1:6" x14ac:dyDescent="0.3">
      <c r="A1102" s="19">
        <v>1078</v>
      </c>
      <c r="B1102" s="19">
        <v>125.99622901489995</v>
      </c>
      <c r="C1102" s="19">
        <v>-96.620229014899948</v>
      </c>
      <c r="E1102" s="19">
        <v>96.810422282120385</v>
      </c>
      <c r="F1102" s="19">
        <v>184.56</v>
      </c>
    </row>
    <row r="1103" spans="1:6" x14ac:dyDescent="0.3">
      <c r="A1103" s="19">
        <v>1079</v>
      </c>
      <c r="B1103" s="19">
        <v>41.651245207353753</v>
      </c>
      <c r="C1103" s="19">
        <v>-34.151245207353753</v>
      </c>
      <c r="E1103" s="19">
        <v>96.900269541778968</v>
      </c>
      <c r="F1103" s="19">
        <v>191.14</v>
      </c>
    </row>
    <row r="1104" spans="1:6" x14ac:dyDescent="0.3">
      <c r="A1104" s="19">
        <v>1080</v>
      </c>
      <c r="B1104" s="19">
        <v>48.419669833885237</v>
      </c>
      <c r="C1104" s="19">
        <v>-45.811977526192926</v>
      </c>
      <c r="E1104" s="19">
        <v>96.990116801437551</v>
      </c>
      <c r="F1104" s="19">
        <v>194.13333333333333</v>
      </c>
    </row>
    <row r="1105" spans="1:6" x14ac:dyDescent="0.3">
      <c r="A1105" s="19">
        <v>1081</v>
      </c>
      <c r="B1105" s="19">
        <v>90.071513689463615</v>
      </c>
      <c r="C1105" s="19">
        <v>-80.966513689463611</v>
      </c>
      <c r="E1105" s="19">
        <v>97.079964061096135</v>
      </c>
      <c r="F1105" s="19">
        <v>198</v>
      </c>
    </row>
    <row r="1106" spans="1:6" x14ac:dyDescent="0.3">
      <c r="A1106" s="19">
        <v>1082</v>
      </c>
      <c r="B1106" s="19">
        <v>41.130597159159024</v>
      </c>
      <c r="C1106" s="19">
        <v>-41.112950100335496</v>
      </c>
      <c r="E1106" s="19">
        <v>97.169811320754704</v>
      </c>
      <c r="F1106" s="19">
        <v>203.505</v>
      </c>
    </row>
    <row r="1107" spans="1:6" x14ac:dyDescent="0.3">
      <c r="A1107" s="19">
        <v>1083</v>
      </c>
      <c r="B1107" s="19">
        <v>40.609949110964294</v>
      </c>
      <c r="C1107" s="19">
        <v>-40.049949110964292</v>
      </c>
      <c r="E1107" s="19">
        <v>97.259658580413287</v>
      </c>
      <c r="F1107" s="19">
        <v>205.54838709677421</v>
      </c>
    </row>
    <row r="1108" spans="1:6" x14ac:dyDescent="0.3">
      <c r="A1108" s="19">
        <v>1084</v>
      </c>
      <c r="B1108" s="19">
        <v>39.568653014574835</v>
      </c>
      <c r="C1108" s="19">
        <v>-38.748653014574835</v>
      </c>
      <c r="E1108" s="19">
        <v>97.34950584007187</v>
      </c>
      <c r="F1108" s="19">
        <v>206.70670670670671</v>
      </c>
    </row>
    <row r="1109" spans="1:6" x14ac:dyDescent="0.3">
      <c r="A1109" s="19">
        <v>1085</v>
      </c>
      <c r="B1109" s="19">
        <v>39.048004966380105</v>
      </c>
      <c r="C1109" s="19">
        <v>-39.048004966380105</v>
      </c>
      <c r="E1109" s="19">
        <v>97.439353099730454</v>
      </c>
      <c r="F1109" s="19">
        <v>213.56</v>
      </c>
    </row>
    <row r="1110" spans="1:6" x14ac:dyDescent="0.3">
      <c r="A1110" s="19">
        <v>1086</v>
      </c>
      <c r="B1110" s="19">
        <v>43.733837400132671</v>
      </c>
      <c r="C1110" s="19">
        <v>-40.31383740013267</v>
      </c>
      <c r="E1110" s="19">
        <v>97.529200359389037</v>
      </c>
      <c r="F1110" s="19">
        <v>213.98947368421051</v>
      </c>
    </row>
    <row r="1111" spans="1:6" x14ac:dyDescent="0.3">
      <c r="A1111" s="19">
        <v>1087</v>
      </c>
      <c r="B1111" s="19">
        <v>40.089301062769565</v>
      </c>
      <c r="C1111" s="19">
        <v>-40.005967729436229</v>
      </c>
      <c r="E1111" s="19">
        <v>97.619047619047606</v>
      </c>
      <c r="F1111" s="19">
        <v>218.00000000000003</v>
      </c>
    </row>
    <row r="1112" spans="1:6" x14ac:dyDescent="0.3">
      <c r="A1112" s="19">
        <v>1088</v>
      </c>
      <c r="B1112" s="19">
        <v>39.048004966380105</v>
      </c>
      <c r="C1112" s="19">
        <v>-39.048004966380105</v>
      </c>
      <c r="E1112" s="19">
        <v>97.70889487870619</v>
      </c>
      <c r="F1112" s="19">
        <v>219.49999999999997</v>
      </c>
    </row>
    <row r="1113" spans="1:6" x14ac:dyDescent="0.3">
      <c r="A1113" s="19">
        <v>1089</v>
      </c>
      <c r="B1113" s="19">
        <v>115.58326805100536</v>
      </c>
      <c r="C1113" s="19">
        <v>-101.40029027322758</v>
      </c>
      <c r="E1113" s="19">
        <v>97.798742138364773</v>
      </c>
      <c r="F1113" s="19">
        <v>228.82507142857142</v>
      </c>
    </row>
    <row r="1114" spans="1:6" x14ac:dyDescent="0.3">
      <c r="A1114" s="19">
        <v>1090</v>
      </c>
      <c r="B1114" s="19">
        <v>64.559759327921853</v>
      </c>
      <c r="C1114" s="19">
        <v>-56.733092661255185</v>
      </c>
      <c r="E1114" s="19">
        <v>97.888589398023356</v>
      </c>
      <c r="F1114" s="19">
        <v>231.64705882352939</v>
      </c>
    </row>
    <row r="1115" spans="1:6" x14ac:dyDescent="0.3">
      <c r="A1115" s="19">
        <v>1091</v>
      </c>
      <c r="B1115" s="19">
        <v>39.568653014574835</v>
      </c>
      <c r="C1115" s="19">
        <v>-39.530188517305817</v>
      </c>
      <c r="E1115" s="19">
        <v>97.978436657681939</v>
      </c>
      <c r="F1115" s="19">
        <v>233.33333333333334</v>
      </c>
    </row>
    <row r="1116" spans="1:6" x14ac:dyDescent="0.3">
      <c r="A1116" s="19">
        <v>1092</v>
      </c>
      <c r="B1116" s="19">
        <v>40.089301062769565</v>
      </c>
      <c r="C1116" s="19">
        <v>-27.589301062769565</v>
      </c>
      <c r="E1116" s="19">
        <v>98.068283917340509</v>
      </c>
      <c r="F1116" s="19">
        <v>237.15</v>
      </c>
    </row>
    <row r="1117" spans="1:6" x14ac:dyDescent="0.3">
      <c r="A1117" s="19">
        <v>1093</v>
      </c>
      <c r="B1117" s="19">
        <v>42.692541303743212</v>
      </c>
      <c r="C1117" s="19">
        <v>-41.642541303743215</v>
      </c>
      <c r="E1117" s="19">
        <v>98.158131176999092</v>
      </c>
      <c r="F1117" s="19">
        <v>238</v>
      </c>
    </row>
    <row r="1118" spans="1:6" x14ac:dyDescent="0.3">
      <c r="A1118" s="19">
        <v>1094</v>
      </c>
      <c r="B1118" s="19">
        <v>41.130597159159024</v>
      </c>
      <c r="C1118" s="19">
        <v>-27.047263825825688</v>
      </c>
      <c r="E1118" s="19">
        <v>98.247978436657675</v>
      </c>
      <c r="F1118" s="19">
        <v>240</v>
      </c>
    </row>
    <row r="1119" spans="1:6" x14ac:dyDescent="0.3">
      <c r="A1119" s="19">
        <v>1095</v>
      </c>
      <c r="B1119" s="19">
        <v>53.105502267637803</v>
      </c>
      <c r="C1119" s="19">
        <v>-34.805446712082244</v>
      </c>
      <c r="E1119" s="19">
        <v>98.337825696316258</v>
      </c>
      <c r="F1119" s="19">
        <v>246.66666666666669</v>
      </c>
    </row>
    <row r="1120" spans="1:6" x14ac:dyDescent="0.3">
      <c r="A1120" s="19">
        <v>1096</v>
      </c>
      <c r="B1120" s="19">
        <v>87.988921496684696</v>
      </c>
      <c r="C1120" s="19">
        <v>-82.954121496684692</v>
      </c>
      <c r="E1120" s="19">
        <v>98.427672955974842</v>
      </c>
      <c r="F1120" s="19">
        <v>255.83333333333331</v>
      </c>
    </row>
    <row r="1121" spans="1:6" x14ac:dyDescent="0.3">
      <c r="A1121" s="19">
        <v>1097</v>
      </c>
      <c r="B1121" s="19">
        <v>54.146798364027262</v>
      </c>
      <c r="C1121" s="19">
        <v>-36.213465030693925</v>
      </c>
      <c r="E1121" s="19">
        <v>98.517520215633411</v>
      </c>
      <c r="F1121" s="19">
        <v>267.13333333333333</v>
      </c>
    </row>
    <row r="1122" spans="1:6" x14ac:dyDescent="0.3">
      <c r="A1122" s="19">
        <v>1098</v>
      </c>
      <c r="B1122" s="19">
        <v>42.692541303743212</v>
      </c>
      <c r="C1122" s="19">
        <v>-42.645541303743215</v>
      </c>
      <c r="E1122" s="19">
        <v>98.607367475291994</v>
      </c>
      <c r="F1122" s="19">
        <v>267.29166666666669</v>
      </c>
    </row>
    <row r="1123" spans="1:6" x14ac:dyDescent="0.3">
      <c r="A1123" s="19">
        <v>1099</v>
      </c>
      <c r="B1123" s="19">
        <v>50.502262026664155</v>
      </c>
      <c r="C1123" s="19">
        <v>-43.290262026664152</v>
      </c>
      <c r="E1123" s="19">
        <v>98.697214734950578</v>
      </c>
      <c r="F1123" s="19">
        <v>278.7</v>
      </c>
    </row>
    <row r="1124" spans="1:6" x14ac:dyDescent="0.3">
      <c r="A1124" s="19">
        <v>1100</v>
      </c>
      <c r="B1124" s="19">
        <v>39.568653014574835</v>
      </c>
      <c r="C1124" s="19">
        <v>-39.068653014574835</v>
      </c>
      <c r="E1124" s="19">
        <v>98.787061994609161</v>
      </c>
      <c r="F1124" s="19">
        <v>283.32</v>
      </c>
    </row>
    <row r="1125" spans="1:6" x14ac:dyDescent="0.3">
      <c r="A1125" s="19">
        <v>1101</v>
      </c>
      <c r="B1125" s="19">
        <v>44.254485448327401</v>
      </c>
      <c r="C1125" s="19">
        <v>-41.754485448327401</v>
      </c>
      <c r="E1125" s="19">
        <v>98.87690925426773</v>
      </c>
      <c r="F1125" s="19">
        <v>292.89999999999998</v>
      </c>
    </row>
    <row r="1126" spans="1:6" x14ac:dyDescent="0.3">
      <c r="A1126" s="19">
        <v>1102</v>
      </c>
      <c r="B1126" s="19">
        <v>42.171893255548483</v>
      </c>
      <c r="C1126" s="19">
        <v>-42.130893255548486</v>
      </c>
      <c r="E1126" s="19">
        <v>98.966756513926313</v>
      </c>
      <c r="F1126" s="19">
        <v>300.11791999999997</v>
      </c>
    </row>
    <row r="1127" spans="1:6" x14ac:dyDescent="0.3">
      <c r="A1127" s="19">
        <v>1103</v>
      </c>
      <c r="B1127" s="19">
        <v>51.543558123053614</v>
      </c>
      <c r="C1127" s="19">
        <v>-46.231058123053614</v>
      </c>
      <c r="E1127" s="19">
        <v>99.056603773584897</v>
      </c>
      <c r="F1127" s="19">
        <v>302.42</v>
      </c>
    </row>
    <row r="1128" spans="1:6" x14ac:dyDescent="0.3">
      <c r="A1128" s="19">
        <v>1104</v>
      </c>
      <c r="B1128" s="19">
        <v>46.857725689301049</v>
      </c>
      <c r="C1128" s="19">
        <v>-45.237725689301051</v>
      </c>
      <c r="E1128" s="19">
        <v>99.14645103324348</v>
      </c>
      <c r="F1128" s="19">
        <v>305.46000000000004</v>
      </c>
    </row>
    <row r="1129" spans="1:6" x14ac:dyDescent="0.3">
      <c r="A1129" s="19">
        <v>1105</v>
      </c>
      <c r="B1129" s="19">
        <v>58.311982749585098</v>
      </c>
      <c r="C1129" s="19">
        <v>-53.36031608291843</v>
      </c>
      <c r="E1129" s="19">
        <v>99.236298292902063</v>
      </c>
      <c r="F1129" s="19">
        <v>308.65999999999997</v>
      </c>
    </row>
    <row r="1130" spans="1:6" x14ac:dyDescent="0.3">
      <c r="A1130" s="19">
        <v>1106</v>
      </c>
      <c r="B1130" s="19">
        <v>49.460965930274696</v>
      </c>
      <c r="C1130" s="19">
        <v>-49.301965930274697</v>
      </c>
      <c r="E1130" s="19">
        <v>99.326145552560632</v>
      </c>
      <c r="F1130" s="19">
        <v>315.13888888888891</v>
      </c>
    </row>
    <row r="1131" spans="1:6" x14ac:dyDescent="0.3">
      <c r="A1131" s="19">
        <v>1107</v>
      </c>
      <c r="B1131" s="19">
        <v>42.692541303743212</v>
      </c>
      <c r="C1131" s="19">
        <v>-1.4425413037432122</v>
      </c>
      <c r="E1131" s="19">
        <v>99.415992812219216</v>
      </c>
      <c r="F1131" s="19">
        <v>342.09999999999997</v>
      </c>
    </row>
    <row r="1132" spans="1:6" x14ac:dyDescent="0.3">
      <c r="A1132" s="19">
        <v>1108</v>
      </c>
      <c r="B1132" s="19">
        <v>39.048004966380105</v>
      </c>
      <c r="C1132" s="19">
        <v>-39.048004966380105</v>
      </c>
      <c r="E1132" s="19">
        <v>99.505840071877799</v>
      </c>
      <c r="F1132" s="19">
        <v>351.80366666666669</v>
      </c>
    </row>
    <row r="1133" spans="1:6" x14ac:dyDescent="0.3">
      <c r="A1133" s="19">
        <v>1109</v>
      </c>
      <c r="B1133" s="19">
        <v>49.981613978469426</v>
      </c>
      <c r="C1133" s="19">
        <v>-47.051613978469426</v>
      </c>
      <c r="E1133" s="19">
        <v>99.595687331536382</v>
      </c>
      <c r="F1133" s="19">
        <v>385.15000000000003</v>
      </c>
    </row>
    <row r="1134" spans="1:6" x14ac:dyDescent="0.3">
      <c r="A1134" s="19">
        <v>1110</v>
      </c>
      <c r="B1134" s="19">
        <v>40.609949110964294</v>
      </c>
      <c r="C1134" s="19">
        <v>-40.159949110964291</v>
      </c>
      <c r="E1134" s="19">
        <v>99.685534591194966</v>
      </c>
      <c r="F1134" s="19">
        <v>392.5</v>
      </c>
    </row>
    <row r="1135" spans="1:6" x14ac:dyDescent="0.3">
      <c r="A1135" s="19">
        <v>1111</v>
      </c>
      <c r="B1135" s="19">
        <v>44.77513349652213</v>
      </c>
      <c r="C1135" s="19">
        <v>-44.265133496522132</v>
      </c>
      <c r="E1135" s="19">
        <v>99.775381850853535</v>
      </c>
      <c r="F1135" s="19">
        <v>1460.4850000000001</v>
      </c>
    </row>
    <row r="1136" spans="1:6" x14ac:dyDescent="0.3">
      <c r="A1136" s="19">
        <v>1112</v>
      </c>
      <c r="B1136" s="19">
        <v>39.568653014574835</v>
      </c>
      <c r="C1136" s="19">
        <v>-39.528653014574836</v>
      </c>
      <c r="E1136" s="19">
        <v>99.865229110512118</v>
      </c>
      <c r="F1136" s="19">
        <v>2702</v>
      </c>
    </row>
    <row r="1137" spans="1:6" ht="15" thickBot="1" x14ac:dyDescent="0.35">
      <c r="A1137" s="20">
        <v>1113</v>
      </c>
      <c r="B1137" s="20">
        <v>201.49019600313574</v>
      </c>
      <c r="C1137" s="20">
        <v>-165.95278691222666</v>
      </c>
      <c r="E1137" s="20">
        <v>99.955076370170701</v>
      </c>
      <c r="F1137" s="20">
        <v>21535.021000000001</v>
      </c>
    </row>
  </sheetData>
  <sortState ref="F25:F1137">
    <sortCondition ref="F25"/>
  </sortState>
  <pageMargins left="0.7" right="0.7" top="0.75" bottom="0.75" header="0.3" footer="0.3"/>
  <pageSetup orientation="portrait" horizontalDpi="4294967293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10428A-D825-4669-A0D0-B5BD9082FC05}">
  <sheetPr codeName="Sheet16"/>
  <dimension ref="A1:I1437"/>
  <sheetViews>
    <sheetView workbookViewId="0">
      <selection activeCell="F18" sqref="F18"/>
    </sheetView>
  </sheetViews>
  <sheetFormatPr defaultRowHeight="14.4" x14ac:dyDescent="0.3"/>
  <sheetData>
    <row r="1" spans="1:9" x14ac:dyDescent="0.3">
      <c r="A1" t="s">
        <v>8415</v>
      </c>
    </row>
    <row r="2" spans="1:9" ht="15" thickBot="1" x14ac:dyDescent="0.35"/>
    <row r="3" spans="1:9" x14ac:dyDescent="0.3">
      <c r="A3" s="22" t="s">
        <v>8416</v>
      </c>
      <c r="B3" s="22"/>
    </row>
    <row r="4" spans="1:9" x14ac:dyDescent="0.3">
      <c r="A4" s="19" t="s">
        <v>8417</v>
      </c>
      <c r="B4" s="19">
        <v>5.1897951726659688E-2</v>
      </c>
    </row>
    <row r="5" spans="1:9" x14ac:dyDescent="0.3">
      <c r="A5" s="19" t="s">
        <v>8418</v>
      </c>
      <c r="B5" s="19">
        <v>2.6933973934226991E-3</v>
      </c>
    </row>
    <row r="6" spans="1:9" x14ac:dyDescent="0.3">
      <c r="A6" s="19" t="s">
        <v>8419</v>
      </c>
      <c r="B6" s="19">
        <v>1.9865890287121555E-3</v>
      </c>
    </row>
    <row r="7" spans="1:9" x14ac:dyDescent="0.3">
      <c r="A7" s="19" t="s">
        <v>8420</v>
      </c>
      <c r="B7" s="19">
        <v>172.88931098593798</v>
      </c>
    </row>
    <row r="8" spans="1:9" ht="15" thickBot="1" x14ac:dyDescent="0.35">
      <c r="A8" s="20" t="s">
        <v>8421</v>
      </c>
      <c r="B8" s="20">
        <v>1413</v>
      </c>
    </row>
    <row r="10" spans="1:9" ht="15" thickBot="1" x14ac:dyDescent="0.35">
      <c r="A10" t="s">
        <v>8422</v>
      </c>
    </row>
    <row r="11" spans="1:9" x14ac:dyDescent="0.3">
      <c r="A11" s="21"/>
      <c r="B11" s="21" t="s">
        <v>8427</v>
      </c>
      <c r="C11" s="21" t="s">
        <v>8428</v>
      </c>
      <c r="D11" s="21" t="s">
        <v>8429</v>
      </c>
      <c r="E11" s="21" t="s">
        <v>8430</v>
      </c>
      <c r="F11" s="21" t="s">
        <v>8431</v>
      </c>
    </row>
    <row r="12" spans="1:9" x14ac:dyDescent="0.3">
      <c r="A12" s="19" t="s">
        <v>8423</v>
      </c>
      <c r="B12" s="19">
        <v>1</v>
      </c>
      <c r="C12" s="19">
        <v>113902.96832820028</v>
      </c>
      <c r="D12" s="19">
        <v>113902.96832820028</v>
      </c>
      <c r="E12" s="19">
        <v>3.8106473096504945</v>
      </c>
      <c r="F12" s="19">
        <v>5.1125324303059612E-2</v>
      </c>
    </row>
    <row r="13" spans="1:9" x14ac:dyDescent="0.3">
      <c r="A13" s="19" t="s">
        <v>8424</v>
      </c>
      <c r="B13" s="19">
        <v>1411</v>
      </c>
      <c r="C13" s="19">
        <v>42175797.246854439</v>
      </c>
      <c r="D13" s="19">
        <v>29890.713853192374</v>
      </c>
      <c r="E13" s="19"/>
      <c r="F13" s="19"/>
    </row>
    <row r="14" spans="1:9" ht="15" thickBot="1" x14ac:dyDescent="0.35">
      <c r="A14" s="20" t="s">
        <v>8425</v>
      </c>
      <c r="B14" s="20">
        <v>1412</v>
      </c>
      <c r="C14" s="20">
        <v>42289700.21518264</v>
      </c>
      <c r="D14" s="20"/>
      <c r="E14" s="20"/>
      <c r="F14" s="20"/>
    </row>
    <row r="15" spans="1:9" ht="15" thickBot="1" x14ac:dyDescent="0.35"/>
    <row r="16" spans="1:9" x14ac:dyDescent="0.3">
      <c r="A16" s="21"/>
      <c r="B16" s="21" t="s">
        <v>8432</v>
      </c>
      <c r="C16" s="21" t="s">
        <v>8420</v>
      </c>
      <c r="D16" s="21" t="s">
        <v>8433</v>
      </c>
      <c r="E16" s="21" t="s">
        <v>8434</v>
      </c>
      <c r="F16" s="21" t="s">
        <v>8435</v>
      </c>
      <c r="G16" s="21" t="s">
        <v>8436</v>
      </c>
      <c r="H16" s="21" t="s">
        <v>8437</v>
      </c>
      <c r="I16" s="21" t="s">
        <v>8438</v>
      </c>
    </row>
    <row r="17" spans="1:9" x14ac:dyDescent="0.3">
      <c r="A17" s="19" t="s">
        <v>8426</v>
      </c>
      <c r="B17" s="19">
        <v>82.171447157531247</v>
      </c>
      <c r="C17" s="19">
        <v>5.0344767836456228</v>
      </c>
      <c r="D17" s="19">
        <v>16.321745176075343</v>
      </c>
      <c r="E17" s="19">
        <v>5.4364296326698697E-55</v>
      </c>
      <c r="F17" s="19">
        <v>72.295582526555833</v>
      </c>
      <c r="G17" s="19">
        <v>92.047311788506661</v>
      </c>
      <c r="H17" s="19">
        <v>72.295582526555833</v>
      </c>
      <c r="I17" s="19">
        <v>92.047311788506661</v>
      </c>
    </row>
    <row r="18" spans="1:9" ht="15" thickBot="1" x14ac:dyDescent="0.35">
      <c r="A18" s="20">
        <v>182</v>
      </c>
      <c r="B18" s="20">
        <v>4.8953845128317144E-2</v>
      </c>
      <c r="C18" s="20">
        <v>2.5077684374232981E-2</v>
      </c>
      <c r="D18" s="20">
        <v>1.9520879359426275</v>
      </c>
      <c r="E18" s="20">
        <v>5.1125324302991028E-2</v>
      </c>
      <c r="F18" s="20">
        <v>-2.3971098118409639E-4</v>
      </c>
      <c r="G18" s="20">
        <v>9.8147401237818385E-2</v>
      </c>
      <c r="H18" s="20">
        <v>-2.3971098118409639E-4</v>
      </c>
      <c r="I18" s="20">
        <v>9.8147401237818385E-2</v>
      </c>
    </row>
    <row r="22" spans="1:9" x14ac:dyDescent="0.3">
      <c r="A22" t="s">
        <v>8440</v>
      </c>
      <c r="E22" t="s">
        <v>8444</v>
      </c>
    </row>
    <row r="23" spans="1:9" ht="15" thickBot="1" x14ac:dyDescent="0.35"/>
    <row r="24" spans="1:9" x14ac:dyDescent="0.3">
      <c r="A24" s="21" t="s">
        <v>8441</v>
      </c>
      <c r="B24" s="21" t="s">
        <v>8447</v>
      </c>
      <c r="C24" s="21" t="s">
        <v>8443</v>
      </c>
      <c r="E24" s="21" t="s">
        <v>8445</v>
      </c>
      <c r="F24" s="21">
        <v>63.917582417582416</v>
      </c>
    </row>
    <row r="25" spans="1:9" x14ac:dyDescent="0.3">
      <c r="A25" s="19">
        <v>1</v>
      </c>
      <c r="B25" s="19">
        <v>86.038800922668301</v>
      </c>
      <c r="C25" s="19">
        <v>99.442211735559553</v>
      </c>
      <c r="E25" s="19">
        <v>3.5385704175513094E-2</v>
      </c>
      <c r="F25" s="19">
        <v>0</v>
      </c>
    </row>
    <row r="26" spans="1:9" x14ac:dyDescent="0.3">
      <c r="A26" s="19">
        <v>2</v>
      </c>
      <c r="B26" s="19">
        <v>83.884831737022353</v>
      </c>
      <c r="C26" s="19">
        <v>-68.884831737022353</v>
      </c>
      <c r="E26" s="19">
        <v>0.10615711252653928</v>
      </c>
      <c r="F26" s="19">
        <v>0</v>
      </c>
    </row>
    <row r="27" spans="1:9" x14ac:dyDescent="0.3">
      <c r="A27" s="19">
        <v>3</v>
      </c>
      <c r="B27" s="19">
        <v>89.514523926778821</v>
      </c>
      <c r="C27" s="19">
        <v>-20.247857260112156</v>
      </c>
      <c r="E27" s="19">
        <v>0.17692852087756547</v>
      </c>
      <c r="F27" s="19">
        <v>0</v>
      </c>
    </row>
    <row r="28" spans="1:9" x14ac:dyDescent="0.3">
      <c r="A28" s="19">
        <v>4</v>
      </c>
      <c r="B28" s="19">
        <v>96.074339173973314</v>
      </c>
      <c r="C28" s="19">
        <v>94.475942516167535</v>
      </c>
      <c r="E28" s="19">
        <v>0.24769992922859166</v>
      </c>
      <c r="F28" s="19">
        <v>0</v>
      </c>
    </row>
    <row r="29" spans="1:9" x14ac:dyDescent="0.3">
      <c r="A29" s="19">
        <v>5</v>
      </c>
      <c r="B29" s="19">
        <v>84.472277878562153</v>
      </c>
      <c r="C29" s="19">
        <v>8.9319774405867776</v>
      </c>
      <c r="E29" s="19">
        <v>0.31847133757961787</v>
      </c>
      <c r="F29" s="19">
        <v>0</v>
      </c>
    </row>
    <row r="30" spans="1:9" x14ac:dyDescent="0.3">
      <c r="A30" s="19">
        <v>6</v>
      </c>
      <c r="B30" s="19">
        <v>85.010770174973644</v>
      </c>
      <c r="C30" s="19">
        <v>61.868540169853944</v>
      </c>
      <c r="E30" s="19">
        <v>0.38924274593064401</v>
      </c>
      <c r="F30" s="19">
        <v>0</v>
      </c>
    </row>
    <row r="31" spans="1:9" x14ac:dyDescent="0.3">
      <c r="A31" s="19">
        <v>7</v>
      </c>
      <c r="B31" s="19">
        <v>84.96181632984532</v>
      </c>
      <c r="C31" s="19">
        <v>74.862745073663447</v>
      </c>
      <c r="E31" s="19">
        <v>0.46001415428167025</v>
      </c>
      <c r="F31" s="19">
        <v>0</v>
      </c>
    </row>
    <row r="32" spans="1:9" x14ac:dyDescent="0.3">
      <c r="A32" s="19">
        <v>8</v>
      </c>
      <c r="B32" s="19">
        <v>82.758893299071048</v>
      </c>
      <c r="C32" s="19">
        <v>209.0344400342623</v>
      </c>
      <c r="E32" s="19">
        <v>0.53078556263269638</v>
      </c>
      <c r="F32" s="19">
        <v>0</v>
      </c>
    </row>
    <row r="33" spans="1:6" x14ac:dyDescent="0.3">
      <c r="A33" s="19">
        <v>9</v>
      </c>
      <c r="B33" s="19">
        <v>83.150524060097595</v>
      </c>
      <c r="C33" s="19">
        <v>-51.651024060097598</v>
      </c>
      <c r="E33" s="19">
        <v>0.60155697098372263</v>
      </c>
      <c r="F33" s="19">
        <v>0</v>
      </c>
    </row>
    <row r="34" spans="1:6" x14ac:dyDescent="0.3">
      <c r="A34" s="19">
        <v>10</v>
      </c>
      <c r="B34" s="19">
        <v>83.101570214969271</v>
      </c>
      <c r="C34" s="19">
        <v>75.582640311346509</v>
      </c>
      <c r="E34" s="19">
        <v>0.67232837933474887</v>
      </c>
      <c r="F34" s="19">
        <v>0</v>
      </c>
    </row>
    <row r="35" spans="1:6" x14ac:dyDescent="0.3">
      <c r="A35" s="19">
        <v>11</v>
      </c>
      <c r="B35" s="19">
        <v>85.842985542155034</v>
      </c>
      <c r="C35" s="19">
        <v>-5.5096522088217057</v>
      </c>
      <c r="E35" s="19">
        <v>0.743099787685775</v>
      </c>
      <c r="F35" s="19">
        <v>0</v>
      </c>
    </row>
    <row r="36" spans="1:6" x14ac:dyDescent="0.3">
      <c r="A36" s="19">
        <v>12</v>
      </c>
      <c r="B36" s="19">
        <v>122.65627707864952</v>
      </c>
      <c r="C36" s="19">
        <v>-62.694971153619292</v>
      </c>
      <c r="E36" s="19">
        <v>0.81387119603680114</v>
      </c>
      <c r="F36" s="19">
        <v>0</v>
      </c>
    </row>
    <row r="37" spans="1:6" x14ac:dyDescent="0.3">
      <c r="A37" s="19">
        <v>13</v>
      </c>
      <c r="B37" s="19">
        <v>84.66809325907542</v>
      </c>
      <c r="C37" s="19">
        <v>25.116220466414774</v>
      </c>
      <c r="E37" s="19">
        <v>0.88464260438782738</v>
      </c>
      <c r="F37" s="19">
        <v>0</v>
      </c>
    </row>
    <row r="38" spans="1:6" x14ac:dyDescent="0.3">
      <c r="A38" s="19">
        <v>14</v>
      </c>
      <c r="B38" s="19">
        <v>84.178554807792253</v>
      </c>
      <c r="C38" s="19">
        <v>63.528762265378489</v>
      </c>
      <c r="E38" s="19">
        <v>0.95541401273885362</v>
      </c>
      <c r="F38" s="19">
        <v>0</v>
      </c>
    </row>
    <row r="39" spans="1:6" x14ac:dyDescent="0.3">
      <c r="A39" s="19">
        <v>15</v>
      </c>
      <c r="B39" s="19">
        <v>86.968923980106325</v>
      </c>
      <c r="C39" s="19">
        <v>-65.21382193929</v>
      </c>
      <c r="E39" s="19">
        <v>1.0261854210898798</v>
      </c>
      <c r="F39" s="19">
        <v>0</v>
      </c>
    </row>
    <row r="40" spans="1:6" x14ac:dyDescent="0.3">
      <c r="A40" s="19">
        <v>16</v>
      </c>
      <c r="B40" s="19">
        <v>85.598216316513444</v>
      </c>
      <c r="C40" s="19">
        <v>86.244640826343712</v>
      </c>
      <c r="E40" s="19">
        <v>1.0969568294409058</v>
      </c>
      <c r="F40" s="19">
        <v>0</v>
      </c>
    </row>
    <row r="41" spans="1:6" x14ac:dyDescent="0.3">
      <c r="A41" s="19">
        <v>17</v>
      </c>
      <c r="B41" s="19">
        <v>83.933785582150662</v>
      </c>
      <c r="C41" s="19">
        <v>-41.989341137706219</v>
      </c>
      <c r="E41" s="19">
        <v>1.167728237791932</v>
      </c>
      <c r="F41" s="19">
        <v>0</v>
      </c>
    </row>
    <row r="42" spans="1:6" x14ac:dyDescent="0.3">
      <c r="A42" s="19">
        <v>18</v>
      </c>
      <c r="B42" s="19">
        <v>98.91366219141571</v>
      </c>
      <c r="C42" s="19">
        <v>-5.6495393843981674</v>
      </c>
      <c r="E42" s="19">
        <v>1.2384996461429583</v>
      </c>
      <c r="F42" s="19">
        <v>0</v>
      </c>
    </row>
    <row r="43" spans="1:6" x14ac:dyDescent="0.3">
      <c r="A43" s="19">
        <v>19</v>
      </c>
      <c r="B43" s="19">
        <v>83.248431750354229</v>
      </c>
      <c r="C43" s="19">
        <v>-27.112068113990595</v>
      </c>
      <c r="E43" s="19">
        <v>1.3092710544939845</v>
      </c>
      <c r="F43" s="19">
        <v>0</v>
      </c>
    </row>
    <row r="44" spans="1:6" x14ac:dyDescent="0.3">
      <c r="A44" s="19">
        <v>20</v>
      </c>
      <c r="B44" s="19">
        <v>83.395293285739172</v>
      </c>
      <c r="C44" s="19">
        <v>-3.235293285739175</v>
      </c>
      <c r="E44" s="19">
        <v>1.3800424628450105</v>
      </c>
      <c r="F44" s="19">
        <v>0</v>
      </c>
    </row>
    <row r="45" spans="1:6" x14ac:dyDescent="0.3">
      <c r="A45" s="19">
        <v>21</v>
      </c>
      <c r="B45" s="19">
        <v>87.115785515491282</v>
      </c>
      <c r="C45" s="19">
        <v>112.78520458351862</v>
      </c>
      <c r="E45" s="19">
        <v>1.4508138711960368</v>
      </c>
      <c r="F45" s="19">
        <v>0</v>
      </c>
    </row>
    <row r="46" spans="1:6" x14ac:dyDescent="0.3">
      <c r="A46" s="19">
        <v>22</v>
      </c>
      <c r="B46" s="19">
        <v>82.563077918557781</v>
      </c>
      <c r="C46" s="19">
        <v>-31.313077918557781</v>
      </c>
      <c r="E46" s="19">
        <v>1.521585279547063</v>
      </c>
      <c r="F46" s="19">
        <v>0</v>
      </c>
    </row>
    <row r="47" spans="1:6" x14ac:dyDescent="0.3">
      <c r="A47" s="19">
        <v>23</v>
      </c>
      <c r="B47" s="19">
        <v>83.297385595482538</v>
      </c>
      <c r="C47" s="19">
        <v>19.746092665387025</v>
      </c>
      <c r="E47" s="19">
        <v>1.592356687898089</v>
      </c>
      <c r="F47" s="19">
        <v>0</v>
      </c>
    </row>
    <row r="48" spans="1:6" x14ac:dyDescent="0.3">
      <c r="A48" s="19">
        <v>24</v>
      </c>
      <c r="B48" s="19">
        <v>110.2709542611853</v>
      </c>
      <c r="C48" s="19">
        <v>-43.924804435401313</v>
      </c>
      <c r="E48" s="19">
        <v>1.6631280962491153</v>
      </c>
      <c r="F48" s="19">
        <v>0</v>
      </c>
    </row>
    <row r="49" spans="1:6" x14ac:dyDescent="0.3">
      <c r="A49" s="19">
        <v>25</v>
      </c>
      <c r="B49" s="19">
        <v>82.856800989327681</v>
      </c>
      <c r="C49" s="19">
        <v>-25.713943846470535</v>
      </c>
      <c r="E49" s="19">
        <v>1.7338995046001415</v>
      </c>
      <c r="F49" s="19">
        <v>0</v>
      </c>
    </row>
    <row r="50" spans="1:6" x14ac:dyDescent="0.3">
      <c r="A50" s="19">
        <v>26</v>
      </c>
      <c r="B50" s="19">
        <v>83.101570214969271</v>
      </c>
      <c r="C50" s="19">
        <v>19.003692942925468</v>
      </c>
      <c r="E50" s="19">
        <v>1.8046709129511678</v>
      </c>
      <c r="F50" s="19">
        <v>0</v>
      </c>
    </row>
    <row r="51" spans="1:6" x14ac:dyDescent="0.3">
      <c r="A51" s="19">
        <v>27</v>
      </c>
      <c r="B51" s="19">
        <v>89.514523926778821</v>
      </c>
      <c r="C51" s="19">
        <v>59.452142739887847</v>
      </c>
      <c r="E51" s="19">
        <v>1.875442321302194</v>
      </c>
      <c r="F51" s="19">
        <v>0</v>
      </c>
    </row>
    <row r="52" spans="1:6" x14ac:dyDescent="0.3">
      <c r="A52" s="19">
        <v>28</v>
      </c>
      <c r="B52" s="19">
        <v>85.647170161641768</v>
      </c>
      <c r="C52" s="19">
        <v>83.958463641175129</v>
      </c>
      <c r="E52" s="19">
        <v>1.94621372965322</v>
      </c>
      <c r="F52" s="19">
        <v>0</v>
      </c>
    </row>
    <row r="53" spans="1:6" x14ac:dyDescent="0.3">
      <c r="A53" s="19">
        <v>29</v>
      </c>
      <c r="B53" s="19">
        <v>87.899047037544349</v>
      </c>
      <c r="C53" s="19">
        <v>-56.275115413612724</v>
      </c>
      <c r="E53" s="19">
        <v>2.0169851380042463</v>
      </c>
      <c r="F53" s="19">
        <v>0</v>
      </c>
    </row>
    <row r="54" spans="1:6" x14ac:dyDescent="0.3">
      <c r="A54" s="19">
        <v>30</v>
      </c>
      <c r="B54" s="19">
        <v>84.766000949332053</v>
      </c>
      <c r="C54" s="19">
        <v>-8.3133594398980932</v>
      </c>
      <c r="E54" s="19">
        <v>2.0877565463552727</v>
      </c>
      <c r="F54" s="19">
        <v>0</v>
      </c>
    </row>
    <row r="55" spans="1:6" x14ac:dyDescent="0.3">
      <c r="A55" s="19">
        <v>31</v>
      </c>
      <c r="B55" s="19">
        <v>82.220401002659571</v>
      </c>
      <c r="C55" s="19">
        <v>-69.220401002659571</v>
      </c>
      <c r="E55" s="19">
        <v>2.1585279547062988</v>
      </c>
      <c r="F55" s="19">
        <v>0</v>
      </c>
    </row>
    <row r="56" spans="1:6" x14ac:dyDescent="0.3">
      <c r="A56" s="19">
        <v>32</v>
      </c>
      <c r="B56" s="19">
        <v>86.528339373951468</v>
      </c>
      <c r="C56" s="19">
        <v>233.9210988282957</v>
      </c>
      <c r="E56" s="19">
        <v>2.2292993630573252</v>
      </c>
      <c r="F56" s="19">
        <v>0</v>
      </c>
    </row>
    <row r="57" spans="1:6" x14ac:dyDescent="0.3">
      <c r="A57" s="19">
        <v>33</v>
      </c>
      <c r="B57" s="19">
        <v>85.304493245743544</v>
      </c>
      <c r="C57" s="19">
        <v>-1.5544932457435436</v>
      </c>
      <c r="E57" s="19">
        <v>2.3000707714083513</v>
      </c>
      <c r="F57" s="19">
        <v>0</v>
      </c>
    </row>
    <row r="58" spans="1:6" x14ac:dyDescent="0.3">
      <c r="A58" s="19">
        <v>34</v>
      </c>
      <c r="B58" s="19">
        <v>85.50030862625681</v>
      </c>
      <c r="C58" s="19">
        <v>-35.617955685080339</v>
      </c>
      <c r="E58" s="19">
        <v>2.3708421797593773</v>
      </c>
      <c r="F58" s="19">
        <v>0</v>
      </c>
    </row>
    <row r="59" spans="1:6" x14ac:dyDescent="0.3">
      <c r="A59" s="19">
        <v>35</v>
      </c>
      <c r="B59" s="19">
        <v>83.542154821124129</v>
      </c>
      <c r="C59" s="19">
        <v>-24.077869106838413</v>
      </c>
      <c r="E59" s="19">
        <v>2.4416135881104037</v>
      </c>
      <c r="F59" s="19">
        <v>0</v>
      </c>
    </row>
    <row r="60" spans="1:6" x14ac:dyDescent="0.3">
      <c r="A60" s="19">
        <v>36</v>
      </c>
      <c r="B60" s="19">
        <v>84.325416343177196</v>
      </c>
      <c r="C60" s="19">
        <v>109.5154927477319</v>
      </c>
      <c r="E60" s="19">
        <v>2.5123849964614298</v>
      </c>
      <c r="F60" s="19">
        <v>0</v>
      </c>
    </row>
    <row r="61" spans="1:6" x14ac:dyDescent="0.3">
      <c r="A61" s="19">
        <v>37</v>
      </c>
      <c r="B61" s="19">
        <v>94.55676997499549</v>
      </c>
      <c r="C61" s="19">
        <v>64.957064017099384</v>
      </c>
      <c r="E61" s="19">
        <v>2.5831564048124562</v>
      </c>
      <c r="F61" s="19">
        <v>0</v>
      </c>
    </row>
    <row r="62" spans="1:6" x14ac:dyDescent="0.3">
      <c r="A62" s="19">
        <v>38</v>
      </c>
      <c r="B62" s="19">
        <v>85.402400936000177</v>
      </c>
      <c r="C62" s="19">
        <v>-43.720582754181997</v>
      </c>
      <c r="E62" s="19">
        <v>2.6539278131634823</v>
      </c>
      <c r="F62" s="19">
        <v>0</v>
      </c>
    </row>
    <row r="63" spans="1:6" x14ac:dyDescent="0.3">
      <c r="A63" s="19">
        <v>39</v>
      </c>
      <c r="B63" s="19">
        <v>92.794431550376061</v>
      </c>
      <c r="C63" s="19">
        <v>58.10418596114468</v>
      </c>
      <c r="E63" s="19">
        <v>2.7246992215145083</v>
      </c>
      <c r="F63" s="19">
        <v>0</v>
      </c>
    </row>
    <row r="64" spans="1:6" x14ac:dyDescent="0.3">
      <c r="A64" s="19">
        <v>40</v>
      </c>
      <c r="B64" s="19">
        <v>82.954708679584328</v>
      </c>
      <c r="C64" s="19">
        <v>43.732791320415672</v>
      </c>
      <c r="E64" s="19">
        <v>2.7954706298655347</v>
      </c>
      <c r="F64" s="19">
        <v>0</v>
      </c>
    </row>
    <row r="65" spans="1:6" x14ac:dyDescent="0.3">
      <c r="A65" s="19">
        <v>41</v>
      </c>
      <c r="B65" s="19">
        <v>83.101570214969271</v>
      </c>
      <c r="C65" s="19">
        <v>22.161587679767564</v>
      </c>
      <c r="E65" s="19">
        <v>2.8662420382165608</v>
      </c>
      <c r="F65" s="19">
        <v>0</v>
      </c>
    </row>
    <row r="66" spans="1:6" x14ac:dyDescent="0.3">
      <c r="A66" s="19">
        <v>42</v>
      </c>
      <c r="B66" s="19">
        <v>90.444646984216845</v>
      </c>
      <c r="C66" s="19">
        <v>27.070145915191432</v>
      </c>
      <c r="E66" s="19">
        <v>2.9370134465675868</v>
      </c>
      <c r="F66" s="19">
        <v>0</v>
      </c>
    </row>
    <row r="67" spans="1:6" x14ac:dyDescent="0.3">
      <c r="A67" s="19">
        <v>43</v>
      </c>
      <c r="B67" s="19">
        <v>95.046308426278657</v>
      </c>
      <c r="C67" s="19">
        <v>22.314908303759367</v>
      </c>
      <c r="E67" s="19">
        <v>3.0077848549186132</v>
      </c>
      <c r="F67" s="19">
        <v>0</v>
      </c>
    </row>
    <row r="68" spans="1:6" x14ac:dyDescent="0.3">
      <c r="A68" s="19">
        <v>44</v>
      </c>
      <c r="B68" s="19">
        <v>82.905754834456005</v>
      </c>
      <c r="C68" s="19">
        <v>50.427578498877338</v>
      </c>
      <c r="E68" s="19">
        <v>3.0785562632696393</v>
      </c>
      <c r="F68" s="19">
        <v>0</v>
      </c>
    </row>
    <row r="69" spans="1:6" x14ac:dyDescent="0.3">
      <c r="A69" s="19">
        <v>45</v>
      </c>
      <c r="B69" s="19">
        <v>85.157631710358586</v>
      </c>
      <c r="C69" s="19">
        <v>13.203024027346331</v>
      </c>
      <c r="E69" s="19">
        <v>3.1493276716206653</v>
      </c>
      <c r="F69" s="19">
        <v>0</v>
      </c>
    </row>
    <row r="70" spans="1:6" x14ac:dyDescent="0.3">
      <c r="A70" s="19">
        <v>46</v>
      </c>
      <c r="B70" s="19">
        <v>84.374370188305519</v>
      </c>
      <c r="C70" s="19">
        <v>110.07007425613894</v>
      </c>
      <c r="E70" s="19">
        <v>3.2200990799716918</v>
      </c>
      <c r="F70" s="19">
        <v>0</v>
      </c>
    </row>
    <row r="71" spans="1:6" x14ac:dyDescent="0.3">
      <c r="A71" s="19">
        <v>47</v>
      </c>
      <c r="B71" s="19">
        <v>85.598216316513444</v>
      </c>
      <c r="C71" s="19">
        <v>-8.7332163165134347</v>
      </c>
      <c r="E71" s="19">
        <v>3.2908704883227178</v>
      </c>
      <c r="F71" s="19">
        <v>0</v>
      </c>
    </row>
    <row r="72" spans="1:6" x14ac:dyDescent="0.3">
      <c r="A72" s="19">
        <v>48</v>
      </c>
      <c r="B72" s="19">
        <v>84.031693272407296</v>
      </c>
      <c r="C72" s="19">
        <v>-27.215903798723083</v>
      </c>
      <c r="E72" s="19">
        <v>3.3616418966737442</v>
      </c>
      <c r="F72" s="19">
        <v>0</v>
      </c>
    </row>
    <row r="73" spans="1:6" x14ac:dyDescent="0.3">
      <c r="A73" s="19">
        <v>49</v>
      </c>
      <c r="B73" s="19">
        <v>86.430431683694835</v>
      </c>
      <c r="C73" s="19">
        <v>51.500602799063799</v>
      </c>
      <c r="E73" s="19">
        <v>3.4324133050247703</v>
      </c>
      <c r="F73" s="19">
        <v>0</v>
      </c>
    </row>
    <row r="74" spans="1:6" x14ac:dyDescent="0.3">
      <c r="A74" s="19">
        <v>50</v>
      </c>
      <c r="B74" s="19">
        <v>83.248431750354229</v>
      </c>
      <c r="C74" s="19">
        <v>-55.975704477626955</v>
      </c>
      <c r="E74" s="19">
        <v>3.5031847133757963</v>
      </c>
      <c r="F74" s="19">
        <v>0</v>
      </c>
    </row>
    <row r="75" spans="1:6" x14ac:dyDescent="0.3">
      <c r="A75" s="19">
        <v>51</v>
      </c>
      <c r="B75" s="19">
        <v>87.996954727800983</v>
      </c>
      <c r="C75" s="19">
        <v>30.339179725980529</v>
      </c>
      <c r="E75" s="19">
        <v>3.5739561217268228</v>
      </c>
      <c r="F75" s="19">
        <v>0</v>
      </c>
    </row>
    <row r="76" spans="1:6" x14ac:dyDescent="0.3">
      <c r="A76" s="19">
        <v>52</v>
      </c>
      <c r="B76" s="19">
        <v>84.717047104203743</v>
      </c>
      <c r="C76" s="19">
        <v>138.76372212656548</v>
      </c>
      <c r="E76" s="19">
        <v>3.6447275300778488</v>
      </c>
      <c r="F76" s="19">
        <v>0</v>
      </c>
    </row>
    <row r="77" spans="1:6" x14ac:dyDescent="0.3">
      <c r="A77" s="19">
        <v>53</v>
      </c>
      <c r="B77" s="19">
        <v>87.899047037544349</v>
      </c>
      <c r="C77" s="19">
        <v>-59.787935926433235</v>
      </c>
      <c r="E77" s="19">
        <v>3.7154989384288752</v>
      </c>
      <c r="F77" s="19">
        <v>0</v>
      </c>
    </row>
    <row r="78" spans="1:6" x14ac:dyDescent="0.3">
      <c r="A78" s="19">
        <v>54</v>
      </c>
      <c r="B78" s="19">
        <v>84.717047104203743</v>
      </c>
      <c r="C78" s="19">
        <v>109.51372212656548</v>
      </c>
      <c r="E78" s="19">
        <v>3.7862703467799013</v>
      </c>
      <c r="F78" s="19">
        <v>0</v>
      </c>
    </row>
    <row r="79" spans="1:6" x14ac:dyDescent="0.3">
      <c r="A79" s="19">
        <v>55</v>
      </c>
      <c r="B79" s="19">
        <v>86.381477838566525</v>
      </c>
      <c r="C79" s="19">
        <v>42.572010533526509</v>
      </c>
      <c r="E79" s="19">
        <v>3.8570417551309273</v>
      </c>
      <c r="F79" s="19">
        <v>0</v>
      </c>
    </row>
    <row r="80" spans="1:6" x14ac:dyDescent="0.3">
      <c r="A80" s="19">
        <v>56</v>
      </c>
      <c r="B80" s="19">
        <v>90.689416209858436</v>
      </c>
      <c r="C80" s="19">
        <v>-41.373324255835449</v>
      </c>
      <c r="E80" s="19">
        <v>3.9278131634819538</v>
      </c>
      <c r="F80" s="19">
        <v>0</v>
      </c>
    </row>
    <row r="81" spans="1:6" x14ac:dyDescent="0.3">
      <c r="A81" s="19">
        <v>57</v>
      </c>
      <c r="B81" s="19">
        <v>85.549262471385134</v>
      </c>
      <c r="C81" s="19">
        <v>135.97247665904965</v>
      </c>
      <c r="E81" s="19">
        <v>3.9985845718329798</v>
      </c>
      <c r="F81" s="19">
        <v>0</v>
      </c>
    </row>
    <row r="82" spans="1:6" x14ac:dyDescent="0.3">
      <c r="A82" s="19">
        <v>58</v>
      </c>
      <c r="B82" s="19">
        <v>85.842985542155034</v>
      </c>
      <c r="C82" s="19">
        <v>51.370347791178304</v>
      </c>
      <c r="E82" s="19">
        <v>4.0693559801840058</v>
      </c>
      <c r="F82" s="19">
        <v>0</v>
      </c>
    </row>
    <row r="83" spans="1:6" x14ac:dyDescent="0.3">
      <c r="A83" s="19">
        <v>59</v>
      </c>
      <c r="B83" s="19">
        <v>83.786924046765719</v>
      </c>
      <c r="C83" s="19">
        <v>523.03550019565841</v>
      </c>
      <c r="E83" s="19">
        <v>4.1401273885350323</v>
      </c>
      <c r="F83" s="19">
        <v>0</v>
      </c>
    </row>
    <row r="84" spans="1:6" x14ac:dyDescent="0.3">
      <c r="A84" s="19">
        <v>60</v>
      </c>
      <c r="B84" s="19">
        <v>87.458462431389506</v>
      </c>
      <c r="C84" s="19">
        <v>-44.418369838796913</v>
      </c>
      <c r="E84" s="19">
        <v>4.2108987968860587</v>
      </c>
      <c r="F84" s="19">
        <v>0</v>
      </c>
    </row>
    <row r="85" spans="1:6" x14ac:dyDescent="0.3">
      <c r="A85" s="19">
        <v>61</v>
      </c>
      <c r="B85" s="19">
        <v>83.297385595482538</v>
      </c>
      <c r="C85" s="19">
        <v>239.09391875234354</v>
      </c>
      <c r="E85" s="19">
        <v>4.2816702052370843</v>
      </c>
      <c r="F85" s="19">
        <v>0</v>
      </c>
    </row>
    <row r="86" spans="1:6" x14ac:dyDescent="0.3">
      <c r="A86" s="19">
        <v>62</v>
      </c>
      <c r="B86" s="19">
        <v>84.521231723690477</v>
      </c>
      <c r="C86" s="19">
        <v>12.187101609642852</v>
      </c>
      <c r="E86" s="19">
        <v>4.3524416135881108</v>
      </c>
      <c r="F86" s="19">
        <v>0</v>
      </c>
    </row>
    <row r="87" spans="1:6" x14ac:dyDescent="0.3">
      <c r="A87" s="19">
        <v>63</v>
      </c>
      <c r="B87" s="19">
        <v>85.304493245743544</v>
      </c>
      <c r="C87" s="19">
        <v>-49.829961995743545</v>
      </c>
      <c r="E87" s="19">
        <v>4.4232130219391372</v>
      </c>
      <c r="F87" s="19">
        <v>0</v>
      </c>
    </row>
    <row r="88" spans="1:6" x14ac:dyDescent="0.3">
      <c r="A88" s="19">
        <v>64</v>
      </c>
      <c r="B88" s="19">
        <v>83.346339440610862</v>
      </c>
      <c r="C88" s="19">
        <v>3.3203272260558094</v>
      </c>
      <c r="E88" s="19">
        <v>4.4939844302901628</v>
      </c>
      <c r="F88" s="19">
        <v>0</v>
      </c>
    </row>
    <row r="89" spans="1:6" x14ac:dyDescent="0.3">
      <c r="A89" s="19">
        <v>65</v>
      </c>
      <c r="B89" s="19">
        <v>84.96181632984532</v>
      </c>
      <c r="C89" s="19">
        <v>47.09081524910205</v>
      </c>
      <c r="E89" s="19">
        <v>4.5647558386411893</v>
      </c>
      <c r="F89" s="19">
        <v>0</v>
      </c>
    </row>
    <row r="90" spans="1:6" x14ac:dyDescent="0.3">
      <c r="A90" s="19">
        <v>66</v>
      </c>
      <c r="B90" s="19">
        <v>83.444247130867495</v>
      </c>
      <c r="C90" s="19">
        <v>7.7865220999017311</v>
      </c>
      <c r="E90" s="19">
        <v>4.6355272469922157</v>
      </c>
      <c r="F90" s="19">
        <v>0</v>
      </c>
    </row>
    <row r="91" spans="1:6" x14ac:dyDescent="0.3">
      <c r="A91" s="19">
        <v>67</v>
      </c>
      <c r="B91" s="19">
        <v>83.150524060097595</v>
      </c>
      <c r="C91" s="19">
        <v>33.099475939902405</v>
      </c>
      <c r="E91" s="19">
        <v>4.7062986553432413</v>
      </c>
      <c r="F91" s="19">
        <v>0</v>
      </c>
    </row>
    <row r="92" spans="1:6" x14ac:dyDescent="0.3">
      <c r="A92" s="19">
        <v>68</v>
      </c>
      <c r="B92" s="19">
        <v>83.933785582150662</v>
      </c>
      <c r="C92" s="19">
        <v>-62.739341137706219</v>
      </c>
      <c r="E92" s="19">
        <v>4.7770700636942678</v>
      </c>
      <c r="F92" s="19">
        <v>0</v>
      </c>
    </row>
    <row r="93" spans="1:6" x14ac:dyDescent="0.3">
      <c r="A93" s="19">
        <v>69</v>
      </c>
      <c r="B93" s="19">
        <v>90.885231590371703</v>
      </c>
      <c r="C93" s="19">
        <v>-28.558096758911034</v>
      </c>
      <c r="E93" s="19">
        <v>4.8478414720452943</v>
      </c>
      <c r="F93" s="19">
        <v>0</v>
      </c>
    </row>
    <row r="94" spans="1:6" x14ac:dyDescent="0.3">
      <c r="A94" s="19">
        <v>70</v>
      </c>
      <c r="B94" s="19">
        <v>83.003662524712638</v>
      </c>
      <c r="C94" s="19">
        <v>-45.591897818830283</v>
      </c>
      <c r="E94" s="19">
        <v>4.9186128803963198</v>
      </c>
      <c r="F94" s="19">
        <v>0</v>
      </c>
    </row>
    <row r="95" spans="1:6" x14ac:dyDescent="0.3">
      <c r="A95" s="19">
        <v>71</v>
      </c>
      <c r="B95" s="19">
        <v>83.737970201637395</v>
      </c>
      <c r="C95" s="19">
        <v>-14.019220201637395</v>
      </c>
      <c r="E95" s="19">
        <v>4.9893842887473463</v>
      </c>
      <c r="F95" s="19">
        <v>0</v>
      </c>
    </row>
    <row r="96" spans="1:6" x14ac:dyDescent="0.3">
      <c r="A96" s="19">
        <v>72</v>
      </c>
      <c r="B96" s="19">
        <v>84.178554807792253</v>
      </c>
      <c r="C96" s="19">
        <v>-26.007823100475179</v>
      </c>
      <c r="E96" s="19">
        <v>5.0601556970983728</v>
      </c>
      <c r="F96" s="19">
        <v>0</v>
      </c>
    </row>
    <row r="97" spans="1:6" x14ac:dyDescent="0.3">
      <c r="A97" s="19">
        <v>73</v>
      </c>
      <c r="B97" s="19">
        <v>83.052616369840962</v>
      </c>
      <c r="C97" s="19">
        <v>-33.052616369840962</v>
      </c>
      <c r="E97" s="19">
        <v>5.1309271054493992</v>
      </c>
      <c r="F97" s="19">
        <v>0</v>
      </c>
    </row>
    <row r="98" spans="1:6" x14ac:dyDescent="0.3">
      <c r="A98" s="19">
        <v>74</v>
      </c>
      <c r="B98" s="19">
        <v>83.591108666252438</v>
      </c>
      <c r="C98" s="19">
        <v>-64.120074183493813</v>
      </c>
      <c r="E98" s="19">
        <v>5.2016985138004248</v>
      </c>
      <c r="F98" s="19">
        <v>0</v>
      </c>
    </row>
    <row r="99" spans="1:6" x14ac:dyDescent="0.3">
      <c r="A99" s="19">
        <v>75</v>
      </c>
      <c r="B99" s="19">
        <v>84.472277878562153</v>
      </c>
      <c r="C99" s="19">
        <v>1.485168929948486</v>
      </c>
      <c r="E99" s="19">
        <v>5.2724699221514513</v>
      </c>
      <c r="F99" s="19">
        <v>0</v>
      </c>
    </row>
    <row r="100" spans="1:6" x14ac:dyDescent="0.3">
      <c r="A100" s="19">
        <v>76</v>
      </c>
      <c r="B100" s="19">
        <v>82.905754834456005</v>
      </c>
      <c r="C100" s="19">
        <v>-52.239088167789333</v>
      </c>
      <c r="E100" s="19">
        <v>5.3432413305024777</v>
      </c>
      <c r="F100" s="19">
        <v>0</v>
      </c>
    </row>
    <row r="101" spans="1:6" x14ac:dyDescent="0.3">
      <c r="A101" s="19">
        <v>77</v>
      </c>
      <c r="B101" s="19">
        <v>83.444247130867495</v>
      </c>
      <c r="C101" s="19">
        <v>-23.059631746252109</v>
      </c>
      <c r="E101" s="19">
        <v>5.4140127388535033</v>
      </c>
      <c r="F101" s="19">
        <v>0</v>
      </c>
    </row>
    <row r="102" spans="1:6" x14ac:dyDescent="0.3">
      <c r="A102" s="19">
        <v>78</v>
      </c>
      <c r="B102" s="19">
        <v>83.884831737022353</v>
      </c>
      <c r="C102" s="19">
        <v>-45.284831737022351</v>
      </c>
      <c r="E102" s="19">
        <v>5.4847841472045298</v>
      </c>
      <c r="F102" s="19">
        <v>0</v>
      </c>
    </row>
    <row r="103" spans="1:6" x14ac:dyDescent="0.3">
      <c r="A103" s="19">
        <v>79</v>
      </c>
      <c r="B103" s="19">
        <v>84.178554807792253</v>
      </c>
      <c r="C103" s="19">
        <v>-43.910262124865426</v>
      </c>
      <c r="E103" s="19">
        <v>5.5555555555555562</v>
      </c>
      <c r="F103" s="19">
        <v>0</v>
      </c>
    </row>
    <row r="104" spans="1:6" x14ac:dyDescent="0.3">
      <c r="A104" s="19">
        <v>80</v>
      </c>
      <c r="B104" s="19">
        <v>84.472277878562153</v>
      </c>
      <c r="C104" s="19">
        <v>189.3575093554804</v>
      </c>
      <c r="E104" s="19">
        <v>5.6263269639065818</v>
      </c>
      <c r="F104" s="19">
        <v>0</v>
      </c>
    </row>
    <row r="105" spans="1:6" x14ac:dyDescent="0.3">
      <c r="A105" s="19">
        <v>81</v>
      </c>
      <c r="B105" s="19">
        <v>83.542154821124129</v>
      </c>
      <c r="C105" s="19">
        <v>-30.506440535409844</v>
      </c>
      <c r="E105" s="19">
        <v>5.6970983722576083</v>
      </c>
      <c r="F105" s="19">
        <v>0</v>
      </c>
    </row>
    <row r="106" spans="1:6" x14ac:dyDescent="0.3">
      <c r="A106" s="19">
        <v>82</v>
      </c>
      <c r="B106" s="19">
        <v>87.066831670362959</v>
      </c>
      <c r="C106" s="19">
        <v>-47.061831670362956</v>
      </c>
      <c r="E106" s="19">
        <v>5.7678697806086348</v>
      </c>
      <c r="F106" s="19">
        <v>0</v>
      </c>
    </row>
    <row r="107" spans="1:6" x14ac:dyDescent="0.3">
      <c r="A107" s="19">
        <v>83</v>
      </c>
      <c r="B107" s="19">
        <v>82.807847144199371</v>
      </c>
      <c r="C107" s="19">
        <v>-67.038616374968598</v>
      </c>
      <c r="E107" s="19">
        <v>5.8386411889596603</v>
      </c>
      <c r="F107" s="19">
        <v>0</v>
      </c>
    </row>
    <row r="108" spans="1:6" x14ac:dyDescent="0.3">
      <c r="A108" s="19">
        <v>84</v>
      </c>
      <c r="B108" s="19">
        <v>82.514124073429471</v>
      </c>
      <c r="C108" s="19">
        <v>-11.085552644858041</v>
      </c>
      <c r="E108" s="19">
        <v>5.9094125973106868</v>
      </c>
      <c r="F108" s="19">
        <v>0</v>
      </c>
    </row>
    <row r="109" spans="1:6" x14ac:dyDescent="0.3">
      <c r="A109" s="19">
        <v>85</v>
      </c>
      <c r="B109" s="19">
        <v>83.199477905225905</v>
      </c>
      <c r="C109" s="19">
        <v>-11.485192190940197</v>
      </c>
      <c r="E109" s="19">
        <v>5.9801840056617133</v>
      </c>
      <c r="F109" s="19">
        <v>0</v>
      </c>
    </row>
    <row r="110" spans="1:6" x14ac:dyDescent="0.3">
      <c r="A110" s="19">
        <v>86</v>
      </c>
      <c r="B110" s="19">
        <v>83.003662524712638</v>
      </c>
      <c r="C110" s="19">
        <v>292.76104335764029</v>
      </c>
      <c r="E110" s="19">
        <v>6.0509554140127388</v>
      </c>
      <c r="F110" s="19">
        <v>0</v>
      </c>
    </row>
    <row r="111" spans="1:6" x14ac:dyDescent="0.3">
      <c r="A111" s="19">
        <v>87</v>
      </c>
      <c r="B111" s="19">
        <v>83.395293285739172</v>
      </c>
      <c r="C111" s="19">
        <v>21.204706714260823</v>
      </c>
      <c r="E111" s="19">
        <v>6.1217268223637653</v>
      </c>
      <c r="F111" s="19">
        <v>0</v>
      </c>
    </row>
    <row r="112" spans="1:6" x14ac:dyDescent="0.3">
      <c r="A112" s="19">
        <v>88</v>
      </c>
      <c r="B112" s="19">
        <v>85.108677865230277</v>
      </c>
      <c r="C112" s="19">
        <v>-25.108677865230277</v>
      </c>
      <c r="E112" s="19">
        <v>6.1924982307147918</v>
      </c>
      <c r="F112" s="19">
        <v>0</v>
      </c>
    </row>
    <row r="113" spans="1:6" x14ac:dyDescent="0.3">
      <c r="A113" s="19">
        <v>89</v>
      </c>
      <c r="B113" s="19">
        <v>84.91286248471701</v>
      </c>
      <c r="C113" s="19">
        <v>38.372851800997282</v>
      </c>
      <c r="E113" s="19">
        <v>6.2632696390658174</v>
      </c>
      <c r="F113" s="19">
        <v>0</v>
      </c>
    </row>
    <row r="114" spans="1:6" x14ac:dyDescent="0.3">
      <c r="A114" s="19">
        <v>90</v>
      </c>
      <c r="B114" s="19">
        <v>82.954708679584328</v>
      </c>
      <c r="C114" s="19">
        <v>-51.579708679584328</v>
      </c>
      <c r="E114" s="19">
        <v>6.3340410474168438</v>
      </c>
      <c r="F114" s="19">
        <v>0</v>
      </c>
    </row>
    <row r="115" spans="1:6" x14ac:dyDescent="0.3">
      <c r="A115" s="19">
        <v>91</v>
      </c>
      <c r="B115" s="19">
        <v>84.423324033433829</v>
      </c>
      <c r="C115" s="19">
        <v>-6.1624544682164384</v>
      </c>
      <c r="E115" s="19">
        <v>6.4048124557678703</v>
      </c>
      <c r="F115" s="19">
        <v>0</v>
      </c>
    </row>
    <row r="116" spans="1:6" x14ac:dyDescent="0.3">
      <c r="A116" s="19">
        <v>92</v>
      </c>
      <c r="B116" s="19">
        <v>84.276462498048886</v>
      </c>
      <c r="C116" s="19">
        <v>38.049118897299948</v>
      </c>
      <c r="E116" s="19">
        <v>6.4755838641188967</v>
      </c>
      <c r="F116" s="19">
        <v>0</v>
      </c>
    </row>
    <row r="117" spans="1:6" x14ac:dyDescent="0.3">
      <c r="A117" s="19">
        <v>93</v>
      </c>
      <c r="B117" s="19">
        <v>82.905754834456005</v>
      </c>
      <c r="C117" s="19">
        <v>-9.1724215011226704</v>
      </c>
      <c r="E117" s="19">
        <v>6.5463552724699223</v>
      </c>
      <c r="F117" s="19">
        <v>0</v>
      </c>
    </row>
    <row r="118" spans="1:6" x14ac:dyDescent="0.3">
      <c r="A118" s="19">
        <v>94</v>
      </c>
      <c r="B118" s="19">
        <v>82.758893299071048</v>
      </c>
      <c r="C118" s="19">
        <v>-61.092226632404376</v>
      </c>
      <c r="E118" s="19">
        <v>6.6171266808209488</v>
      </c>
      <c r="F118" s="19">
        <v>0</v>
      </c>
    </row>
    <row r="119" spans="1:6" x14ac:dyDescent="0.3">
      <c r="A119" s="19">
        <v>95</v>
      </c>
      <c r="B119" s="19">
        <v>83.199477905225905</v>
      </c>
      <c r="C119" s="19">
        <v>-61.294716000464</v>
      </c>
      <c r="E119" s="19">
        <v>6.6878980891719753</v>
      </c>
      <c r="F119" s="19">
        <v>0</v>
      </c>
    </row>
    <row r="120" spans="1:6" x14ac:dyDescent="0.3">
      <c r="A120" s="19">
        <v>96</v>
      </c>
      <c r="B120" s="19">
        <v>83.835877891894029</v>
      </c>
      <c r="C120" s="19">
        <v>-33.247642597776384</v>
      </c>
      <c r="E120" s="19">
        <v>6.7586694975230008</v>
      </c>
      <c r="F120" s="19">
        <v>0</v>
      </c>
    </row>
    <row r="121" spans="1:6" x14ac:dyDescent="0.3">
      <c r="A121" s="19">
        <v>97</v>
      </c>
      <c r="B121" s="19">
        <v>82.563077918557781</v>
      </c>
      <c r="C121" s="19">
        <v>-29.438077918557781</v>
      </c>
      <c r="E121" s="19">
        <v>6.8294409058740273</v>
      </c>
      <c r="F121" s="19">
        <v>0</v>
      </c>
    </row>
    <row r="122" spans="1:6" x14ac:dyDescent="0.3">
      <c r="A122" s="19">
        <v>98</v>
      </c>
      <c r="B122" s="19">
        <v>85.108677865230277</v>
      </c>
      <c r="C122" s="19">
        <v>-28.442011198563613</v>
      </c>
      <c r="E122" s="19">
        <v>6.9002123142250538</v>
      </c>
      <c r="F122" s="19">
        <v>0</v>
      </c>
    </row>
    <row r="123" spans="1:6" x14ac:dyDescent="0.3">
      <c r="A123" s="19">
        <v>99</v>
      </c>
      <c r="B123" s="19">
        <v>84.080647117535619</v>
      </c>
      <c r="C123" s="19">
        <v>-43.303980450868956</v>
      </c>
      <c r="E123" s="19">
        <v>6.9709837225760793</v>
      </c>
      <c r="F123" s="19">
        <v>0</v>
      </c>
    </row>
    <row r="124" spans="1:6" x14ac:dyDescent="0.3">
      <c r="A124" s="19">
        <v>100</v>
      </c>
      <c r="B124" s="19">
        <v>83.444247130867495</v>
      </c>
      <c r="C124" s="19">
        <v>108.86344517682483</v>
      </c>
      <c r="E124" s="19">
        <v>7.0417551309271058</v>
      </c>
      <c r="F124" s="19">
        <v>0</v>
      </c>
    </row>
    <row r="125" spans="1:6" x14ac:dyDescent="0.3">
      <c r="A125" s="19">
        <v>101</v>
      </c>
      <c r="B125" s="19">
        <v>83.884831737022353</v>
      </c>
      <c r="C125" s="19">
        <v>16.115168262977647</v>
      </c>
      <c r="E125" s="19">
        <v>7.1125265392781323</v>
      </c>
      <c r="F125" s="19">
        <v>0</v>
      </c>
    </row>
    <row r="126" spans="1:6" x14ac:dyDescent="0.3">
      <c r="A126" s="19">
        <v>102</v>
      </c>
      <c r="B126" s="19">
        <v>85.353447090871867</v>
      </c>
      <c r="C126" s="19">
        <v>32.569629832205052</v>
      </c>
      <c r="E126" s="19">
        <v>7.1832979476291579</v>
      </c>
      <c r="F126" s="19">
        <v>0</v>
      </c>
    </row>
    <row r="127" spans="1:6" x14ac:dyDescent="0.3">
      <c r="A127" s="19">
        <v>103</v>
      </c>
      <c r="B127" s="19">
        <v>84.570185568818786</v>
      </c>
      <c r="C127" s="19">
        <v>-56.672226385145322</v>
      </c>
      <c r="E127" s="19">
        <v>7.2540693559801843</v>
      </c>
      <c r="F127" s="19">
        <v>0</v>
      </c>
    </row>
    <row r="128" spans="1:6" x14ac:dyDescent="0.3">
      <c r="A128" s="19">
        <v>104</v>
      </c>
      <c r="B128" s="19">
        <v>82.660985608814414</v>
      </c>
      <c r="C128" s="19">
        <v>-22.660985608814414</v>
      </c>
      <c r="E128" s="19">
        <v>7.3248407643312108</v>
      </c>
      <c r="F128" s="19">
        <v>0</v>
      </c>
    </row>
    <row r="129" spans="1:6" x14ac:dyDescent="0.3">
      <c r="A129" s="19">
        <v>105</v>
      </c>
      <c r="B129" s="19">
        <v>85.108677865230277</v>
      </c>
      <c r="C129" s="19">
        <v>-45.725344531896944</v>
      </c>
      <c r="E129" s="19">
        <v>7.3956121726822373</v>
      </c>
      <c r="F129" s="19">
        <v>0</v>
      </c>
    </row>
    <row r="130" spans="1:6" x14ac:dyDescent="0.3">
      <c r="A130" s="19">
        <v>106</v>
      </c>
      <c r="B130" s="19">
        <v>83.493200975995805</v>
      </c>
      <c r="C130" s="19">
        <v>102.61791013511531</v>
      </c>
      <c r="E130" s="19">
        <v>7.4663835810332628</v>
      </c>
      <c r="F130" s="19">
        <v>0</v>
      </c>
    </row>
    <row r="131" spans="1:6" x14ac:dyDescent="0.3">
      <c r="A131" s="19">
        <v>107</v>
      </c>
      <c r="B131" s="19">
        <v>85.549262471385134</v>
      </c>
      <c r="C131" s="19">
        <v>25.827549122817771</v>
      </c>
      <c r="E131" s="19">
        <v>7.5371549893842893</v>
      </c>
      <c r="F131" s="19">
        <v>0</v>
      </c>
    </row>
    <row r="132" spans="1:6" x14ac:dyDescent="0.3">
      <c r="A132" s="19">
        <v>108</v>
      </c>
      <c r="B132" s="19">
        <v>84.472277878562153</v>
      </c>
      <c r="C132" s="19">
        <v>-5.748873623243</v>
      </c>
      <c r="E132" s="19">
        <v>7.6079263977353158</v>
      </c>
      <c r="F132" s="19">
        <v>0</v>
      </c>
    </row>
    <row r="133" spans="1:6" x14ac:dyDescent="0.3">
      <c r="A133" s="19">
        <v>109</v>
      </c>
      <c r="B133" s="19">
        <v>84.472277878562153</v>
      </c>
      <c r="C133" s="19">
        <v>-37.770150218987688</v>
      </c>
      <c r="E133" s="19">
        <v>7.6786978060863413</v>
      </c>
      <c r="F133" s="19">
        <v>0</v>
      </c>
    </row>
    <row r="134" spans="1:6" x14ac:dyDescent="0.3">
      <c r="A134" s="19">
        <v>110</v>
      </c>
      <c r="B134" s="19">
        <v>83.444247130867495</v>
      </c>
      <c r="C134" s="19">
        <v>-18.059631746252109</v>
      </c>
      <c r="E134" s="19">
        <v>7.7494692144373678</v>
      </c>
      <c r="F134" s="19">
        <v>0</v>
      </c>
    </row>
    <row r="135" spans="1:6" x14ac:dyDescent="0.3">
      <c r="A135" s="19">
        <v>111</v>
      </c>
      <c r="B135" s="19">
        <v>84.766000949332053</v>
      </c>
      <c r="C135" s="19">
        <v>17.309470748781152</v>
      </c>
      <c r="E135" s="19">
        <v>7.8202406227883943</v>
      </c>
      <c r="F135" s="19">
        <v>0</v>
      </c>
    </row>
    <row r="136" spans="1:6" x14ac:dyDescent="0.3">
      <c r="A136" s="19">
        <v>112</v>
      </c>
      <c r="B136" s="19">
        <v>86.136708612924934</v>
      </c>
      <c r="C136" s="19">
        <v>-21.939177748727403</v>
      </c>
      <c r="E136" s="19">
        <v>7.8910120311394198</v>
      </c>
      <c r="F136" s="19">
        <v>0</v>
      </c>
    </row>
    <row r="137" spans="1:6" x14ac:dyDescent="0.3">
      <c r="A137" s="19">
        <v>113</v>
      </c>
      <c r="B137" s="19">
        <v>85.989847077539991</v>
      </c>
      <c r="C137" s="19">
        <v>4.3947683070753953</v>
      </c>
      <c r="E137" s="19">
        <v>7.9617834394904463</v>
      </c>
      <c r="F137" s="19">
        <v>0</v>
      </c>
    </row>
    <row r="138" spans="1:6" x14ac:dyDescent="0.3">
      <c r="A138" s="19">
        <v>114</v>
      </c>
      <c r="B138" s="19">
        <v>83.884831737022353</v>
      </c>
      <c r="C138" s="19">
        <v>4.6865968344062168</v>
      </c>
      <c r="E138" s="19">
        <v>8.0325548478414728</v>
      </c>
      <c r="F138" s="19">
        <v>0</v>
      </c>
    </row>
    <row r="139" spans="1:6" x14ac:dyDescent="0.3">
      <c r="A139" s="19">
        <v>115</v>
      </c>
      <c r="B139" s="19">
        <v>83.248431750354229</v>
      </c>
      <c r="C139" s="19">
        <v>-54.521159023081502</v>
      </c>
      <c r="E139" s="19">
        <v>8.1033262561924975</v>
      </c>
      <c r="F139" s="19">
        <v>0</v>
      </c>
    </row>
    <row r="140" spans="1:6" x14ac:dyDescent="0.3">
      <c r="A140" s="19">
        <v>116</v>
      </c>
      <c r="B140" s="19">
        <v>84.96181632984532</v>
      </c>
      <c r="C140" s="19">
        <v>-15.172342645634799</v>
      </c>
      <c r="E140" s="19">
        <v>8.1740976645435239</v>
      </c>
      <c r="F140" s="19">
        <v>0</v>
      </c>
    </row>
    <row r="141" spans="1:6" x14ac:dyDescent="0.3">
      <c r="A141" s="19">
        <v>117</v>
      </c>
      <c r="B141" s="19">
        <v>83.493200975995805</v>
      </c>
      <c r="C141" s="19">
        <v>83.996428653633828</v>
      </c>
      <c r="E141" s="19">
        <v>8.2448690728945504</v>
      </c>
      <c r="F141" s="19">
        <v>0</v>
      </c>
    </row>
    <row r="142" spans="1:6" x14ac:dyDescent="0.3">
      <c r="A142" s="19">
        <v>118</v>
      </c>
      <c r="B142" s="19">
        <v>84.080647117535619</v>
      </c>
      <c r="C142" s="19">
        <v>60.831660574772059</v>
      </c>
      <c r="E142" s="19">
        <v>8.3156404812455769</v>
      </c>
      <c r="F142" s="19">
        <v>0</v>
      </c>
    </row>
    <row r="143" spans="1:6" x14ac:dyDescent="0.3">
      <c r="A143" s="19">
        <v>119</v>
      </c>
      <c r="B143" s="19">
        <v>83.982739427278986</v>
      </c>
      <c r="C143" s="19">
        <v>7.8578011132615586</v>
      </c>
      <c r="E143" s="19">
        <v>8.3864118895966033</v>
      </c>
      <c r="F143" s="19">
        <v>0</v>
      </c>
    </row>
    <row r="144" spans="1:6" x14ac:dyDescent="0.3">
      <c r="A144" s="19">
        <v>120</v>
      </c>
      <c r="B144" s="19">
        <v>82.220401002659571</v>
      </c>
      <c r="C144" s="19">
        <v>-72.220401002659571</v>
      </c>
      <c r="E144" s="19">
        <v>8.457183297947628</v>
      </c>
      <c r="F144" s="19">
        <v>0</v>
      </c>
    </row>
    <row r="145" spans="1:6" x14ac:dyDescent="0.3">
      <c r="A145" s="19">
        <v>121</v>
      </c>
      <c r="B145" s="19">
        <v>82.220401002659571</v>
      </c>
      <c r="C145" s="19">
        <v>-81.220401002659571</v>
      </c>
      <c r="E145" s="19">
        <v>8.5279547062986545</v>
      </c>
      <c r="F145" s="19">
        <v>0</v>
      </c>
    </row>
    <row r="146" spans="1:6" x14ac:dyDescent="0.3">
      <c r="A146" s="19">
        <v>122</v>
      </c>
      <c r="B146" s="19">
        <v>82.171447157531247</v>
      </c>
      <c r="C146" s="19">
        <v>-82.171447157531247</v>
      </c>
      <c r="E146" s="19">
        <v>8.598726114649681</v>
      </c>
      <c r="F146" s="19">
        <v>0</v>
      </c>
    </row>
    <row r="147" spans="1:6" x14ac:dyDescent="0.3">
      <c r="A147" s="19">
        <v>123</v>
      </c>
      <c r="B147" s="19">
        <v>82.465170228301147</v>
      </c>
      <c r="C147" s="19">
        <v>-57.298503561634476</v>
      </c>
      <c r="E147" s="19">
        <v>8.6694975230007074</v>
      </c>
      <c r="F147" s="19">
        <v>0</v>
      </c>
    </row>
    <row r="148" spans="1:6" x14ac:dyDescent="0.3">
      <c r="A148" s="19">
        <v>124</v>
      </c>
      <c r="B148" s="19">
        <v>82.171447157531247</v>
      </c>
      <c r="C148" s="19">
        <v>-82.171447157531247</v>
      </c>
      <c r="E148" s="19">
        <v>8.7402689313517339</v>
      </c>
      <c r="F148" s="19">
        <v>0</v>
      </c>
    </row>
    <row r="149" spans="1:6" x14ac:dyDescent="0.3">
      <c r="A149" s="19">
        <v>125</v>
      </c>
      <c r="B149" s="19">
        <v>82.465170228301147</v>
      </c>
      <c r="C149" s="19">
        <v>-70.798503561634476</v>
      </c>
      <c r="E149" s="19">
        <v>8.8110403397027603</v>
      </c>
      <c r="F149" s="19">
        <v>0</v>
      </c>
    </row>
    <row r="150" spans="1:6" x14ac:dyDescent="0.3">
      <c r="A150" s="19">
        <v>126</v>
      </c>
      <c r="B150" s="19">
        <v>82.807847144199371</v>
      </c>
      <c r="C150" s="19">
        <v>23.884460548108322</v>
      </c>
      <c r="E150" s="19">
        <v>8.881811748053785</v>
      </c>
      <c r="F150" s="19">
        <v>0</v>
      </c>
    </row>
    <row r="151" spans="1:6" x14ac:dyDescent="0.3">
      <c r="A151" s="19">
        <v>127</v>
      </c>
      <c r="B151" s="19">
        <v>82.367262538044514</v>
      </c>
      <c r="C151" s="19">
        <v>-34.867262538044514</v>
      </c>
      <c r="E151" s="19">
        <v>8.9525831564048115</v>
      </c>
      <c r="F151" s="19">
        <v>0</v>
      </c>
    </row>
    <row r="152" spans="1:6" x14ac:dyDescent="0.3">
      <c r="A152" s="19">
        <v>128</v>
      </c>
      <c r="B152" s="19">
        <v>82.465170228301147</v>
      </c>
      <c r="C152" s="19">
        <v>228.70149643836555</v>
      </c>
      <c r="E152" s="19">
        <v>9.023354564755838</v>
      </c>
      <c r="F152" s="19">
        <v>0</v>
      </c>
    </row>
    <row r="153" spans="1:6" x14ac:dyDescent="0.3">
      <c r="A153" s="19">
        <v>129</v>
      </c>
      <c r="B153" s="19">
        <v>82.171447157531247</v>
      </c>
      <c r="C153" s="19">
        <v>-82.171447157531247</v>
      </c>
      <c r="E153" s="19">
        <v>9.0941259731068644</v>
      </c>
      <c r="F153" s="19">
        <v>0</v>
      </c>
    </row>
    <row r="154" spans="1:6" x14ac:dyDescent="0.3">
      <c r="A154" s="19">
        <v>130</v>
      </c>
      <c r="B154" s="19">
        <v>82.171447157531247</v>
      </c>
      <c r="C154" s="19">
        <v>-82.171447157531247</v>
      </c>
      <c r="E154" s="19">
        <v>9.1648973814578909</v>
      </c>
      <c r="F154" s="19">
        <v>0</v>
      </c>
    </row>
    <row r="155" spans="1:6" x14ac:dyDescent="0.3">
      <c r="A155" s="19">
        <v>131</v>
      </c>
      <c r="B155" s="19">
        <v>82.171447157531247</v>
      </c>
      <c r="C155" s="19">
        <v>-82.171447157531247</v>
      </c>
      <c r="E155" s="19">
        <v>9.2356687898089174</v>
      </c>
      <c r="F155" s="19">
        <v>0</v>
      </c>
    </row>
    <row r="156" spans="1:6" x14ac:dyDescent="0.3">
      <c r="A156" s="19">
        <v>132</v>
      </c>
      <c r="B156" s="19">
        <v>86.136708612924934</v>
      </c>
      <c r="C156" s="19">
        <v>8.3694642265812433</v>
      </c>
      <c r="E156" s="19">
        <v>9.3064401981599438</v>
      </c>
      <c r="F156" s="19">
        <v>0</v>
      </c>
    </row>
    <row r="157" spans="1:6" x14ac:dyDescent="0.3">
      <c r="A157" s="19">
        <v>133</v>
      </c>
      <c r="B157" s="19">
        <v>82.171447157531247</v>
      </c>
      <c r="C157" s="19">
        <v>-82.171447157531247</v>
      </c>
      <c r="E157" s="19">
        <v>9.3772116065109685</v>
      </c>
      <c r="F157" s="19">
        <v>0</v>
      </c>
    </row>
    <row r="158" spans="1:6" x14ac:dyDescent="0.3">
      <c r="A158" s="19">
        <v>134</v>
      </c>
      <c r="B158" s="19">
        <v>82.171447157531247</v>
      </c>
      <c r="C158" s="19">
        <v>-82.171447157531247</v>
      </c>
      <c r="E158" s="19">
        <v>9.447983014861995</v>
      </c>
      <c r="F158" s="19">
        <v>0</v>
      </c>
    </row>
    <row r="159" spans="1:6" x14ac:dyDescent="0.3">
      <c r="A159" s="19">
        <v>135</v>
      </c>
      <c r="B159" s="19">
        <v>82.416216383172838</v>
      </c>
      <c r="C159" s="19">
        <v>-1.8162163831728435</v>
      </c>
      <c r="E159" s="19">
        <v>9.5187544232130215</v>
      </c>
      <c r="F159" s="19">
        <v>0</v>
      </c>
    </row>
    <row r="160" spans="1:6" x14ac:dyDescent="0.3">
      <c r="A160" s="19">
        <v>136</v>
      </c>
      <c r="B160" s="19">
        <v>82.171447157531247</v>
      </c>
      <c r="C160" s="19">
        <v>-82.171447157531247</v>
      </c>
      <c r="E160" s="19">
        <v>9.5895258315640479</v>
      </c>
      <c r="F160" s="19">
        <v>0</v>
      </c>
    </row>
    <row r="161" spans="1:6" x14ac:dyDescent="0.3">
      <c r="A161" s="19">
        <v>137</v>
      </c>
      <c r="B161" s="19">
        <v>82.171447157531247</v>
      </c>
      <c r="C161" s="19">
        <v>-82.171447157531247</v>
      </c>
      <c r="E161" s="19">
        <v>9.6602972399150744</v>
      </c>
      <c r="F161" s="19">
        <v>0</v>
      </c>
    </row>
    <row r="162" spans="1:6" x14ac:dyDescent="0.3">
      <c r="A162" s="19">
        <v>138</v>
      </c>
      <c r="B162" s="19">
        <v>85.010770174973644</v>
      </c>
      <c r="C162" s="19">
        <v>-3.7693908646288179</v>
      </c>
      <c r="E162" s="19">
        <v>9.7310686482661009</v>
      </c>
      <c r="F162" s="19">
        <v>0</v>
      </c>
    </row>
    <row r="163" spans="1:6" x14ac:dyDescent="0.3">
      <c r="A163" s="19">
        <v>139</v>
      </c>
      <c r="B163" s="19">
        <v>82.220401002659571</v>
      </c>
      <c r="C163" s="19">
        <v>417.77959899734043</v>
      </c>
      <c r="E163" s="19">
        <v>9.8018400566171255</v>
      </c>
      <c r="F163" s="19">
        <v>0</v>
      </c>
    </row>
    <row r="164" spans="1:6" x14ac:dyDescent="0.3">
      <c r="A164" s="19">
        <v>140</v>
      </c>
      <c r="B164" s="19">
        <v>82.171447157531247</v>
      </c>
      <c r="C164" s="19">
        <v>-82.171447157531247</v>
      </c>
      <c r="E164" s="19">
        <v>9.872611464968152</v>
      </c>
      <c r="F164" s="19">
        <v>0</v>
      </c>
    </row>
    <row r="165" spans="1:6" x14ac:dyDescent="0.3">
      <c r="A165" s="19">
        <v>141</v>
      </c>
      <c r="B165" s="19">
        <v>83.542154821124129</v>
      </c>
      <c r="C165" s="19">
        <v>-37.363583392552698</v>
      </c>
      <c r="E165" s="19">
        <v>9.9433828733191785</v>
      </c>
      <c r="F165" s="19">
        <v>0</v>
      </c>
    </row>
    <row r="166" spans="1:6" x14ac:dyDescent="0.3">
      <c r="A166" s="19">
        <v>142</v>
      </c>
      <c r="B166" s="19">
        <v>82.220401002659571</v>
      </c>
      <c r="C166" s="19">
        <v>-72.220401002659571</v>
      </c>
      <c r="E166" s="19">
        <v>10.014154281670205</v>
      </c>
      <c r="F166" s="19">
        <v>0</v>
      </c>
    </row>
    <row r="167" spans="1:6" x14ac:dyDescent="0.3">
      <c r="A167" s="19">
        <v>143</v>
      </c>
      <c r="B167" s="19">
        <v>82.171447157531247</v>
      </c>
      <c r="C167" s="19">
        <v>-82.171447157531247</v>
      </c>
      <c r="E167" s="19">
        <v>10.084925690021231</v>
      </c>
      <c r="F167" s="19">
        <v>0</v>
      </c>
    </row>
    <row r="168" spans="1:6" x14ac:dyDescent="0.3">
      <c r="A168" s="19">
        <v>144</v>
      </c>
      <c r="B168" s="19">
        <v>83.982739427278986</v>
      </c>
      <c r="C168" s="19">
        <v>-28.036793481333042</v>
      </c>
      <c r="E168" s="19">
        <v>10.155697098372258</v>
      </c>
      <c r="F168" s="19">
        <v>0</v>
      </c>
    </row>
    <row r="169" spans="1:6" x14ac:dyDescent="0.3">
      <c r="A169" s="19">
        <v>145</v>
      </c>
      <c r="B169" s="19">
        <v>82.612031763686105</v>
      </c>
      <c r="C169" s="19">
        <v>-45.056476208130547</v>
      </c>
      <c r="E169" s="19">
        <v>10.226468506723284</v>
      </c>
      <c r="F169" s="19">
        <v>0</v>
      </c>
    </row>
    <row r="170" spans="1:6" x14ac:dyDescent="0.3">
      <c r="A170" s="19">
        <v>146</v>
      </c>
      <c r="B170" s="19">
        <v>82.318308692916204</v>
      </c>
      <c r="C170" s="19">
        <v>-43.984975359582869</v>
      </c>
      <c r="E170" s="19">
        <v>10.297239915074309</v>
      </c>
      <c r="F170" s="19">
        <v>0</v>
      </c>
    </row>
    <row r="171" spans="1:6" x14ac:dyDescent="0.3">
      <c r="A171" s="19">
        <v>147</v>
      </c>
      <c r="B171" s="19">
        <v>82.171447157531247</v>
      </c>
      <c r="C171" s="19">
        <v>-82.171447157531247</v>
      </c>
      <c r="E171" s="19">
        <v>10.368011323425335</v>
      </c>
      <c r="F171" s="19">
        <v>0</v>
      </c>
    </row>
    <row r="172" spans="1:6" x14ac:dyDescent="0.3">
      <c r="A172" s="19">
        <v>148</v>
      </c>
      <c r="B172" s="19">
        <v>82.269354847787881</v>
      </c>
      <c r="C172" s="19">
        <v>-62.269354847787881</v>
      </c>
      <c r="E172" s="19">
        <v>10.438782731776362</v>
      </c>
      <c r="F172" s="19">
        <v>0</v>
      </c>
    </row>
    <row r="173" spans="1:6" x14ac:dyDescent="0.3">
      <c r="A173" s="19">
        <v>149</v>
      </c>
      <c r="B173" s="19">
        <v>82.465170228301147</v>
      </c>
      <c r="C173" s="19">
        <v>-67.131836894967819</v>
      </c>
      <c r="E173" s="19">
        <v>10.509554140127388</v>
      </c>
      <c r="F173" s="19">
        <v>0</v>
      </c>
    </row>
    <row r="174" spans="1:6" x14ac:dyDescent="0.3">
      <c r="A174" s="19">
        <v>150</v>
      </c>
      <c r="B174" s="19">
        <v>85.451354781128501</v>
      </c>
      <c r="C174" s="19">
        <v>363.98148103976706</v>
      </c>
      <c r="E174" s="19">
        <v>10.580325548478415</v>
      </c>
      <c r="F174" s="19">
        <v>0</v>
      </c>
    </row>
    <row r="175" spans="1:6" x14ac:dyDescent="0.3">
      <c r="A175" s="19">
        <v>151</v>
      </c>
      <c r="B175" s="19">
        <v>82.416216383172838</v>
      </c>
      <c r="C175" s="19">
        <v>-54.416216383172838</v>
      </c>
      <c r="E175" s="19">
        <v>10.651096956829441</v>
      </c>
      <c r="F175" s="19">
        <v>0</v>
      </c>
    </row>
    <row r="176" spans="1:6" x14ac:dyDescent="0.3">
      <c r="A176" s="19">
        <v>152</v>
      </c>
      <c r="B176" s="19">
        <v>82.269354847787881</v>
      </c>
      <c r="C176" s="19">
        <v>-67.269354847787881</v>
      </c>
      <c r="E176" s="19">
        <v>10.721868365180466</v>
      </c>
      <c r="F176" s="19">
        <v>0</v>
      </c>
    </row>
    <row r="177" spans="1:6" x14ac:dyDescent="0.3">
      <c r="A177" s="19">
        <v>153</v>
      </c>
      <c r="B177" s="19">
        <v>82.660985608814414</v>
      </c>
      <c r="C177" s="19">
        <v>-46.760985608814416</v>
      </c>
      <c r="E177" s="19">
        <v>10.792639773531493</v>
      </c>
      <c r="F177" s="19">
        <v>0</v>
      </c>
    </row>
    <row r="178" spans="1:6" x14ac:dyDescent="0.3">
      <c r="A178" s="19">
        <v>154</v>
      </c>
      <c r="B178" s="19">
        <v>82.318308692916204</v>
      </c>
      <c r="C178" s="19">
        <v>-68.984975359582876</v>
      </c>
      <c r="E178" s="19">
        <v>10.863411181882519</v>
      </c>
      <c r="F178" s="19">
        <v>0</v>
      </c>
    </row>
    <row r="179" spans="1:6" x14ac:dyDescent="0.3">
      <c r="A179" s="19">
        <v>155</v>
      </c>
      <c r="B179" s="19">
        <v>82.367262538044514</v>
      </c>
      <c r="C179" s="19">
        <v>-62.117262538044514</v>
      </c>
      <c r="E179" s="19">
        <v>10.934182590233545</v>
      </c>
      <c r="F179" s="19">
        <v>0</v>
      </c>
    </row>
    <row r="180" spans="1:6" x14ac:dyDescent="0.3">
      <c r="A180" s="19">
        <v>156</v>
      </c>
      <c r="B180" s="19">
        <v>82.905754834456005</v>
      </c>
      <c r="C180" s="19">
        <v>36.094245165543995</v>
      </c>
      <c r="E180" s="19">
        <v>11.004953998584572</v>
      </c>
      <c r="F180" s="19">
        <v>0</v>
      </c>
    </row>
    <row r="181" spans="1:6" x14ac:dyDescent="0.3">
      <c r="A181" s="19">
        <v>157</v>
      </c>
      <c r="B181" s="19">
        <v>82.269354847787881</v>
      </c>
      <c r="C181" s="19">
        <v>-78.269354847787881</v>
      </c>
      <c r="E181" s="19">
        <v>11.075725406935598</v>
      </c>
      <c r="F181" s="19">
        <v>0</v>
      </c>
    </row>
    <row r="182" spans="1:6" x14ac:dyDescent="0.3">
      <c r="A182" s="19">
        <v>158</v>
      </c>
      <c r="B182" s="19">
        <v>82.171447157531247</v>
      </c>
      <c r="C182" s="19">
        <v>-82.171447157531247</v>
      </c>
      <c r="E182" s="19">
        <v>11.146496815286623</v>
      </c>
      <c r="F182" s="19">
        <v>0</v>
      </c>
    </row>
    <row r="183" spans="1:6" x14ac:dyDescent="0.3">
      <c r="A183" s="19">
        <v>159</v>
      </c>
      <c r="B183" s="19">
        <v>82.220401002659571</v>
      </c>
      <c r="C183" s="19">
        <v>-72.220401002659571</v>
      </c>
      <c r="E183" s="19">
        <v>11.21726822363765</v>
      </c>
      <c r="F183" s="19">
        <v>0</v>
      </c>
    </row>
    <row r="184" spans="1:6" x14ac:dyDescent="0.3">
      <c r="A184" s="19">
        <v>160</v>
      </c>
      <c r="B184" s="19">
        <v>82.171447157531247</v>
      </c>
      <c r="C184" s="19">
        <v>-82.171447157531247</v>
      </c>
      <c r="E184" s="19">
        <v>11.288039631988676</v>
      </c>
      <c r="F184" s="19">
        <v>0</v>
      </c>
    </row>
    <row r="185" spans="1:6" x14ac:dyDescent="0.3">
      <c r="A185" s="19">
        <v>161</v>
      </c>
      <c r="B185" s="19">
        <v>82.220401002659571</v>
      </c>
      <c r="C185" s="19">
        <v>-77.220401002659571</v>
      </c>
      <c r="E185" s="19">
        <v>11.358811040339702</v>
      </c>
      <c r="F185" s="19">
        <v>0</v>
      </c>
    </row>
    <row r="186" spans="1:6" x14ac:dyDescent="0.3">
      <c r="A186" s="19">
        <v>162</v>
      </c>
      <c r="B186" s="19">
        <v>82.660985608814414</v>
      </c>
      <c r="C186" s="19">
        <v>-39.160985608814414</v>
      </c>
      <c r="E186" s="19">
        <v>11.429582448690729</v>
      </c>
      <c r="F186" s="19">
        <v>0</v>
      </c>
    </row>
    <row r="187" spans="1:6" x14ac:dyDescent="0.3">
      <c r="A187" s="19">
        <v>163</v>
      </c>
      <c r="B187" s="19">
        <v>82.171447157531247</v>
      </c>
      <c r="C187" s="19">
        <v>-82.171447157531247</v>
      </c>
      <c r="E187" s="19">
        <v>11.500353857041755</v>
      </c>
      <c r="F187" s="19">
        <v>0</v>
      </c>
    </row>
    <row r="188" spans="1:6" x14ac:dyDescent="0.3">
      <c r="A188" s="19">
        <v>164</v>
      </c>
      <c r="B188" s="19">
        <v>82.514124073429471</v>
      </c>
      <c r="C188" s="19">
        <v>8.9144473551419594</v>
      </c>
      <c r="E188" s="19">
        <v>11.571125265392782</v>
      </c>
      <c r="F188" s="19">
        <v>0</v>
      </c>
    </row>
    <row r="189" spans="1:6" x14ac:dyDescent="0.3">
      <c r="A189" s="19">
        <v>165</v>
      </c>
      <c r="B189" s="19">
        <v>82.171447157531247</v>
      </c>
      <c r="C189" s="19">
        <v>-82.171447157531247</v>
      </c>
      <c r="E189" s="19">
        <v>11.641896673743807</v>
      </c>
      <c r="F189" s="19">
        <v>0</v>
      </c>
    </row>
    <row r="190" spans="1:6" x14ac:dyDescent="0.3">
      <c r="A190" s="19">
        <v>166</v>
      </c>
      <c r="B190" s="19">
        <v>82.220401002659571</v>
      </c>
      <c r="C190" s="19">
        <v>2917.7795989973406</v>
      </c>
      <c r="E190" s="19">
        <v>11.712668082094833</v>
      </c>
      <c r="F190" s="19">
        <v>0</v>
      </c>
    </row>
    <row r="191" spans="1:6" x14ac:dyDescent="0.3">
      <c r="A191" s="19">
        <v>167</v>
      </c>
      <c r="B191" s="19">
        <v>82.269354847787881</v>
      </c>
      <c r="C191" s="19">
        <v>-76.769354847787881</v>
      </c>
      <c r="E191" s="19">
        <v>11.783439490445859</v>
      </c>
      <c r="F191" s="19">
        <v>0</v>
      </c>
    </row>
    <row r="192" spans="1:6" x14ac:dyDescent="0.3">
      <c r="A192" s="19">
        <v>168</v>
      </c>
      <c r="B192" s="19">
        <v>82.318308692916204</v>
      </c>
      <c r="C192" s="19">
        <v>26.015024640417124</v>
      </c>
      <c r="E192" s="19">
        <v>11.854210898796886</v>
      </c>
      <c r="F192" s="19">
        <v>0</v>
      </c>
    </row>
    <row r="193" spans="1:6" x14ac:dyDescent="0.3">
      <c r="A193" s="19">
        <v>169</v>
      </c>
      <c r="B193" s="19">
        <v>82.660985608814414</v>
      </c>
      <c r="C193" s="19">
        <v>-26.660985608814414</v>
      </c>
      <c r="E193" s="19">
        <v>11.924982307147912</v>
      </c>
      <c r="F193" s="19">
        <v>0</v>
      </c>
    </row>
    <row r="194" spans="1:6" x14ac:dyDescent="0.3">
      <c r="A194" s="19">
        <v>170</v>
      </c>
      <c r="B194" s="19">
        <v>82.660985608814414</v>
      </c>
      <c r="C194" s="19">
        <v>-50.160985608814414</v>
      </c>
      <c r="E194" s="19">
        <v>11.995753715498939</v>
      </c>
      <c r="F194" s="19">
        <v>1</v>
      </c>
    </row>
    <row r="195" spans="1:6" x14ac:dyDescent="0.3">
      <c r="A195" s="19">
        <v>171</v>
      </c>
      <c r="B195" s="19">
        <v>82.220401002659571</v>
      </c>
      <c r="C195" s="19">
        <v>-81.220401002659571</v>
      </c>
      <c r="E195" s="19">
        <v>12.066525123849964</v>
      </c>
      <c r="F195" s="19">
        <v>1</v>
      </c>
    </row>
    <row r="196" spans="1:6" x14ac:dyDescent="0.3">
      <c r="A196" s="19">
        <v>172</v>
      </c>
      <c r="B196" s="19">
        <v>82.171447157531247</v>
      </c>
      <c r="C196" s="19">
        <v>-82.171447157531247</v>
      </c>
      <c r="E196" s="19">
        <v>12.13729653220099</v>
      </c>
      <c r="F196" s="19">
        <v>1</v>
      </c>
    </row>
    <row r="197" spans="1:6" x14ac:dyDescent="0.3">
      <c r="A197" s="19">
        <v>173</v>
      </c>
      <c r="B197" s="19">
        <v>82.171447157531247</v>
      </c>
      <c r="C197" s="19">
        <v>-82.171447157531247</v>
      </c>
      <c r="E197" s="19">
        <v>12.208067940552016</v>
      </c>
      <c r="F197" s="19">
        <v>1</v>
      </c>
    </row>
    <row r="198" spans="1:6" x14ac:dyDescent="0.3">
      <c r="A198" s="19">
        <v>174</v>
      </c>
      <c r="B198" s="19">
        <v>82.171447157531247</v>
      </c>
      <c r="C198" s="19">
        <v>-82.171447157531247</v>
      </c>
      <c r="E198" s="19">
        <v>12.278839348903043</v>
      </c>
      <c r="F198" s="19">
        <v>1</v>
      </c>
    </row>
    <row r="199" spans="1:6" x14ac:dyDescent="0.3">
      <c r="A199" s="19">
        <v>175</v>
      </c>
      <c r="B199" s="19">
        <v>83.444247130867495</v>
      </c>
      <c r="C199" s="19">
        <v>-33.559631746252109</v>
      </c>
      <c r="E199" s="19">
        <v>12.349610757254069</v>
      </c>
      <c r="F199" s="19">
        <v>1</v>
      </c>
    </row>
    <row r="200" spans="1:6" x14ac:dyDescent="0.3">
      <c r="A200" s="19">
        <v>176</v>
      </c>
      <c r="B200" s="19">
        <v>82.171447157531247</v>
      </c>
      <c r="C200" s="19">
        <v>-82.171447157531247</v>
      </c>
      <c r="E200" s="19">
        <v>12.420382165605096</v>
      </c>
      <c r="F200" s="19">
        <v>1</v>
      </c>
    </row>
    <row r="201" spans="1:6" x14ac:dyDescent="0.3">
      <c r="A201" s="19">
        <v>177</v>
      </c>
      <c r="B201" s="19">
        <v>82.514124073429471</v>
      </c>
      <c r="C201" s="19">
        <v>-56.799838359143756</v>
      </c>
      <c r="E201" s="19">
        <v>12.491153573956121</v>
      </c>
      <c r="F201" s="19">
        <v>1</v>
      </c>
    </row>
    <row r="202" spans="1:6" x14ac:dyDescent="0.3">
      <c r="A202" s="19">
        <v>178</v>
      </c>
      <c r="B202" s="19">
        <v>82.171447157531247</v>
      </c>
      <c r="C202" s="19">
        <v>-82.171447157531247</v>
      </c>
      <c r="E202" s="19">
        <v>12.561924982307147</v>
      </c>
      <c r="F202" s="19">
        <v>1</v>
      </c>
    </row>
    <row r="203" spans="1:6" x14ac:dyDescent="0.3">
      <c r="A203" s="19">
        <v>179</v>
      </c>
      <c r="B203" s="19">
        <v>82.269354847787881</v>
      </c>
      <c r="C203" s="19">
        <v>17.730645152212119</v>
      </c>
      <c r="E203" s="19">
        <v>12.632696390658174</v>
      </c>
      <c r="F203" s="19">
        <v>1</v>
      </c>
    </row>
    <row r="204" spans="1:6" x14ac:dyDescent="0.3">
      <c r="A204" s="19">
        <v>180</v>
      </c>
      <c r="B204" s="19">
        <v>82.807847144199371</v>
      </c>
      <c r="C204" s="19">
        <v>-51.961693298045525</v>
      </c>
      <c r="E204" s="19">
        <v>12.7034677990092</v>
      </c>
      <c r="F204" s="19">
        <v>1</v>
      </c>
    </row>
    <row r="205" spans="1:6" x14ac:dyDescent="0.3">
      <c r="A205" s="19">
        <v>181</v>
      </c>
      <c r="B205" s="19">
        <v>82.367262538044514</v>
      </c>
      <c r="C205" s="19">
        <v>98.132737461955486</v>
      </c>
      <c r="E205" s="19">
        <v>12.774239207360226</v>
      </c>
      <c r="F205" s="19">
        <v>1</v>
      </c>
    </row>
    <row r="206" spans="1:6" x14ac:dyDescent="0.3">
      <c r="A206" s="19">
        <v>182</v>
      </c>
      <c r="B206" s="19">
        <v>82.171447157531247</v>
      </c>
      <c r="C206" s="19">
        <v>-82.171447157531247</v>
      </c>
      <c r="E206" s="19">
        <v>12.845010615711253</v>
      </c>
      <c r="F206" s="19">
        <v>1</v>
      </c>
    </row>
    <row r="207" spans="1:6" x14ac:dyDescent="0.3">
      <c r="A207" s="19">
        <v>183</v>
      </c>
      <c r="B207" s="19">
        <v>82.758893299071048</v>
      </c>
      <c r="C207" s="19">
        <v>290.74110670092898</v>
      </c>
      <c r="E207" s="19">
        <v>12.915782024062279</v>
      </c>
      <c r="F207" s="19">
        <v>1</v>
      </c>
    </row>
    <row r="208" spans="1:6" x14ac:dyDescent="0.3">
      <c r="A208" s="19">
        <v>184</v>
      </c>
      <c r="B208" s="19">
        <v>82.269354847787881</v>
      </c>
      <c r="C208" s="19">
        <v>-56.769354847787881</v>
      </c>
      <c r="E208" s="19">
        <v>12.986553432413304</v>
      </c>
      <c r="F208" s="19">
        <v>1</v>
      </c>
    </row>
    <row r="209" spans="1:6" x14ac:dyDescent="0.3">
      <c r="A209" s="19">
        <v>185</v>
      </c>
      <c r="B209" s="19">
        <v>82.660985608814414</v>
      </c>
      <c r="C209" s="19">
        <v>137.33901439118557</v>
      </c>
      <c r="E209" s="19">
        <v>13.057324840764331</v>
      </c>
      <c r="F209" s="19">
        <v>1</v>
      </c>
    </row>
    <row r="210" spans="1:6" x14ac:dyDescent="0.3">
      <c r="A210" s="19">
        <v>186</v>
      </c>
      <c r="B210" s="19">
        <v>82.171447157531247</v>
      </c>
      <c r="C210" s="19">
        <v>-82.171447157531247</v>
      </c>
      <c r="E210" s="19">
        <v>13.128096249115357</v>
      </c>
      <c r="F210" s="19">
        <v>1</v>
      </c>
    </row>
    <row r="211" spans="1:6" x14ac:dyDescent="0.3">
      <c r="A211" s="19">
        <v>187</v>
      </c>
      <c r="B211" s="19">
        <v>82.416216383172838</v>
      </c>
      <c r="C211" s="19">
        <v>77.583783616827162</v>
      </c>
      <c r="E211" s="19">
        <v>13.198867657466383</v>
      </c>
      <c r="F211" s="19">
        <v>1</v>
      </c>
    </row>
    <row r="212" spans="1:6" x14ac:dyDescent="0.3">
      <c r="A212" s="19">
        <v>188</v>
      </c>
      <c r="B212" s="19">
        <v>82.171447157531247</v>
      </c>
      <c r="C212" s="19">
        <v>-82.171447157531247</v>
      </c>
      <c r="E212" s="19">
        <v>13.26963906581741</v>
      </c>
      <c r="F212" s="19">
        <v>1</v>
      </c>
    </row>
    <row r="213" spans="1:6" x14ac:dyDescent="0.3">
      <c r="A213" s="19">
        <v>189</v>
      </c>
      <c r="B213" s="19">
        <v>82.416216383172838</v>
      </c>
      <c r="C213" s="19">
        <v>-13.416216383172838</v>
      </c>
      <c r="E213" s="19">
        <v>13.340410474168436</v>
      </c>
      <c r="F213" s="19">
        <v>1</v>
      </c>
    </row>
    <row r="214" spans="1:6" x14ac:dyDescent="0.3">
      <c r="A214" s="19">
        <v>190</v>
      </c>
      <c r="B214" s="19">
        <v>82.220401002659571</v>
      </c>
      <c r="C214" s="19">
        <v>-32.220401002659571</v>
      </c>
      <c r="E214" s="19">
        <v>13.411181882519461</v>
      </c>
      <c r="F214" s="19">
        <v>1</v>
      </c>
    </row>
    <row r="215" spans="1:6" x14ac:dyDescent="0.3">
      <c r="A215" s="19">
        <v>191</v>
      </c>
      <c r="B215" s="19">
        <v>82.318308692916204</v>
      </c>
      <c r="C215" s="19">
        <v>1.0150246404171241</v>
      </c>
      <c r="E215" s="19">
        <v>13.481953290870488</v>
      </c>
      <c r="F215" s="19">
        <v>1</v>
      </c>
    </row>
    <row r="216" spans="1:6" x14ac:dyDescent="0.3">
      <c r="A216" s="19">
        <v>192</v>
      </c>
      <c r="B216" s="19">
        <v>82.318308692916204</v>
      </c>
      <c r="C216" s="19">
        <v>-76.651642026249533</v>
      </c>
      <c r="E216" s="19">
        <v>13.552724699221514</v>
      </c>
      <c r="F216" s="19">
        <v>1</v>
      </c>
    </row>
    <row r="217" spans="1:6" x14ac:dyDescent="0.3">
      <c r="A217" s="19">
        <v>193</v>
      </c>
      <c r="B217" s="19">
        <v>82.171447157531247</v>
      </c>
      <c r="C217" s="19">
        <v>-82.171447157531247</v>
      </c>
      <c r="E217" s="19">
        <v>13.62349610757254</v>
      </c>
      <c r="F217" s="19">
        <v>1</v>
      </c>
    </row>
    <row r="218" spans="1:6" x14ac:dyDescent="0.3">
      <c r="A218" s="19">
        <v>194</v>
      </c>
      <c r="B218" s="19">
        <v>82.318308692916204</v>
      </c>
      <c r="C218" s="19">
        <v>-81.318308692916204</v>
      </c>
      <c r="E218" s="19">
        <v>13.694267515923567</v>
      </c>
      <c r="F218" s="19">
        <v>1</v>
      </c>
    </row>
    <row r="219" spans="1:6" x14ac:dyDescent="0.3">
      <c r="A219" s="19">
        <v>195</v>
      </c>
      <c r="B219" s="19">
        <v>82.171447157531247</v>
      </c>
      <c r="C219" s="19">
        <v>-82.171447157531247</v>
      </c>
      <c r="E219" s="19">
        <v>13.765038924274593</v>
      </c>
      <c r="F219" s="19">
        <v>1</v>
      </c>
    </row>
    <row r="220" spans="1:6" x14ac:dyDescent="0.3">
      <c r="A220" s="19">
        <v>196</v>
      </c>
      <c r="B220" s="19">
        <v>83.101570214969271</v>
      </c>
      <c r="C220" s="19">
        <v>-5.9963070570745316</v>
      </c>
      <c r="E220" s="19">
        <v>13.83581033262562</v>
      </c>
      <c r="F220" s="19">
        <v>1</v>
      </c>
    </row>
    <row r="221" spans="1:6" x14ac:dyDescent="0.3">
      <c r="A221" s="19">
        <v>197</v>
      </c>
      <c r="B221" s="19">
        <v>82.563077918557781</v>
      </c>
      <c r="C221" s="19">
        <v>-49.813077918557781</v>
      </c>
      <c r="E221" s="19">
        <v>13.906581740976645</v>
      </c>
      <c r="F221" s="19">
        <v>1</v>
      </c>
    </row>
    <row r="222" spans="1:6" x14ac:dyDescent="0.3">
      <c r="A222" s="19">
        <v>198</v>
      </c>
      <c r="B222" s="19">
        <v>82.465170228301147</v>
      </c>
      <c r="C222" s="19">
        <v>-35.965170228301147</v>
      </c>
      <c r="E222" s="19">
        <v>13.977353149327671</v>
      </c>
      <c r="F222" s="19">
        <v>1</v>
      </c>
    </row>
    <row r="223" spans="1:6" x14ac:dyDescent="0.3">
      <c r="A223" s="19">
        <v>199</v>
      </c>
      <c r="B223" s="19">
        <v>82.171447157531247</v>
      </c>
      <c r="C223" s="19">
        <v>-82.171447157531247</v>
      </c>
      <c r="E223" s="19">
        <v>14.048124557678697</v>
      </c>
      <c r="F223" s="19">
        <v>1</v>
      </c>
    </row>
    <row r="224" spans="1:6" x14ac:dyDescent="0.3">
      <c r="A224" s="19">
        <v>200</v>
      </c>
      <c r="B224" s="19">
        <v>83.052616369840962</v>
      </c>
      <c r="C224" s="19">
        <v>4.2557169634923753</v>
      </c>
      <c r="E224" s="19">
        <v>14.118895966029724</v>
      </c>
      <c r="F224" s="19">
        <v>1.3333333333333333</v>
      </c>
    </row>
    <row r="225" spans="1:6" x14ac:dyDescent="0.3">
      <c r="A225" s="19">
        <v>201</v>
      </c>
      <c r="B225" s="19">
        <v>82.514124073429471</v>
      </c>
      <c r="C225" s="19">
        <v>-28.228409787715186</v>
      </c>
      <c r="E225" s="19">
        <v>14.18966737438075</v>
      </c>
      <c r="F225" s="19">
        <v>2</v>
      </c>
    </row>
    <row r="226" spans="1:6" x14ac:dyDescent="0.3">
      <c r="A226" s="19">
        <v>202</v>
      </c>
      <c r="B226" s="19">
        <v>82.171447157531247</v>
      </c>
      <c r="C226" s="19">
        <v>-82.171447157531247</v>
      </c>
      <c r="E226" s="19">
        <v>14.260438782731777</v>
      </c>
      <c r="F226" s="19">
        <v>2</v>
      </c>
    </row>
    <row r="227" spans="1:6" x14ac:dyDescent="0.3">
      <c r="A227" s="19">
        <v>203</v>
      </c>
      <c r="B227" s="19">
        <v>82.563077918557781</v>
      </c>
      <c r="C227" s="19">
        <v>10.686922081442219</v>
      </c>
      <c r="E227" s="19">
        <v>14.331210191082802</v>
      </c>
      <c r="F227" s="19">
        <v>2</v>
      </c>
    </row>
    <row r="228" spans="1:6" x14ac:dyDescent="0.3">
      <c r="A228" s="19">
        <v>204</v>
      </c>
      <c r="B228" s="19">
        <v>145.46876890844533</v>
      </c>
      <c r="C228" s="19">
        <v>-27.785087547269768</v>
      </c>
      <c r="E228" s="19">
        <v>14.401981599433828</v>
      </c>
      <c r="F228" s="19">
        <v>2</v>
      </c>
    </row>
    <row r="229" spans="1:6" x14ac:dyDescent="0.3">
      <c r="A229" s="19">
        <v>205</v>
      </c>
      <c r="B229" s="19">
        <v>83.003662524712638</v>
      </c>
      <c r="C229" s="19">
        <v>-6.5330742894185221</v>
      </c>
      <c r="E229" s="19">
        <v>14.472753007784855</v>
      </c>
      <c r="F229" s="19">
        <v>2.3333333333333335</v>
      </c>
    </row>
    <row r="230" spans="1:6" x14ac:dyDescent="0.3">
      <c r="A230" s="19">
        <v>206</v>
      </c>
      <c r="B230" s="19">
        <v>82.171447157531247</v>
      </c>
      <c r="C230" s="19">
        <v>-82.171447157531247</v>
      </c>
      <c r="E230" s="19">
        <v>14.543524416135881</v>
      </c>
      <c r="F230" s="19">
        <v>2.75</v>
      </c>
    </row>
    <row r="231" spans="1:6" x14ac:dyDescent="0.3">
      <c r="A231" s="19">
        <v>207</v>
      </c>
      <c r="B231" s="19">
        <v>82.807847144199371</v>
      </c>
      <c r="C231" s="19">
        <v>81.038306701954468</v>
      </c>
      <c r="E231" s="19">
        <v>14.614295824486907</v>
      </c>
      <c r="F231" s="19">
        <v>3</v>
      </c>
    </row>
    <row r="232" spans="1:6" x14ac:dyDescent="0.3">
      <c r="A232" s="19">
        <v>208</v>
      </c>
      <c r="B232" s="19">
        <v>82.171447157531247</v>
      </c>
      <c r="C232" s="19">
        <v>-82.171447157531247</v>
      </c>
      <c r="E232" s="19">
        <v>14.685067232837934</v>
      </c>
      <c r="F232" s="19">
        <v>3</v>
      </c>
    </row>
    <row r="233" spans="1:6" x14ac:dyDescent="0.3">
      <c r="A233" s="19">
        <v>209</v>
      </c>
      <c r="B233" s="19">
        <v>82.171447157531247</v>
      </c>
      <c r="C233" s="19">
        <v>-82.171447157531247</v>
      </c>
      <c r="E233" s="19">
        <v>14.75583864118896</v>
      </c>
      <c r="F233" s="19">
        <v>3</v>
      </c>
    </row>
    <row r="234" spans="1:6" x14ac:dyDescent="0.3">
      <c r="A234" s="19">
        <v>210</v>
      </c>
      <c r="B234" s="19">
        <v>83.786924046765719</v>
      </c>
      <c r="C234" s="19">
        <v>8.0312577714160938</v>
      </c>
      <c r="E234" s="19">
        <v>14.826610049539985</v>
      </c>
      <c r="F234" s="19">
        <v>3</v>
      </c>
    </row>
    <row r="235" spans="1:6" x14ac:dyDescent="0.3">
      <c r="A235" s="19">
        <v>211</v>
      </c>
      <c r="B235" s="19">
        <v>82.758893299071048</v>
      </c>
      <c r="C235" s="19">
        <v>103.0744400342623</v>
      </c>
      <c r="E235" s="19">
        <v>14.897381457891012</v>
      </c>
      <c r="F235" s="19">
        <v>3</v>
      </c>
    </row>
    <row r="236" spans="1:6" x14ac:dyDescent="0.3">
      <c r="A236" s="19">
        <v>212</v>
      </c>
      <c r="B236" s="19">
        <v>82.220401002659571</v>
      </c>
      <c r="C236" s="19">
        <v>-81.220401002659571</v>
      </c>
      <c r="E236" s="19">
        <v>14.968152866242038</v>
      </c>
      <c r="F236" s="19">
        <v>3</v>
      </c>
    </row>
    <row r="237" spans="1:6" x14ac:dyDescent="0.3">
      <c r="A237" s="19">
        <v>213</v>
      </c>
      <c r="B237" s="19">
        <v>82.220401002659571</v>
      </c>
      <c r="C237" s="19">
        <v>-62.220401002659571</v>
      </c>
      <c r="E237" s="19">
        <v>15.038924274593064</v>
      </c>
      <c r="F237" s="19">
        <v>3</v>
      </c>
    </row>
    <row r="238" spans="1:6" x14ac:dyDescent="0.3">
      <c r="A238" s="19">
        <v>214</v>
      </c>
      <c r="B238" s="19">
        <v>82.220401002659571</v>
      </c>
      <c r="C238" s="19">
        <v>-81.220401002659571</v>
      </c>
      <c r="E238" s="19">
        <v>15.109695682944091</v>
      </c>
      <c r="F238" s="19">
        <v>3.3333333333333335</v>
      </c>
    </row>
    <row r="239" spans="1:6" x14ac:dyDescent="0.3">
      <c r="A239" s="19">
        <v>215</v>
      </c>
      <c r="B239" s="19">
        <v>82.220401002659571</v>
      </c>
      <c r="C239" s="19">
        <v>-72.220401002659571</v>
      </c>
      <c r="E239" s="19">
        <v>15.180467091295117</v>
      </c>
      <c r="F239" s="19">
        <v>3.6666666666666665</v>
      </c>
    </row>
    <row r="240" spans="1:6" x14ac:dyDescent="0.3">
      <c r="A240" s="19">
        <v>216</v>
      </c>
      <c r="B240" s="19">
        <v>86.283570148309892</v>
      </c>
      <c r="C240" s="19">
        <v>245.25476318502348</v>
      </c>
      <c r="E240" s="19">
        <v>15.251238499646142</v>
      </c>
      <c r="F240" s="19">
        <v>3.6666666666666665</v>
      </c>
    </row>
    <row r="241" spans="1:6" x14ac:dyDescent="0.3">
      <c r="A241" s="19">
        <v>217</v>
      </c>
      <c r="B241" s="19">
        <v>84.031693272407296</v>
      </c>
      <c r="C241" s="19">
        <v>230.25778041180322</v>
      </c>
      <c r="E241" s="19">
        <v>15.322009907997169</v>
      </c>
      <c r="F241" s="19">
        <v>3.7142857142857144</v>
      </c>
    </row>
    <row r="242" spans="1:6" x14ac:dyDescent="0.3">
      <c r="A242" s="19">
        <v>218</v>
      </c>
      <c r="B242" s="19">
        <v>82.220401002659571</v>
      </c>
      <c r="C242" s="19">
        <v>17.779598997340429</v>
      </c>
      <c r="E242" s="19">
        <v>15.392781316348195</v>
      </c>
      <c r="F242" s="19">
        <v>4</v>
      </c>
    </row>
    <row r="243" spans="1:6" x14ac:dyDescent="0.3">
      <c r="A243" s="19">
        <v>219</v>
      </c>
      <c r="B243" s="19">
        <v>85.891939387283344</v>
      </c>
      <c r="C243" s="19">
        <v>30.094902717979821</v>
      </c>
      <c r="E243" s="19">
        <v>15.463552724699221</v>
      </c>
      <c r="F243" s="19">
        <v>4</v>
      </c>
    </row>
    <row r="244" spans="1:6" x14ac:dyDescent="0.3">
      <c r="A244" s="19">
        <v>220</v>
      </c>
      <c r="B244" s="19">
        <v>82.318308692916204</v>
      </c>
      <c r="C244" s="19">
        <v>37.681691307083796</v>
      </c>
      <c r="E244" s="19">
        <v>15.534324133050248</v>
      </c>
      <c r="F244" s="19">
        <v>4</v>
      </c>
    </row>
    <row r="245" spans="1:6" x14ac:dyDescent="0.3">
      <c r="A245" s="19">
        <v>221</v>
      </c>
      <c r="B245" s="19">
        <v>82.171447157531247</v>
      </c>
      <c r="C245" s="19">
        <v>-82.171447157531247</v>
      </c>
      <c r="E245" s="19">
        <v>15.605095541401274</v>
      </c>
      <c r="F245" s="19">
        <v>4.8</v>
      </c>
    </row>
    <row r="246" spans="1:6" x14ac:dyDescent="0.3">
      <c r="A246" s="19">
        <v>222</v>
      </c>
      <c r="B246" s="19">
        <v>82.269354847787881</v>
      </c>
      <c r="C246" s="19">
        <v>-17.269354847787881</v>
      </c>
      <c r="E246" s="19">
        <v>15.675866949752299</v>
      </c>
      <c r="F246" s="19">
        <v>4.833333333333333</v>
      </c>
    </row>
    <row r="247" spans="1:6" x14ac:dyDescent="0.3">
      <c r="A247" s="19">
        <v>223</v>
      </c>
      <c r="B247" s="19">
        <v>82.171447157531247</v>
      </c>
      <c r="C247" s="19">
        <v>-82.171447157531247</v>
      </c>
      <c r="E247" s="19">
        <v>15.746638358103326</v>
      </c>
      <c r="F247" s="19">
        <v>4.9230769230769234</v>
      </c>
    </row>
    <row r="248" spans="1:6" x14ac:dyDescent="0.3">
      <c r="A248" s="19">
        <v>224</v>
      </c>
      <c r="B248" s="19">
        <v>82.171447157531247</v>
      </c>
      <c r="C248" s="19">
        <v>-82.171447157531247</v>
      </c>
      <c r="E248" s="19">
        <v>15.817409766454352</v>
      </c>
      <c r="F248" s="19">
        <v>5</v>
      </c>
    </row>
    <row r="249" spans="1:6" x14ac:dyDescent="0.3">
      <c r="A249" s="19">
        <v>225</v>
      </c>
      <c r="B249" s="19">
        <v>82.171447157531247</v>
      </c>
      <c r="C249" s="19">
        <v>-82.171447157531247</v>
      </c>
      <c r="E249" s="19">
        <v>15.888181174805379</v>
      </c>
      <c r="F249" s="19">
        <v>5</v>
      </c>
    </row>
    <row r="250" spans="1:6" x14ac:dyDescent="0.3">
      <c r="A250" s="19">
        <v>226</v>
      </c>
      <c r="B250" s="19">
        <v>82.269354847787881</v>
      </c>
      <c r="C250" s="19">
        <v>42.730645152212119</v>
      </c>
      <c r="E250" s="19">
        <v>15.958952583156405</v>
      </c>
      <c r="F250" s="19">
        <v>5</v>
      </c>
    </row>
    <row r="251" spans="1:6" x14ac:dyDescent="0.3">
      <c r="A251" s="19">
        <v>227</v>
      </c>
      <c r="B251" s="19">
        <v>82.171447157531247</v>
      </c>
      <c r="C251" s="19">
        <v>-82.171447157531247</v>
      </c>
      <c r="E251" s="19">
        <v>16.029723991507431</v>
      </c>
      <c r="F251" s="19">
        <v>5</v>
      </c>
    </row>
    <row r="252" spans="1:6" x14ac:dyDescent="0.3">
      <c r="A252" s="19">
        <v>228</v>
      </c>
      <c r="B252" s="19">
        <v>82.171447157531247</v>
      </c>
      <c r="C252" s="19">
        <v>-82.171447157531247</v>
      </c>
      <c r="E252" s="19">
        <v>16.10049539985846</v>
      </c>
      <c r="F252" s="19">
        <v>5</v>
      </c>
    </row>
    <row r="253" spans="1:6" x14ac:dyDescent="0.3">
      <c r="A253" s="19">
        <v>229</v>
      </c>
      <c r="B253" s="19">
        <v>82.171447157531247</v>
      </c>
      <c r="C253" s="19">
        <v>-82.171447157531247</v>
      </c>
      <c r="E253" s="19">
        <v>16.171266808209484</v>
      </c>
      <c r="F253" s="19">
        <v>5</v>
      </c>
    </row>
    <row r="254" spans="1:6" x14ac:dyDescent="0.3">
      <c r="A254" s="19">
        <v>230</v>
      </c>
      <c r="B254" s="19">
        <v>82.269354847787881</v>
      </c>
      <c r="C254" s="19">
        <v>-52.269354847787881</v>
      </c>
      <c r="E254" s="19">
        <v>16.242038216560513</v>
      </c>
      <c r="F254" s="19">
        <v>5</v>
      </c>
    </row>
    <row r="255" spans="1:6" x14ac:dyDescent="0.3">
      <c r="A255" s="19">
        <v>231</v>
      </c>
      <c r="B255" s="19">
        <v>82.171447157531247</v>
      </c>
      <c r="C255" s="19">
        <v>-82.171447157531247</v>
      </c>
      <c r="E255" s="19">
        <v>16.312809624911537</v>
      </c>
      <c r="F255" s="19">
        <v>5</v>
      </c>
    </row>
    <row r="256" spans="1:6" x14ac:dyDescent="0.3">
      <c r="A256" s="19">
        <v>232</v>
      </c>
      <c r="B256" s="19">
        <v>82.514124073429471</v>
      </c>
      <c r="C256" s="19">
        <v>-66.799838359143763</v>
      </c>
      <c r="E256" s="19">
        <v>16.383581033262562</v>
      </c>
      <c r="F256" s="19">
        <v>5</v>
      </c>
    </row>
    <row r="257" spans="1:6" x14ac:dyDescent="0.3">
      <c r="A257" s="19">
        <v>233</v>
      </c>
      <c r="B257" s="19">
        <v>82.171447157531247</v>
      </c>
      <c r="C257" s="19">
        <v>-82.171447157531247</v>
      </c>
      <c r="E257" s="19">
        <v>16.45435244161359</v>
      </c>
      <c r="F257" s="19">
        <v>5</v>
      </c>
    </row>
    <row r="258" spans="1:6" x14ac:dyDescent="0.3">
      <c r="A258" s="19">
        <v>234</v>
      </c>
      <c r="B258" s="19">
        <v>82.416216383172838</v>
      </c>
      <c r="C258" s="19">
        <v>-2.216216383172835</v>
      </c>
      <c r="E258" s="19">
        <v>16.525123849964615</v>
      </c>
      <c r="F258" s="19">
        <v>5</v>
      </c>
    </row>
    <row r="259" spans="1:6" x14ac:dyDescent="0.3">
      <c r="A259" s="19">
        <v>235</v>
      </c>
      <c r="B259" s="19">
        <v>82.171447157531247</v>
      </c>
      <c r="C259" s="19">
        <v>-82.171447157531247</v>
      </c>
      <c r="E259" s="19">
        <v>16.595895258315643</v>
      </c>
      <c r="F259" s="19">
        <v>5</v>
      </c>
    </row>
    <row r="260" spans="1:6" x14ac:dyDescent="0.3">
      <c r="A260" s="19">
        <v>236</v>
      </c>
      <c r="B260" s="19">
        <v>82.171447157531247</v>
      </c>
      <c r="C260" s="19">
        <v>-82.171447157531247</v>
      </c>
      <c r="E260" s="19">
        <v>16.666666666666668</v>
      </c>
      <c r="F260" s="19">
        <v>5</v>
      </c>
    </row>
    <row r="261" spans="1:6" x14ac:dyDescent="0.3">
      <c r="A261" s="19">
        <v>237</v>
      </c>
      <c r="B261" s="19">
        <v>82.220401002659571</v>
      </c>
      <c r="C261" s="19">
        <v>-32.220401002659571</v>
      </c>
      <c r="E261" s="19">
        <v>16.737438075017696</v>
      </c>
      <c r="F261" s="19">
        <v>5</v>
      </c>
    </row>
    <row r="262" spans="1:6" x14ac:dyDescent="0.3">
      <c r="A262" s="19">
        <v>238</v>
      </c>
      <c r="B262" s="19">
        <v>82.171447157531247</v>
      </c>
      <c r="C262" s="19">
        <v>-82.171447157531247</v>
      </c>
      <c r="E262" s="19">
        <v>16.808209483368721</v>
      </c>
      <c r="F262" s="19">
        <v>5</v>
      </c>
    </row>
    <row r="263" spans="1:6" x14ac:dyDescent="0.3">
      <c r="A263" s="19">
        <v>239</v>
      </c>
      <c r="B263" s="19">
        <v>82.416216383172838</v>
      </c>
      <c r="C263" s="19">
        <v>-32.416216383172838</v>
      </c>
      <c r="E263" s="19">
        <v>16.878980891719745</v>
      </c>
      <c r="F263" s="19">
        <v>5.5</v>
      </c>
    </row>
    <row r="264" spans="1:6" x14ac:dyDescent="0.3">
      <c r="A264" s="19">
        <v>240</v>
      </c>
      <c r="B264" s="19">
        <v>88.878123940110697</v>
      </c>
      <c r="C264" s="19">
        <v>28.969467300765217</v>
      </c>
      <c r="E264" s="19">
        <v>16.949752300070774</v>
      </c>
      <c r="F264" s="19">
        <v>5.5</v>
      </c>
    </row>
    <row r="265" spans="1:6" x14ac:dyDescent="0.3">
      <c r="A265" s="19">
        <v>241</v>
      </c>
      <c r="B265" s="19">
        <v>100.57809292577849</v>
      </c>
      <c r="C265" s="19">
        <v>8.4644602657108692</v>
      </c>
      <c r="E265" s="19">
        <v>17.020523708421798</v>
      </c>
      <c r="F265" s="19">
        <v>5.666666666666667</v>
      </c>
    </row>
    <row r="266" spans="1:6" x14ac:dyDescent="0.3">
      <c r="A266" s="19">
        <v>242</v>
      </c>
      <c r="B266" s="19">
        <v>92.060123873451317</v>
      </c>
      <c r="C266" s="19">
        <v>-19.040321893253292</v>
      </c>
      <c r="E266" s="19">
        <v>17.091295116772827</v>
      </c>
      <c r="F266" s="19">
        <v>5.666666666666667</v>
      </c>
    </row>
    <row r="267" spans="1:6" x14ac:dyDescent="0.3">
      <c r="A267" s="19">
        <v>243</v>
      </c>
      <c r="B267" s="19">
        <v>98.228308359619263</v>
      </c>
      <c r="C267" s="19">
        <v>-20.033186408399757</v>
      </c>
      <c r="E267" s="19">
        <v>17.162066525123851</v>
      </c>
      <c r="F267" s="19">
        <v>5.8</v>
      </c>
    </row>
    <row r="268" spans="1:6" x14ac:dyDescent="0.3">
      <c r="A268" s="19">
        <v>244</v>
      </c>
      <c r="B268" s="19">
        <v>86.283570148309892</v>
      </c>
      <c r="C268" s="19">
        <v>-38.884760624500366</v>
      </c>
      <c r="E268" s="19">
        <v>17.23283793347488</v>
      </c>
      <c r="F268" s="19">
        <v>6.1764705882352944</v>
      </c>
    </row>
    <row r="269" spans="1:6" x14ac:dyDescent="0.3">
      <c r="A269" s="19">
        <v>245</v>
      </c>
      <c r="B269" s="19">
        <v>86.871016289849692</v>
      </c>
      <c r="C269" s="19">
        <v>-32.850182956516356</v>
      </c>
      <c r="E269" s="19">
        <v>17.303609341825904</v>
      </c>
      <c r="F269" s="19">
        <v>6.4975124378109452</v>
      </c>
    </row>
    <row r="270" spans="1:6" x14ac:dyDescent="0.3">
      <c r="A270" s="19">
        <v>246</v>
      </c>
      <c r="B270" s="19">
        <v>93.088154621145975</v>
      </c>
      <c r="C270" s="19">
        <v>-24.599365383477817</v>
      </c>
      <c r="E270" s="19">
        <v>17.374380750176929</v>
      </c>
      <c r="F270" s="19">
        <v>6.7142857142857144</v>
      </c>
    </row>
    <row r="271" spans="1:6" x14ac:dyDescent="0.3">
      <c r="A271" s="19">
        <v>247</v>
      </c>
      <c r="B271" s="19">
        <v>85.20658555548691</v>
      </c>
      <c r="C271" s="19">
        <v>22.938575734835666</v>
      </c>
      <c r="E271" s="19">
        <v>17.445152158527957</v>
      </c>
      <c r="F271" s="19">
        <v>6.833333333333333</v>
      </c>
    </row>
    <row r="272" spans="1:6" x14ac:dyDescent="0.3">
      <c r="A272" s="19">
        <v>248</v>
      </c>
      <c r="B272" s="19">
        <v>89.318708546265555</v>
      </c>
      <c r="C272" s="19">
        <v>500.63334624825501</v>
      </c>
      <c r="E272" s="19">
        <v>17.515923566878982</v>
      </c>
      <c r="F272" s="19">
        <v>7</v>
      </c>
    </row>
    <row r="273" spans="1:6" x14ac:dyDescent="0.3">
      <c r="A273" s="19">
        <v>249</v>
      </c>
      <c r="B273" s="19">
        <v>93.675600762685775</v>
      </c>
      <c r="C273" s="19">
        <v>-45.624536932898543</v>
      </c>
      <c r="E273" s="19">
        <v>17.58669497523001</v>
      </c>
      <c r="F273" s="19">
        <v>7.5</v>
      </c>
    </row>
    <row r="274" spans="1:6" x14ac:dyDescent="0.3">
      <c r="A274" s="19">
        <v>250</v>
      </c>
      <c r="B274" s="19">
        <v>103.56427747860585</v>
      </c>
      <c r="C274" s="19">
        <v>-31.081439950001723</v>
      </c>
      <c r="E274" s="19">
        <v>17.657466383581035</v>
      </c>
      <c r="F274" s="19">
        <v>7.5</v>
      </c>
    </row>
    <row r="275" spans="1:6" x14ac:dyDescent="0.3">
      <c r="A275" s="19">
        <v>251</v>
      </c>
      <c r="B275" s="19">
        <v>85.940893232411668</v>
      </c>
      <c r="C275" s="19">
        <v>-28.862971154489593</v>
      </c>
      <c r="E275" s="19">
        <v>17.72823779193206</v>
      </c>
      <c r="F275" s="19">
        <v>7.5</v>
      </c>
    </row>
    <row r="276" spans="1:6" x14ac:dyDescent="0.3">
      <c r="A276" s="19">
        <v>252</v>
      </c>
      <c r="B276" s="19">
        <v>87.458462431389506</v>
      </c>
      <c r="C276" s="19">
        <v>-2.0140179869450634</v>
      </c>
      <c r="E276" s="19">
        <v>17.799009200283088</v>
      </c>
      <c r="F276" s="19">
        <v>8.125</v>
      </c>
    </row>
    <row r="277" spans="1:6" x14ac:dyDescent="0.3">
      <c r="A277" s="19">
        <v>253</v>
      </c>
      <c r="B277" s="19">
        <v>82.514124073429471</v>
      </c>
      <c r="C277" s="19">
        <v>133.34301878371338</v>
      </c>
      <c r="E277" s="19">
        <v>17.869780608634112</v>
      </c>
      <c r="F277" s="19">
        <v>8.5</v>
      </c>
    </row>
    <row r="278" spans="1:6" x14ac:dyDescent="0.3">
      <c r="A278" s="19">
        <v>254</v>
      </c>
      <c r="B278" s="19">
        <v>97.542954527822829</v>
      </c>
      <c r="C278" s="19">
        <v>-8.1565214068037193</v>
      </c>
      <c r="E278" s="19">
        <v>17.940552016985141</v>
      </c>
      <c r="F278" s="19">
        <v>8.75</v>
      </c>
    </row>
    <row r="279" spans="1:6" x14ac:dyDescent="0.3">
      <c r="A279" s="19">
        <v>255</v>
      </c>
      <c r="B279" s="19">
        <v>91.37477004165487</v>
      </c>
      <c r="C279" s="19">
        <v>-45.956365786335724</v>
      </c>
      <c r="E279" s="19">
        <v>18.011323425336165</v>
      </c>
      <c r="F279" s="19">
        <v>9</v>
      </c>
    </row>
    <row r="280" spans="1:6" x14ac:dyDescent="0.3">
      <c r="A280" s="19">
        <v>256</v>
      </c>
      <c r="B280" s="19">
        <v>95.633754567818457</v>
      </c>
      <c r="C280" s="19">
        <v>-29.877390931454826</v>
      </c>
      <c r="E280" s="19">
        <v>18.082094833687194</v>
      </c>
      <c r="F280" s="19">
        <v>9</v>
      </c>
    </row>
    <row r="281" spans="1:6" x14ac:dyDescent="0.3">
      <c r="A281" s="19">
        <v>257</v>
      </c>
      <c r="B281" s="19">
        <v>109.58560042938885</v>
      </c>
      <c r="C281" s="19">
        <v>-42.881546857960288</v>
      </c>
      <c r="E281" s="19">
        <v>18.152866242038218</v>
      </c>
      <c r="F281" s="19">
        <v>9</v>
      </c>
    </row>
    <row r="282" spans="1:6" x14ac:dyDescent="0.3">
      <c r="A282" s="19">
        <v>258</v>
      </c>
      <c r="B282" s="19">
        <v>115.85169260581344</v>
      </c>
      <c r="C282" s="19">
        <v>-32.505762373255294</v>
      </c>
      <c r="E282" s="19">
        <v>18.223637650389243</v>
      </c>
      <c r="F282" s="19">
        <v>9</v>
      </c>
    </row>
    <row r="283" spans="1:6" x14ac:dyDescent="0.3">
      <c r="A283" s="19">
        <v>259</v>
      </c>
      <c r="B283" s="19">
        <v>128.28596926840601</v>
      </c>
      <c r="C283" s="19">
        <v>-23.239875850146987</v>
      </c>
      <c r="E283" s="19">
        <v>18.294409058740271</v>
      </c>
      <c r="F283" s="19">
        <v>10</v>
      </c>
    </row>
    <row r="284" spans="1:6" x14ac:dyDescent="0.3">
      <c r="A284" s="19">
        <v>260</v>
      </c>
      <c r="B284" s="19">
        <v>86.479385528823158</v>
      </c>
      <c r="C284" s="19">
        <v>34.429705380267748</v>
      </c>
      <c r="E284" s="19">
        <v>18.365180467091296</v>
      </c>
      <c r="F284" s="19">
        <v>10</v>
      </c>
    </row>
    <row r="285" spans="1:6" x14ac:dyDescent="0.3">
      <c r="A285" s="19">
        <v>261</v>
      </c>
      <c r="B285" s="19">
        <v>92.941293085761018</v>
      </c>
      <c r="C285" s="19">
        <v>4.6950705506026225</v>
      </c>
      <c r="E285" s="19">
        <v>18.435951875442324</v>
      </c>
      <c r="F285" s="19">
        <v>10</v>
      </c>
    </row>
    <row r="286" spans="1:6" x14ac:dyDescent="0.3">
      <c r="A286" s="19">
        <v>262</v>
      </c>
      <c r="B286" s="19">
        <v>89.269754701137231</v>
      </c>
      <c r="C286" s="19">
        <v>-47.890444356309644</v>
      </c>
      <c r="E286" s="19">
        <v>18.506723283793349</v>
      </c>
      <c r="F286" s="19">
        <v>10</v>
      </c>
    </row>
    <row r="287" spans="1:6" x14ac:dyDescent="0.3">
      <c r="A287" s="19">
        <v>263</v>
      </c>
      <c r="B287" s="19">
        <v>129.31400001610066</v>
      </c>
      <c r="C287" s="19">
        <v>-98.659514034792252</v>
      </c>
      <c r="E287" s="19">
        <v>18.577494692144377</v>
      </c>
      <c r="F287" s="19">
        <v>10</v>
      </c>
    </row>
    <row r="288" spans="1:6" x14ac:dyDescent="0.3">
      <c r="A288" s="19">
        <v>264</v>
      </c>
      <c r="B288" s="19">
        <v>86.626247064208101</v>
      </c>
      <c r="C288" s="19">
        <v>-21.681192119153152</v>
      </c>
      <c r="E288" s="19">
        <v>18.648266100495402</v>
      </c>
      <c r="F288" s="19">
        <v>10</v>
      </c>
    </row>
    <row r="289" spans="1:6" x14ac:dyDescent="0.3">
      <c r="A289" s="19">
        <v>265</v>
      </c>
      <c r="B289" s="19">
        <v>85.010770174973644</v>
      </c>
      <c r="C289" s="19">
        <v>10.76509189399188</v>
      </c>
      <c r="E289" s="19">
        <v>18.719037508846426</v>
      </c>
      <c r="F289" s="19">
        <v>10</v>
      </c>
    </row>
    <row r="290" spans="1:6" x14ac:dyDescent="0.3">
      <c r="A290" s="19">
        <v>266</v>
      </c>
      <c r="B290" s="19">
        <v>83.933785582150662</v>
      </c>
      <c r="C290" s="19">
        <v>-43.517118915483998</v>
      </c>
      <c r="E290" s="19">
        <v>18.789808917197455</v>
      </c>
      <c r="F290" s="19">
        <v>10</v>
      </c>
    </row>
    <row r="291" spans="1:6" x14ac:dyDescent="0.3">
      <c r="A291" s="19">
        <v>267</v>
      </c>
      <c r="B291" s="19">
        <v>90.248831603703579</v>
      </c>
      <c r="C291" s="19">
        <v>-11.670407361279331</v>
      </c>
      <c r="E291" s="19">
        <v>18.860580325548479</v>
      </c>
      <c r="F291" s="19">
        <v>10</v>
      </c>
    </row>
    <row r="292" spans="1:6" x14ac:dyDescent="0.3">
      <c r="A292" s="19">
        <v>268</v>
      </c>
      <c r="B292" s="19">
        <v>87.605323966774449</v>
      </c>
      <c r="C292" s="19">
        <v>-37.425143786594269</v>
      </c>
      <c r="E292" s="19">
        <v>18.931351733899508</v>
      </c>
      <c r="F292" s="19">
        <v>10</v>
      </c>
    </row>
    <row r="293" spans="1:6" x14ac:dyDescent="0.3">
      <c r="A293" s="19">
        <v>269</v>
      </c>
      <c r="B293" s="19">
        <v>160.30178398232539</v>
      </c>
      <c r="C293" s="19">
        <v>-68.050048393352967</v>
      </c>
      <c r="E293" s="19">
        <v>19.002123142250532</v>
      </c>
      <c r="F293" s="19">
        <v>10</v>
      </c>
    </row>
    <row r="294" spans="1:6" x14ac:dyDescent="0.3">
      <c r="A294" s="19">
        <v>270</v>
      </c>
      <c r="B294" s="19">
        <v>85.157631710358586</v>
      </c>
      <c r="C294" s="19">
        <v>-27.616648103801211</v>
      </c>
      <c r="E294" s="19">
        <v>19.072894550601557</v>
      </c>
      <c r="F294" s="19">
        <v>10</v>
      </c>
    </row>
    <row r="295" spans="1:6" x14ac:dyDescent="0.3">
      <c r="A295" s="19">
        <v>271</v>
      </c>
      <c r="B295" s="19">
        <v>96.221200709358271</v>
      </c>
      <c r="C295" s="19">
        <v>13.200402078098179</v>
      </c>
      <c r="E295" s="19">
        <v>19.143665958952585</v>
      </c>
      <c r="F295" s="19">
        <v>10</v>
      </c>
    </row>
    <row r="296" spans="1:6" x14ac:dyDescent="0.3">
      <c r="A296" s="19">
        <v>272</v>
      </c>
      <c r="B296" s="19">
        <v>85.353447090871867</v>
      </c>
      <c r="C296" s="19">
        <v>-3.460985552410321</v>
      </c>
      <c r="E296" s="19">
        <v>19.21443736730361</v>
      </c>
      <c r="F296" s="19">
        <v>10</v>
      </c>
    </row>
    <row r="297" spans="1:6" x14ac:dyDescent="0.3">
      <c r="A297" s="19">
        <v>273</v>
      </c>
      <c r="B297" s="19">
        <v>87.948000882672673</v>
      </c>
      <c r="C297" s="19">
        <v>-42.280289018265897</v>
      </c>
      <c r="E297" s="19">
        <v>19.285208775654638</v>
      </c>
      <c r="F297" s="19">
        <v>10</v>
      </c>
    </row>
    <row r="298" spans="1:6" x14ac:dyDescent="0.3">
      <c r="A298" s="19">
        <v>274</v>
      </c>
      <c r="B298" s="19">
        <v>87.703231657031083</v>
      </c>
      <c r="C298" s="19">
        <v>-32.481992718977985</v>
      </c>
      <c r="E298" s="19">
        <v>19.355980184005663</v>
      </c>
      <c r="F298" s="19">
        <v>10</v>
      </c>
    </row>
    <row r="299" spans="1:6" x14ac:dyDescent="0.3">
      <c r="A299" s="19">
        <v>275</v>
      </c>
      <c r="B299" s="19">
        <v>98.424123740132544</v>
      </c>
      <c r="C299" s="19">
        <v>-33.125930969048213</v>
      </c>
      <c r="E299" s="19">
        <v>19.426751592356691</v>
      </c>
      <c r="F299" s="19">
        <v>10</v>
      </c>
    </row>
    <row r="300" spans="1:6" x14ac:dyDescent="0.3">
      <c r="A300" s="19">
        <v>276</v>
      </c>
      <c r="B300" s="19">
        <v>85.20658555548691</v>
      </c>
      <c r="C300" s="19">
        <v>10.019220896125987</v>
      </c>
      <c r="E300" s="19">
        <v>19.497523000707716</v>
      </c>
      <c r="F300" s="19">
        <v>10</v>
      </c>
    </row>
    <row r="301" spans="1:6" x14ac:dyDescent="0.3">
      <c r="A301" s="19">
        <v>277</v>
      </c>
      <c r="B301" s="19">
        <v>128.72655387456086</v>
      </c>
      <c r="C301" s="19">
        <v>-53.281758921879472</v>
      </c>
      <c r="E301" s="19">
        <v>19.568294409058741</v>
      </c>
      <c r="F301" s="19">
        <v>10.333333333333334</v>
      </c>
    </row>
    <row r="302" spans="1:6" x14ac:dyDescent="0.3">
      <c r="A302" s="19">
        <v>278</v>
      </c>
      <c r="B302" s="19">
        <v>102.48729288578286</v>
      </c>
      <c r="C302" s="19">
        <v>-4.6704254159033525</v>
      </c>
      <c r="E302" s="19">
        <v>19.639065817409769</v>
      </c>
      <c r="F302" s="19">
        <v>10.375</v>
      </c>
    </row>
    <row r="303" spans="1:6" x14ac:dyDescent="0.3">
      <c r="A303" s="19">
        <v>279</v>
      </c>
      <c r="B303" s="19">
        <v>97.102369921667972</v>
      </c>
      <c r="C303" s="19">
        <v>-9.4167633642909152</v>
      </c>
      <c r="E303" s="19">
        <v>19.709837225760793</v>
      </c>
      <c r="F303" s="19">
        <v>10.5</v>
      </c>
    </row>
    <row r="304" spans="1:6" x14ac:dyDescent="0.3">
      <c r="A304" s="19">
        <v>280</v>
      </c>
      <c r="B304" s="19">
        <v>186.88372188700163</v>
      </c>
      <c r="C304" s="19">
        <v>-132.13477378040977</v>
      </c>
      <c r="E304" s="19">
        <v>19.780608634111822</v>
      </c>
      <c r="F304" s="19">
        <v>10.5</v>
      </c>
    </row>
    <row r="305" spans="1:6" x14ac:dyDescent="0.3">
      <c r="A305" s="19">
        <v>281</v>
      </c>
      <c r="B305" s="19">
        <v>86.038800922668301</v>
      </c>
      <c r="C305" s="19">
        <v>-2.0853832011493125</v>
      </c>
      <c r="E305" s="19">
        <v>19.851380042462846</v>
      </c>
      <c r="F305" s="19">
        <v>10.5</v>
      </c>
    </row>
    <row r="306" spans="1:6" x14ac:dyDescent="0.3">
      <c r="A306" s="19">
        <v>282</v>
      </c>
      <c r="B306" s="19">
        <v>90.934185435500012</v>
      </c>
      <c r="C306" s="19">
        <v>163.45128942483518</v>
      </c>
      <c r="E306" s="19">
        <v>19.922151450813875</v>
      </c>
      <c r="F306" s="19">
        <v>10.555555555555555</v>
      </c>
    </row>
    <row r="307" spans="1:6" x14ac:dyDescent="0.3">
      <c r="A307" s="19">
        <v>283</v>
      </c>
      <c r="B307" s="19">
        <v>92.060123873451317</v>
      </c>
      <c r="C307" s="19">
        <v>9.7668563245684794</v>
      </c>
      <c r="E307" s="19">
        <v>19.992922859164899</v>
      </c>
      <c r="F307" s="19">
        <v>10.5625</v>
      </c>
    </row>
    <row r="308" spans="1:6" x14ac:dyDescent="0.3">
      <c r="A308" s="19">
        <v>284</v>
      </c>
      <c r="B308" s="19">
        <v>119.37636945505227</v>
      </c>
      <c r="C308" s="19">
        <v>-64.309974718210157</v>
      </c>
      <c r="E308" s="19">
        <v>20.063694267515924</v>
      </c>
      <c r="F308" s="19">
        <v>11.25</v>
      </c>
    </row>
    <row r="309" spans="1:6" x14ac:dyDescent="0.3">
      <c r="A309" s="19">
        <v>285</v>
      </c>
      <c r="B309" s="19">
        <v>109.7324619647738</v>
      </c>
      <c r="C309" s="19">
        <v>-52.831023243637041</v>
      </c>
      <c r="E309" s="19">
        <v>20.134465675866952</v>
      </c>
      <c r="F309" s="19">
        <v>11.666666666666666</v>
      </c>
    </row>
    <row r="310" spans="1:6" x14ac:dyDescent="0.3">
      <c r="A310" s="19">
        <v>286</v>
      </c>
      <c r="B310" s="19">
        <v>88.780216249854064</v>
      </c>
      <c r="C310" s="19">
        <v>32.501265231627414</v>
      </c>
      <c r="E310" s="19">
        <v>20.205237084217977</v>
      </c>
      <c r="F310" s="19">
        <v>11.666666666666666</v>
      </c>
    </row>
    <row r="311" spans="1:6" x14ac:dyDescent="0.3">
      <c r="A311" s="19">
        <v>287</v>
      </c>
      <c r="B311" s="19">
        <v>96.368062244743214</v>
      </c>
      <c r="C311" s="19">
        <v>-5.1784070723294207</v>
      </c>
      <c r="E311" s="19">
        <v>20.276008492569005</v>
      </c>
      <c r="F311" s="19">
        <v>11.76923076923077</v>
      </c>
    </row>
    <row r="312" spans="1:6" x14ac:dyDescent="0.3">
      <c r="A312" s="19">
        <v>288</v>
      </c>
      <c r="B312" s="19">
        <v>104.05381592988901</v>
      </c>
      <c r="C312" s="19">
        <v>11.394304875480117</v>
      </c>
      <c r="E312" s="19">
        <v>20.34677990092003</v>
      </c>
      <c r="F312" s="19">
        <v>12</v>
      </c>
    </row>
    <row r="313" spans="1:6" x14ac:dyDescent="0.3">
      <c r="A313" s="19">
        <v>289</v>
      </c>
      <c r="B313" s="19">
        <v>93.528739227300832</v>
      </c>
      <c r="C313" s="19">
        <v>-25.757187503162896</v>
      </c>
      <c r="E313" s="19">
        <v>20.417551309271058</v>
      </c>
      <c r="F313" s="19">
        <v>12.4</v>
      </c>
    </row>
    <row r="314" spans="1:6" x14ac:dyDescent="0.3">
      <c r="A314" s="19">
        <v>290</v>
      </c>
      <c r="B314" s="19">
        <v>90.395693139088522</v>
      </c>
      <c r="C314" s="19">
        <v>-61.819502662898046</v>
      </c>
      <c r="E314" s="19">
        <v>20.488322717622083</v>
      </c>
      <c r="F314" s="19">
        <v>12.5</v>
      </c>
    </row>
    <row r="315" spans="1:6" x14ac:dyDescent="0.3">
      <c r="A315" s="19">
        <v>291</v>
      </c>
      <c r="B315" s="19">
        <v>88.43753933395584</v>
      </c>
      <c r="C315" s="19">
        <v>-41.55472683395584</v>
      </c>
      <c r="E315" s="19">
        <v>20.559094125973107</v>
      </c>
      <c r="F315" s="19">
        <v>12.5</v>
      </c>
    </row>
    <row r="316" spans="1:6" x14ac:dyDescent="0.3">
      <c r="A316" s="19">
        <v>292</v>
      </c>
      <c r="B316" s="19">
        <v>106.30569280579161</v>
      </c>
      <c r="C316" s="19">
        <v>48.116619567433531</v>
      </c>
      <c r="E316" s="19">
        <v>20.629865534324136</v>
      </c>
      <c r="F316" s="19">
        <v>12.666666666666666</v>
      </c>
    </row>
    <row r="317" spans="1:6" x14ac:dyDescent="0.3">
      <c r="A317" s="19">
        <v>293</v>
      </c>
      <c r="B317" s="19">
        <v>88.584400869340797</v>
      </c>
      <c r="C317" s="19">
        <v>112.63697317646073</v>
      </c>
      <c r="E317" s="19">
        <v>20.70063694267516</v>
      </c>
      <c r="F317" s="19">
        <v>12.75</v>
      </c>
    </row>
    <row r="318" spans="1:6" x14ac:dyDescent="0.3">
      <c r="A318" s="19">
        <v>294</v>
      </c>
      <c r="B318" s="19">
        <v>84.61913941394711</v>
      </c>
      <c r="C318" s="19">
        <v>15.38086058605289</v>
      </c>
      <c r="E318" s="19">
        <v>20.771408351026189</v>
      </c>
      <c r="F318" s="19">
        <v>13</v>
      </c>
    </row>
    <row r="319" spans="1:6" x14ac:dyDescent="0.3">
      <c r="A319" s="19">
        <v>295</v>
      </c>
      <c r="B319" s="19">
        <v>114.72575416786215</v>
      </c>
      <c r="C319" s="19">
        <v>-14.643709055080194</v>
      </c>
      <c r="E319" s="19">
        <v>20.842179759377213</v>
      </c>
      <c r="F319" s="19">
        <v>13</v>
      </c>
    </row>
    <row r="320" spans="1:6" x14ac:dyDescent="0.3">
      <c r="A320" s="19">
        <v>296</v>
      </c>
      <c r="B320" s="19">
        <v>88.486493179084164</v>
      </c>
      <c r="C320" s="19">
        <v>141.60304170463675</v>
      </c>
      <c r="E320" s="19">
        <v>20.912951167728238</v>
      </c>
      <c r="F320" s="19">
        <v>13</v>
      </c>
    </row>
    <row r="321" spans="1:6" x14ac:dyDescent="0.3">
      <c r="A321" s="19">
        <v>297</v>
      </c>
      <c r="B321" s="19">
        <v>89.122893165752288</v>
      </c>
      <c r="C321" s="19">
        <v>52.623585707487138</v>
      </c>
      <c r="E321" s="19">
        <v>20.983722576079266</v>
      </c>
      <c r="F321" s="19">
        <v>13</v>
      </c>
    </row>
    <row r="322" spans="1:6" x14ac:dyDescent="0.3">
      <c r="A322" s="19">
        <v>298</v>
      </c>
      <c r="B322" s="19">
        <v>201.4230138901118</v>
      </c>
      <c r="C322" s="19">
        <v>-145.07866249438109</v>
      </c>
      <c r="E322" s="19">
        <v>21.054493984430291</v>
      </c>
      <c r="F322" s="19">
        <v>13</v>
      </c>
    </row>
    <row r="323" spans="1:6" x14ac:dyDescent="0.3">
      <c r="A323" s="19">
        <v>299</v>
      </c>
      <c r="B323" s="19">
        <v>94.116185368840632</v>
      </c>
      <c r="C323" s="19">
        <v>-20.774996844250467</v>
      </c>
      <c r="E323" s="19">
        <v>21.125265392781319</v>
      </c>
      <c r="F323" s="19">
        <v>13</v>
      </c>
    </row>
    <row r="324" spans="1:6" x14ac:dyDescent="0.3">
      <c r="A324" s="19">
        <v>300</v>
      </c>
      <c r="B324" s="19">
        <v>96.759693005769762</v>
      </c>
      <c r="C324" s="19">
        <v>-11.421907770870433</v>
      </c>
      <c r="E324" s="19">
        <v>21.196036801132344</v>
      </c>
      <c r="F324" s="19">
        <v>13</v>
      </c>
    </row>
    <row r="325" spans="1:6" x14ac:dyDescent="0.3">
      <c r="A325" s="19">
        <v>301</v>
      </c>
      <c r="B325" s="19">
        <v>94.458862284738856</v>
      </c>
      <c r="C325" s="19">
        <v>-32.962647145296629</v>
      </c>
      <c r="E325" s="19">
        <v>21.266808209483372</v>
      </c>
      <c r="F325" s="19">
        <v>13.25</v>
      </c>
    </row>
    <row r="326" spans="1:6" x14ac:dyDescent="0.3">
      <c r="A326" s="19">
        <v>302</v>
      </c>
      <c r="B326" s="19">
        <v>87.458462431389506</v>
      </c>
      <c r="C326" s="19">
        <v>5.5600560871290128</v>
      </c>
      <c r="E326" s="19">
        <v>21.337579617834397</v>
      </c>
      <c r="F326" s="19">
        <v>13.25</v>
      </c>
    </row>
    <row r="327" spans="1:6" x14ac:dyDescent="0.3">
      <c r="A327" s="19">
        <v>303</v>
      </c>
      <c r="B327" s="19">
        <v>86.185662458053258</v>
      </c>
      <c r="C327" s="19">
        <v>-35.892979531223993</v>
      </c>
      <c r="E327" s="19">
        <v>21.408351026185422</v>
      </c>
      <c r="F327" s="19">
        <v>13.333333333333334</v>
      </c>
    </row>
    <row r="328" spans="1:6" x14ac:dyDescent="0.3">
      <c r="A328" s="19">
        <v>304</v>
      </c>
      <c r="B328" s="19">
        <v>85.794031697026711</v>
      </c>
      <c r="C328" s="19">
        <v>20.638400735405725</v>
      </c>
      <c r="E328" s="19">
        <v>21.47912243453645</v>
      </c>
      <c r="F328" s="19">
        <v>13.545454545454545</v>
      </c>
    </row>
    <row r="329" spans="1:6" x14ac:dyDescent="0.3">
      <c r="A329" s="19">
        <v>305</v>
      </c>
      <c r="B329" s="19">
        <v>91.423723886783193</v>
      </c>
      <c r="C329" s="19">
        <v>-39.704147167206472</v>
      </c>
      <c r="E329" s="19">
        <v>21.549893842887474</v>
      </c>
      <c r="F329" s="19">
        <v>14</v>
      </c>
    </row>
    <row r="330" spans="1:6" x14ac:dyDescent="0.3">
      <c r="A330" s="19">
        <v>306</v>
      </c>
      <c r="B330" s="19">
        <v>86.087754767796625</v>
      </c>
      <c r="C330" s="19">
        <v>-49.475254767796628</v>
      </c>
      <c r="E330" s="19">
        <v>21.620665251238503</v>
      </c>
      <c r="F330" s="19">
        <v>14.125</v>
      </c>
    </row>
    <row r="331" spans="1:6" x14ac:dyDescent="0.3">
      <c r="A331" s="19">
        <v>307</v>
      </c>
      <c r="B331" s="19">
        <v>110.36886195144191</v>
      </c>
      <c r="C331" s="19">
        <v>-67.8515008403308</v>
      </c>
      <c r="E331" s="19">
        <v>21.691436659589527</v>
      </c>
      <c r="F331" s="19">
        <v>15</v>
      </c>
    </row>
    <row r="332" spans="1:6" x14ac:dyDescent="0.3">
      <c r="A332" s="19">
        <v>308</v>
      </c>
      <c r="B332" s="19">
        <v>92.060123873451317</v>
      </c>
      <c r="C332" s="19">
        <v>-29.347252586322604</v>
      </c>
      <c r="E332" s="19">
        <v>21.762208067940556</v>
      </c>
      <c r="F332" s="19">
        <v>15</v>
      </c>
    </row>
    <row r="333" spans="1:6" x14ac:dyDescent="0.3">
      <c r="A333" s="19">
        <v>309</v>
      </c>
      <c r="B333" s="19">
        <v>93.822462298070732</v>
      </c>
      <c r="C333" s="19">
        <v>-3.8644791047934177</v>
      </c>
      <c r="E333" s="19">
        <v>21.83297947629158</v>
      </c>
      <c r="F333" s="19">
        <v>15</v>
      </c>
    </row>
    <row r="334" spans="1:6" x14ac:dyDescent="0.3">
      <c r="A334" s="19">
        <v>310</v>
      </c>
      <c r="B334" s="19">
        <v>83.933785582150662</v>
      </c>
      <c r="C334" s="19">
        <v>-55.00906335992844</v>
      </c>
      <c r="E334" s="19">
        <v>21.903750884642605</v>
      </c>
      <c r="F334" s="19">
        <v>15</v>
      </c>
    </row>
    <row r="335" spans="1:6" x14ac:dyDescent="0.3">
      <c r="A335" s="19">
        <v>311</v>
      </c>
      <c r="B335" s="19">
        <v>89.514523926778821</v>
      </c>
      <c r="C335" s="19">
        <v>49.287676073221178</v>
      </c>
      <c r="E335" s="19">
        <v>21.974522292993633</v>
      </c>
      <c r="F335" s="19">
        <v>15</v>
      </c>
    </row>
    <row r="336" spans="1:6" x14ac:dyDescent="0.3">
      <c r="A336" s="19">
        <v>312</v>
      </c>
      <c r="B336" s="19">
        <v>89.318708546265555</v>
      </c>
      <c r="C336" s="19">
        <v>-28.017338683251857</v>
      </c>
      <c r="E336" s="19">
        <v>22.045293701344658</v>
      </c>
      <c r="F336" s="19">
        <v>15</v>
      </c>
    </row>
    <row r="337" spans="1:6" x14ac:dyDescent="0.3">
      <c r="A337" s="19">
        <v>313</v>
      </c>
      <c r="B337" s="19">
        <v>93.039200776017651</v>
      </c>
      <c r="C337" s="19">
        <v>-12.836498073314942</v>
      </c>
      <c r="E337" s="19">
        <v>22.116065109695686</v>
      </c>
      <c r="F337" s="19">
        <v>15.2</v>
      </c>
    </row>
    <row r="338" spans="1:6" x14ac:dyDescent="0.3">
      <c r="A338" s="19">
        <v>314</v>
      </c>
      <c r="B338" s="19">
        <v>88.045908572929307</v>
      </c>
      <c r="C338" s="19">
        <v>-55.950075239595975</v>
      </c>
      <c r="E338" s="19">
        <v>22.186836518046711</v>
      </c>
      <c r="F338" s="19">
        <v>15.333333333333334</v>
      </c>
    </row>
    <row r="339" spans="1:6" x14ac:dyDescent="0.3">
      <c r="A339" s="19">
        <v>315</v>
      </c>
      <c r="B339" s="19">
        <v>88.339631643699207</v>
      </c>
      <c r="C339" s="19">
        <v>112.54925724518968</v>
      </c>
      <c r="E339" s="19">
        <v>22.257607926397736</v>
      </c>
      <c r="F339" s="19">
        <v>15.5</v>
      </c>
    </row>
    <row r="340" spans="1:6" x14ac:dyDescent="0.3">
      <c r="A340" s="19">
        <v>316</v>
      </c>
      <c r="B340" s="19">
        <v>89.906154687805355</v>
      </c>
      <c r="C340" s="19">
        <v>18.106503540042752</v>
      </c>
      <c r="E340" s="19">
        <v>22.328379334748764</v>
      </c>
      <c r="F340" s="19">
        <v>15.714285714285714</v>
      </c>
    </row>
    <row r="341" spans="1:6" x14ac:dyDescent="0.3">
      <c r="A341" s="19">
        <v>317</v>
      </c>
      <c r="B341" s="19">
        <v>97.640862218079462</v>
      </c>
      <c r="C341" s="19">
        <v>-1.9414951294718605</v>
      </c>
      <c r="E341" s="19">
        <v>22.399150743099788</v>
      </c>
      <c r="F341" s="19">
        <v>15.76923076923077</v>
      </c>
    </row>
    <row r="342" spans="1:6" x14ac:dyDescent="0.3">
      <c r="A342" s="19">
        <v>318</v>
      </c>
      <c r="B342" s="19">
        <v>96.074339173973314</v>
      </c>
      <c r="C342" s="19">
        <v>-46.194057483832466</v>
      </c>
      <c r="E342" s="19">
        <v>22.469922151450817</v>
      </c>
      <c r="F342" s="19">
        <v>16</v>
      </c>
    </row>
    <row r="343" spans="1:6" x14ac:dyDescent="0.3">
      <c r="A343" s="19">
        <v>319</v>
      </c>
      <c r="B343" s="19">
        <v>84.66809325907542</v>
      </c>
      <c r="C343" s="19">
        <v>25.802494976218696</v>
      </c>
      <c r="E343" s="19">
        <v>22.540693559801841</v>
      </c>
      <c r="F343" s="19">
        <v>16.2</v>
      </c>
    </row>
    <row r="344" spans="1:6" x14ac:dyDescent="0.3">
      <c r="A344" s="19">
        <v>320</v>
      </c>
      <c r="B344" s="19">
        <v>89.906154687805355</v>
      </c>
      <c r="C344" s="19">
        <v>45.005237717257927</v>
      </c>
      <c r="E344" s="19">
        <v>22.61146496815287</v>
      </c>
      <c r="F344" s="19">
        <v>16.2</v>
      </c>
    </row>
    <row r="345" spans="1:6" x14ac:dyDescent="0.3">
      <c r="A345" s="19">
        <v>321</v>
      </c>
      <c r="B345" s="19">
        <v>98.66889296577412</v>
      </c>
      <c r="C345" s="19">
        <v>7.9542524348193524</v>
      </c>
      <c r="E345" s="19">
        <v>22.682236376503894</v>
      </c>
      <c r="F345" s="19">
        <v>16.375</v>
      </c>
    </row>
    <row r="346" spans="1:6" x14ac:dyDescent="0.3">
      <c r="A346" s="19">
        <v>322</v>
      </c>
      <c r="B346" s="19">
        <v>91.276862351398236</v>
      </c>
      <c r="C346" s="19">
        <v>53.766148401289925</v>
      </c>
      <c r="E346" s="19">
        <v>22.753007784854919</v>
      </c>
      <c r="F346" s="19">
        <v>16.399999999999999</v>
      </c>
    </row>
    <row r="347" spans="1:6" x14ac:dyDescent="0.3">
      <c r="A347" s="19">
        <v>323</v>
      </c>
      <c r="B347" s="19">
        <v>85.010770174973644</v>
      </c>
      <c r="C347" s="19">
        <v>29.575436721578086</v>
      </c>
      <c r="E347" s="19">
        <v>22.823779193205947</v>
      </c>
      <c r="F347" s="19">
        <v>16.428571428571427</v>
      </c>
    </row>
    <row r="348" spans="1:6" x14ac:dyDescent="0.3">
      <c r="A348" s="19">
        <v>324</v>
      </c>
      <c r="B348" s="19">
        <v>86.185662458053258</v>
      </c>
      <c r="C348" s="19">
        <v>19.131410712678445</v>
      </c>
      <c r="E348" s="19">
        <v>22.894550601556972</v>
      </c>
      <c r="F348" s="19">
        <v>16.625</v>
      </c>
    </row>
    <row r="349" spans="1:6" x14ac:dyDescent="0.3">
      <c r="A349" s="19">
        <v>325</v>
      </c>
      <c r="B349" s="19">
        <v>118.20147717197267</v>
      </c>
      <c r="C349" s="19">
        <v>-47.280281519798763</v>
      </c>
      <c r="E349" s="19">
        <v>22.965322009908</v>
      </c>
      <c r="F349" s="19">
        <v>16.666666666666668</v>
      </c>
    </row>
    <row r="350" spans="1:6" x14ac:dyDescent="0.3">
      <c r="A350" s="19">
        <v>326</v>
      </c>
      <c r="B350" s="19">
        <v>138.51732290022429</v>
      </c>
      <c r="C350" s="19">
        <v>8.6543539025558971</v>
      </c>
      <c r="E350" s="19">
        <v>23.036093418259025</v>
      </c>
      <c r="F350" s="19">
        <v>16.755102040816325</v>
      </c>
    </row>
    <row r="351" spans="1:6" x14ac:dyDescent="0.3">
      <c r="A351" s="19">
        <v>327</v>
      </c>
      <c r="B351" s="19">
        <v>83.835877891894029</v>
      </c>
      <c r="C351" s="19">
        <v>76.634710343400087</v>
      </c>
      <c r="E351" s="19">
        <v>23.106864826610053</v>
      </c>
      <c r="F351" s="19">
        <v>17.235294117647058</v>
      </c>
    </row>
    <row r="352" spans="1:6" x14ac:dyDescent="0.3">
      <c r="A352" s="19">
        <v>328</v>
      </c>
      <c r="B352" s="19">
        <v>106.55046203143318</v>
      </c>
      <c r="C352" s="19">
        <v>49.495321101096934</v>
      </c>
      <c r="E352" s="19">
        <v>23.177636234961078</v>
      </c>
      <c r="F352" s="19">
        <v>17.25</v>
      </c>
    </row>
    <row r="353" spans="1:6" x14ac:dyDescent="0.3">
      <c r="A353" s="19">
        <v>329</v>
      </c>
      <c r="B353" s="19">
        <v>90.346739293960212</v>
      </c>
      <c r="C353" s="19">
        <v>-27.173086599349432</v>
      </c>
      <c r="E353" s="19">
        <v>23.248407643312103</v>
      </c>
      <c r="F353" s="19">
        <v>17.5</v>
      </c>
    </row>
    <row r="354" spans="1:6" x14ac:dyDescent="0.3">
      <c r="A354" s="19">
        <v>330</v>
      </c>
      <c r="B354" s="19">
        <v>98.815754501159077</v>
      </c>
      <c r="C354" s="19">
        <v>6.0077749106056331</v>
      </c>
      <c r="E354" s="19">
        <v>23.319179051663131</v>
      </c>
      <c r="F354" s="19">
        <v>17.708333333333332</v>
      </c>
    </row>
    <row r="355" spans="1:6" x14ac:dyDescent="0.3">
      <c r="A355" s="19">
        <v>331</v>
      </c>
      <c r="B355" s="19">
        <v>103.61323132373415</v>
      </c>
      <c r="C355" s="19">
        <v>-6.257066940172507</v>
      </c>
      <c r="E355" s="19">
        <v>23.389950460014155</v>
      </c>
      <c r="F355" s="19">
        <v>17.822485207100591</v>
      </c>
    </row>
    <row r="356" spans="1:6" x14ac:dyDescent="0.3">
      <c r="A356" s="19">
        <v>332</v>
      </c>
      <c r="B356" s="19">
        <v>109.34083120374726</v>
      </c>
      <c r="C356" s="19">
        <v>94.289799426883377</v>
      </c>
      <c r="E356" s="19">
        <v>23.460721868365184</v>
      </c>
      <c r="F356" s="19">
        <v>17.852</v>
      </c>
    </row>
    <row r="357" spans="1:6" x14ac:dyDescent="0.3">
      <c r="A357" s="19">
        <v>333</v>
      </c>
      <c r="B357" s="19">
        <v>95.193169961663614</v>
      </c>
      <c r="C357" s="19">
        <v>93.118860113524363</v>
      </c>
      <c r="E357" s="19">
        <v>23.531493276716208</v>
      </c>
      <c r="F357" s="19">
        <v>18</v>
      </c>
    </row>
    <row r="358" spans="1:6" x14ac:dyDescent="0.3">
      <c r="A358" s="19">
        <v>334</v>
      </c>
      <c r="B358" s="19">
        <v>85.549262471385134</v>
      </c>
      <c r="C358" s="19">
        <v>61.102911441658335</v>
      </c>
      <c r="E358" s="19">
        <v>23.602264685067233</v>
      </c>
      <c r="F358" s="19">
        <v>18</v>
      </c>
    </row>
    <row r="359" spans="1:6" x14ac:dyDescent="0.3">
      <c r="A359" s="19">
        <v>335</v>
      </c>
      <c r="B359" s="19">
        <v>86.087754767796625</v>
      </c>
      <c r="C359" s="19">
        <v>23.099745232203375</v>
      </c>
      <c r="E359" s="19">
        <v>23.673036093418261</v>
      </c>
      <c r="F359" s="19">
        <v>18.581632653061224</v>
      </c>
    </row>
    <row r="360" spans="1:6" x14ac:dyDescent="0.3">
      <c r="A360" s="19">
        <v>336</v>
      </c>
      <c r="B360" s="19">
        <v>106.30569280579161</v>
      </c>
      <c r="C360" s="19">
        <v>-47.056646152647595</v>
      </c>
      <c r="E360" s="19">
        <v>23.743807501769286</v>
      </c>
      <c r="F360" s="19">
        <v>18.666666666666668</v>
      </c>
    </row>
    <row r="361" spans="1:6" x14ac:dyDescent="0.3">
      <c r="A361" s="19">
        <v>337</v>
      </c>
      <c r="B361" s="19">
        <v>83.689016356509086</v>
      </c>
      <c r="C361" s="19">
        <v>14.215822353168335</v>
      </c>
      <c r="E361" s="19">
        <v>23.814578910120314</v>
      </c>
      <c r="F361" s="19">
        <v>18.714285714285715</v>
      </c>
    </row>
    <row r="362" spans="1:6" x14ac:dyDescent="0.3">
      <c r="A362" s="19">
        <v>338</v>
      </c>
      <c r="B362" s="19">
        <v>93.724554607814099</v>
      </c>
      <c r="C362" s="19">
        <v>-23.724385116288673</v>
      </c>
      <c r="E362" s="19">
        <v>23.885350318471339</v>
      </c>
      <c r="F362" s="19">
        <v>18.75</v>
      </c>
    </row>
    <row r="363" spans="1:6" x14ac:dyDescent="0.3">
      <c r="A363" s="19">
        <v>339</v>
      </c>
      <c r="B363" s="19">
        <v>86.528339373951468</v>
      </c>
      <c r="C363" s="19">
        <v>-13.663170834625632</v>
      </c>
      <c r="E363" s="19">
        <v>23.956121726822367</v>
      </c>
      <c r="F363" s="19">
        <v>19.243243243243242</v>
      </c>
    </row>
    <row r="364" spans="1:6" x14ac:dyDescent="0.3">
      <c r="A364" s="19">
        <v>340</v>
      </c>
      <c r="B364" s="19">
        <v>96.808646850898072</v>
      </c>
      <c r="C364" s="19">
        <v>49.539179236058459</v>
      </c>
      <c r="E364" s="19">
        <v>24.026893135173392</v>
      </c>
      <c r="F364" s="19">
        <v>19.333333333333332</v>
      </c>
    </row>
    <row r="365" spans="1:6" x14ac:dyDescent="0.3">
      <c r="A365" s="19">
        <v>341</v>
      </c>
      <c r="B365" s="19">
        <v>84.863908639588686</v>
      </c>
      <c r="C365" s="19">
        <v>-16.95481773049778</v>
      </c>
      <c r="E365" s="19">
        <v>24.097664543524417</v>
      </c>
      <c r="F365" s="19">
        <v>19.333333333333332</v>
      </c>
    </row>
    <row r="366" spans="1:6" x14ac:dyDescent="0.3">
      <c r="A366" s="19">
        <v>342</v>
      </c>
      <c r="B366" s="19">
        <v>98.08144682423432</v>
      </c>
      <c r="C366" s="19">
        <v>71.769383944996434</v>
      </c>
      <c r="E366" s="19">
        <v>24.168435951875445</v>
      </c>
      <c r="F366" s="19">
        <v>19.399999999999999</v>
      </c>
    </row>
    <row r="367" spans="1:6" x14ac:dyDescent="0.3">
      <c r="A367" s="19">
        <v>343</v>
      </c>
      <c r="B367" s="19">
        <v>107.82326200476943</v>
      </c>
      <c r="C367" s="19">
        <v>-49.409922310112947</v>
      </c>
      <c r="E367" s="19">
        <v>24.239207360226469</v>
      </c>
      <c r="F367" s="19">
        <v>19.464285714285715</v>
      </c>
    </row>
    <row r="368" spans="1:6" x14ac:dyDescent="0.3">
      <c r="A368" s="19">
        <v>344</v>
      </c>
      <c r="B368" s="19">
        <v>96.123293019101638</v>
      </c>
      <c r="C368" s="19">
        <v>23.869689437038716</v>
      </c>
      <c r="E368" s="19">
        <v>24.309978768577498</v>
      </c>
      <c r="F368" s="19">
        <v>19.471034482758618</v>
      </c>
    </row>
    <row r="369" spans="1:6" x14ac:dyDescent="0.3">
      <c r="A369" s="19">
        <v>345</v>
      </c>
      <c r="B369" s="19">
        <v>90.934185435500012</v>
      </c>
      <c r="C369" s="19">
        <v>8.9261497600307109</v>
      </c>
      <c r="E369" s="19">
        <v>24.380750176928522</v>
      </c>
      <c r="F369" s="19">
        <v>19.600000000000001</v>
      </c>
    </row>
    <row r="370" spans="1:6" x14ac:dyDescent="0.3">
      <c r="A370" s="19">
        <v>346</v>
      </c>
      <c r="B370" s="19">
        <v>91.37477004165487</v>
      </c>
      <c r="C370" s="19">
        <v>-0.79562110548465625</v>
      </c>
      <c r="E370" s="19">
        <v>24.451521585279551</v>
      </c>
      <c r="F370" s="19">
        <v>20</v>
      </c>
    </row>
    <row r="371" spans="1:6" x14ac:dyDescent="0.3">
      <c r="A371" s="19">
        <v>347</v>
      </c>
      <c r="B371" s="19">
        <v>100.72495446116345</v>
      </c>
      <c r="C371" s="19">
        <v>17.048660314562142</v>
      </c>
      <c r="E371" s="19">
        <v>24.522292993630575</v>
      </c>
      <c r="F371" s="19">
        <v>20</v>
      </c>
    </row>
    <row r="372" spans="1:6" x14ac:dyDescent="0.3">
      <c r="A372" s="19">
        <v>348</v>
      </c>
      <c r="B372" s="19">
        <v>87.996954727800983</v>
      </c>
      <c r="C372" s="19">
        <v>-1.4423328790614818</v>
      </c>
      <c r="E372" s="19">
        <v>24.5930644019816</v>
      </c>
      <c r="F372" s="19">
        <v>20</v>
      </c>
    </row>
    <row r="373" spans="1:6" x14ac:dyDescent="0.3">
      <c r="A373" s="19">
        <v>349</v>
      </c>
      <c r="B373" s="19">
        <v>90.346739293960212</v>
      </c>
      <c r="C373" s="19">
        <v>-18.447457856834461</v>
      </c>
      <c r="E373" s="19">
        <v>24.663835810332628</v>
      </c>
      <c r="F373" s="19">
        <v>20</v>
      </c>
    </row>
    <row r="374" spans="1:6" x14ac:dyDescent="0.3">
      <c r="A374" s="19">
        <v>350</v>
      </c>
      <c r="B374" s="19">
        <v>92.990246930889342</v>
      </c>
      <c r="C374" s="19">
        <v>36.828757593997537</v>
      </c>
      <c r="E374" s="19">
        <v>24.734607218683653</v>
      </c>
      <c r="F374" s="19">
        <v>20</v>
      </c>
    </row>
    <row r="375" spans="1:6" x14ac:dyDescent="0.3">
      <c r="A375" s="19">
        <v>351</v>
      </c>
      <c r="B375" s="19">
        <v>129.36295386122896</v>
      </c>
      <c r="C375" s="19">
        <v>-84.450090790689543</v>
      </c>
      <c r="E375" s="19">
        <v>24.805378627034681</v>
      </c>
      <c r="F375" s="19">
        <v>20</v>
      </c>
    </row>
    <row r="376" spans="1:6" x14ac:dyDescent="0.3">
      <c r="A376" s="19">
        <v>352</v>
      </c>
      <c r="B376" s="19">
        <v>96.172246864229948</v>
      </c>
      <c r="C376" s="19">
        <v>-55.417002108985194</v>
      </c>
      <c r="E376" s="19">
        <v>24.876150035385706</v>
      </c>
      <c r="F376" s="19">
        <v>20</v>
      </c>
    </row>
    <row r="377" spans="1:6" x14ac:dyDescent="0.3">
      <c r="A377" s="19">
        <v>353</v>
      </c>
      <c r="B377" s="19">
        <v>112.18015422118965</v>
      </c>
      <c r="C377" s="19">
        <v>-8.6562064234735061</v>
      </c>
      <c r="E377" s="19">
        <v>24.946921443736731</v>
      </c>
      <c r="F377" s="19">
        <v>20</v>
      </c>
    </row>
    <row r="378" spans="1:6" x14ac:dyDescent="0.3">
      <c r="A378" s="19">
        <v>354</v>
      </c>
      <c r="B378" s="19">
        <v>83.591108666252438</v>
      </c>
      <c r="C378" s="19">
        <v>41.85716719581653</v>
      </c>
      <c r="E378" s="19">
        <v>25.017692852087759</v>
      </c>
      <c r="F378" s="19">
        <v>20.25</v>
      </c>
    </row>
    <row r="379" spans="1:6" x14ac:dyDescent="0.3">
      <c r="A379" s="19">
        <v>355</v>
      </c>
      <c r="B379" s="19">
        <v>90.248831603703579</v>
      </c>
      <c r="C379" s="19">
        <v>156.35722900235703</v>
      </c>
      <c r="E379" s="19">
        <v>25.088464260438784</v>
      </c>
      <c r="F379" s="19">
        <v>20.333333333333332</v>
      </c>
    </row>
    <row r="380" spans="1:6" x14ac:dyDescent="0.3">
      <c r="A380" s="19">
        <v>356</v>
      </c>
      <c r="B380" s="19">
        <v>86.919970134978016</v>
      </c>
      <c r="C380" s="19">
        <v>-7.5186299287924498</v>
      </c>
      <c r="E380" s="19">
        <v>25.159235668789812</v>
      </c>
      <c r="F380" s="19">
        <v>20.342105263157894</v>
      </c>
    </row>
    <row r="381" spans="1:6" x14ac:dyDescent="0.3">
      <c r="A381" s="19">
        <v>357</v>
      </c>
      <c r="B381" s="19">
        <v>97.004462231411338</v>
      </c>
      <c r="C381" s="19">
        <v>-10.865848370025205</v>
      </c>
      <c r="E381" s="19">
        <v>25.230007077140836</v>
      </c>
      <c r="F381" s="19">
        <v>20.5</v>
      </c>
    </row>
    <row r="382" spans="1:6" x14ac:dyDescent="0.3">
      <c r="A382" s="19">
        <v>358</v>
      </c>
      <c r="B382" s="19">
        <v>95.242123806791923</v>
      </c>
      <c r="C382" s="19">
        <v>97.806565331784853</v>
      </c>
      <c r="E382" s="19">
        <v>25.300778485491865</v>
      </c>
      <c r="F382" s="19">
        <v>20.502500000000001</v>
      </c>
    </row>
    <row r="383" spans="1:6" x14ac:dyDescent="0.3">
      <c r="A383" s="19">
        <v>359</v>
      </c>
      <c r="B383" s="19">
        <v>96.955508386283029</v>
      </c>
      <c r="C383" s="19">
        <v>-12.932329578336009</v>
      </c>
      <c r="E383" s="19">
        <v>25.371549893842889</v>
      </c>
      <c r="F383" s="19">
        <v>21.194444444444443</v>
      </c>
    </row>
    <row r="384" spans="1:6" x14ac:dyDescent="0.3">
      <c r="A384" s="19">
        <v>360</v>
      </c>
      <c r="B384" s="19">
        <v>86.430431683694835</v>
      </c>
      <c r="C384" s="19">
        <v>53.397154523201706</v>
      </c>
      <c r="E384" s="19">
        <v>25.442321302193914</v>
      </c>
      <c r="F384" s="19">
        <v>21.2</v>
      </c>
    </row>
    <row r="385" spans="1:6" x14ac:dyDescent="0.3">
      <c r="A385" s="19">
        <v>361</v>
      </c>
      <c r="B385" s="19">
        <v>99.501108332955511</v>
      </c>
      <c r="C385" s="19">
        <v>10.320784322411711</v>
      </c>
      <c r="E385" s="19">
        <v>25.513092710544942</v>
      </c>
      <c r="F385" s="19">
        <v>21.366666666666667</v>
      </c>
    </row>
    <row r="386" spans="1:6" x14ac:dyDescent="0.3">
      <c r="A386" s="19">
        <v>362</v>
      </c>
      <c r="B386" s="19">
        <v>86.381477838566525</v>
      </c>
      <c r="C386" s="19">
        <v>53.1534058823637</v>
      </c>
      <c r="E386" s="19">
        <v>25.583864118895967</v>
      </c>
      <c r="F386" s="19">
        <v>21.382352941176471</v>
      </c>
    </row>
    <row r="387" spans="1:6" x14ac:dyDescent="0.3">
      <c r="A387" s="19">
        <v>363</v>
      </c>
      <c r="B387" s="19">
        <v>83.444247130867495</v>
      </c>
      <c r="C387" s="19">
        <v>264.40190671528637</v>
      </c>
      <c r="E387" s="19">
        <v>25.654635527246995</v>
      </c>
      <c r="F387" s="19">
        <v>21.466666666666665</v>
      </c>
    </row>
    <row r="388" spans="1:6" x14ac:dyDescent="0.3">
      <c r="A388" s="19">
        <v>364</v>
      </c>
      <c r="B388" s="19">
        <v>87.703231657031083</v>
      </c>
      <c r="C388" s="19">
        <v>-19.461638736677102</v>
      </c>
      <c r="E388" s="19">
        <v>25.72540693559802</v>
      </c>
      <c r="F388" s="19">
        <v>21.571428571428573</v>
      </c>
    </row>
    <row r="389" spans="1:6" x14ac:dyDescent="0.3">
      <c r="A389" s="19">
        <v>365</v>
      </c>
      <c r="B389" s="19">
        <v>85.353447090871867</v>
      </c>
      <c r="C389" s="19">
        <v>154.58501444758966</v>
      </c>
      <c r="E389" s="19">
        <v>25.796178343949048</v>
      </c>
      <c r="F389" s="19">
        <v>21.666666666666668</v>
      </c>
    </row>
    <row r="390" spans="1:6" x14ac:dyDescent="0.3">
      <c r="A390" s="19">
        <v>366</v>
      </c>
      <c r="B390" s="19">
        <v>88.73126240472574</v>
      </c>
      <c r="C390" s="19">
        <v>198.58217043109516</v>
      </c>
      <c r="E390" s="19">
        <v>25.866949752300073</v>
      </c>
      <c r="F390" s="19">
        <v>21.755102040816325</v>
      </c>
    </row>
    <row r="391" spans="1:6" x14ac:dyDescent="0.3">
      <c r="A391" s="19">
        <v>367</v>
      </c>
      <c r="B391" s="19">
        <v>87.996954727800983</v>
      </c>
      <c r="C391" s="19">
        <v>-1.1481311983892226</v>
      </c>
      <c r="E391" s="19">
        <v>25.937721160651098</v>
      </c>
      <c r="F391" s="19">
        <v>21.8</v>
      </c>
    </row>
    <row r="392" spans="1:6" x14ac:dyDescent="0.3">
      <c r="A392" s="19">
        <v>368</v>
      </c>
      <c r="B392" s="19">
        <v>89.955108532933679</v>
      </c>
      <c r="C392" s="19">
        <v>-8.1060519291600883</v>
      </c>
      <c r="E392" s="19">
        <v>26.008492569002126</v>
      </c>
      <c r="F392" s="19">
        <v>21.904761904761905</v>
      </c>
    </row>
    <row r="393" spans="1:6" x14ac:dyDescent="0.3">
      <c r="A393" s="19">
        <v>369</v>
      </c>
      <c r="B393" s="19">
        <v>90.346739293960212</v>
      </c>
      <c r="C393" s="19">
        <v>-47.471769234079972</v>
      </c>
      <c r="E393" s="19">
        <v>26.07926397735315</v>
      </c>
      <c r="F393" s="19">
        <v>22.079728033472804</v>
      </c>
    </row>
    <row r="394" spans="1:6" x14ac:dyDescent="0.3">
      <c r="A394" s="19">
        <v>370</v>
      </c>
      <c r="B394" s="19">
        <v>84.276462498048886</v>
      </c>
      <c r="C394" s="19">
        <v>625.14214215311392</v>
      </c>
      <c r="E394" s="19">
        <v>26.150035385704179</v>
      </c>
      <c r="F394" s="19">
        <v>22.5</v>
      </c>
    </row>
    <row r="395" spans="1:6" x14ac:dyDescent="0.3">
      <c r="A395" s="19">
        <v>371</v>
      </c>
      <c r="B395" s="19">
        <v>134.16043068380407</v>
      </c>
      <c r="C395" s="19">
        <v>27.094748223917207</v>
      </c>
      <c r="E395" s="19">
        <v>26.220806794055203</v>
      </c>
      <c r="F395" s="19">
        <v>22.5</v>
      </c>
    </row>
    <row r="396" spans="1:6" x14ac:dyDescent="0.3">
      <c r="A396" s="19">
        <v>372</v>
      </c>
      <c r="B396" s="19">
        <v>82.612031763686105</v>
      </c>
      <c r="C396" s="19">
        <v>-40.834253985908326</v>
      </c>
      <c r="E396" s="19">
        <v>26.291578202406232</v>
      </c>
      <c r="F396" s="19">
        <v>22.5</v>
      </c>
    </row>
    <row r="397" spans="1:6" x14ac:dyDescent="0.3">
      <c r="A397" s="19">
        <v>373</v>
      </c>
      <c r="B397" s="19">
        <v>86.528339373951468</v>
      </c>
      <c r="C397" s="19">
        <v>3.3593010754867407</v>
      </c>
      <c r="E397" s="19">
        <v>26.362349610757256</v>
      </c>
      <c r="F397" s="19">
        <v>22.737763157894737</v>
      </c>
    </row>
    <row r="398" spans="1:6" x14ac:dyDescent="0.3">
      <c r="A398" s="19">
        <v>374</v>
      </c>
      <c r="B398" s="19">
        <v>90.689416209858436</v>
      </c>
      <c r="C398" s="19">
        <v>-45.637692071927404</v>
      </c>
      <c r="E398" s="19">
        <v>26.433121019108281</v>
      </c>
      <c r="F398" s="19">
        <v>23.181818181818183</v>
      </c>
    </row>
    <row r="399" spans="1:6" x14ac:dyDescent="0.3">
      <c r="A399" s="19">
        <v>375</v>
      </c>
      <c r="B399" s="19">
        <v>82.856800989327681</v>
      </c>
      <c r="C399" s="19">
        <v>-39.999658132184827</v>
      </c>
      <c r="E399" s="19">
        <v>26.503892427459309</v>
      </c>
      <c r="F399" s="19">
        <v>23.25</v>
      </c>
    </row>
    <row r="400" spans="1:6" x14ac:dyDescent="0.3">
      <c r="A400" s="19">
        <v>376</v>
      </c>
      <c r="B400" s="19">
        <v>84.521231723690477</v>
      </c>
      <c r="C400" s="19">
        <v>-30.437898390357141</v>
      </c>
      <c r="E400" s="19">
        <v>26.574663835810334</v>
      </c>
      <c r="F400" s="19">
        <v>23.333333333333332</v>
      </c>
    </row>
    <row r="401" spans="1:6" x14ac:dyDescent="0.3">
      <c r="A401" s="19">
        <v>377</v>
      </c>
      <c r="B401" s="19">
        <v>88.682308559597431</v>
      </c>
      <c r="C401" s="19">
        <v>14.53573655318452</v>
      </c>
      <c r="E401" s="19">
        <v>26.645435244161362</v>
      </c>
      <c r="F401" s="19">
        <v>23.5</v>
      </c>
    </row>
    <row r="402" spans="1:6" x14ac:dyDescent="0.3">
      <c r="A402" s="19">
        <v>378</v>
      </c>
      <c r="B402" s="19">
        <v>86.234616303181568</v>
      </c>
      <c r="C402" s="19">
        <v>-45.837025941735781</v>
      </c>
      <c r="E402" s="19">
        <v>26.716206652512387</v>
      </c>
      <c r="F402" s="19">
        <v>23.518987341772153</v>
      </c>
    </row>
    <row r="403" spans="1:6" x14ac:dyDescent="0.3">
      <c r="A403" s="19">
        <v>379</v>
      </c>
      <c r="B403" s="19">
        <v>89.465570081650498</v>
      </c>
      <c r="C403" s="19">
        <v>27.393490321034065</v>
      </c>
      <c r="E403" s="19">
        <v>26.786978060863412</v>
      </c>
      <c r="F403" s="19">
        <v>23.571428571428573</v>
      </c>
    </row>
    <row r="404" spans="1:6" x14ac:dyDescent="0.3">
      <c r="A404" s="19">
        <v>380</v>
      </c>
      <c r="B404" s="19">
        <v>84.570185568818786</v>
      </c>
      <c r="C404" s="19">
        <v>30.940018512813865</v>
      </c>
      <c r="E404" s="19">
        <v>26.85774946921444</v>
      </c>
      <c r="F404" s="19">
        <v>23.796213592233013</v>
      </c>
    </row>
    <row r="405" spans="1:6" x14ac:dyDescent="0.3">
      <c r="A405" s="19">
        <v>381</v>
      </c>
      <c r="B405" s="19">
        <v>94.458862284738856</v>
      </c>
      <c r="C405" s="19">
        <v>9.8538867192452102</v>
      </c>
      <c r="E405" s="19">
        <v>26.928520877565465</v>
      </c>
      <c r="F405" s="19">
        <v>23.948509485094849</v>
      </c>
    </row>
    <row r="406" spans="1:6" x14ac:dyDescent="0.3">
      <c r="A406" s="19">
        <v>382</v>
      </c>
      <c r="B406" s="19">
        <v>83.248431750354229</v>
      </c>
      <c r="C406" s="19">
        <v>-13.475704477626962</v>
      </c>
      <c r="E406" s="19">
        <v>26.999292285916493</v>
      </c>
      <c r="F406" s="19">
        <v>23.959183673469386</v>
      </c>
    </row>
    <row r="407" spans="1:6" x14ac:dyDescent="0.3">
      <c r="A407" s="19">
        <v>383</v>
      </c>
      <c r="B407" s="19">
        <v>84.521231723690477</v>
      </c>
      <c r="C407" s="19">
        <v>-41.500398390357141</v>
      </c>
      <c r="E407" s="19">
        <v>27.070063694267517</v>
      </c>
      <c r="F407" s="19">
        <v>23.963127962085309</v>
      </c>
    </row>
    <row r="408" spans="1:6" x14ac:dyDescent="0.3">
      <c r="A408" s="19">
        <v>384</v>
      </c>
      <c r="B408" s="19">
        <v>100.92076984167672</v>
      </c>
      <c r="C408" s="19">
        <v>-42.380299867786377</v>
      </c>
      <c r="E408" s="19">
        <v>27.140835102618546</v>
      </c>
      <c r="F408" s="19">
        <v>24.083333333333332</v>
      </c>
    </row>
    <row r="409" spans="1:6" x14ac:dyDescent="0.3">
      <c r="A409" s="19">
        <v>385</v>
      </c>
      <c r="B409" s="19">
        <v>93.773508452942409</v>
      </c>
      <c r="C409" s="19">
        <v>18.021850196846614</v>
      </c>
      <c r="E409" s="19">
        <v>27.21160651096957</v>
      </c>
      <c r="F409" s="19">
        <v>24.150442477876105</v>
      </c>
    </row>
    <row r="410" spans="1:6" x14ac:dyDescent="0.3">
      <c r="A410" s="19">
        <v>386</v>
      </c>
      <c r="B410" s="19">
        <v>82.807847144199371</v>
      </c>
      <c r="C410" s="19">
        <v>-36.577077913430138</v>
      </c>
      <c r="E410" s="19">
        <v>27.282377919320595</v>
      </c>
      <c r="F410" s="19">
        <v>24.2</v>
      </c>
    </row>
    <row r="411" spans="1:6" x14ac:dyDescent="0.3">
      <c r="A411" s="19">
        <v>387</v>
      </c>
      <c r="B411" s="19">
        <v>109.68350811964548</v>
      </c>
      <c r="C411" s="19">
        <v>35.006883339429251</v>
      </c>
      <c r="E411" s="19">
        <v>27.353149327671623</v>
      </c>
      <c r="F411" s="19">
        <v>24.333333333333332</v>
      </c>
    </row>
    <row r="412" spans="1:6" x14ac:dyDescent="0.3">
      <c r="A412" s="19">
        <v>388</v>
      </c>
      <c r="B412" s="19">
        <v>85.647170161641768</v>
      </c>
      <c r="C412" s="19">
        <v>3.1979002608934479</v>
      </c>
      <c r="E412" s="19">
        <v>27.423920736022648</v>
      </c>
      <c r="F412" s="19">
        <v>24.421875</v>
      </c>
    </row>
    <row r="413" spans="1:6" x14ac:dyDescent="0.3">
      <c r="A413" s="19">
        <v>389</v>
      </c>
      <c r="B413" s="19">
        <v>156.09175330129014</v>
      </c>
      <c r="C413" s="19">
        <v>-74.34068045360803</v>
      </c>
      <c r="E413" s="19">
        <v>27.494692144373676</v>
      </c>
      <c r="F413" s="19">
        <v>24.6</v>
      </c>
    </row>
    <row r="414" spans="1:6" x14ac:dyDescent="0.3">
      <c r="A414" s="19">
        <v>390</v>
      </c>
      <c r="B414" s="19">
        <v>82.856800989327681</v>
      </c>
      <c r="C414" s="19">
        <v>-11.42822956075625</v>
      </c>
      <c r="E414" s="19">
        <v>27.565463552724701</v>
      </c>
      <c r="F414" s="19">
        <v>24.615384615384617</v>
      </c>
    </row>
    <row r="415" spans="1:6" x14ac:dyDescent="0.3">
      <c r="A415" s="19">
        <v>391</v>
      </c>
      <c r="B415" s="19">
        <v>91.61953926729646</v>
      </c>
      <c r="C415" s="19">
        <v>12.639528090216487</v>
      </c>
      <c r="E415" s="19">
        <v>27.636234961075729</v>
      </c>
      <c r="F415" s="19">
        <v>24.777777777777779</v>
      </c>
    </row>
    <row r="416" spans="1:6" x14ac:dyDescent="0.3">
      <c r="A416" s="19">
        <v>392</v>
      </c>
      <c r="B416" s="19">
        <v>92.255939253964584</v>
      </c>
      <c r="C416" s="19">
        <v>-1.6394343995956575</v>
      </c>
      <c r="E416" s="19">
        <v>27.707006369426754</v>
      </c>
      <c r="F416" s="19">
        <v>24.999375000000001</v>
      </c>
    </row>
    <row r="417" spans="1:6" x14ac:dyDescent="0.3">
      <c r="A417" s="19">
        <v>393</v>
      </c>
      <c r="B417" s="19">
        <v>99.354246797570568</v>
      </c>
      <c r="C417" s="19">
        <v>57.976237532913757</v>
      </c>
      <c r="E417" s="19">
        <v>27.777777777777779</v>
      </c>
      <c r="F417" s="19">
        <v>25</v>
      </c>
    </row>
    <row r="418" spans="1:6" x14ac:dyDescent="0.3">
      <c r="A418" s="19">
        <v>394</v>
      </c>
      <c r="B418" s="19">
        <v>84.61913941394711</v>
      </c>
      <c r="C418" s="19">
        <v>20.560860586052897</v>
      </c>
      <c r="E418" s="19">
        <v>27.848549186128807</v>
      </c>
      <c r="F418" s="19">
        <v>25</v>
      </c>
    </row>
    <row r="419" spans="1:6" x14ac:dyDescent="0.3">
      <c r="A419" s="19">
        <v>395</v>
      </c>
      <c r="B419" s="19">
        <v>91.178954661141603</v>
      </c>
      <c r="C419" s="19">
        <v>-32.459117704619857</v>
      </c>
      <c r="E419" s="19">
        <v>27.919320594479831</v>
      </c>
      <c r="F419" s="19">
        <v>25</v>
      </c>
    </row>
    <row r="420" spans="1:6" x14ac:dyDescent="0.3">
      <c r="A420" s="19">
        <v>396</v>
      </c>
      <c r="B420" s="19">
        <v>91.766400802681403</v>
      </c>
      <c r="C420" s="19">
        <v>-10.133747741456915</v>
      </c>
      <c r="E420" s="19">
        <v>27.99009200283086</v>
      </c>
      <c r="F420" s="19">
        <v>25</v>
      </c>
    </row>
    <row r="421" spans="1:6" x14ac:dyDescent="0.3">
      <c r="A421" s="19">
        <v>397</v>
      </c>
      <c r="B421" s="19">
        <v>93.381877691915875</v>
      </c>
      <c r="C421" s="19">
        <v>-36.9218340237936</v>
      </c>
      <c r="E421" s="19">
        <v>28.060863411181884</v>
      </c>
      <c r="F421" s="19">
        <v>25</v>
      </c>
    </row>
    <row r="422" spans="1:6" x14ac:dyDescent="0.3">
      <c r="A422" s="19">
        <v>398</v>
      </c>
      <c r="B422" s="19">
        <v>85.451354781128501</v>
      </c>
      <c r="C422" s="19">
        <v>54.653122830811796</v>
      </c>
      <c r="E422" s="19">
        <v>28.131634819532909</v>
      </c>
      <c r="F422" s="19">
        <v>25</v>
      </c>
    </row>
    <row r="423" spans="1:6" x14ac:dyDescent="0.3">
      <c r="A423" s="19">
        <v>399</v>
      </c>
      <c r="B423" s="19">
        <v>86.822062444721382</v>
      </c>
      <c r="C423" s="19">
        <v>138.030569134226</v>
      </c>
      <c r="E423" s="19">
        <v>28.202406227883937</v>
      </c>
      <c r="F423" s="19">
        <v>25</v>
      </c>
    </row>
    <row r="424" spans="1:6" x14ac:dyDescent="0.3">
      <c r="A424" s="19">
        <v>400</v>
      </c>
      <c r="B424" s="19">
        <v>85.20658555548691</v>
      </c>
      <c r="C424" s="19">
        <v>95.926478960642115</v>
      </c>
      <c r="E424" s="19">
        <v>28.273177636234962</v>
      </c>
      <c r="F424" s="19">
        <v>25.161000000000001</v>
      </c>
    </row>
    <row r="425" spans="1:6" x14ac:dyDescent="0.3">
      <c r="A425" s="19">
        <v>401</v>
      </c>
      <c r="B425" s="19">
        <v>85.745077851898401</v>
      </c>
      <c r="C425" s="19">
        <v>625.29601803851256</v>
      </c>
      <c r="E425" s="19">
        <v>28.34394904458599</v>
      </c>
      <c r="F425" s="19">
        <v>25.166666666666668</v>
      </c>
    </row>
    <row r="426" spans="1:6" x14ac:dyDescent="0.3">
      <c r="A426" s="19">
        <v>402</v>
      </c>
      <c r="B426" s="19">
        <v>84.276462498048886</v>
      </c>
      <c r="C426" s="19">
        <v>-18.39274156781633</v>
      </c>
      <c r="E426" s="19">
        <v>28.414720452937015</v>
      </c>
      <c r="F426" s="19">
        <v>25.2</v>
      </c>
    </row>
    <row r="427" spans="1:6" x14ac:dyDescent="0.3">
      <c r="A427" s="19">
        <v>403</v>
      </c>
      <c r="B427" s="19">
        <v>85.598216316513444</v>
      </c>
      <c r="C427" s="19">
        <v>-10.41250203079916</v>
      </c>
      <c r="E427" s="19">
        <v>28.485491861288043</v>
      </c>
      <c r="F427" s="19">
        <v>25.347107438016529</v>
      </c>
    </row>
    <row r="428" spans="1:6" x14ac:dyDescent="0.3">
      <c r="A428" s="19">
        <v>404</v>
      </c>
      <c r="B428" s="19">
        <v>95.43793918730519</v>
      </c>
      <c r="C428" s="19">
        <v>37.7059722518092</v>
      </c>
      <c r="E428" s="19">
        <v>28.556263269639068</v>
      </c>
      <c r="F428" s="19">
        <v>25.434782608695652</v>
      </c>
    </row>
    <row r="429" spans="1:6" x14ac:dyDescent="0.3">
      <c r="A429" s="19">
        <v>405</v>
      </c>
      <c r="B429" s="19">
        <v>84.863908639588686</v>
      </c>
      <c r="C429" s="19">
        <v>-29.663908639588684</v>
      </c>
      <c r="E429" s="19">
        <v>28.627034677990093</v>
      </c>
      <c r="F429" s="19">
        <v>25.5</v>
      </c>
    </row>
    <row r="430" spans="1:6" x14ac:dyDescent="0.3">
      <c r="A430" s="19">
        <v>406</v>
      </c>
      <c r="B430" s="19">
        <v>83.884831737022353</v>
      </c>
      <c r="C430" s="19">
        <v>2.2788825486919393</v>
      </c>
      <c r="E430" s="19">
        <v>28.697806086341121</v>
      </c>
      <c r="F430" s="19">
        <v>25.5</v>
      </c>
    </row>
    <row r="431" spans="1:6" x14ac:dyDescent="0.3">
      <c r="A431" s="19">
        <v>407</v>
      </c>
      <c r="B431" s="19">
        <v>83.248431750354229</v>
      </c>
      <c r="C431" s="19">
        <v>9.0697500678275844</v>
      </c>
      <c r="E431" s="19">
        <v>28.768577494692146</v>
      </c>
      <c r="F431" s="19">
        <v>25.714285714285715</v>
      </c>
    </row>
    <row r="432" spans="1:6" x14ac:dyDescent="0.3">
      <c r="A432" s="19">
        <v>408</v>
      </c>
      <c r="B432" s="19">
        <v>84.031693272407296</v>
      </c>
      <c r="C432" s="19">
        <v>76.133043569697975</v>
      </c>
      <c r="E432" s="19">
        <v>28.839348903043174</v>
      </c>
      <c r="F432" s="19">
        <v>26</v>
      </c>
    </row>
    <row r="433" spans="1:6" x14ac:dyDescent="0.3">
      <c r="A433" s="19">
        <v>409</v>
      </c>
      <c r="B433" s="19">
        <v>82.905754834456005</v>
      </c>
      <c r="C433" s="19">
        <v>-37.305754834456003</v>
      </c>
      <c r="E433" s="19">
        <v>28.910120311394198</v>
      </c>
      <c r="F433" s="19">
        <v>26</v>
      </c>
    </row>
    <row r="434" spans="1:6" x14ac:dyDescent="0.3">
      <c r="A434" s="19">
        <v>410</v>
      </c>
      <c r="B434" s="19">
        <v>82.514124073429471</v>
      </c>
      <c r="C434" s="19">
        <v>100.77159021228481</v>
      </c>
      <c r="E434" s="19">
        <v>28.980891719745227</v>
      </c>
      <c r="F434" s="19">
        <v>26.25</v>
      </c>
    </row>
    <row r="435" spans="1:6" x14ac:dyDescent="0.3">
      <c r="A435" s="19">
        <v>411</v>
      </c>
      <c r="B435" s="19">
        <v>93.969323833455675</v>
      </c>
      <c r="C435" s="19">
        <v>31.819057909282918</v>
      </c>
      <c r="E435" s="19">
        <v>29.051663128096251</v>
      </c>
      <c r="F435" s="19">
        <v>26.5</v>
      </c>
    </row>
    <row r="436" spans="1:6" x14ac:dyDescent="0.3">
      <c r="A436" s="19">
        <v>412</v>
      </c>
      <c r="B436" s="19">
        <v>84.863908639588686</v>
      </c>
      <c r="C436" s="19">
        <v>-27.20936318504323</v>
      </c>
      <c r="E436" s="19">
        <v>29.122434536447276</v>
      </c>
      <c r="F436" s="19">
        <v>26.5</v>
      </c>
    </row>
    <row r="437" spans="1:6" x14ac:dyDescent="0.3">
      <c r="A437" s="19">
        <v>413</v>
      </c>
      <c r="B437" s="19">
        <v>90.542554674473479</v>
      </c>
      <c r="C437" s="19">
        <v>-11.881735961023182</v>
      </c>
      <c r="E437" s="19">
        <v>29.193205944798304</v>
      </c>
      <c r="F437" s="19">
        <v>27.083333333333332</v>
      </c>
    </row>
    <row r="438" spans="1:6" x14ac:dyDescent="0.3">
      <c r="A438" s="19">
        <v>414</v>
      </c>
      <c r="B438" s="19">
        <v>92.353846944221218</v>
      </c>
      <c r="C438" s="19">
        <v>-0.87307771345199114</v>
      </c>
      <c r="E438" s="19">
        <v>29.263977353149329</v>
      </c>
      <c r="F438" s="19">
        <v>27.145833333333332</v>
      </c>
    </row>
    <row r="439" spans="1:6" x14ac:dyDescent="0.3">
      <c r="A439" s="19">
        <v>415</v>
      </c>
      <c r="B439" s="19">
        <v>83.199477905225905</v>
      </c>
      <c r="C439" s="19">
        <v>-15.101382667130665</v>
      </c>
      <c r="E439" s="19">
        <v>29.334748761500357</v>
      </c>
      <c r="F439" s="19">
        <v>27.272727272727273</v>
      </c>
    </row>
    <row r="440" spans="1:6" x14ac:dyDescent="0.3">
      <c r="A440" s="19">
        <v>416</v>
      </c>
      <c r="B440" s="19">
        <v>83.395293285739172</v>
      </c>
      <c r="C440" s="19">
        <v>-35.308493285739168</v>
      </c>
      <c r="E440" s="19">
        <v>29.405520169851382</v>
      </c>
      <c r="F440" s="19">
        <v>27.317307692307693</v>
      </c>
    </row>
    <row r="441" spans="1:6" x14ac:dyDescent="0.3">
      <c r="A441" s="19">
        <v>417</v>
      </c>
      <c r="B441" s="19">
        <v>84.717047104203743</v>
      </c>
      <c r="C441" s="19">
        <v>117.70602981887319</v>
      </c>
      <c r="E441" s="19">
        <v>29.47629157820241</v>
      </c>
      <c r="F441" s="19">
        <v>27.36</v>
      </c>
    </row>
    <row r="442" spans="1:6" x14ac:dyDescent="0.3">
      <c r="A442" s="19">
        <v>418</v>
      </c>
      <c r="B442" s="19">
        <v>87.262647050876225</v>
      </c>
      <c r="C442" s="19">
        <v>129.48735294912376</v>
      </c>
      <c r="E442" s="19">
        <v>29.547062986553435</v>
      </c>
      <c r="F442" s="19">
        <v>27.5</v>
      </c>
    </row>
    <row r="443" spans="1:6" x14ac:dyDescent="0.3">
      <c r="A443" s="19">
        <v>419</v>
      </c>
      <c r="B443" s="19">
        <v>85.745077851898401</v>
      </c>
      <c r="C443" s="19">
        <v>24.323415298786529</v>
      </c>
      <c r="E443" s="19">
        <v>29.61783439490446</v>
      </c>
      <c r="F443" s="19">
        <v>27.606060606060606</v>
      </c>
    </row>
    <row r="444" spans="1:6" x14ac:dyDescent="0.3">
      <c r="A444" s="19">
        <v>420</v>
      </c>
      <c r="B444" s="19">
        <v>82.318308692916204</v>
      </c>
      <c r="C444" s="19">
        <v>-77.484975359582876</v>
      </c>
      <c r="E444" s="19">
        <v>29.688605803255488</v>
      </c>
      <c r="F444" s="19">
        <v>27.727272727272727</v>
      </c>
    </row>
    <row r="445" spans="1:6" x14ac:dyDescent="0.3">
      <c r="A445" s="19">
        <v>421</v>
      </c>
      <c r="B445" s="19">
        <v>82.465170228301147</v>
      </c>
      <c r="C445" s="19">
        <v>-32.298503561634483</v>
      </c>
      <c r="E445" s="19">
        <v>29.759377211606513</v>
      </c>
      <c r="F445" s="19">
        <v>27.857142857142858</v>
      </c>
    </row>
    <row r="446" spans="1:6" x14ac:dyDescent="0.3">
      <c r="A446" s="19">
        <v>422</v>
      </c>
      <c r="B446" s="19">
        <v>82.758893299071048</v>
      </c>
      <c r="C446" s="19">
        <v>-46.925559965737712</v>
      </c>
      <c r="E446" s="19">
        <v>29.830148619957541</v>
      </c>
      <c r="F446" s="19">
        <v>27.897959183673468</v>
      </c>
    </row>
    <row r="447" spans="1:6" x14ac:dyDescent="0.3">
      <c r="A447" s="19">
        <v>423</v>
      </c>
      <c r="B447" s="19">
        <v>82.807847144199371</v>
      </c>
      <c r="C447" s="19">
        <v>-71.038616374968598</v>
      </c>
      <c r="E447" s="19">
        <v>29.900920028308565</v>
      </c>
      <c r="F447" s="19">
        <v>28</v>
      </c>
    </row>
    <row r="448" spans="1:6" x14ac:dyDescent="0.3">
      <c r="A448" s="19">
        <v>424</v>
      </c>
      <c r="B448" s="19">
        <v>82.416216383172838</v>
      </c>
      <c r="C448" s="19">
        <v>-41.636216383172837</v>
      </c>
      <c r="E448" s="19">
        <v>29.97169143665959</v>
      </c>
      <c r="F448" s="19">
        <v>28</v>
      </c>
    </row>
    <row r="449" spans="1:6" x14ac:dyDescent="0.3">
      <c r="A449" s="19">
        <v>425</v>
      </c>
      <c r="B449" s="19">
        <v>82.269354847787881</v>
      </c>
      <c r="C449" s="19">
        <v>-79.269354847787881</v>
      </c>
      <c r="E449" s="19">
        <v>30.042462845010618</v>
      </c>
      <c r="F449" s="19">
        <v>28.111111111111111</v>
      </c>
    </row>
    <row r="450" spans="1:6" x14ac:dyDescent="0.3">
      <c r="A450" s="19">
        <v>426</v>
      </c>
      <c r="B450" s="19">
        <v>82.563077918557781</v>
      </c>
      <c r="C450" s="19">
        <v>-65.938077918557781</v>
      </c>
      <c r="E450" s="19">
        <v>30.113234253361643</v>
      </c>
      <c r="F450" s="19">
        <v>28.181818181818183</v>
      </c>
    </row>
    <row r="451" spans="1:6" x14ac:dyDescent="0.3">
      <c r="A451" s="19">
        <v>427</v>
      </c>
      <c r="B451" s="19">
        <v>82.171447157531247</v>
      </c>
      <c r="C451" s="19">
        <v>-82.171447157531247</v>
      </c>
      <c r="E451" s="19">
        <v>30.184005661712671</v>
      </c>
      <c r="F451" s="19">
        <v>28.2</v>
      </c>
    </row>
    <row r="452" spans="1:6" x14ac:dyDescent="0.3">
      <c r="A452" s="19">
        <v>428</v>
      </c>
      <c r="B452" s="19">
        <v>82.807847144199371</v>
      </c>
      <c r="C452" s="19">
        <v>-30.807847144199371</v>
      </c>
      <c r="E452" s="19">
        <v>30.254777070063696</v>
      </c>
      <c r="F452" s="19">
        <v>28.553404255319148</v>
      </c>
    </row>
    <row r="453" spans="1:6" x14ac:dyDescent="0.3">
      <c r="A453" s="19">
        <v>429</v>
      </c>
      <c r="B453" s="19">
        <v>82.171447157531247</v>
      </c>
      <c r="C453" s="19">
        <v>-82.171447157531247</v>
      </c>
      <c r="E453" s="19">
        <v>30.325548478414724</v>
      </c>
      <c r="F453" s="19">
        <v>28.576190476190476</v>
      </c>
    </row>
    <row r="454" spans="1:6" x14ac:dyDescent="0.3">
      <c r="A454" s="19">
        <v>430</v>
      </c>
      <c r="B454" s="19">
        <v>82.416216383172838</v>
      </c>
      <c r="C454" s="19">
        <v>-77.616216383172841</v>
      </c>
      <c r="E454" s="19">
        <v>30.396319886765749</v>
      </c>
      <c r="F454" s="19">
        <v>28.577777777777779</v>
      </c>
    </row>
    <row r="455" spans="1:6" x14ac:dyDescent="0.3">
      <c r="A455" s="19">
        <v>431</v>
      </c>
      <c r="B455" s="19">
        <v>82.563077918557781</v>
      </c>
      <c r="C455" s="19">
        <v>-30.688077918557781</v>
      </c>
      <c r="E455" s="19">
        <v>30.467091295116774</v>
      </c>
      <c r="F455" s="19">
        <v>28.632575757575758</v>
      </c>
    </row>
    <row r="456" spans="1:6" x14ac:dyDescent="0.3">
      <c r="A456" s="19">
        <v>432</v>
      </c>
      <c r="B456" s="19">
        <v>82.563077918557781</v>
      </c>
      <c r="C456" s="19">
        <v>-11.313077918557781</v>
      </c>
      <c r="E456" s="19">
        <v>30.537862703467802</v>
      </c>
      <c r="F456" s="19">
        <v>28.684210526315791</v>
      </c>
    </row>
    <row r="457" spans="1:6" x14ac:dyDescent="0.3">
      <c r="A457" s="19">
        <v>433</v>
      </c>
      <c r="B457" s="19">
        <v>82.171447157531247</v>
      </c>
      <c r="C457" s="19">
        <v>-82.171447157531247</v>
      </c>
      <c r="E457" s="19">
        <v>30.608634111818827</v>
      </c>
      <c r="F457" s="19">
        <v>28.727272727272727</v>
      </c>
    </row>
    <row r="458" spans="1:6" x14ac:dyDescent="0.3">
      <c r="A458" s="19">
        <v>434</v>
      </c>
      <c r="B458" s="19">
        <v>82.269354847787881</v>
      </c>
      <c r="C458" s="19">
        <v>-19.769354847787881</v>
      </c>
      <c r="E458" s="19">
        <v>30.679405520169855</v>
      </c>
      <c r="F458" s="19">
        <v>28.888888888888889</v>
      </c>
    </row>
    <row r="459" spans="1:6" x14ac:dyDescent="0.3">
      <c r="A459" s="19">
        <v>435</v>
      </c>
      <c r="B459" s="19">
        <v>82.318308692916204</v>
      </c>
      <c r="C459" s="19">
        <v>-81.318308692916204</v>
      </c>
      <c r="E459" s="19">
        <v>30.750176928520879</v>
      </c>
      <c r="F459" s="19">
        <v>28.924722222222222</v>
      </c>
    </row>
    <row r="460" spans="1:6" x14ac:dyDescent="0.3">
      <c r="A460" s="19">
        <v>436</v>
      </c>
      <c r="B460" s="19">
        <v>82.171447157531247</v>
      </c>
      <c r="C460" s="19">
        <v>-82.171447157531247</v>
      </c>
      <c r="E460" s="19">
        <v>30.820948336871908</v>
      </c>
      <c r="F460" s="19">
        <v>29.236301369863014</v>
      </c>
    </row>
    <row r="461" spans="1:6" x14ac:dyDescent="0.3">
      <c r="A461" s="19">
        <v>437</v>
      </c>
      <c r="B461" s="19">
        <v>82.171447157531247</v>
      </c>
      <c r="C461" s="19">
        <v>-82.171447157531247</v>
      </c>
      <c r="E461" s="19">
        <v>30.891719745222932</v>
      </c>
      <c r="F461" s="19">
        <v>29.25</v>
      </c>
    </row>
    <row r="462" spans="1:6" x14ac:dyDescent="0.3">
      <c r="A462" s="19">
        <v>438</v>
      </c>
      <c r="B462" s="19">
        <v>82.709939453942738</v>
      </c>
      <c r="C462" s="19">
        <v>87.835515091511795</v>
      </c>
      <c r="E462" s="19">
        <v>30.962491153573957</v>
      </c>
      <c r="F462" s="19">
        <v>29.258076923076924</v>
      </c>
    </row>
    <row r="463" spans="1:6" x14ac:dyDescent="0.3">
      <c r="A463" s="19">
        <v>439</v>
      </c>
      <c r="B463" s="19">
        <v>82.171447157531247</v>
      </c>
      <c r="C463" s="19">
        <v>-82.171447157531247</v>
      </c>
      <c r="E463" s="19">
        <v>31.033262561924985</v>
      </c>
      <c r="F463" s="19">
        <v>29.285714285714285</v>
      </c>
    </row>
    <row r="464" spans="1:6" x14ac:dyDescent="0.3">
      <c r="A464" s="19">
        <v>440</v>
      </c>
      <c r="B464" s="19">
        <v>82.220401002659571</v>
      </c>
      <c r="C464" s="19">
        <v>-77.220401002659571</v>
      </c>
      <c r="E464" s="19">
        <v>31.10403397027601</v>
      </c>
      <c r="F464" s="19">
        <v>29.894736842105264</v>
      </c>
    </row>
    <row r="465" spans="1:6" x14ac:dyDescent="0.3">
      <c r="A465" s="19">
        <v>441</v>
      </c>
      <c r="B465" s="19">
        <v>82.171447157531247</v>
      </c>
      <c r="C465" s="19">
        <v>-82.171447157531247</v>
      </c>
      <c r="E465" s="19">
        <v>31.174805378627038</v>
      </c>
      <c r="F465" s="19">
        <v>30</v>
      </c>
    </row>
    <row r="466" spans="1:6" x14ac:dyDescent="0.3">
      <c r="A466" s="19">
        <v>442</v>
      </c>
      <c r="B466" s="19">
        <v>83.003662524712638</v>
      </c>
      <c r="C466" s="19">
        <v>310.58457276940499</v>
      </c>
      <c r="E466" s="19">
        <v>31.245576786978063</v>
      </c>
      <c r="F466" s="19">
        <v>30</v>
      </c>
    </row>
    <row r="467" spans="1:6" x14ac:dyDescent="0.3">
      <c r="A467" s="19">
        <v>443</v>
      </c>
      <c r="B467" s="19">
        <v>82.269354847787881</v>
      </c>
      <c r="C467" s="19">
        <v>-77.269354847787881</v>
      </c>
      <c r="E467" s="19">
        <v>31.316348195329088</v>
      </c>
      <c r="F467" s="19">
        <v>30</v>
      </c>
    </row>
    <row r="468" spans="1:6" x14ac:dyDescent="0.3">
      <c r="A468" s="19">
        <v>444</v>
      </c>
      <c r="B468" s="19">
        <v>82.220401002659571</v>
      </c>
      <c r="C468" s="19">
        <v>-32.220401002659571</v>
      </c>
      <c r="E468" s="19">
        <v>31.387119603680116</v>
      </c>
      <c r="F468" s="19">
        <v>30</v>
      </c>
    </row>
    <row r="469" spans="1:6" x14ac:dyDescent="0.3">
      <c r="A469" s="19">
        <v>445</v>
      </c>
      <c r="B469" s="19">
        <v>82.269354847787881</v>
      </c>
      <c r="C469" s="19">
        <v>-81.269354847787881</v>
      </c>
      <c r="E469" s="19">
        <v>31.457891012031141</v>
      </c>
      <c r="F469" s="19">
        <v>30</v>
      </c>
    </row>
    <row r="470" spans="1:6" x14ac:dyDescent="0.3">
      <c r="A470" s="19">
        <v>446</v>
      </c>
      <c r="B470" s="19">
        <v>82.954708679584328</v>
      </c>
      <c r="C470" s="19">
        <v>-35.079708679584328</v>
      </c>
      <c r="E470" s="19">
        <v>31.528662420382169</v>
      </c>
      <c r="F470" s="19">
        <v>30</v>
      </c>
    </row>
    <row r="471" spans="1:6" x14ac:dyDescent="0.3">
      <c r="A471" s="19">
        <v>447</v>
      </c>
      <c r="B471" s="19">
        <v>82.220401002659571</v>
      </c>
      <c r="C471" s="19">
        <v>-77.220401002659571</v>
      </c>
      <c r="E471" s="19">
        <v>31.599433828733194</v>
      </c>
      <c r="F471" s="19">
        <v>30</v>
      </c>
    </row>
    <row r="472" spans="1:6" x14ac:dyDescent="0.3">
      <c r="A472" s="19">
        <v>448</v>
      </c>
      <c r="B472" s="19">
        <v>82.367262538044514</v>
      </c>
      <c r="C472" s="19">
        <v>-61.864762538044516</v>
      </c>
      <c r="E472" s="19">
        <v>31.670205237084222</v>
      </c>
      <c r="F472" s="19">
        <v>30.125</v>
      </c>
    </row>
    <row r="473" spans="1:6" x14ac:dyDescent="0.3">
      <c r="A473" s="19">
        <v>449</v>
      </c>
      <c r="B473" s="19">
        <v>82.416216383172838</v>
      </c>
      <c r="C473" s="19">
        <v>-73.416216383172838</v>
      </c>
      <c r="E473" s="19">
        <v>31.740976645435246</v>
      </c>
      <c r="F473" s="19">
        <v>30.272727272727273</v>
      </c>
    </row>
    <row r="474" spans="1:6" x14ac:dyDescent="0.3">
      <c r="A474" s="19">
        <v>450</v>
      </c>
      <c r="B474" s="19">
        <v>82.514124073429471</v>
      </c>
      <c r="C474" s="19">
        <v>-25.942695502000902</v>
      </c>
      <c r="E474" s="19">
        <v>31.811748053786271</v>
      </c>
      <c r="F474" s="19">
        <v>30.285714285714285</v>
      </c>
    </row>
    <row r="475" spans="1:6" x14ac:dyDescent="0.3">
      <c r="A475" s="19">
        <v>451</v>
      </c>
      <c r="B475" s="19">
        <v>82.171447157531247</v>
      </c>
      <c r="C475" s="19">
        <v>-82.171447157531247</v>
      </c>
      <c r="E475" s="19">
        <v>31.882519462137299</v>
      </c>
      <c r="F475" s="19">
        <v>30.310344827586206</v>
      </c>
    </row>
    <row r="476" spans="1:6" x14ac:dyDescent="0.3">
      <c r="A476" s="19">
        <v>452</v>
      </c>
      <c r="B476" s="19">
        <v>82.758893299071048</v>
      </c>
      <c r="C476" s="19">
        <v>-42.758893299071048</v>
      </c>
      <c r="E476" s="19">
        <v>31.953290870488324</v>
      </c>
      <c r="F476" s="19">
        <v>30.5</v>
      </c>
    </row>
    <row r="477" spans="1:6" x14ac:dyDescent="0.3">
      <c r="A477" s="19">
        <v>453</v>
      </c>
      <c r="B477" s="19">
        <v>82.269354847787881</v>
      </c>
      <c r="C477" s="19">
        <v>-69.269354847787881</v>
      </c>
      <c r="E477" s="19">
        <v>32.024062278839352</v>
      </c>
      <c r="F477" s="19">
        <v>30.5</v>
      </c>
    </row>
    <row r="478" spans="1:6" x14ac:dyDescent="0.3">
      <c r="A478" s="19">
        <v>454</v>
      </c>
      <c r="B478" s="19">
        <v>82.416216383172838</v>
      </c>
      <c r="C478" s="19">
        <v>-66.016216383172832</v>
      </c>
      <c r="E478" s="19">
        <v>32.094833687190373</v>
      </c>
      <c r="F478" s="19">
        <v>30.578947368421051</v>
      </c>
    </row>
    <row r="479" spans="1:6" x14ac:dyDescent="0.3">
      <c r="A479" s="19">
        <v>455</v>
      </c>
      <c r="B479" s="19">
        <v>82.269354847787881</v>
      </c>
      <c r="C479" s="19">
        <v>-59.769354847787881</v>
      </c>
      <c r="E479" s="19">
        <v>32.165605095541402</v>
      </c>
      <c r="F479" s="19">
        <v>30.654485981308412</v>
      </c>
    </row>
    <row r="480" spans="1:6" x14ac:dyDescent="0.3">
      <c r="A480" s="19">
        <v>456</v>
      </c>
      <c r="B480" s="19">
        <v>82.318308692916204</v>
      </c>
      <c r="C480" s="19">
        <v>-61.984975359582876</v>
      </c>
      <c r="E480" s="19">
        <v>32.236376503892423</v>
      </c>
      <c r="F480" s="19">
        <v>30.666666666666668</v>
      </c>
    </row>
    <row r="481" spans="1:6" x14ac:dyDescent="0.3">
      <c r="A481" s="19">
        <v>457</v>
      </c>
      <c r="B481" s="19">
        <v>82.171447157531247</v>
      </c>
      <c r="C481" s="19">
        <v>-82.171447157531247</v>
      </c>
      <c r="E481" s="19">
        <v>32.307147912243451</v>
      </c>
      <c r="F481" s="19">
        <v>30.846153846153847</v>
      </c>
    </row>
    <row r="482" spans="1:6" x14ac:dyDescent="0.3">
      <c r="A482" s="19">
        <v>458</v>
      </c>
      <c r="B482" s="19">
        <v>84.570185568818786</v>
      </c>
      <c r="C482" s="19">
        <v>-67.815083528002461</v>
      </c>
      <c r="E482" s="19">
        <v>32.377919320594479</v>
      </c>
      <c r="F482" s="19">
        <v>31.054054054054053</v>
      </c>
    </row>
    <row r="483" spans="1:6" x14ac:dyDescent="0.3">
      <c r="A483" s="19">
        <v>459</v>
      </c>
      <c r="B483" s="19">
        <v>82.220401002659571</v>
      </c>
      <c r="C483" s="19">
        <v>-57.220401002659571</v>
      </c>
      <c r="E483" s="19">
        <v>32.448690728945508</v>
      </c>
      <c r="F483" s="19">
        <v>31.071428571428573</v>
      </c>
    </row>
    <row r="484" spans="1:6" x14ac:dyDescent="0.3">
      <c r="A484" s="19">
        <v>460</v>
      </c>
      <c r="B484" s="19">
        <v>82.269354847787881</v>
      </c>
      <c r="C484" s="19">
        <v>-69.769354847787881</v>
      </c>
      <c r="E484" s="19">
        <v>32.519462137296529</v>
      </c>
      <c r="F484" s="19">
        <v>31.142758620689655</v>
      </c>
    </row>
    <row r="485" spans="1:6" x14ac:dyDescent="0.3">
      <c r="A485" s="19">
        <v>461</v>
      </c>
      <c r="B485" s="19">
        <v>82.171447157531247</v>
      </c>
      <c r="C485" s="19">
        <v>-82.171447157531247</v>
      </c>
      <c r="E485" s="19">
        <v>32.590233545647557</v>
      </c>
      <c r="F485" s="19">
        <v>31.172413793103448</v>
      </c>
    </row>
    <row r="486" spans="1:6" x14ac:dyDescent="0.3">
      <c r="A486" s="19">
        <v>462</v>
      </c>
      <c r="B486" s="19">
        <v>82.171447157531247</v>
      </c>
      <c r="C486" s="19">
        <v>-82.171447157531247</v>
      </c>
      <c r="E486" s="19">
        <v>32.661004953998585</v>
      </c>
      <c r="F486" s="19">
        <v>31.25</v>
      </c>
    </row>
    <row r="487" spans="1:6" x14ac:dyDescent="0.3">
      <c r="A487" s="19">
        <v>463</v>
      </c>
      <c r="B487" s="19">
        <v>82.709939453942738</v>
      </c>
      <c r="C487" s="19">
        <v>30.926424182420902</v>
      </c>
      <c r="E487" s="19">
        <v>32.731776362349606</v>
      </c>
      <c r="F487" s="19">
        <v>31.25</v>
      </c>
    </row>
    <row r="488" spans="1:6" x14ac:dyDescent="0.3">
      <c r="A488" s="19">
        <v>464</v>
      </c>
      <c r="B488" s="19">
        <v>82.220401002659571</v>
      </c>
      <c r="C488" s="19">
        <v>-81.220401002659571</v>
      </c>
      <c r="E488" s="19">
        <v>32.802547770700635</v>
      </c>
      <c r="F488" s="19">
        <v>31.375</v>
      </c>
    </row>
    <row r="489" spans="1:6" x14ac:dyDescent="0.3">
      <c r="A489" s="19">
        <v>465</v>
      </c>
      <c r="B489" s="19">
        <v>82.563077918557781</v>
      </c>
      <c r="C489" s="19">
        <v>-65.313077918557781</v>
      </c>
      <c r="E489" s="19">
        <v>32.873319179051663</v>
      </c>
      <c r="F489" s="19">
        <v>31.499500000000001</v>
      </c>
    </row>
    <row r="490" spans="1:6" x14ac:dyDescent="0.3">
      <c r="A490" s="19">
        <v>466</v>
      </c>
      <c r="B490" s="19">
        <v>82.416216383172838</v>
      </c>
      <c r="C490" s="19">
        <v>-67.216216383172835</v>
      </c>
      <c r="E490" s="19">
        <v>32.944090587402691</v>
      </c>
      <c r="F490" s="19">
        <v>31.623931623931625</v>
      </c>
    </row>
    <row r="491" spans="1:6" x14ac:dyDescent="0.3">
      <c r="A491" s="19">
        <v>467</v>
      </c>
      <c r="B491" s="19">
        <v>84.080647117535619</v>
      </c>
      <c r="C491" s="19">
        <v>26.560378523490016</v>
      </c>
      <c r="E491" s="19">
        <v>33.014861995753712</v>
      </c>
      <c r="F491" s="19">
        <v>31.663376110562684</v>
      </c>
    </row>
    <row r="492" spans="1:6" x14ac:dyDescent="0.3">
      <c r="A492" s="19">
        <v>468</v>
      </c>
      <c r="B492" s="19">
        <v>82.171447157531247</v>
      </c>
      <c r="C492" s="19">
        <v>-82.171447157531247</v>
      </c>
      <c r="E492" s="19">
        <v>33.08563340410474</v>
      </c>
      <c r="F492" s="19">
        <v>31.80952380952381</v>
      </c>
    </row>
    <row r="493" spans="1:6" x14ac:dyDescent="0.3">
      <c r="A493" s="19">
        <v>469</v>
      </c>
      <c r="B493" s="19">
        <v>82.171447157531247</v>
      </c>
      <c r="C493" s="19">
        <v>-82.171447157531247</v>
      </c>
      <c r="E493" s="19">
        <v>33.156404812455769</v>
      </c>
      <c r="F493" s="19">
        <v>31.823529411764707</v>
      </c>
    </row>
    <row r="494" spans="1:6" x14ac:dyDescent="0.3">
      <c r="A494" s="19">
        <v>470</v>
      </c>
      <c r="B494" s="19">
        <v>82.269354847787881</v>
      </c>
      <c r="C494" s="19">
        <v>-56.769354847787881</v>
      </c>
      <c r="E494" s="19">
        <v>33.22717622080679</v>
      </c>
      <c r="F494" s="19">
        <v>31.846153846153847</v>
      </c>
    </row>
    <row r="495" spans="1:6" x14ac:dyDescent="0.3">
      <c r="A495" s="19">
        <v>471</v>
      </c>
      <c r="B495" s="19">
        <v>90.493600829345155</v>
      </c>
      <c r="C495" s="19">
        <v>-52.017130241109861</v>
      </c>
      <c r="E495" s="19">
        <v>33.297947629157818</v>
      </c>
      <c r="F495" s="19">
        <v>31.914893617021278</v>
      </c>
    </row>
    <row r="496" spans="1:6" x14ac:dyDescent="0.3">
      <c r="A496" s="19">
        <v>472</v>
      </c>
      <c r="B496" s="19">
        <v>82.416216383172838</v>
      </c>
      <c r="C496" s="19">
        <v>-54.216216383172835</v>
      </c>
      <c r="E496" s="19">
        <v>33.368719037508846</v>
      </c>
      <c r="F496" s="19">
        <v>32</v>
      </c>
    </row>
    <row r="497" spans="1:6" x14ac:dyDescent="0.3">
      <c r="A497" s="19">
        <v>473</v>
      </c>
      <c r="B497" s="19">
        <v>82.856800989327681</v>
      </c>
      <c r="C497" s="19">
        <v>-21.356800989327681</v>
      </c>
      <c r="E497" s="19">
        <v>33.439490445859875</v>
      </c>
      <c r="F497" s="19">
        <v>32.074074074074076</v>
      </c>
    </row>
    <row r="498" spans="1:6" x14ac:dyDescent="0.3">
      <c r="A498" s="19">
        <v>474</v>
      </c>
      <c r="B498" s="19">
        <v>82.220401002659571</v>
      </c>
      <c r="C498" s="19">
        <v>-81.220401002659571</v>
      </c>
      <c r="E498" s="19">
        <v>33.510261854210896</v>
      </c>
      <c r="F498" s="19">
        <v>32.095833333333331</v>
      </c>
    </row>
    <row r="499" spans="1:6" x14ac:dyDescent="0.3">
      <c r="A499" s="19">
        <v>475</v>
      </c>
      <c r="B499" s="19">
        <v>82.171447157531247</v>
      </c>
      <c r="C499" s="19">
        <v>-82.171447157531247</v>
      </c>
      <c r="E499" s="19">
        <v>33.581033262561924</v>
      </c>
      <c r="F499" s="19">
        <v>32.269841269841272</v>
      </c>
    </row>
    <row r="500" spans="1:6" x14ac:dyDescent="0.3">
      <c r="A500" s="19">
        <v>476</v>
      </c>
      <c r="B500" s="19">
        <v>88.241723953442573</v>
      </c>
      <c r="C500" s="19">
        <v>-48.672449759894185</v>
      </c>
      <c r="E500" s="19">
        <v>33.651804670912952</v>
      </c>
      <c r="F500" s="19">
        <v>32.34375</v>
      </c>
    </row>
    <row r="501" spans="1:6" x14ac:dyDescent="0.3">
      <c r="A501" s="19">
        <v>477</v>
      </c>
      <c r="B501" s="19">
        <v>82.171447157531247</v>
      </c>
      <c r="C501" s="19">
        <v>-82.171447157531247</v>
      </c>
      <c r="E501" s="19">
        <v>33.722576079263973</v>
      </c>
      <c r="F501" s="19">
        <v>32.5</v>
      </c>
    </row>
    <row r="502" spans="1:6" x14ac:dyDescent="0.3">
      <c r="A502" s="19">
        <v>478</v>
      </c>
      <c r="B502" s="19">
        <v>82.171447157531247</v>
      </c>
      <c r="C502" s="19">
        <v>-82.171447157531247</v>
      </c>
      <c r="E502" s="19">
        <v>33.793347487615002</v>
      </c>
      <c r="F502" s="19">
        <v>32.5</v>
      </c>
    </row>
    <row r="503" spans="1:6" x14ac:dyDescent="0.3">
      <c r="A503" s="19">
        <v>479</v>
      </c>
      <c r="B503" s="19">
        <v>84.863908639588686</v>
      </c>
      <c r="C503" s="19">
        <v>3.9360913604113108</v>
      </c>
      <c r="E503" s="19">
        <v>33.86411889596603</v>
      </c>
      <c r="F503" s="19">
        <v>32.5</v>
      </c>
    </row>
    <row r="504" spans="1:6" x14ac:dyDescent="0.3">
      <c r="A504" s="19">
        <v>480</v>
      </c>
      <c r="B504" s="19">
        <v>89.02498547549564</v>
      </c>
      <c r="C504" s="19">
        <v>-33.567842618352785</v>
      </c>
      <c r="E504" s="19">
        <v>33.934890304317058</v>
      </c>
      <c r="F504" s="19">
        <v>32.5</v>
      </c>
    </row>
    <row r="505" spans="1:6" x14ac:dyDescent="0.3">
      <c r="A505" s="19">
        <v>481</v>
      </c>
      <c r="B505" s="19">
        <v>83.199477905225905</v>
      </c>
      <c r="C505" s="19">
        <v>3.943379237631234</v>
      </c>
      <c r="E505" s="19">
        <v>34.005661712668079</v>
      </c>
      <c r="F505" s="19">
        <v>32.666666666666664</v>
      </c>
    </row>
    <row r="506" spans="1:6" x14ac:dyDescent="0.3">
      <c r="A506" s="19">
        <v>482</v>
      </c>
      <c r="B506" s="19">
        <v>82.220401002659571</v>
      </c>
      <c r="C506" s="19">
        <v>-72.220401002659571</v>
      </c>
      <c r="E506" s="19">
        <v>34.076433121019107</v>
      </c>
      <c r="F506" s="19">
        <v>32.75</v>
      </c>
    </row>
    <row r="507" spans="1:6" x14ac:dyDescent="0.3">
      <c r="A507" s="19">
        <v>483</v>
      </c>
      <c r="B507" s="19">
        <v>89.367662391393864</v>
      </c>
      <c r="C507" s="19">
        <v>-38.143172595475498</v>
      </c>
      <c r="E507" s="19">
        <v>34.147204529370136</v>
      </c>
      <c r="F507" s="19">
        <v>33.055555555555557</v>
      </c>
    </row>
    <row r="508" spans="1:6" x14ac:dyDescent="0.3">
      <c r="A508" s="19">
        <v>484</v>
      </c>
      <c r="B508" s="19">
        <v>82.709939453942738</v>
      </c>
      <c r="C508" s="19">
        <v>-69.164484908488191</v>
      </c>
      <c r="E508" s="19">
        <v>34.217975937721157</v>
      </c>
      <c r="F508" s="19">
        <v>33.25</v>
      </c>
    </row>
    <row r="509" spans="1:6" x14ac:dyDescent="0.3">
      <c r="A509" s="19">
        <v>485</v>
      </c>
      <c r="B509" s="19">
        <v>88.290677798570897</v>
      </c>
      <c r="C509" s="19">
        <v>-21.77059779857089</v>
      </c>
      <c r="E509" s="19">
        <v>34.288747346072185</v>
      </c>
      <c r="F509" s="19">
        <v>33.285714285714285</v>
      </c>
    </row>
    <row r="510" spans="1:6" x14ac:dyDescent="0.3">
      <c r="A510" s="19">
        <v>486</v>
      </c>
      <c r="B510" s="19">
        <v>82.220401002659571</v>
      </c>
      <c r="C510" s="19">
        <v>-32.220401002659571</v>
      </c>
      <c r="E510" s="19">
        <v>34.359518754423213</v>
      </c>
      <c r="F510" s="19">
        <v>33.333333333333336</v>
      </c>
    </row>
    <row r="511" spans="1:6" x14ac:dyDescent="0.3">
      <c r="A511" s="19">
        <v>487</v>
      </c>
      <c r="B511" s="19">
        <v>82.171447157531247</v>
      </c>
      <c r="C511" s="19">
        <v>-82.171447157531247</v>
      </c>
      <c r="E511" s="19">
        <v>34.430290162774241</v>
      </c>
      <c r="F511" s="19">
        <v>34</v>
      </c>
    </row>
    <row r="512" spans="1:6" x14ac:dyDescent="0.3">
      <c r="A512" s="19">
        <v>488</v>
      </c>
      <c r="B512" s="19">
        <v>82.171447157531247</v>
      </c>
      <c r="C512" s="19">
        <v>-82.171447157531247</v>
      </c>
      <c r="E512" s="19">
        <v>34.501061571125263</v>
      </c>
      <c r="F512" s="19">
        <v>34</v>
      </c>
    </row>
    <row r="513" spans="1:6" x14ac:dyDescent="0.3">
      <c r="A513" s="19">
        <v>489</v>
      </c>
      <c r="B513" s="19">
        <v>82.318308692916204</v>
      </c>
      <c r="C513" s="19">
        <v>-10.651642026249533</v>
      </c>
      <c r="E513" s="19">
        <v>34.571832979476291</v>
      </c>
      <c r="F513" s="19">
        <v>34.005706214689269</v>
      </c>
    </row>
    <row r="514" spans="1:6" x14ac:dyDescent="0.3">
      <c r="A514" s="19">
        <v>490</v>
      </c>
      <c r="B514" s="19">
        <v>82.171447157531247</v>
      </c>
      <c r="C514" s="19">
        <v>-82.171447157531247</v>
      </c>
      <c r="E514" s="19">
        <v>34.642604387827319</v>
      </c>
      <c r="F514" s="19">
        <v>34.128378378378379</v>
      </c>
    </row>
    <row r="515" spans="1:6" x14ac:dyDescent="0.3">
      <c r="A515" s="19">
        <v>491</v>
      </c>
      <c r="B515" s="19">
        <v>82.171447157531247</v>
      </c>
      <c r="C515" s="19">
        <v>-82.171447157531247</v>
      </c>
      <c r="E515" s="19">
        <v>34.71337579617834</v>
      </c>
      <c r="F515" s="19">
        <v>34.170212765957444</v>
      </c>
    </row>
    <row r="516" spans="1:6" x14ac:dyDescent="0.3">
      <c r="A516" s="19">
        <v>492</v>
      </c>
      <c r="B516" s="19">
        <v>82.171447157531247</v>
      </c>
      <c r="C516" s="19">
        <v>-82.171447157531247</v>
      </c>
      <c r="E516" s="19">
        <v>34.784147204529368</v>
      </c>
      <c r="F516" s="19">
        <v>34.177215189873415</v>
      </c>
    </row>
    <row r="517" spans="1:6" x14ac:dyDescent="0.3">
      <c r="A517" s="19">
        <v>493</v>
      </c>
      <c r="B517" s="19">
        <v>82.171447157531247</v>
      </c>
      <c r="C517" s="19">
        <v>-82.171447157531247</v>
      </c>
      <c r="E517" s="19">
        <v>34.854918612880397</v>
      </c>
      <c r="F517" s="19">
        <v>34.206185567010309</v>
      </c>
    </row>
    <row r="518" spans="1:6" x14ac:dyDescent="0.3">
      <c r="A518" s="19">
        <v>494</v>
      </c>
      <c r="B518" s="19">
        <v>82.318308692916204</v>
      </c>
      <c r="C518" s="19">
        <v>-71.984975359582876</v>
      </c>
      <c r="E518" s="19">
        <v>34.925690021231418</v>
      </c>
      <c r="F518" s="19">
        <v>34.269230769230766</v>
      </c>
    </row>
    <row r="519" spans="1:6" x14ac:dyDescent="0.3">
      <c r="A519" s="19">
        <v>495</v>
      </c>
      <c r="B519" s="19">
        <v>82.171447157531247</v>
      </c>
      <c r="C519" s="19">
        <v>-82.171447157531247</v>
      </c>
      <c r="E519" s="19">
        <v>34.996461429582446</v>
      </c>
      <c r="F519" s="19">
        <v>34.745762711864408</v>
      </c>
    </row>
    <row r="520" spans="1:6" x14ac:dyDescent="0.3">
      <c r="A520" s="19">
        <v>496</v>
      </c>
      <c r="B520" s="19">
        <v>82.220401002659571</v>
      </c>
      <c r="C520" s="19">
        <v>-81.220401002659571</v>
      </c>
      <c r="E520" s="19">
        <v>35.067232837933474</v>
      </c>
      <c r="F520" s="19">
        <v>34.761904761904759</v>
      </c>
    </row>
    <row r="521" spans="1:6" x14ac:dyDescent="0.3">
      <c r="A521" s="19">
        <v>497</v>
      </c>
      <c r="B521" s="19">
        <v>82.318308692916204</v>
      </c>
      <c r="C521" s="19">
        <v>-72.318308692916204</v>
      </c>
      <c r="E521" s="19">
        <v>35.138004246284503</v>
      </c>
      <c r="F521" s="19">
        <v>34.88095238095238</v>
      </c>
    </row>
    <row r="522" spans="1:6" x14ac:dyDescent="0.3">
      <c r="A522" s="19">
        <v>498</v>
      </c>
      <c r="B522" s="19">
        <v>83.248431750354229</v>
      </c>
      <c r="C522" s="19">
        <v>52.842477340554865</v>
      </c>
      <c r="E522" s="19">
        <v>35.208775654635524</v>
      </c>
      <c r="F522" s="19">
        <v>35</v>
      </c>
    </row>
    <row r="523" spans="1:6" x14ac:dyDescent="0.3">
      <c r="A523" s="19">
        <v>499</v>
      </c>
      <c r="B523" s="19">
        <v>83.444247130867495</v>
      </c>
      <c r="C523" s="19">
        <v>-9.9827086693290283</v>
      </c>
      <c r="E523" s="19">
        <v>35.279547062986552</v>
      </c>
      <c r="F523" s="19">
        <v>35</v>
      </c>
    </row>
    <row r="524" spans="1:6" x14ac:dyDescent="0.3">
      <c r="A524" s="19">
        <v>500</v>
      </c>
      <c r="B524" s="19">
        <v>82.367262538044514</v>
      </c>
      <c r="C524" s="19">
        <v>-28.617262538044514</v>
      </c>
      <c r="E524" s="19">
        <v>35.35031847133758</v>
      </c>
      <c r="F524" s="19">
        <v>35</v>
      </c>
    </row>
    <row r="525" spans="1:6" x14ac:dyDescent="0.3">
      <c r="A525" s="19">
        <v>501</v>
      </c>
      <c r="B525" s="19">
        <v>82.171447157531247</v>
      </c>
      <c r="C525" s="19">
        <v>-82.171447157531247</v>
      </c>
      <c r="E525" s="19">
        <v>35.421089879688601</v>
      </c>
      <c r="F525" s="19">
        <v>35</v>
      </c>
    </row>
    <row r="526" spans="1:6" x14ac:dyDescent="0.3">
      <c r="A526" s="19">
        <v>502</v>
      </c>
      <c r="B526" s="19">
        <v>82.367262538044514</v>
      </c>
      <c r="C526" s="19">
        <v>-24.867262538044514</v>
      </c>
      <c r="E526" s="19">
        <v>35.49186128803963</v>
      </c>
      <c r="F526" s="19">
        <v>35</v>
      </c>
    </row>
    <row r="527" spans="1:6" x14ac:dyDescent="0.3">
      <c r="A527" s="19">
        <v>503</v>
      </c>
      <c r="B527" s="19">
        <v>82.612031763686105</v>
      </c>
      <c r="C527" s="19">
        <v>-69.945365097019433</v>
      </c>
      <c r="E527" s="19">
        <v>35.562632696390658</v>
      </c>
      <c r="F527" s="19">
        <v>35</v>
      </c>
    </row>
    <row r="528" spans="1:6" x14ac:dyDescent="0.3">
      <c r="A528" s="19">
        <v>504</v>
      </c>
      <c r="B528" s="19">
        <v>82.416216383172838</v>
      </c>
      <c r="C528" s="19">
        <v>-15.416216383172838</v>
      </c>
      <c r="E528" s="19">
        <v>35.633404104741686</v>
      </c>
      <c r="F528" s="19">
        <v>35.125</v>
      </c>
    </row>
    <row r="529" spans="1:6" x14ac:dyDescent="0.3">
      <c r="A529" s="19">
        <v>505</v>
      </c>
      <c r="B529" s="19">
        <v>82.856800989327681</v>
      </c>
      <c r="C529" s="19">
        <v>-79.142515275041973</v>
      </c>
      <c r="E529" s="19">
        <v>35.704175513092707</v>
      </c>
      <c r="F529" s="19">
        <v>35.333333333333336</v>
      </c>
    </row>
    <row r="530" spans="1:6" x14ac:dyDescent="0.3">
      <c r="A530" s="19">
        <v>506</v>
      </c>
      <c r="B530" s="19">
        <v>82.220401002659571</v>
      </c>
      <c r="C530" s="19">
        <v>167.77959899734043</v>
      </c>
      <c r="E530" s="19">
        <v>35.774946921443735</v>
      </c>
      <c r="F530" s="19">
        <v>35.474531249999998</v>
      </c>
    </row>
    <row r="531" spans="1:6" x14ac:dyDescent="0.3">
      <c r="A531" s="19">
        <v>507</v>
      </c>
      <c r="B531" s="19">
        <v>82.660985608814414</v>
      </c>
      <c r="C531" s="19">
        <v>-18.660985608814414</v>
      </c>
      <c r="E531" s="19">
        <v>35.845718329794764</v>
      </c>
      <c r="F531" s="19">
        <v>35.714285714285715</v>
      </c>
    </row>
    <row r="532" spans="1:6" x14ac:dyDescent="0.3">
      <c r="A532" s="19">
        <v>508</v>
      </c>
      <c r="B532" s="19">
        <v>82.318308692916204</v>
      </c>
      <c r="C532" s="19">
        <v>51.015024640417138</v>
      </c>
      <c r="E532" s="19">
        <v>35.916489738145785</v>
      </c>
      <c r="F532" s="19">
        <v>35.73770491803279</v>
      </c>
    </row>
    <row r="533" spans="1:6" x14ac:dyDescent="0.3">
      <c r="A533" s="19">
        <v>509</v>
      </c>
      <c r="B533" s="19">
        <v>82.220401002659571</v>
      </c>
      <c r="C533" s="19">
        <v>-72.220401002659571</v>
      </c>
      <c r="E533" s="19">
        <v>35.987261146496813</v>
      </c>
      <c r="F533" s="19">
        <v>35.833333333333336</v>
      </c>
    </row>
    <row r="534" spans="1:6" x14ac:dyDescent="0.3">
      <c r="A534" s="19">
        <v>510</v>
      </c>
      <c r="B534" s="19">
        <v>82.171447157531247</v>
      </c>
      <c r="C534" s="19">
        <v>-82.171447157531247</v>
      </c>
      <c r="E534" s="19">
        <v>36.058032554847841</v>
      </c>
      <c r="F534" s="19">
        <v>35.9</v>
      </c>
    </row>
    <row r="535" spans="1:6" x14ac:dyDescent="0.3">
      <c r="A535" s="19">
        <v>511</v>
      </c>
      <c r="B535" s="19">
        <v>82.416216383172838</v>
      </c>
      <c r="C535" s="19">
        <v>-52.416216383172838</v>
      </c>
      <c r="E535" s="19">
        <v>36.12880396319887</v>
      </c>
      <c r="F535" s="19">
        <v>35.96153846153846</v>
      </c>
    </row>
    <row r="536" spans="1:6" x14ac:dyDescent="0.3">
      <c r="A536" s="19">
        <v>512</v>
      </c>
      <c r="B536" s="19">
        <v>82.269354847787881</v>
      </c>
      <c r="C536" s="19">
        <v>-76.769354847787881</v>
      </c>
      <c r="E536" s="19">
        <v>36.199575371549891</v>
      </c>
      <c r="F536" s="19">
        <v>36.07692307692308</v>
      </c>
    </row>
    <row r="537" spans="1:6" x14ac:dyDescent="0.3">
      <c r="A537" s="19">
        <v>513</v>
      </c>
      <c r="B537" s="19">
        <v>85.50030862625681</v>
      </c>
      <c r="C537" s="19">
        <v>16.882044314919654</v>
      </c>
      <c r="E537" s="19">
        <v>36.270346779900919</v>
      </c>
      <c r="F537" s="19">
        <v>36.206106870229007</v>
      </c>
    </row>
    <row r="538" spans="1:6" x14ac:dyDescent="0.3">
      <c r="A538" s="19">
        <v>514</v>
      </c>
      <c r="B538" s="19">
        <v>82.318308692916204</v>
      </c>
      <c r="C538" s="19">
        <v>-65.651642026249533</v>
      </c>
      <c r="E538" s="19">
        <v>36.341118188251947</v>
      </c>
      <c r="F538" s="19">
        <v>36.333333333333336</v>
      </c>
    </row>
    <row r="539" spans="1:6" x14ac:dyDescent="0.3">
      <c r="A539" s="19">
        <v>515</v>
      </c>
      <c r="B539" s="19">
        <v>83.835877891894029</v>
      </c>
      <c r="C539" s="19">
        <v>641.19353387281183</v>
      </c>
      <c r="E539" s="19">
        <v>36.411889596602968</v>
      </c>
      <c r="F539" s="19">
        <v>36.530201342281877</v>
      </c>
    </row>
    <row r="540" spans="1:6" x14ac:dyDescent="0.3">
      <c r="A540" s="19">
        <v>516</v>
      </c>
      <c r="B540" s="19">
        <v>82.171447157531247</v>
      </c>
      <c r="C540" s="19">
        <v>-82.171447157531247</v>
      </c>
      <c r="E540" s="19">
        <v>36.482661004953997</v>
      </c>
      <c r="F540" s="19">
        <v>36.60526315789474</v>
      </c>
    </row>
    <row r="541" spans="1:6" x14ac:dyDescent="0.3">
      <c r="A541" s="19">
        <v>517</v>
      </c>
      <c r="B541" s="19">
        <v>82.318308692916204</v>
      </c>
      <c r="C541" s="19">
        <v>-13.984975359582876</v>
      </c>
      <c r="E541" s="19">
        <v>36.553432413305025</v>
      </c>
      <c r="F541" s="19">
        <v>36.612499999999997</v>
      </c>
    </row>
    <row r="542" spans="1:6" x14ac:dyDescent="0.3">
      <c r="A542" s="19">
        <v>518</v>
      </c>
      <c r="B542" s="19">
        <v>82.171447157531247</v>
      </c>
      <c r="C542" s="19">
        <v>-82.171447157531247</v>
      </c>
      <c r="E542" s="19">
        <v>36.624203821656053</v>
      </c>
      <c r="F542" s="19">
        <v>36.628930817610062</v>
      </c>
    </row>
    <row r="543" spans="1:6" x14ac:dyDescent="0.3">
      <c r="A543" s="19">
        <v>519</v>
      </c>
      <c r="B543" s="19">
        <v>85.598216316513444</v>
      </c>
      <c r="C543" s="19">
        <v>-46.369644887942016</v>
      </c>
      <c r="E543" s="19">
        <v>36.694975230007074</v>
      </c>
      <c r="F543" s="19">
        <v>37.271428571428572</v>
      </c>
    </row>
    <row r="544" spans="1:6" x14ac:dyDescent="0.3">
      <c r="A544" s="19">
        <v>520</v>
      </c>
      <c r="B544" s="19">
        <v>83.835877891894029</v>
      </c>
      <c r="C544" s="19">
        <v>66.311180931635391</v>
      </c>
      <c r="E544" s="19">
        <v>36.765746638358102</v>
      </c>
      <c r="F544" s="19">
        <v>37.411764705882355</v>
      </c>
    </row>
    <row r="545" spans="1:6" x14ac:dyDescent="0.3">
      <c r="A545" s="19">
        <v>521</v>
      </c>
      <c r="B545" s="19">
        <v>84.91286248471701</v>
      </c>
      <c r="C545" s="19">
        <v>8.5157089438544205</v>
      </c>
      <c r="E545" s="19">
        <v>36.836518046709131</v>
      </c>
      <c r="F545" s="19">
        <v>37.451612903225808</v>
      </c>
    </row>
    <row r="546" spans="1:6" x14ac:dyDescent="0.3">
      <c r="A546" s="19">
        <v>522</v>
      </c>
      <c r="B546" s="19">
        <v>83.689016356509086</v>
      </c>
      <c r="C546" s="19">
        <v>27.278725578974786</v>
      </c>
      <c r="E546" s="19">
        <v>36.907289455060152</v>
      </c>
      <c r="F546" s="19">
        <v>37.454545454545453</v>
      </c>
    </row>
    <row r="547" spans="1:6" x14ac:dyDescent="0.3">
      <c r="A547" s="19">
        <v>523</v>
      </c>
      <c r="B547" s="19">
        <v>86.283570148309892</v>
      </c>
      <c r="C547" s="19">
        <v>-14.4978558625956</v>
      </c>
      <c r="E547" s="19">
        <v>36.97806086341118</v>
      </c>
      <c r="F547" s="19">
        <v>37.466029411764708</v>
      </c>
    </row>
    <row r="548" spans="1:6" x14ac:dyDescent="0.3">
      <c r="A548" s="19">
        <v>524</v>
      </c>
      <c r="B548" s="19">
        <v>88.535447024212473</v>
      </c>
      <c r="C548" s="19">
        <v>-59.277370101135546</v>
      </c>
      <c r="E548" s="19">
        <v>37.048832271762208</v>
      </c>
      <c r="F548" s="19">
        <v>37.5</v>
      </c>
    </row>
    <row r="549" spans="1:6" x14ac:dyDescent="0.3">
      <c r="A549" s="19">
        <v>525</v>
      </c>
      <c r="B549" s="19">
        <v>82.758893299071048</v>
      </c>
      <c r="C549" s="19">
        <v>917.24110670092898</v>
      </c>
      <c r="E549" s="19">
        <v>37.119603680113237</v>
      </c>
      <c r="F549" s="19">
        <v>37.555555555555557</v>
      </c>
    </row>
    <row r="550" spans="1:6" x14ac:dyDescent="0.3">
      <c r="A550" s="19">
        <v>526</v>
      </c>
      <c r="B550" s="19">
        <v>83.297385595482538</v>
      </c>
      <c r="C550" s="19">
        <v>-8.949559508526022</v>
      </c>
      <c r="E550" s="19">
        <v>37.190375088464258</v>
      </c>
      <c r="F550" s="19">
        <v>37.666666666666664</v>
      </c>
    </row>
    <row r="551" spans="1:6" x14ac:dyDescent="0.3">
      <c r="A551" s="19">
        <v>527</v>
      </c>
      <c r="B551" s="19">
        <v>89.906154687805355</v>
      </c>
      <c r="C551" s="19">
        <v>-26.077040763754724</v>
      </c>
      <c r="E551" s="19">
        <v>37.261146496815286</v>
      </c>
      <c r="F551" s="19">
        <v>37.776470588235291</v>
      </c>
    </row>
    <row r="552" spans="1:6" x14ac:dyDescent="0.3">
      <c r="A552" s="19">
        <v>528</v>
      </c>
      <c r="B552" s="19">
        <v>83.640062511380762</v>
      </c>
      <c r="C552" s="19">
        <v>-39.306729178047426</v>
      </c>
      <c r="E552" s="19">
        <v>37.331917905166314</v>
      </c>
      <c r="F552" s="19">
        <v>37.888888888888886</v>
      </c>
    </row>
    <row r="553" spans="1:6" x14ac:dyDescent="0.3">
      <c r="A553" s="19">
        <v>529</v>
      </c>
      <c r="B553" s="19">
        <v>83.052616369840962</v>
      </c>
      <c r="C553" s="19">
        <v>3.891828074603481</v>
      </c>
      <c r="E553" s="19">
        <v>37.402689313517335</v>
      </c>
      <c r="F553" s="19">
        <v>38.175462686567165</v>
      </c>
    </row>
    <row r="554" spans="1:6" x14ac:dyDescent="0.3">
      <c r="A554" s="19">
        <v>530</v>
      </c>
      <c r="B554" s="19">
        <v>83.591108666252438</v>
      </c>
      <c r="C554" s="19">
        <v>42.960615471678594</v>
      </c>
      <c r="E554" s="19">
        <v>37.473460721868364</v>
      </c>
      <c r="F554" s="19">
        <v>38.333333333333336</v>
      </c>
    </row>
    <row r="555" spans="1:6" x14ac:dyDescent="0.3">
      <c r="A555" s="19">
        <v>531</v>
      </c>
      <c r="B555" s="19">
        <v>83.689016356509086</v>
      </c>
      <c r="C555" s="19">
        <v>45.343241708007042</v>
      </c>
      <c r="E555" s="19">
        <v>37.544232130219392</v>
      </c>
      <c r="F555" s="19">
        <v>38.444444444444443</v>
      </c>
    </row>
    <row r="556" spans="1:6" x14ac:dyDescent="0.3">
      <c r="A556" s="19">
        <v>532</v>
      </c>
      <c r="B556" s="19">
        <v>90.640462364730112</v>
      </c>
      <c r="C556" s="19">
        <v>-19.397687798256129</v>
      </c>
      <c r="E556" s="19">
        <v>37.61500353857042</v>
      </c>
      <c r="F556" s="19">
        <v>38.476470588235294</v>
      </c>
    </row>
    <row r="557" spans="1:6" x14ac:dyDescent="0.3">
      <c r="A557" s="19">
        <v>533</v>
      </c>
      <c r="B557" s="19">
        <v>83.003662524712638</v>
      </c>
      <c r="C557" s="19">
        <v>34.878690416463826</v>
      </c>
      <c r="E557" s="19">
        <v>37.685774946921441</v>
      </c>
      <c r="F557" s="19">
        <v>38.518518518518519</v>
      </c>
    </row>
    <row r="558" spans="1:6" x14ac:dyDescent="0.3">
      <c r="A558" s="19">
        <v>534</v>
      </c>
      <c r="B558" s="19">
        <v>84.521231723690477</v>
      </c>
      <c r="C558" s="19">
        <v>242.56210160964284</v>
      </c>
      <c r="E558" s="19">
        <v>37.756546355272469</v>
      </c>
      <c r="F558" s="19">
        <v>38.543946731234868</v>
      </c>
    </row>
    <row r="559" spans="1:6" x14ac:dyDescent="0.3">
      <c r="A559" s="19">
        <v>535</v>
      </c>
      <c r="B559" s="19">
        <v>85.059724020101953</v>
      </c>
      <c r="C559" s="19">
        <v>-50.313961308237545</v>
      </c>
      <c r="E559" s="19">
        <v>37.827317763623498</v>
      </c>
      <c r="F559" s="19">
        <v>38.553846153846152</v>
      </c>
    </row>
    <row r="560" spans="1:6" x14ac:dyDescent="0.3">
      <c r="A560" s="19">
        <v>536</v>
      </c>
      <c r="B560" s="19">
        <v>84.080647117535619</v>
      </c>
      <c r="C560" s="19">
        <v>15.98345544656695</v>
      </c>
      <c r="E560" s="19">
        <v>37.898089171974519</v>
      </c>
      <c r="F560" s="19">
        <v>38.6</v>
      </c>
    </row>
    <row r="561" spans="1:6" x14ac:dyDescent="0.3">
      <c r="A561" s="19">
        <v>537</v>
      </c>
      <c r="B561" s="19">
        <v>85.059724020101953</v>
      </c>
      <c r="C561" s="19">
        <v>-44.21226639298331</v>
      </c>
      <c r="E561" s="19">
        <v>37.968860580325547</v>
      </c>
      <c r="F561" s="19">
        <v>38.75</v>
      </c>
    </row>
    <row r="562" spans="1:6" x14ac:dyDescent="0.3">
      <c r="A562" s="19">
        <v>538</v>
      </c>
      <c r="B562" s="19">
        <v>85.108677865230277</v>
      </c>
      <c r="C562" s="19">
        <v>166.9079888014364</v>
      </c>
      <c r="E562" s="19">
        <v>38.039631988676575</v>
      </c>
      <c r="F562" s="19">
        <v>38.867469879518069</v>
      </c>
    </row>
    <row r="563" spans="1:6" x14ac:dyDescent="0.3">
      <c r="A563" s="19">
        <v>539</v>
      </c>
      <c r="B563" s="19">
        <v>83.150524060097595</v>
      </c>
      <c r="C563" s="19">
        <v>-57.989524060097594</v>
      </c>
      <c r="E563" s="19">
        <v>38.110403397027596</v>
      </c>
      <c r="F563" s="19">
        <v>38.942307692307693</v>
      </c>
    </row>
    <row r="564" spans="1:6" x14ac:dyDescent="0.3">
      <c r="A564" s="19">
        <v>540</v>
      </c>
      <c r="B564" s="19">
        <v>82.220401002659571</v>
      </c>
      <c r="C564" s="19">
        <v>-81.220401002659571</v>
      </c>
      <c r="E564" s="19">
        <v>38.181174805378625</v>
      </c>
      <c r="F564" s="19">
        <v>39</v>
      </c>
    </row>
    <row r="565" spans="1:6" x14ac:dyDescent="0.3">
      <c r="A565" s="19">
        <v>541</v>
      </c>
      <c r="B565" s="19">
        <v>82.220401002659571</v>
      </c>
      <c r="C565" s="19">
        <v>-57.220401002659571</v>
      </c>
      <c r="E565" s="19">
        <v>38.251946213729653</v>
      </c>
      <c r="F565" s="19">
        <v>39</v>
      </c>
    </row>
    <row r="566" spans="1:6" x14ac:dyDescent="0.3">
      <c r="A566" s="19">
        <v>542</v>
      </c>
      <c r="B566" s="19">
        <v>82.220401002659571</v>
      </c>
      <c r="C566" s="19">
        <v>-81.220401002659571</v>
      </c>
      <c r="E566" s="19">
        <v>38.322717622080681</v>
      </c>
      <c r="F566" s="19">
        <v>39</v>
      </c>
    </row>
    <row r="567" spans="1:6" x14ac:dyDescent="0.3">
      <c r="A567" s="19">
        <v>543</v>
      </c>
      <c r="B567" s="19">
        <v>82.269354847787881</v>
      </c>
      <c r="C567" s="19">
        <v>-47.269354847787881</v>
      </c>
      <c r="E567" s="19">
        <v>38.393489030431702</v>
      </c>
      <c r="F567" s="19">
        <v>39.048780487804876</v>
      </c>
    </row>
    <row r="568" spans="1:6" x14ac:dyDescent="0.3">
      <c r="A568" s="19">
        <v>544</v>
      </c>
      <c r="B568" s="19">
        <v>82.269354847787881</v>
      </c>
      <c r="C568" s="19">
        <v>-79.269354847787881</v>
      </c>
      <c r="E568" s="19">
        <v>38.46426043878273</v>
      </c>
      <c r="F568" s="19">
        <v>39.074444444444445</v>
      </c>
    </row>
    <row r="569" spans="1:6" x14ac:dyDescent="0.3">
      <c r="A569" s="19">
        <v>545</v>
      </c>
      <c r="B569" s="19">
        <v>83.835877891894029</v>
      </c>
      <c r="C569" s="19">
        <v>318.87000446104713</v>
      </c>
      <c r="E569" s="19">
        <v>38.535031847133759</v>
      </c>
      <c r="F569" s="19">
        <v>39.157168674698795</v>
      </c>
    </row>
    <row r="570" spans="1:6" x14ac:dyDescent="0.3">
      <c r="A570" s="19">
        <v>546</v>
      </c>
      <c r="B570" s="19">
        <v>82.269354847787881</v>
      </c>
      <c r="C570" s="19">
        <v>-56.269354847787881</v>
      </c>
      <c r="E570" s="19">
        <v>38.60580325548478</v>
      </c>
      <c r="F570" s="19">
        <v>39.166666666666664</v>
      </c>
    </row>
    <row r="571" spans="1:6" x14ac:dyDescent="0.3">
      <c r="A571" s="19">
        <v>547</v>
      </c>
      <c r="B571" s="19">
        <v>82.171447157531247</v>
      </c>
      <c r="C571" s="19">
        <v>-82.171447157531247</v>
      </c>
      <c r="E571" s="19">
        <v>38.676574663835808</v>
      </c>
      <c r="F571" s="19">
        <v>39.228571428571428</v>
      </c>
    </row>
    <row r="572" spans="1:6" x14ac:dyDescent="0.3">
      <c r="A572" s="19">
        <v>548</v>
      </c>
      <c r="B572" s="19">
        <v>82.220401002659571</v>
      </c>
      <c r="C572" s="19">
        <v>-73.220401002659571</v>
      </c>
      <c r="E572" s="19">
        <v>38.747346072186836</v>
      </c>
      <c r="F572" s="19">
        <v>39.31</v>
      </c>
    </row>
    <row r="573" spans="1:6" x14ac:dyDescent="0.3">
      <c r="A573" s="19">
        <v>549</v>
      </c>
      <c r="B573" s="19">
        <v>82.563077918557781</v>
      </c>
      <c r="C573" s="19">
        <v>-74.063077918557781</v>
      </c>
      <c r="E573" s="19">
        <v>38.818117480537865</v>
      </c>
      <c r="F573" s="19">
        <v>39.383333333333333</v>
      </c>
    </row>
    <row r="574" spans="1:6" x14ac:dyDescent="0.3">
      <c r="A574" s="19">
        <v>550</v>
      </c>
      <c r="B574" s="19">
        <v>82.367262538044514</v>
      </c>
      <c r="C574" s="19">
        <v>-73.617262538044514</v>
      </c>
      <c r="E574" s="19">
        <v>38.888888888888886</v>
      </c>
      <c r="F574" s="19">
        <v>39.569274193548388</v>
      </c>
    </row>
    <row r="575" spans="1:6" x14ac:dyDescent="0.3">
      <c r="A575" s="19">
        <v>551</v>
      </c>
      <c r="B575" s="19">
        <v>83.542154821124129</v>
      </c>
      <c r="C575" s="19">
        <v>51.493559464590149</v>
      </c>
      <c r="E575" s="19">
        <v>38.959660297239914</v>
      </c>
      <c r="F575" s="19">
        <v>39.816666666666663</v>
      </c>
    </row>
    <row r="576" spans="1:6" x14ac:dyDescent="0.3">
      <c r="A576" s="19">
        <v>552</v>
      </c>
      <c r="B576" s="19">
        <v>82.171447157531247</v>
      </c>
      <c r="C576" s="19">
        <v>-82.171447157531247</v>
      </c>
      <c r="E576" s="19">
        <v>39.030431705590942</v>
      </c>
      <c r="F576" s="19">
        <v>39.828125</v>
      </c>
    </row>
    <row r="577" spans="1:6" x14ac:dyDescent="0.3">
      <c r="A577" s="19">
        <v>553</v>
      </c>
      <c r="B577" s="19">
        <v>82.465170228301147</v>
      </c>
      <c r="C577" s="19">
        <v>-61.965170228301147</v>
      </c>
      <c r="E577" s="19">
        <v>39.101203113941963</v>
      </c>
      <c r="F577" s="19">
        <v>40</v>
      </c>
    </row>
    <row r="578" spans="1:6" x14ac:dyDescent="0.3">
      <c r="A578" s="19">
        <v>554</v>
      </c>
      <c r="B578" s="19">
        <v>83.248431750354229</v>
      </c>
      <c r="C578" s="19">
        <v>-18.884795386717869</v>
      </c>
      <c r="E578" s="19">
        <v>39.171974522292992</v>
      </c>
      <c r="F578" s="19">
        <v>40</v>
      </c>
    </row>
    <row r="579" spans="1:6" x14ac:dyDescent="0.3">
      <c r="A579" s="19">
        <v>555</v>
      </c>
      <c r="B579" s="19">
        <v>82.171447157531247</v>
      </c>
      <c r="C579" s="19">
        <v>-82.171447157531247</v>
      </c>
      <c r="E579" s="19">
        <v>39.24274593064402</v>
      </c>
      <c r="F579" s="19">
        <v>40</v>
      </c>
    </row>
    <row r="580" spans="1:6" x14ac:dyDescent="0.3">
      <c r="A580" s="19">
        <v>556</v>
      </c>
      <c r="B580" s="19">
        <v>82.220401002659571</v>
      </c>
      <c r="C580" s="19">
        <v>117.77959899734043</v>
      </c>
      <c r="E580" s="19">
        <v>39.313517338995048</v>
      </c>
      <c r="F580" s="19">
        <v>40</v>
      </c>
    </row>
    <row r="581" spans="1:6" x14ac:dyDescent="0.3">
      <c r="A581" s="19">
        <v>557</v>
      </c>
      <c r="B581" s="19">
        <v>83.150524060097595</v>
      </c>
      <c r="C581" s="19">
        <v>-14.850524060097598</v>
      </c>
      <c r="E581" s="19">
        <v>39.384288747346069</v>
      </c>
      <c r="F581" s="19">
        <v>40</v>
      </c>
    </row>
    <row r="582" spans="1:6" x14ac:dyDescent="0.3">
      <c r="A582" s="19">
        <v>558</v>
      </c>
      <c r="B582" s="19">
        <v>82.171447157531247</v>
      </c>
      <c r="C582" s="19">
        <v>-82.171447157531247</v>
      </c>
      <c r="E582" s="19">
        <v>39.455060155697097</v>
      </c>
      <c r="F582" s="19">
        <v>40</v>
      </c>
    </row>
    <row r="583" spans="1:6" x14ac:dyDescent="0.3">
      <c r="A583" s="19">
        <v>559</v>
      </c>
      <c r="B583" s="19">
        <v>82.220401002659571</v>
      </c>
      <c r="C583" s="19">
        <v>-32.220401002659571</v>
      </c>
      <c r="E583" s="19">
        <v>39.525831564048126</v>
      </c>
      <c r="F583" s="19">
        <v>40.005000000000003</v>
      </c>
    </row>
    <row r="584" spans="1:6" x14ac:dyDescent="0.3">
      <c r="A584" s="19">
        <v>560</v>
      </c>
      <c r="B584" s="19">
        <v>82.318308692916204</v>
      </c>
      <c r="C584" s="19">
        <v>-78.318308692916204</v>
      </c>
      <c r="E584" s="19">
        <v>39.596602972399147</v>
      </c>
      <c r="F584" s="19">
        <v>40.210526315789473</v>
      </c>
    </row>
    <row r="585" spans="1:6" x14ac:dyDescent="0.3">
      <c r="A585" s="19">
        <v>561</v>
      </c>
      <c r="B585" s="19">
        <v>82.269354847787881</v>
      </c>
      <c r="C585" s="19">
        <v>-54.769354847787881</v>
      </c>
      <c r="E585" s="19">
        <v>39.667374380750175</v>
      </c>
      <c r="F585" s="19">
        <v>40.268292682926827</v>
      </c>
    </row>
    <row r="586" spans="1:6" x14ac:dyDescent="0.3">
      <c r="A586" s="19">
        <v>562</v>
      </c>
      <c r="B586" s="19">
        <v>82.171447157531247</v>
      </c>
      <c r="C586" s="19">
        <v>-82.171447157531247</v>
      </c>
      <c r="E586" s="19">
        <v>39.738145789101203</v>
      </c>
      <c r="F586" s="19">
        <v>40.397590361445786</v>
      </c>
    </row>
    <row r="587" spans="1:6" x14ac:dyDescent="0.3">
      <c r="A587" s="19">
        <v>563</v>
      </c>
      <c r="B587" s="19">
        <v>82.269354847787881</v>
      </c>
      <c r="C587" s="19">
        <v>-48.269354847787881</v>
      </c>
      <c r="E587" s="19">
        <v>39.808917197452232</v>
      </c>
      <c r="F587" s="19">
        <v>40.416666666666664</v>
      </c>
    </row>
    <row r="588" spans="1:6" x14ac:dyDescent="0.3">
      <c r="A588" s="19">
        <v>564</v>
      </c>
      <c r="B588" s="19">
        <v>82.220401002659571</v>
      </c>
      <c r="C588" s="19">
        <v>-81.220401002659571</v>
      </c>
      <c r="E588" s="19">
        <v>39.879688605803253</v>
      </c>
      <c r="F588" s="19">
        <v>40.476190476190474</v>
      </c>
    </row>
    <row r="589" spans="1:6" x14ac:dyDescent="0.3">
      <c r="A589" s="19">
        <v>565</v>
      </c>
      <c r="B589" s="19">
        <v>82.171447157531247</v>
      </c>
      <c r="C589" s="19">
        <v>-82.171447157531247</v>
      </c>
      <c r="E589" s="19">
        <v>39.950460014154281</v>
      </c>
      <c r="F589" s="19">
        <v>40.75</v>
      </c>
    </row>
    <row r="590" spans="1:6" x14ac:dyDescent="0.3">
      <c r="A590" s="19">
        <v>566</v>
      </c>
      <c r="B590" s="19">
        <v>82.220401002659571</v>
      </c>
      <c r="C590" s="19">
        <v>-81.220401002659571</v>
      </c>
      <c r="E590" s="19">
        <v>40.021231422505309</v>
      </c>
      <c r="F590" s="19">
        <v>40.755244755244753</v>
      </c>
    </row>
    <row r="591" spans="1:6" x14ac:dyDescent="0.3">
      <c r="A591" s="19">
        <v>567</v>
      </c>
      <c r="B591" s="19">
        <v>82.171447157531247</v>
      </c>
      <c r="C591" s="19">
        <v>-82.171447157531247</v>
      </c>
      <c r="E591" s="19">
        <v>40.09200283085633</v>
      </c>
      <c r="F591" s="19">
        <v>40.762589928057551</v>
      </c>
    </row>
    <row r="592" spans="1:6" x14ac:dyDescent="0.3">
      <c r="A592" s="19">
        <v>568</v>
      </c>
      <c r="B592" s="19">
        <v>82.416216383172838</v>
      </c>
      <c r="C592" s="19">
        <v>-33.416216383172838</v>
      </c>
      <c r="E592" s="19">
        <v>40.162774239207359</v>
      </c>
      <c r="F592" s="19">
        <v>40.776666666666664</v>
      </c>
    </row>
    <row r="593" spans="1:6" x14ac:dyDescent="0.3">
      <c r="A593" s="19">
        <v>569</v>
      </c>
      <c r="B593" s="19">
        <v>82.220401002659571</v>
      </c>
      <c r="C593" s="19">
        <v>-62.220401002659571</v>
      </c>
      <c r="E593" s="19">
        <v>40.233545647558387</v>
      </c>
      <c r="F593" s="19">
        <v>40.78</v>
      </c>
    </row>
    <row r="594" spans="1:6" x14ac:dyDescent="0.3">
      <c r="A594" s="19">
        <v>570</v>
      </c>
      <c r="B594" s="19">
        <v>82.220401002659571</v>
      </c>
      <c r="C594" s="19">
        <v>59.779598997340429</v>
      </c>
      <c r="E594" s="19">
        <v>40.304317055909415</v>
      </c>
      <c r="F594" s="19">
        <v>40.847457627118644</v>
      </c>
    </row>
    <row r="595" spans="1:6" x14ac:dyDescent="0.3">
      <c r="A595" s="19">
        <v>571</v>
      </c>
      <c r="B595" s="19">
        <v>82.269354847787881</v>
      </c>
      <c r="C595" s="19">
        <v>-29.269354847787881</v>
      </c>
      <c r="E595" s="19">
        <v>40.375088464260436</v>
      </c>
      <c r="F595" s="19">
        <v>41.379310344827587</v>
      </c>
    </row>
    <row r="596" spans="1:6" x14ac:dyDescent="0.3">
      <c r="A596" s="19">
        <v>572</v>
      </c>
      <c r="B596" s="19">
        <v>82.171447157531247</v>
      </c>
      <c r="C596" s="19">
        <v>-82.171447157531247</v>
      </c>
      <c r="E596" s="19">
        <v>40.445859872611464</v>
      </c>
      <c r="F596" s="19">
        <v>41.585365853658537</v>
      </c>
    </row>
    <row r="597" spans="1:6" x14ac:dyDescent="0.3">
      <c r="A597" s="19">
        <v>573</v>
      </c>
      <c r="B597" s="19">
        <v>82.612031763686105</v>
      </c>
      <c r="C597" s="19">
        <v>-44.167587319241662</v>
      </c>
      <c r="E597" s="19">
        <v>40.516631280962493</v>
      </c>
      <c r="F597" s="19">
        <v>41.666666666666664</v>
      </c>
    </row>
    <row r="598" spans="1:6" x14ac:dyDescent="0.3">
      <c r="A598" s="19">
        <v>574</v>
      </c>
      <c r="B598" s="19">
        <v>82.367262538044514</v>
      </c>
      <c r="C598" s="19">
        <v>-62.367262538044514</v>
      </c>
      <c r="E598" s="19">
        <v>40.587402689313514</v>
      </c>
      <c r="F598" s="19">
        <v>41.68181818181818</v>
      </c>
    </row>
    <row r="599" spans="1:6" x14ac:dyDescent="0.3">
      <c r="A599" s="19">
        <v>575</v>
      </c>
      <c r="B599" s="19">
        <v>82.367262538044514</v>
      </c>
      <c r="C599" s="19">
        <v>-17.617262538044514</v>
      </c>
      <c r="E599" s="19">
        <v>40.658174097664542</v>
      </c>
      <c r="F599" s="19">
        <v>41.704347826086959</v>
      </c>
    </row>
    <row r="600" spans="1:6" x14ac:dyDescent="0.3">
      <c r="A600" s="19">
        <v>576</v>
      </c>
      <c r="B600" s="19">
        <v>82.220401002659571</v>
      </c>
      <c r="C600" s="19">
        <v>-81.220401002659571</v>
      </c>
      <c r="E600" s="19">
        <v>40.72894550601557</v>
      </c>
      <c r="F600" s="19">
        <v>41.75</v>
      </c>
    </row>
    <row r="601" spans="1:6" x14ac:dyDescent="0.3">
      <c r="A601" s="19">
        <v>577</v>
      </c>
      <c r="B601" s="19">
        <v>82.220401002659571</v>
      </c>
      <c r="C601" s="19">
        <v>-72.220401002659571</v>
      </c>
      <c r="E601" s="19">
        <v>40.799716914366599</v>
      </c>
      <c r="F601" s="19">
        <v>41.777777777777779</v>
      </c>
    </row>
    <row r="602" spans="1:6" x14ac:dyDescent="0.3">
      <c r="A602" s="19">
        <v>578</v>
      </c>
      <c r="B602" s="19">
        <v>82.514124073429471</v>
      </c>
      <c r="C602" s="19">
        <v>-80.514124073429471</v>
      </c>
      <c r="E602" s="19">
        <v>40.87048832271762</v>
      </c>
      <c r="F602" s="19">
        <v>41.851833333333339</v>
      </c>
    </row>
    <row r="603" spans="1:6" x14ac:dyDescent="0.3">
      <c r="A603" s="19">
        <v>579</v>
      </c>
      <c r="B603" s="19">
        <v>82.416216383172838</v>
      </c>
      <c r="C603" s="19">
        <v>-47.416216383172838</v>
      </c>
      <c r="E603" s="19">
        <v>40.941259731068648</v>
      </c>
      <c r="F603" s="19">
        <v>41.888888888888886</v>
      </c>
    </row>
    <row r="604" spans="1:6" x14ac:dyDescent="0.3">
      <c r="A604" s="19">
        <v>580</v>
      </c>
      <c r="B604" s="19">
        <v>82.220401002659571</v>
      </c>
      <c r="C604" s="19">
        <v>-81.220401002659571</v>
      </c>
      <c r="E604" s="19">
        <v>41.012031139419676</v>
      </c>
      <c r="F604" s="19">
        <v>41.944444444444443</v>
      </c>
    </row>
    <row r="605" spans="1:6" x14ac:dyDescent="0.3">
      <c r="A605" s="19">
        <v>581</v>
      </c>
      <c r="B605" s="19">
        <v>82.171447157531247</v>
      </c>
      <c r="C605" s="19">
        <v>-82.171447157531247</v>
      </c>
      <c r="E605" s="19">
        <v>41.082802547770697</v>
      </c>
      <c r="F605" s="19">
        <v>42</v>
      </c>
    </row>
    <row r="606" spans="1:6" x14ac:dyDescent="0.3">
      <c r="A606" s="19">
        <v>582</v>
      </c>
      <c r="B606" s="19">
        <v>82.171447157531247</v>
      </c>
      <c r="C606" s="19">
        <v>-82.171447157531247</v>
      </c>
      <c r="E606" s="19">
        <v>41.153573956121726</v>
      </c>
      <c r="F606" s="19">
        <v>42.214166666666671</v>
      </c>
    </row>
    <row r="607" spans="1:6" x14ac:dyDescent="0.3">
      <c r="A607" s="19">
        <v>583</v>
      </c>
      <c r="B607" s="19">
        <v>82.220401002659571</v>
      </c>
      <c r="C607" s="19">
        <v>-81.220401002659571</v>
      </c>
      <c r="E607" s="19">
        <v>41.224345364472754</v>
      </c>
      <c r="F607" s="19">
        <v>42.346938775510203</v>
      </c>
    </row>
    <row r="608" spans="1:6" x14ac:dyDescent="0.3">
      <c r="A608" s="19">
        <v>584</v>
      </c>
      <c r="B608" s="19">
        <v>82.269354847787881</v>
      </c>
      <c r="C608" s="19">
        <v>-77.269354847787881</v>
      </c>
      <c r="E608" s="19">
        <v>41.295116772823775</v>
      </c>
      <c r="F608" s="19">
        <v>42.384615384615387</v>
      </c>
    </row>
    <row r="609" spans="1:6" x14ac:dyDescent="0.3">
      <c r="A609" s="19">
        <v>585</v>
      </c>
      <c r="B609" s="19">
        <v>82.171447157531247</v>
      </c>
      <c r="C609" s="19">
        <v>-82.171447157531247</v>
      </c>
      <c r="E609" s="19">
        <v>41.365888181174803</v>
      </c>
      <c r="F609" s="19">
        <v>42.5</v>
      </c>
    </row>
    <row r="610" spans="1:6" x14ac:dyDescent="0.3">
      <c r="A610" s="19">
        <v>586</v>
      </c>
      <c r="B610" s="19">
        <v>82.367262538044514</v>
      </c>
      <c r="C610" s="19">
        <v>-68.367262538044514</v>
      </c>
      <c r="E610" s="19">
        <v>41.436659589525831</v>
      </c>
      <c r="F610" s="19">
        <v>42.517361111111114</v>
      </c>
    </row>
    <row r="611" spans="1:6" x14ac:dyDescent="0.3">
      <c r="A611" s="19">
        <v>587</v>
      </c>
      <c r="B611" s="19">
        <v>82.514124073429471</v>
      </c>
      <c r="C611" s="19">
        <v>306.77159021228482</v>
      </c>
      <c r="E611" s="19">
        <v>41.50743099787686</v>
      </c>
      <c r="F611" s="19">
        <v>42.609200000000001</v>
      </c>
    </row>
    <row r="612" spans="1:6" x14ac:dyDescent="0.3">
      <c r="A612" s="19">
        <v>588</v>
      </c>
      <c r="B612" s="19">
        <v>82.269354847787881</v>
      </c>
      <c r="C612" s="19">
        <v>68.230645152212119</v>
      </c>
      <c r="E612" s="19">
        <v>41.578202406227881</v>
      </c>
      <c r="F612" s="19">
        <v>42.670731707317074</v>
      </c>
    </row>
    <row r="613" spans="1:6" x14ac:dyDescent="0.3">
      <c r="A613" s="19">
        <v>589</v>
      </c>
      <c r="B613" s="19">
        <v>82.220401002659571</v>
      </c>
      <c r="C613" s="19">
        <v>-81.220401002659571</v>
      </c>
      <c r="E613" s="19">
        <v>41.648973814578909</v>
      </c>
      <c r="F613" s="19">
        <v>42.724489795918366</v>
      </c>
    </row>
    <row r="614" spans="1:6" x14ac:dyDescent="0.3">
      <c r="A614" s="19">
        <v>590</v>
      </c>
      <c r="B614" s="19">
        <v>82.612031763686105</v>
      </c>
      <c r="C614" s="19">
        <v>-57.834253985908326</v>
      </c>
      <c r="E614" s="19">
        <v>41.719745222929937</v>
      </c>
      <c r="F614" s="19">
        <v>42.73322081575246</v>
      </c>
    </row>
    <row r="615" spans="1:6" x14ac:dyDescent="0.3">
      <c r="A615" s="19">
        <v>591</v>
      </c>
      <c r="B615" s="19">
        <v>82.269354847787881</v>
      </c>
      <c r="C615" s="19">
        <v>-51.769354847787881</v>
      </c>
      <c r="E615" s="19">
        <v>41.790516631280958</v>
      </c>
      <c r="F615" s="19">
        <v>42.857142857142854</v>
      </c>
    </row>
    <row r="616" spans="1:6" x14ac:dyDescent="0.3">
      <c r="A616" s="19">
        <v>592</v>
      </c>
      <c r="B616" s="19">
        <v>82.220401002659571</v>
      </c>
      <c r="C616" s="19">
        <v>167.77959899734043</v>
      </c>
      <c r="E616" s="19">
        <v>41.861288039631987</v>
      </c>
      <c r="F616" s="19">
        <v>42.874970059880241</v>
      </c>
    </row>
    <row r="617" spans="1:6" x14ac:dyDescent="0.3">
      <c r="A617" s="19">
        <v>593</v>
      </c>
      <c r="B617" s="19">
        <v>82.514124073429471</v>
      </c>
      <c r="C617" s="19">
        <v>-66.085552644858041</v>
      </c>
      <c r="E617" s="19">
        <v>41.932059447983015</v>
      </c>
      <c r="F617" s="19">
        <v>42.886861313868614</v>
      </c>
    </row>
    <row r="618" spans="1:6" x14ac:dyDescent="0.3">
      <c r="A618" s="19">
        <v>594</v>
      </c>
      <c r="B618" s="19">
        <v>82.269354847787881</v>
      </c>
      <c r="C618" s="19">
        <v>-69.269354847787881</v>
      </c>
      <c r="E618" s="19">
        <v>42.002830856334043</v>
      </c>
      <c r="F618" s="19">
        <v>43.020833333333336</v>
      </c>
    </row>
    <row r="619" spans="1:6" x14ac:dyDescent="0.3">
      <c r="A619" s="19">
        <v>595</v>
      </c>
      <c r="B619" s="19">
        <v>82.563077918557781</v>
      </c>
      <c r="C619" s="19">
        <v>-29.313077918557781</v>
      </c>
      <c r="E619" s="19">
        <v>42.073602264685064</v>
      </c>
      <c r="F619" s="19">
        <v>43.031446540880502</v>
      </c>
    </row>
    <row r="620" spans="1:6" x14ac:dyDescent="0.3">
      <c r="A620" s="19">
        <v>596</v>
      </c>
      <c r="B620" s="19">
        <v>82.269354847787881</v>
      </c>
      <c r="C620" s="19">
        <v>-79.269354847787881</v>
      </c>
      <c r="E620" s="19">
        <v>42.144373673036092</v>
      </c>
      <c r="F620" s="19">
        <v>43.040092592592593</v>
      </c>
    </row>
    <row r="621" spans="1:6" x14ac:dyDescent="0.3">
      <c r="A621" s="19">
        <v>597</v>
      </c>
      <c r="B621" s="19">
        <v>82.269354847787881</v>
      </c>
      <c r="C621" s="19">
        <v>-72.269354847787881</v>
      </c>
      <c r="E621" s="19">
        <v>42.215145081387121</v>
      </c>
      <c r="F621" s="19">
        <v>43.060606060606062</v>
      </c>
    </row>
    <row r="622" spans="1:6" x14ac:dyDescent="0.3">
      <c r="A622" s="19">
        <v>598</v>
      </c>
      <c r="B622" s="19">
        <v>82.514124073429471</v>
      </c>
      <c r="C622" s="19">
        <v>38.914447355141959</v>
      </c>
      <c r="E622" s="19">
        <v>42.285916489738142</v>
      </c>
      <c r="F622" s="19">
        <v>43.41727891156463</v>
      </c>
    </row>
    <row r="623" spans="1:6" x14ac:dyDescent="0.3">
      <c r="A623" s="19">
        <v>599</v>
      </c>
      <c r="B623" s="19">
        <v>82.269354847787881</v>
      </c>
      <c r="C623" s="19">
        <v>-66.769354847787881</v>
      </c>
      <c r="E623" s="19">
        <v>42.35668789808917</v>
      </c>
      <c r="F623" s="19">
        <v>43.5</v>
      </c>
    </row>
    <row r="624" spans="1:6" x14ac:dyDescent="0.3">
      <c r="A624" s="19">
        <v>600</v>
      </c>
      <c r="B624" s="19">
        <v>82.220401002659571</v>
      </c>
      <c r="C624" s="19">
        <v>17.779598997340429</v>
      </c>
      <c r="E624" s="19">
        <v>42.427459306440198</v>
      </c>
      <c r="F624" s="19">
        <v>43.515151515151516</v>
      </c>
    </row>
    <row r="625" spans="1:6" x14ac:dyDescent="0.3">
      <c r="A625" s="19">
        <v>601</v>
      </c>
      <c r="B625" s="19">
        <v>82.465170228301147</v>
      </c>
      <c r="C625" s="19">
        <v>-59.131836894967819</v>
      </c>
      <c r="E625" s="19">
        <v>42.498230714791227</v>
      </c>
      <c r="F625" s="19">
        <v>43.536585365853661</v>
      </c>
    </row>
    <row r="626" spans="1:6" x14ac:dyDescent="0.3">
      <c r="A626" s="19">
        <v>602</v>
      </c>
      <c r="B626" s="19">
        <v>82.171447157531247</v>
      </c>
      <c r="C626" s="19">
        <v>-82.171447157531247</v>
      </c>
      <c r="E626" s="19">
        <v>42.569002123142248</v>
      </c>
      <c r="F626" s="19">
        <v>43.55</v>
      </c>
    </row>
    <row r="627" spans="1:6" x14ac:dyDescent="0.3">
      <c r="A627" s="19">
        <v>603</v>
      </c>
      <c r="B627" s="19">
        <v>82.807847144199371</v>
      </c>
      <c r="C627" s="19">
        <v>-37.421693298045525</v>
      </c>
      <c r="E627" s="19">
        <v>42.639773531493276</v>
      </c>
      <c r="F627" s="19">
        <v>43.64</v>
      </c>
    </row>
    <row r="628" spans="1:6" x14ac:dyDescent="0.3">
      <c r="A628" s="19">
        <v>604</v>
      </c>
      <c r="B628" s="19">
        <v>82.171447157531247</v>
      </c>
      <c r="C628" s="19">
        <v>-82.171447157531247</v>
      </c>
      <c r="E628" s="19">
        <v>42.710544939844304</v>
      </c>
      <c r="F628" s="19">
        <v>43.733921568627444</v>
      </c>
    </row>
    <row r="629" spans="1:6" x14ac:dyDescent="0.3">
      <c r="A629" s="19">
        <v>605</v>
      </c>
      <c r="B629" s="19">
        <v>82.563077918557781</v>
      </c>
      <c r="C629" s="19">
        <v>-66.188077918557781</v>
      </c>
      <c r="E629" s="19">
        <v>42.781316348195325</v>
      </c>
      <c r="F629" s="19">
        <v>43.97530864197531</v>
      </c>
    </row>
    <row r="630" spans="1:6" x14ac:dyDescent="0.3">
      <c r="A630" s="19">
        <v>606</v>
      </c>
      <c r="B630" s="19">
        <v>82.220401002659571</v>
      </c>
      <c r="C630" s="19">
        <v>-72.220401002659571</v>
      </c>
      <c r="E630" s="19">
        <v>42.852087756546354</v>
      </c>
      <c r="F630" s="19">
        <v>43.976047904191617</v>
      </c>
    </row>
    <row r="631" spans="1:6" x14ac:dyDescent="0.3">
      <c r="A631" s="19">
        <v>607</v>
      </c>
      <c r="B631" s="19">
        <v>82.171447157531247</v>
      </c>
      <c r="C631" s="19">
        <v>-82.171447157531247</v>
      </c>
      <c r="E631" s="19">
        <v>42.922859164897382</v>
      </c>
      <c r="F631" s="19">
        <v>44</v>
      </c>
    </row>
    <row r="632" spans="1:6" x14ac:dyDescent="0.3">
      <c r="A632" s="19">
        <v>608</v>
      </c>
      <c r="B632" s="19">
        <v>82.416216383172838</v>
      </c>
      <c r="C632" s="19">
        <v>209.78378361682715</v>
      </c>
      <c r="E632" s="19">
        <v>42.99363057324841</v>
      </c>
      <c r="F632" s="19">
        <v>44.166666666666664</v>
      </c>
    </row>
    <row r="633" spans="1:6" x14ac:dyDescent="0.3">
      <c r="A633" s="19">
        <v>609</v>
      </c>
      <c r="B633" s="19">
        <v>82.220401002659571</v>
      </c>
      <c r="C633" s="19">
        <v>-77.220401002659571</v>
      </c>
      <c r="E633" s="19">
        <v>43.064401981599431</v>
      </c>
      <c r="F633" s="19">
        <v>44.186046511627907</v>
      </c>
    </row>
    <row r="634" spans="1:6" x14ac:dyDescent="0.3">
      <c r="A634" s="19">
        <v>610</v>
      </c>
      <c r="B634" s="19">
        <v>82.171447157531247</v>
      </c>
      <c r="C634" s="19">
        <v>-82.171447157531247</v>
      </c>
      <c r="E634" s="19">
        <v>43.135173389950459</v>
      </c>
      <c r="F634" s="19">
        <v>44.333333333333336</v>
      </c>
    </row>
    <row r="635" spans="1:6" x14ac:dyDescent="0.3">
      <c r="A635" s="19">
        <v>611</v>
      </c>
      <c r="B635" s="19">
        <v>82.171447157531247</v>
      </c>
      <c r="C635" s="19">
        <v>-82.171447157531247</v>
      </c>
      <c r="E635" s="19">
        <v>43.205944798301488</v>
      </c>
      <c r="F635" s="19">
        <v>44.444444444444443</v>
      </c>
    </row>
    <row r="636" spans="1:6" x14ac:dyDescent="0.3">
      <c r="A636" s="19">
        <v>612</v>
      </c>
      <c r="B636" s="19">
        <v>82.171447157531247</v>
      </c>
      <c r="C636" s="19">
        <v>-82.171447157531247</v>
      </c>
      <c r="E636" s="19">
        <v>43.276716206652509</v>
      </c>
      <c r="F636" s="19">
        <v>44.5</v>
      </c>
    </row>
    <row r="637" spans="1:6" x14ac:dyDescent="0.3">
      <c r="A637" s="19">
        <v>613</v>
      </c>
      <c r="B637" s="19">
        <v>88.094862418057616</v>
      </c>
      <c r="C637" s="19">
        <v>17.839021879463047</v>
      </c>
      <c r="E637" s="19">
        <v>43.347487615003537</v>
      </c>
      <c r="F637" s="19">
        <v>44.6875</v>
      </c>
    </row>
    <row r="638" spans="1:6" x14ac:dyDescent="0.3">
      <c r="A638" s="19">
        <v>614</v>
      </c>
      <c r="B638" s="19">
        <v>82.171447157531247</v>
      </c>
      <c r="C638" s="19">
        <v>-82.171447157531247</v>
      </c>
      <c r="E638" s="19">
        <v>43.418259023354565</v>
      </c>
      <c r="F638" s="19">
        <v>44.912863070539416</v>
      </c>
    </row>
    <row r="639" spans="1:6" x14ac:dyDescent="0.3">
      <c r="A639" s="19">
        <v>615</v>
      </c>
      <c r="B639" s="19">
        <v>82.171447157531247</v>
      </c>
      <c r="C639" s="19">
        <v>-82.171447157531247</v>
      </c>
      <c r="E639" s="19">
        <v>43.489030431705594</v>
      </c>
      <c r="F639" s="19">
        <v>45</v>
      </c>
    </row>
    <row r="640" spans="1:6" x14ac:dyDescent="0.3">
      <c r="A640" s="19">
        <v>616</v>
      </c>
      <c r="B640" s="19">
        <v>82.171447157531247</v>
      </c>
      <c r="C640" s="19">
        <v>-82.171447157531247</v>
      </c>
      <c r="E640" s="19">
        <v>43.559801840056615</v>
      </c>
      <c r="F640" s="19">
        <v>45.051724137931032</v>
      </c>
    </row>
    <row r="641" spans="1:6" x14ac:dyDescent="0.3">
      <c r="A641" s="19">
        <v>617</v>
      </c>
      <c r="B641" s="19">
        <v>82.318308692916204</v>
      </c>
      <c r="C641" s="19">
        <v>-62.318308692916204</v>
      </c>
      <c r="E641" s="19">
        <v>43.630573248407643</v>
      </c>
      <c r="F641" s="19">
        <v>45.2</v>
      </c>
    </row>
    <row r="642" spans="1:6" x14ac:dyDescent="0.3">
      <c r="A642" s="19">
        <v>618</v>
      </c>
      <c r="B642" s="19">
        <v>82.171447157531247</v>
      </c>
      <c r="C642" s="19">
        <v>-82.171447157531247</v>
      </c>
      <c r="E642" s="19">
        <v>43.701344656758671</v>
      </c>
      <c r="F642" s="19">
        <v>45.333333333333336</v>
      </c>
    </row>
    <row r="643" spans="1:6" x14ac:dyDescent="0.3">
      <c r="A643" s="19">
        <v>619</v>
      </c>
      <c r="B643" s="19">
        <v>82.220401002659571</v>
      </c>
      <c r="C643" s="19">
        <v>-81.220401002659571</v>
      </c>
      <c r="E643" s="19">
        <v>43.772116065109692</v>
      </c>
      <c r="F643" s="19">
        <v>45.386153846153846</v>
      </c>
    </row>
    <row r="644" spans="1:6" x14ac:dyDescent="0.3">
      <c r="A644" s="19">
        <v>620</v>
      </c>
      <c r="B644" s="19">
        <v>82.220401002659571</v>
      </c>
      <c r="C644" s="19">
        <v>217.77959899734043</v>
      </c>
      <c r="E644" s="19">
        <v>43.842887473460721</v>
      </c>
      <c r="F644" s="19">
        <v>45.407407407407405</v>
      </c>
    </row>
    <row r="645" spans="1:6" x14ac:dyDescent="0.3">
      <c r="A645" s="19">
        <v>621</v>
      </c>
      <c r="B645" s="19">
        <v>82.318308692916204</v>
      </c>
      <c r="C645" s="19">
        <v>4.6816913070837956</v>
      </c>
      <c r="E645" s="19">
        <v>43.913658881811749</v>
      </c>
      <c r="F645" s="19">
        <v>45.418404255319146</v>
      </c>
    </row>
    <row r="646" spans="1:6" x14ac:dyDescent="0.3">
      <c r="A646" s="19">
        <v>622</v>
      </c>
      <c r="B646" s="19">
        <v>82.612031763686105</v>
      </c>
      <c r="C646" s="19">
        <v>-44.723142874797219</v>
      </c>
      <c r="E646" s="19">
        <v>43.98443029016277</v>
      </c>
      <c r="F646" s="19">
        <v>45.436619718309856</v>
      </c>
    </row>
    <row r="647" spans="1:6" x14ac:dyDescent="0.3">
      <c r="A647" s="19">
        <v>623</v>
      </c>
      <c r="B647" s="19">
        <v>82.171447157531247</v>
      </c>
      <c r="C647" s="19">
        <v>-82.171447157531247</v>
      </c>
      <c r="E647" s="19">
        <v>44.055201698513798</v>
      </c>
      <c r="F647" s="19">
        <v>45.464285714285715</v>
      </c>
    </row>
    <row r="648" spans="1:6" x14ac:dyDescent="0.3">
      <c r="A648" s="19">
        <v>624</v>
      </c>
      <c r="B648" s="19">
        <v>82.171447157531247</v>
      </c>
      <c r="C648" s="19">
        <v>-82.171447157531247</v>
      </c>
      <c r="E648" s="19">
        <v>44.125973106864826</v>
      </c>
      <c r="F648" s="19">
        <v>45.56818181818182</v>
      </c>
    </row>
    <row r="649" spans="1:6" x14ac:dyDescent="0.3">
      <c r="A649" s="19">
        <v>625</v>
      </c>
      <c r="B649" s="19">
        <v>82.171447157531247</v>
      </c>
      <c r="C649" s="19">
        <v>-82.171447157531247</v>
      </c>
      <c r="E649" s="19">
        <v>44.196744515215855</v>
      </c>
      <c r="F649" s="19">
        <v>45.6</v>
      </c>
    </row>
    <row r="650" spans="1:6" x14ac:dyDescent="0.3">
      <c r="A650" s="19">
        <v>626</v>
      </c>
      <c r="B650" s="19">
        <v>84.080647117535619</v>
      </c>
      <c r="C650" s="19">
        <v>27.329609292720789</v>
      </c>
      <c r="E650" s="19">
        <v>44.267515923566876</v>
      </c>
      <c r="F650" s="19">
        <v>45.667711864406776</v>
      </c>
    </row>
    <row r="651" spans="1:6" x14ac:dyDescent="0.3">
      <c r="A651" s="19">
        <v>627</v>
      </c>
      <c r="B651" s="19">
        <v>82.220401002659571</v>
      </c>
      <c r="C651" s="19">
        <v>7.7795989973404289</v>
      </c>
      <c r="E651" s="19">
        <v>44.338287331917904</v>
      </c>
      <c r="F651" s="19">
        <v>45.988235294117644</v>
      </c>
    </row>
    <row r="652" spans="1:6" x14ac:dyDescent="0.3">
      <c r="A652" s="19">
        <v>628</v>
      </c>
      <c r="B652" s="19">
        <v>82.171447157531247</v>
      </c>
      <c r="C652" s="19">
        <v>-82.171447157531247</v>
      </c>
      <c r="E652" s="19">
        <v>44.409058740268932</v>
      </c>
      <c r="F652" s="19">
        <v>46.033333333333331</v>
      </c>
    </row>
    <row r="653" spans="1:6" x14ac:dyDescent="0.3">
      <c r="A653" s="19">
        <v>629</v>
      </c>
      <c r="B653" s="19">
        <v>82.318308692916204</v>
      </c>
      <c r="C653" s="19">
        <v>34.348357973750467</v>
      </c>
      <c r="E653" s="19">
        <v>44.479830148619953</v>
      </c>
      <c r="F653" s="19">
        <v>46.06808823529412</v>
      </c>
    </row>
    <row r="654" spans="1:6" x14ac:dyDescent="0.3">
      <c r="A654" s="19">
        <v>630</v>
      </c>
      <c r="B654" s="19">
        <v>82.220401002659571</v>
      </c>
      <c r="C654" s="19">
        <v>-72.220401002659571</v>
      </c>
      <c r="E654" s="19">
        <v>44.550601556970982</v>
      </c>
      <c r="F654" s="19">
        <v>46.133333333333333</v>
      </c>
    </row>
    <row r="655" spans="1:6" x14ac:dyDescent="0.3">
      <c r="A655" s="19">
        <v>631</v>
      </c>
      <c r="B655" s="19">
        <v>82.612031763686105</v>
      </c>
      <c r="C655" s="19">
        <v>-5.9453650970194332</v>
      </c>
      <c r="E655" s="19">
        <v>44.62137296532201</v>
      </c>
      <c r="F655" s="19">
        <v>46.178571428571431</v>
      </c>
    </row>
    <row r="656" spans="1:6" x14ac:dyDescent="0.3">
      <c r="A656" s="19">
        <v>632</v>
      </c>
      <c r="B656" s="19">
        <v>82.171447157531247</v>
      </c>
      <c r="C656" s="19">
        <v>-82.171447157531247</v>
      </c>
      <c r="E656" s="19">
        <v>44.692144373673038</v>
      </c>
      <c r="F656" s="19">
        <v>46.218390804597703</v>
      </c>
    </row>
    <row r="657" spans="1:6" x14ac:dyDescent="0.3">
      <c r="A657" s="19">
        <v>633</v>
      </c>
      <c r="B657" s="19">
        <v>83.395293285739172</v>
      </c>
      <c r="C657" s="19">
        <v>-33.595293285739174</v>
      </c>
      <c r="E657" s="19">
        <v>44.762915782024059</v>
      </c>
      <c r="F657" s="19">
        <v>46.230769230769234</v>
      </c>
    </row>
    <row r="658" spans="1:6" x14ac:dyDescent="0.3">
      <c r="A658" s="19">
        <v>634</v>
      </c>
      <c r="B658" s="19">
        <v>82.220401002659571</v>
      </c>
      <c r="C658" s="19">
        <v>-81.220401002659571</v>
      </c>
      <c r="E658" s="19">
        <v>44.833687190375088</v>
      </c>
      <c r="F658" s="19">
        <v>46.5</v>
      </c>
    </row>
    <row r="659" spans="1:6" x14ac:dyDescent="0.3">
      <c r="A659" s="19">
        <v>635</v>
      </c>
      <c r="B659" s="19">
        <v>82.220401002659571</v>
      </c>
      <c r="C659" s="19">
        <v>-80.220401002659571</v>
      </c>
      <c r="E659" s="19">
        <v>44.904458598726116</v>
      </c>
      <c r="F659" s="19">
        <v>46.586206896551722</v>
      </c>
    </row>
    <row r="660" spans="1:6" x14ac:dyDescent="0.3">
      <c r="A660" s="19">
        <v>636</v>
      </c>
      <c r="B660" s="19">
        <v>82.220401002659571</v>
      </c>
      <c r="C660" s="19">
        <v>-78.220401002659571</v>
      </c>
      <c r="E660" s="19">
        <v>44.975230007077137</v>
      </c>
      <c r="F660" s="19">
        <v>46.631578947368418</v>
      </c>
    </row>
    <row r="661" spans="1:6" x14ac:dyDescent="0.3">
      <c r="A661" s="19">
        <v>637</v>
      </c>
      <c r="B661" s="19">
        <v>82.171447157531247</v>
      </c>
      <c r="C661" s="19">
        <v>-82.171447157531247</v>
      </c>
      <c r="E661" s="19">
        <v>45.046001415428165</v>
      </c>
      <c r="F661" s="19">
        <v>46.669172932330824</v>
      </c>
    </row>
    <row r="662" spans="1:6" x14ac:dyDescent="0.3">
      <c r="A662" s="19">
        <v>638</v>
      </c>
      <c r="B662" s="19">
        <v>82.465170228301147</v>
      </c>
      <c r="C662" s="19">
        <v>-79.465170228301147</v>
      </c>
      <c r="E662" s="19">
        <v>45.116772823779193</v>
      </c>
      <c r="F662" s="19">
        <v>46.702127659574465</v>
      </c>
    </row>
    <row r="663" spans="1:6" x14ac:dyDescent="0.3">
      <c r="A663" s="19">
        <v>639</v>
      </c>
      <c r="B663" s="19">
        <v>82.220401002659571</v>
      </c>
      <c r="C663" s="19">
        <v>-81.220401002659571</v>
      </c>
      <c r="E663" s="19">
        <v>45.187544232130222</v>
      </c>
      <c r="F663" s="19">
        <v>46.8828125</v>
      </c>
    </row>
    <row r="664" spans="1:6" x14ac:dyDescent="0.3">
      <c r="A664" s="19">
        <v>640</v>
      </c>
      <c r="B664" s="19">
        <v>82.269354847787881</v>
      </c>
      <c r="C664" s="19">
        <v>-31.769354847787881</v>
      </c>
      <c r="E664" s="19">
        <v>45.258315640481243</v>
      </c>
      <c r="F664" s="19">
        <v>47.398809523809526</v>
      </c>
    </row>
    <row r="665" spans="1:6" x14ac:dyDescent="0.3">
      <c r="A665" s="19">
        <v>641</v>
      </c>
      <c r="B665" s="19">
        <v>97.591908372951153</v>
      </c>
      <c r="C665" s="19">
        <v>53.725551944509178</v>
      </c>
      <c r="E665" s="19">
        <v>45.329087048832271</v>
      </c>
      <c r="F665" s="19">
        <v>47.5</v>
      </c>
    </row>
    <row r="666" spans="1:6" x14ac:dyDescent="0.3">
      <c r="A666" s="19">
        <v>642</v>
      </c>
      <c r="B666" s="19">
        <v>188.59710646649273</v>
      </c>
      <c r="C666" s="19">
        <v>-54.237860836317935</v>
      </c>
      <c r="E666" s="19">
        <v>45.399858457183299</v>
      </c>
      <c r="F666" s="19">
        <v>47.5</v>
      </c>
    </row>
    <row r="667" spans="1:6" x14ac:dyDescent="0.3">
      <c r="A667" s="19">
        <v>643</v>
      </c>
      <c r="B667" s="19">
        <v>89.612431617035455</v>
      </c>
      <c r="C667" s="19">
        <v>84.413884172438216</v>
      </c>
      <c r="E667" s="19">
        <v>45.47062986553432</v>
      </c>
      <c r="F667" s="19">
        <v>47.672131147540981</v>
      </c>
    </row>
    <row r="668" spans="1:6" x14ac:dyDescent="0.3">
      <c r="A668" s="19">
        <v>644</v>
      </c>
      <c r="B668" s="19">
        <v>132.15332303354305</v>
      </c>
      <c r="C668" s="19">
        <v>-58.667054669194371</v>
      </c>
      <c r="E668" s="19">
        <v>45.541401273885349</v>
      </c>
      <c r="F668" s="19">
        <v>47.756097560975611</v>
      </c>
    </row>
    <row r="669" spans="1:6" x14ac:dyDescent="0.3">
      <c r="A669" s="19">
        <v>645</v>
      </c>
      <c r="B669" s="19">
        <v>93.773508452942409</v>
      </c>
      <c r="C669" s="19">
        <v>-70.254521111170249</v>
      </c>
      <c r="E669" s="19">
        <v>45.612172682236377</v>
      </c>
      <c r="F669" s="19">
        <v>47.875</v>
      </c>
    </row>
    <row r="670" spans="1:6" x14ac:dyDescent="0.3">
      <c r="A670" s="19">
        <v>646</v>
      </c>
      <c r="B670" s="19">
        <v>83.493200975995805</v>
      </c>
      <c r="C670" s="19">
        <v>-44.41875653155136</v>
      </c>
      <c r="E670" s="19">
        <v>45.682944090587405</v>
      </c>
      <c r="F670" s="19">
        <v>47.935483870967744</v>
      </c>
    </row>
    <row r="671" spans="1:6" x14ac:dyDescent="0.3">
      <c r="A671" s="19">
        <v>647</v>
      </c>
      <c r="B671" s="19">
        <v>83.003662524712638</v>
      </c>
      <c r="C671" s="19">
        <v>42.937513945875594</v>
      </c>
      <c r="E671" s="19">
        <v>45.753715498938426</v>
      </c>
      <c r="F671" s="19">
        <v>48.051063829787232</v>
      </c>
    </row>
    <row r="672" spans="1:6" x14ac:dyDescent="0.3">
      <c r="A672" s="19">
        <v>648</v>
      </c>
      <c r="B672" s="19">
        <v>83.493200975995805</v>
      </c>
      <c r="C672" s="19">
        <v>1560.5067990240043</v>
      </c>
      <c r="E672" s="19">
        <v>45.824486907289455</v>
      </c>
      <c r="F672" s="19">
        <v>48.086800000000004</v>
      </c>
    </row>
    <row r="673" spans="1:6" x14ac:dyDescent="0.3">
      <c r="A673" s="19">
        <v>649</v>
      </c>
      <c r="B673" s="19">
        <v>86.185662458053258</v>
      </c>
      <c r="C673" s="19">
        <v>-43.514930750736184</v>
      </c>
      <c r="E673" s="19">
        <v>45.895258315640483</v>
      </c>
      <c r="F673" s="19">
        <v>48.2</v>
      </c>
    </row>
    <row r="674" spans="1:6" x14ac:dyDescent="0.3">
      <c r="A674" s="19">
        <v>650</v>
      </c>
      <c r="B674" s="19">
        <v>84.521231723690477</v>
      </c>
      <c r="C674" s="19">
        <v>-49.396231723690477</v>
      </c>
      <c r="E674" s="19">
        <v>45.966029723991504</v>
      </c>
      <c r="F674" s="19">
        <v>48.281025641025643</v>
      </c>
    </row>
    <row r="675" spans="1:6" x14ac:dyDescent="0.3">
      <c r="A675" s="19">
        <v>651</v>
      </c>
      <c r="B675" s="19">
        <v>87.311600896004549</v>
      </c>
      <c r="C675" s="19">
        <v>152.04078005637638</v>
      </c>
      <c r="E675" s="19">
        <v>46.036801132342532</v>
      </c>
      <c r="F675" s="19">
        <v>48.424999999999997</v>
      </c>
    </row>
    <row r="676" spans="1:6" x14ac:dyDescent="0.3">
      <c r="A676" s="19">
        <v>652</v>
      </c>
      <c r="B676" s="19">
        <v>83.542154821124129</v>
      </c>
      <c r="C676" s="19">
        <v>24.10070232173301</v>
      </c>
      <c r="E676" s="19">
        <v>46.10757254069356</v>
      </c>
      <c r="F676" s="19">
        <v>48.449664429530202</v>
      </c>
    </row>
    <row r="677" spans="1:6" x14ac:dyDescent="0.3">
      <c r="A677" s="19">
        <v>653</v>
      </c>
      <c r="B677" s="19">
        <v>136.36335371457832</v>
      </c>
      <c r="C677" s="19">
        <v>-40.532730408345259</v>
      </c>
      <c r="E677" s="19">
        <v>46.178343949044589</v>
      </c>
      <c r="F677" s="19">
        <v>48.61904761904762</v>
      </c>
    </row>
    <row r="678" spans="1:6" x14ac:dyDescent="0.3">
      <c r="A678" s="19">
        <v>654</v>
      </c>
      <c r="B678" s="19">
        <v>131.76169227251651</v>
      </c>
      <c r="C678" s="19">
        <v>-100.09831616195383</v>
      </c>
      <c r="E678" s="19">
        <v>46.24911535739561</v>
      </c>
      <c r="F678" s="19">
        <v>48.70967741935484</v>
      </c>
    </row>
    <row r="679" spans="1:6" x14ac:dyDescent="0.3">
      <c r="A679" s="19">
        <v>655</v>
      </c>
      <c r="B679" s="19">
        <v>95.584800722690147</v>
      </c>
      <c r="C679" s="19">
        <v>-52.697939408821533</v>
      </c>
      <c r="E679" s="19">
        <v>46.319886765746638</v>
      </c>
      <c r="F679" s="19">
        <v>49</v>
      </c>
    </row>
    <row r="680" spans="1:6" x14ac:dyDescent="0.3">
      <c r="A680" s="19">
        <v>656</v>
      </c>
      <c r="B680" s="19">
        <v>86.430431683694835</v>
      </c>
      <c r="C680" s="19">
        <v>36.305200500213218</v>
      </c>
      <c r="E680" s="19">
        <v>46.390658174097666</v>
      </c>
      <c r="F680" s="19">
        <v>49.112903225806448</v>
      </c>
    </row>
    <row r="681" spans="1:6" x14ac:dyDescent="0.3">
      <c r="A681" s="19">
        <v>657</v>
      </c>
      <c r="B681" s="19">
        <v>87.017877825234649</v>
      </c>
      <c r="C681" s="19">
        <v>103.43666762931082</v>
      </c>
      <c r="E681" s="19">
        <v>46.461429582448687</v>
      </c>
      <c r="F681" s="19">
        <v>49.316091954022987</v>
      </c>
    </row>
    <row r="682" spans="1:6" x14ac:dyDescent="0.3">
      <c r="A682" s="19">
        <v>658</v>
      </c>
      <c r="B682" s="19">
        <v>95.682708412946781</v>
      </c>
      <c r="C682" s="19">
        <v>13.654248108792345</v>
      </c>
      <c r="E682" s="19">
        <v>46.532200990799716</v>
      </c>
      <c r="F682" s="19">
        <v>49.666666666666664</v>
      </c>
    </row>
    <row r="683" spans="1:6" x14ac:dyDescent="0.3">
      <c r="A683" s="19">
        <v>659</v>
      </c>
      <c r="B683" s="19">
        <v>83.199477905225905</v>
      </c>
      <c r="C683" s="19">
        <v>60.467188761440752</v>
      </c>
      <c r="E683" s="19">
        <v>46.602972399150744</v>
      </c>
      <c r="F683" s="19">
        <v>49.8</v>
      </c>
    </row>
    <row r="684" spans="1:6" x14ac:dyDescent="0.3">
      <c r="A684" s="19">
        <v>660</v>
      </c>
      <c r="B684" s="19">
        <v>83.052616369840962</v>
      </c>
      <c r="C684" s="19">
        <v>1.891828074603481</v>
      </c>
      <c r="E684" s="19">
        <v>46.673743807501772</v>
      </c>
      <c r="F684" s="19">
        <v>49.880281690140848</v>
      </c>
    </row>
    <row r="685" spans="1:6" x14ac:dyDescent="0.3">
      <c r="A685" s="19">
        <v>661</v>
      </c>
      <c r="B685" s="19">
        <v>82.612031763686105</v>
      </c>
      <c r="C685" s="19">
        <v>-72.056476208130547</v>
      </c>
      <c r="E685" s="19">
        <v>46.744515215852793</v>
      </c>
      <c r="F685" s="19">
        <v>49.882352941176471</v>
      </c>
    </row>
    <row r="686" spans="1:6" x14ac:dyDescent="0.3">
      <c r="A686" s="19">
        <v>662</v>
      </c>
      <c r="B686" s="19">
        <v>82.367262538044514</v>
      </c>
      <c r="C686" s="19">
        <v>-43.367262538044514</v>
      </c>
      <c r="E686" s="19">
        <v>46.815286624203821</v>
      </c>
      <c r="F686" s="19">
        <v>49.884615384615387</v>
      </c>
    </row>
    <row r="687" spans="1:6" x14ac:dyDescent="0.3">
      <c r="A687" s="19">
        <v>663</v>
      </c>
      <c r="B687" s="19">
        <v>82.514124073429471</v>
      </c>
      <c r="C687" s="19">
        <v>17.485875926570529</v>
      </c>
      <c r="E687" s="19">
        <v>46.88605803255485</v>
      </c>
      <c r="F687" s="19">
        <v>50</v>
      </c>
    </row>
    <row r="688" spans="1:6" x14ac:dyDescent="0.3">
      <c r="A688" s="19">
        <v>664</v>
      </c>
      <c r="B688" s="19">
        <v>83.591108666252438</v>
      </c>
      <c r="C688" s="19">
        <v>-52.418694873148993</v>
      </c>
      <c r="E688" s="19">
        <v>46.956829440905871</v>
      </c>
      <c r="F688" s="19">
        <v>50</v>
      </c>
    </row>
    <row r="689" spans="1:6" x14ac:dyDescent="0.3">
      <c r="A689" s="19">
        <v>665</v>
      </c>
      <c r="B689" s="19">
        <v>82.758893299071048</v>
      </c>
      <c r="C689" s="19">
        <v>72.574440034262295</v>
      </c>
      <c r="E689" s="19">
        <v>47.027600849256899</v>
      </c>
      <c r="F689" s="19">
        <v>50</v>
      </c>
    </row>
    <row r="690" spans="1:6" x14ac:dyDescent="0.3">
      <c r="A690" s="19">
        <v>666</v>
      </c>
      <c r="B690" s="19">
        <v>82.367262538044514</v>
      </c>
      <c r="C690" s="19">
        <v>-80.367262538044514</v>
      </c>
      <c r="E690" s="19">
        <v>47.098372257607927</v>
      </c>
      <c r="F690" s="19">
        <v>50</v>
      </c>
    </row>
    <row r="691" spans="1:6" x14ac:dyDescent="0.3">
      <c r="A691" s="19">
        <v>667</v>
      </c>
      <c r="B691" s="19">
        <v>83.542154821124129</v>
      </c>
      <c r="C691" s="19">
        <v>95.386416607447288</v>
      </c>
      <c r="E691" s="19">
        <v>47.169143665958948</v>
      </c>
      <c r="F691" s="19">
        <v>50</v>
      </c>
    </row>
    <row r="692" spans="1:6" x14ac:dyDescent="0.3">
      <c r="A692" s="19">
        <v>668</v>
      </c>
      <c r="B692" s="19">
        <v>83.395293285739172</v>
      </c>
      <c r="C692" s="19">
        <v>-56.035293285739172</v>
      </c>
      <c r="E692" s="19">
        <v>47.239915074309977</v>
      </c>
      <c r="F692" s="19">
        <v>50</v>
      </c>
    </row>
    <row r="693" spans="1:6" x14ac:dyDescent="0.3">
      <c r="A693" s="19">
        <v>669</v>
      </c>
      <c r="B693" s="19">
        <v>83.542154821124129</v>
      </c>
      <c r="C693" s="19">
        <v>1452.7078451788759</v>
      </c>
      <c r="E693" s="19">
        <v>47.310686482661005</v>
      </c>
      <c r="F693" s="19">
        <v>50</v>
      </c>
    </row>
    <row r="694" spans="1:6" x14ac:dyDescent="0.3">
      <c r="A694" s="19">
        <v>670</v>
      </c>
      <c r="B694" s="19">
        <v>97.347139147309562</v>
      </c>
      <c r="C694" s="19">
        <v>-12.350364953761172</v>
      </c>
      <c r="E694" s="19">
        <v>47.381457891012033</v>
      </c>
      <c r="F694" s="19">
        <v>50</v>
      </c>
    </row>
    <row r="695" spans="1:6" x14ac:dyDescent="0.3">
      <c r="A695" s="19">
        <v>671</v>
      </c>
      <c r="B695" s="19">
        <v>82.905754834456005</v>
      </c>
      <c r="C695" s="19">
        <v>705.62757849887726</v>
      </c>
      <c r="E695" s="19">
        <v>47.452229299363054</v>
      </c>
      <c r="F695" s="19">
        <v>50</v>
      </c>
    </row>
    <row r="696" spans="1:6" x14ac:dyDescent="0.3">
      <c r="A696" s="19">
        <v>672</v>
      </c>
      <c r="B696" s="19">
        <v>92.696523860119427</v>
      </c>
      <c r="C696" s="19">
        <v>-42.398849441514777</v>
      </c>
      <c r="E696" s="19">
        <v>47.523000707714083</v>
      </c>
      <c r="F696" s="19">
        <v>50</v>
      </c>
    </row>
    <row r="697" spans="1:6" x14ac:dyDescent="0.3">
      <c r="A697" s="19">
        <v>673</v>
      </c>
      <c r="B697" s="19">
        <v>82.318308692916204</v>
      </c>
      <c r="C697" s="19">
        <v>-13.984975359582876</v>
      </c>
      <c r="E697" s="19">
        <v>47.593772116065111</v>
      </c>
      <c r="F697" s="19">
        <v>50</v>
      </c>
    </row>
    <row r="698" spans="1:6" x14ac:dyDescent="0.3">
      <c r="A698" s="19">
        <v>674</v>
      </c>
      <c r="B698" s="19">
        <v>82.269354847787881</v>
      </c>
      <c r="C698" s="19">
        <v>-74.769354847787881</v>
      </c>
      <c r="E698" s="19">
        <v>47.664543524416132</v>
      </c>
      <c r="F698" s="19">
        <v>50</v>
      </c>
    </row>
    <row r="699" spans="1:6" x14ac:dyDescent="0.3">
      <c r="A699" s="19">
        <v>675</v>
      </c>
      <c r="B699" s="19">
        <v>83.444247130867495</v>
      </c>
      <c r="C699" s="19">
        <v>-49.175016361636729</v>
      </c>
      <c r="E699" s="19">
        <v>47.73531493276716</v>
      </c>
      <c r="F699" s="19">
        <v>50</v>
      </c>
    </row>
    <row r="700" spans="1:6" x14ac:dyDescent="0.3">
      <c r="A700" s="19">
        <v>676</v>
      </c>
      <c r="B700" s="19">
        <v>83.346339440610862</v>
      </c>
      <c r="C700" s="19">
        <v>-22.054672773944198</v>
      </c>
      <c r="E700" s="19">
        <v>47.806086341118188</v>
      </c>
      <c r="F700" s="19">
        <v>50</v>
      </c>
    </row>
    <row r="701" spans="1:6" x14ac:dyDescent="0.3">
      <c r="A701" s="19">
        <v>677</v>
      </c>
      <c r="B701" s="19">
        <v>86.871016289849692</v>
      </c>
      <c r="C701" s="19">
        <v>46.378983710150308</v>
      </c>
      <c r="E701" s="19">
        <v>47.876857749469217</v>
      </c>
      <c r="F701" s="19">
        <v>50</v>
      </c>
    </row>
    <row r="702" spans="1:6" x14ac:dyDescent="0.3">
      <c r="A702" s="19">
        <v>678</v>
      </c>
      <c r="B702" s="19">
        <v>83.003662524712638</v>
      </c>
      <c r="C702" s="19">
        <v>-17.827191936477348</v>
      </c>
      <c r="E702" s="19">
        <v>47.947629157820238</v>
      </c>
      <c r="F702" s="19">
        <v>50</v>
      </c>
    </row>
    <row r="703" spans="1:6" x14ac:dyDescent="0.3">
      <c r="A703" s="19">
        <v>679</v>
      </c>
      <c r="B703" s="19">
        <v>86.773108599593058</v>
      </c>
      <c r="C703" s="19">
        <v>7.131146719555872</v>
      </c>
      <c r="E703" s="19">
        <v>48.018400566171266</v>
      </c>
      <c r="F703" s="19">
        <v>50.166666666666664</v>
      </c>
    </row>
    <row r="704" spans="1:6" x14ac:dyDescent="0.3">
      <c r="A704" s="19">
        <v>680</v>
      </c>
      <c r="B704" s="19">
        <v>88.486493179084164</v>
      </c>
      <c r="C704" s="19">
        <v>62.164669611613505</v>
      </c>
      <c r="E704" s="19">
        <v>48.089171974522294</v>
      </c>
      <c r="F704" s="19">
        <v>50.18018018018018</v>
      </c>
    </row>
    <row r="705" spans="1:6" x14ac:dyDescent="0.3">
      <c r="A705" s="19">
        <v>681</v>
      </c>
      <c r="B705" s="19">
        <v>82.220401002659571</v>
      </c>
      <c r="C705" s="19">
        <v>-81.220401002659571</v>
      </c>
      <c r="E705" s="19">
        <v>48.159943382873315</v>
      </c>
      <c r="F705" s="19">
        <v>50.247311827956992</v>
      </c>
    </row>
    <row r="706" spans="1:6" x14ac:dyDescent="0.3">
      <c r="A706" s="19">
        <v>682</v>
      </c>
      <c r="B706" s="19">
        <v>82.367262538044514</v>
      </c>
      <c r="C706" s="19">
        <v>-69.117262538044514</v>
      </c>
      <c r="E706" s="19">
        <v>48.230714791224344</v>
      </c>
      <c r="F706" s="19">
        <v>50.292682926829265</v>
      </c>
    </row>
    <row r="707" spans="1:6" x14ac:dyDescent="0.3">
      <c r="A707" s="19">
        <v>683</v>
      </c>
      <c r="B707" s="19">
        <v>82.318308692916204</v>
      </c>
      <c r="C707" s="19">
        <v>17.015024640417124</v>
      </c>
      <c r="E707" s="19">
        <v>48.301486199575372</v>
      </c>
      <c r="F707" s="19">
        <v>50.29767441860465</v>
      </c>
    </row>
    <row r="708" spans="1:6" x14ac:dyDescent="0.3">
      <c r="A708" s="19">
        <v>684</v>
      </c>
      <c r="B708" s="19">
        <v>88.780216249854064</v>
      </c>
      <c r="C708" s="19">
        <v>88.612376342738528</v>
      </c>
      <c r="E708" s="19">
        <v>48.3722576079264</v>
      </c>
      <c r="F708" s="19">
        <v>50.333333333333336</v>
      </c>
    </row>
    <row r="709" spans="1:6" x14ac:dyDescent="0.3">
      <c r="A709" s="19">
        <v>685</v>
      </c>
      <c r="B709" s="19">
        <v>82.660985608814414</v>
      </c>
      <c r="C709" s="19">
        <v>-27.360985608814417</v>
      </c>
      <c r="E709" s="19">
        <v>48.443029016277421</v>
      </c>
      <c r="F709" s="19">
        <v>50.333333333333336</v>
      </c>
    </row>
    <row r="710" spans="1:6" x14ac:dyDescent="0.3">
      <c r="A710" s="19">
        <v>686</v>
      </c>
      <c r="B710" s="19">
        <v>82.171447157531247</v>
      </c>
      <c r="C710" s="19">
        <v>-82.171447157531247</v>
      </c>
      <c r="E710" s="19">
        <v>48.51380042462845</v>
      </c>
      <c r="F710" s="19">
        <v>50.5</v>
      </c>
    </row>
    <row r="711" spans="1:6" x14ac:dyDescent="0.3">
      <c r="A711" s="19">
        <v>687</v>
      </c>
      <c r="B711" s="19">
        <v>82.465170228301147</v>
      </c>
      <c r="C711" s="19">
        <v>509.2014964383655</v>
      </c>
      <c r="E711" s="19">
        <v>48.584571832979478</v>
      </c>
      <c r="F711" s="19">
        <v>50.5</v>
      </c>
    </row>
    <row r="712" spans="1:6" x14ac:dyDescent="0.3">
      <c r="A712" s="19">
        <v>688</v>
      </c>
      <c r="B712" s="19">
        <v>83.933785582150662</v>
      </c>
      <c r="C712" s="19">
        <v>321.56621441784932</v>
      </c>
      <c r="E712" s="19">
        <v>48.655343241330499</v>
      </c>
      <c r="F712" s="19">
        <v>50.588235294117645</v>
      </c>
    </row>
    <row r="713" spans="1:6" x14ac:dyDescent="0.3">
      <c r="A713" s="19">
        <v>689</v>
      </c>
      <c r="B713" s="19">
        <v>98.61993912064581</v>
      </c>
      <c r="C713" s="19">
        <v>244.52738230792562</v>
      </c>
      <c r="E713" s="19">
        <v>48.726114649681527</v>
      </c>
      <c r="F713" s="19">
        <v>50.592592592592595</v>
      </c>
    </row>
    <row r="714" spans="1:6" x14ac:dyDescent="0.3">
      <c r="A714" s="19">
        <v>690</v>
      </c>
      <c r="B714" s="19">
        <v>83.835877891894029</v>
      </c>
      <c r="C714" s="19">
        <v>-11.247642597776377</v>
      </c>
      <c r="E714" s="19">
        <v>48.796886058032555</v>
      </c>
      <c r="F714" s="19">
        <v>50.647058823529413</v>
      </c>
    </row>
    <row r="715" spans="1:6" x14ac:dyDescent="0.3">
      <c r="A715" s="19">
        <v>691</v>
      </c>
      <c r="B715" s="19">
        <v>82.660985608814414</v>
      </c>
      <c r="C715" s="19">
        <v>-56.660985608814414</v>
      </c>
      <c r="E715" s="19">
        <v>48.867657466383584</v>
      </c>
      <c r="F715" s="19">
        <v>50.666666666666664</v>
      </c>
    </row>
    <row r="716" spans="1:6" x14ac:dyDescent="0.3">
      <c r="A716" s="19">
        <v>692</v>
      </c>
      <c r="B716" s="19">
        <v>92.011170028322994</v>
      </c>
      <c r="C716" s="19">
        <v>-85.513657590512054</v>
      </c>
      <c r="E716" s="19">
        <v>48.938428874734605</v>
      </c>
      <c r="F716" s="19">
        <v>50.689189189189186</v>
      </c>
    </row>
    <row r="717" spans="1:6" x14ac:dyDescent="0.3">
      <c r="A717" s="19">
        <v>693</v>
      </c>
      <c r="B717" s="19">
        <v>96.661785315513129</v>
      </c>
      <c r="C717" s="19">
        <v>22.723349819622001</v>
      </c>
      <c r="E717" s="19">
        <v>49.009200283085633</v>
      </c>
      <c r="F717" s="19">
        <v>51.224489795918366</v>
      </c>
    </row>
    <row r="718" spans="1:6" x14ac:dyDescent="0.3">
      <c r="A718" s="19">
        <v>694</v>
      </c>
      <c r="B718" s="19">
        <v>82.514124073429471</v>
      </c>
      <c r="C718" s="19">
        <v>1.7715902122848206</v>
      </c>
      <c r="E718" s="19">
        <v>49.079971691436661</v>
      </c>
      <c r="F718" s="19">
        <v>51.25</v>
      </c>
    </row>
    <row r="719" spans="1:6" x14ac:dyDescent="0.3">
      <c r="A719" s="19">
        <v>695</v>
      </c>
      <c r="B719" s="19">
        <v>82.514124073429471</v>
      </c>
      <c r="C719" s="19">
        <v>8.34301878371339</v>
      </c>
      <c r="E719" s="19">
        <v>49.150743099787682</v>
      </c>
      <c r="F719" s="19">
        <v>51.375</v>
      </c>
    </row>
    <row r="720" spans="1:6" x14ac:dyDescent="0.3">
      <c r="A720" s="19">
        <v>696</v>
      </c>
      <c r="B720" s="19">
        <v>82.220401002659571</v>
      </c>
      <c r="C720" s="19">
        <v>-81.220401002659571</v>
      </c>
      <c r="E720" s="19">
        <v>49.221514508138711</v>
      </c>
      <c r="F720" s="19">
        <v>51.474747474747474</v>
      </c>
    </row>
    <row r="721" spans="1:6" x14ac:dyDescent="0.3">
      <c r="A721" s="19">
        <v>697</v>
      </c>
      <c r="B721" s="19">
        <v>87.752185502159406</v>
      </c>
      <c r="C721" s="19">
        <v>-67.410080239001516</v>
      </c>
      <c r="E721" s="19">
        <v>49.292285916489739</v>
      </c>
      <c r="F721" s="19">
        <v>51.62944055944056</v>
      </c>
    </row>
    <row r="722" spans="1:6" x14ac:dyDescent="0.3">
      <c r="A722" s="19">
        <v>698</v>
      </c>
      <c r="B722" s="19">
        <v>83.591108666252438</v>
      </c>
      <c r="C722" s="19">
        <v>447.09854650616137</v>
      </c>
      <c r="E722" s="19">
        <v>49.363057324840767</v>
      </c>
      <c r="F722" s="19">
        <v>51.719576719576722</v>
      </c>
    </row>
    <row r="723" spans="1:6" x14ac:dyDescent="0.3">
      <c r="A723" s="19">
        <v>699</v>
      </c>
      <c r="B723" s="19">
        <v>125.74036932173351</v>
      </c>
      <c r="C723" s="19">
        <v>-5.3485266251042844</v>
      </c>
      <c r="E723" s="19">
        <v>49.433828733191788</v>
      </c>
      <c r="F723" s="19">
        <v>51.720833333333331</v>
      </c>
    </row>
    <row r="724" spans="1:6" x14ac:dyDescent="0.3">
      <c r="A724" s="19">
        <v>700</v>
      </c>
      <c r="B724" s="19">
        <v>83.689016356509086</v>
      </c>
      <c r="C724" s="19">
        <v>-70.689016356509086</v>
      </c>
      <c r="E724" s="19">
        <v>49.504600141542817</v>
      </c>
      <c r="F724" s="19">
        <v>51.811594202898547</v>
      </c>
    </row>
    <row r="725" spans="1:6" x14ac:dyDescent="0.3">
      <c r="A725" s="19">
        <v>701</v>
      </c>
      <c r="B725" s="19">
        <v>83.199477905225905</v>
      </c>
      <c r="C725" s="19">
        <v>208.13385542810741</v>
      </c>
      <c r="E725" s="19">
        <v>49.575371549893845</v>
      </c>
      <c r="F725" s="19">
        <v>51.822463768115945</v>
      </c>
    </row>
    <row r="726" spans="1:6" x14ac:dyDescent="0.3">
      <c r="A726" s="19">
        <v>702</v>
      </c>
      <c r="B726" s="19">
        <v>83.982739427278986</v>
      </c>
      <c r="C726" s="19">
        <v>40.936449761910211</v>
      </c>
      <c r="E726" s="19">
        <v>49.646142958244866</v>
      </c>
      <c r="F726" s="19">
        <v>51.823529411764703</v>
      </c>
    </row>
    <row r="727" spans="1:6" x14ac:dyDescent="0.3">
      <c r="A727" s="19">
        <v>703</v>
      </c>
      <c r="B727" s="19">
        <v>82.514124073429471</v>
      </c>
      <c r="C727" s="19">
        <v>37.057304497999098</v>
      </c>
      <c r="E727" s="19">
        <v>49.716914366595894</v>
      </c>
      <c r="F727" s="19">
        <v>51.875</v>
      </c>
    </row>
    <row r="728" spans="1:6" x14ac:dyDescent="0.3">
      <c r="A728" s="19">
        <v>704</v>
      </c>
      <c r="B728" s="19">
        <v>82.367262538044514</v>
      </c>
      <c r="C728" s="19">
        <v>37.882737461955486</v>
      </c>
      <c r="E728" s="19">
        <v>49.787685774946922</v>
      </c>
      <c r="F728" s="19">
        <v>51.92307692307692</v>
      </c>
    </row>
    <row r="729" spans="1:6" x14ac:dyDescent="0.3">
      <c r="A729" s="19">
        <v>705</v>
      </c>
      <c r="B729" s="19">
        <v>82.416216383172838</v>
      </c>
      <c r="C729" s="19">
        <v>112.98378361682717</v>
      </c>
      <c r="E729" s="19">
        <v>49.858457183297944</v>
      </c>
      <c r="F729" s="19">
        <v>52</v>
      </c>
    </row>
    <row r="730" spans="1:6" x14ac:dyDescent="0.3">
      <c r="A730" s="19">
        <v>706</v>
      </c>
      <c r="B730" s="19">
        <v>82.171447157531247</v>
      </c>
      <c r="C730" s="19">
        <v>-82.171447157531247</v>
      </c>
      <c r="E730" s="19">
        <v>49.929228591648972</v>
      </c>
      <c r="F730" s="19">
        <v>52.173913043478258</v>
      </c>
    </row>
    <row r="731" spans="1:6" x14ac:dyDescent="0.3">
      <c r="A731" s="19">
        <v>707</v>
      </c>
      <c r="B731" s="19">
        <v>104.49440053604387</v>
      </c>
      <c r="C731" s="19">
        <v>13.20428367448244</v>
      </c>
      <c r="E731" s="19">
        <v>50</v>
      </c>
      <c r="F731" s="19">
        <v>52.40625</v>
      </c>
    </row>
    <row r="732" spans="1:6" x14ac:dyDescent="0.3">
      <c r="A732" s="19">
        <v>708</v>
      </c>
      <c r="B732" s="19">
        <v>100.23541600988028</v>
      </c>
      <c r="C732" s="19">
        <v>-76.286906524785437</v>
      </c>
      <c r="E732" s="19">
        <v>50.070771408351028</v>
      </c>
      <c r="F732" s="19">
        <v>52.916666666666664</v>
      </c>
    </row>
    <row r="733" spans="1:6" x14ac:dyDescent="0.3">
      <c r="A733" s="19">
        <v>709</v>
      </c>
      <c r="B733" s="19">
        <v>82.269354847787881</v>
      </c>
      <c r="C733" s="19">
        <v>-51.769354847787881</v>
      </c>
      <c r="E733" s="19">
        <v>50.141542816702049</v>
      </c>
      <c r="F733" s="19">
        <v>53</v>
      </c>
    </row>
    <row r="734" spans="1:6" x14ac:dyDescent="0.3">
      <c r="A734" s="19">
        <v>710</v>
      </c>
      <c r="B734" s="19">
        <v>82.171447157531247</v>
      </c>
      <c r="C734" s="19">
        <v>-82.171447157531247</v>
      </c>
      <c r="E734" s="19">
        <v>50.212314225053078</v>
      </c>
      <c r="F734" s="19">
        <v>53</v>
      </c>
    </row>
    <row r="735" spans="1:6" x14ac:dyDescent="0.3">
      <c r="A735" s="19">
        <v>711</v>
      </c>
      <c r="B735" s="19">
        <v>98.717846810902444</v>
      </c>
      <c r="C735" s="19">
        <v>1.2555259701626511</v>
      </c>
      <c r="E735" s="19">
        <v>50.283085633404106</v>
      </c>
      <c r="F735" s="19">
        <v>53.005263157894738</v>
      </c>
    </row>
    <row r="736" spans="1:6" x14ac:dyDescent="0.3">
      <c r="A736" s="19">
        <v>712</v>
      </c>
      <c r="B736" s="19">
        <v>82.367262538044514</v>
      </c>
      <c r="C736" s="19">
        <v>-56.117262538044514</v>
      </c>
      <c r="E736" s="19">
        <v>50.353857041755127</v>
      </c>
      <c r="F736" s="19">
        <v>53.035714285714285</v>
      </c>
    </row>
    <row r="737" spans="1:6" x14ac:dyDescent="0.3">
      <c r="A737" s="19">
        <v>713</v>
      </c>
      <c r="B737" s="19">
        <v>82.220401002659571</v>
      </c>
      <c r="C737" s="19">
        <v>116.77959899734043</v>
      </c>
      <c r="E737" s="19">
        <v>50.424628450106155</v>
      </c>
      <c r="F737" s="19">
        <v>53.125</v>
      </c>
    </row>
    <row r="738" spans="1:6" x14ac:dyDescent="0.3">
      <c r="A738" s="19">
        <v>714</v>
      </c>
      <c r="B738" s="19">
        <v>83.542154821124129</v>
      </c>
      <c r="C738" s="19">
        <v>-3.2207262496955593</v>
      </c>
      <c r="E738" s="19">
        <v>50.495399858457183</v>
      </c>
      <c r="F738" s="19">
        <v>53.19047619047619</v>
      </c>
    </row>
    <row r="739" spans="1:6" x14ac:dyDescent="0.3">
      <c r="A739" s="19">
        <v>715</v>
      </c>
      <c r="B739" s="19">
        <v>82.758893299071048</v>
      </c>
      <c r="C739" s="19">
        <v>32.991106700928952</v>
      </c>
      <c r="E739" s="19">
        <v>50.566171266808212</v>
      </c>
      <c r="F739" s="19">
        <v>53.25</v>
      </c>
    </row>
    <row r="740" spans="1:6" x14ac:dyDescent="0.3">
      <c r="A740" s="19">
        <v>716</v>
      </c>
      <c r="B740" s="19">
        <v>82.954708679584328</v>
      </c>
      <c r="C740" s="19">
        <v>-38.267208679584328</v>
      </c>
      <c r="E740" s="19">
        <v>50.636942675159233</v>
      </c>
      <c r="F740" s="19">
        <v>53.25</v>
      </c>
    </row>
    <row r="741" spans="1:6" x14ac:dyDescent="0.3">
      <c r="A741" s="19">
        <v>717</v>
      </c>
      <c r="B741" s="19">
        <v>82.367262538044514</v>
      </c>
      <c r="C741" s="19">
        <v>-6.117262538044514</v>
      </c>
      <c r="E741" s="19">
        <v>50.707714083510261</v>
      </c>
      <c r="F741" s="19">
        <v>53.571428571428569</v>
      </c>
    </row>
    <row r="742" spans="1:6" x14ac:dyDescent="0.3">
      <c r="A742" s="19">
        <v>718</v>
      </c>
      <c r="B742" s="19">
        <v>82.367262538044514</v>
      </c>
      <c r="C742" s="19">
        <v>-59.867262538044514</v>
      </c>
      <c r="E742" s="19">
        <v>50.778485491861289</v>
      </c>
      <c r="F742" s="19">
        <v>53.729729729729726</v>
      </c>
    </row>
    <row r="743" spans="1:6" x14ac:dyDescent="0.3">
      <c r="A743" s="19">
        <v>719</v>
      </c>
      <c r="B743" s="19">
        <v>82.660985608814414</v>
      </c>
      <c r="C743" s="19">
        <v>-63.260985608814416</v>
      </c>
      <c r="E743" s="19">
        <v>50.84925690021231</v>
      </c>
      <c r="F743" s="19">
        <v>53.75</v>
      </c>
    </row>
    <row r="744" spans="1:6" x14ac:dyDescent="0.3">
      <c r="A744" s="19">
        <v>720</v>
      </c>
      <c r="B744" s="19">
        <v>84.178554807792253</v>
      </c>
      <c r="C744" s="19">
        <v>-17.471237734621525</v>
      </c>
      <c r="E744" s="19">
        <v>50.920028308563339</v>
      </c>
      <c r="F744" s="19">
        <v>53.882352941176471</v>
      </c>
    </row>
    <row r="745" spans="1:6" x14ac:dyDescent="0.3">
      <c r="A745" s="19">
        <v>721</v>
      </c>
      <c r="B745" s="19">
        <v>87.996954727800983</v>
      </c>
      <c r="C745" s="19">
        <v>-3.8540975849438439</v>
      </c>
      <c r="E745" s="19">
        <v>50.990799716914367</v>
      </c>
      <c r="F745" s="19">
        <v>53.893617021276597</v>
      </c>
    </row>
    <row r="746" spans="1:6" x14ac:dyDescent="0.3">
      <c r="A746" s="19">
        <v>722</v>
      </c>
      <c r="B746" s="19">
        <v>89.661385462163764</v>
      </c>
      <c r="C746" s="19">
        <v>126.06410473391466</v>
      </c>
      <c r="E746" s="19">
        <v>51.061571125265395</v>
      </c>
      <c r="F746" s="19">
        <v>54.020833333333336</v>
      </c>
    </row>
    <row r="747" spans="1:6" x14ac:dyDescent="0.3">
      <c r="A747" s="19">
        <v>723</v>
      </c>
      <c r="B747" s="19">
        <v>87.066831670362959</v>
      </c>
      <c r="C747" s="19">
        <v>-32.376831670362961</v>
      </c>
      <c r="E747" s="19">
        <v>51.132342533616416</v>
      </c>
      <c r="F747" s="19">
        <v>54.083333333333336</v>
      </c>
    </row>
    <row r="748" spans="1:6" x14ac:dyDescent="0.3">
      <c r="A748" s="19">
        <v>724</v>
      </c>
      <c r="B748" s="19">
        <v>89.171847010880597</v>
      </c>
      <c r="C748" s="19">
        <v>-37.542406451440037</v>
      </c>
      <c r="E748" s="19">
        <v>51.203113941967445</v>
      </c>
      <c r="F748" s="19">
        <v>54.266666666666666</v>
      </c>
    </row>
    <row r="749" spans="1:6" x14ac:dyDescent="0.3">
      <c r="A749" s="19">
        <v>725</v>
      </c>
      <c r="B749" s="19">
        <v>89.02498547549564</v>
      </c>
      <c r="C749" s="19">
        <v>54.332157381647221</v>
      </c>
      <c r="E749" s="19">
        <v>51.273885350318473</v>
      </c>
      <c r="F749" s="19">
        <v>54.285714285714285</v>
      </c>
    </row>
    <row r="750" spans="1:6" x14ac:dyDescent="0.3">
      <c r="A750" s="19">
        <v>726</v>
      </c>
      <c r="B750" s="19">
        <v>83.884831737022353</v>
      </c>
      <c r="C750" s="19">
        <v>-11.456260308450922</v>
      </c>
      <c r="E750" s="19">
        <v>51.344656758669494</v>
      </c>
      <c r="F750" s="19">
        <v>54.616766467065865</v>
      </c>
    </row>
    <row r="751" spans="1:6" x14ac:dyDescent="0.3">
      <c r="A751" s="19">
        <v>727</v>
      </c>
      <c r="B751" s="19">
        <v>89.465570081650498</v>
      </c>
      <c r="C751" s="19">
        <v>-52.93536873936862</v>
      </c>
      <c r="E751" s="19">
        <v>51.415428167020522</v>
      </c>
      <c r="F751" s="19">
        <v>54.666666666666664</v>
      </c>
    </row>
    <row r="752" spans="1:6" x14ac:dyDescent="0.3">
      <c r="A752" s="19">
        <v>728</v>
      </c>
      <c r="B752" s="19">
        <v>88.535447024212473</v>
      </c>
      <c r="C752" s="19">
        <v>-27.631985485750938</v>
      </c>
      <c r="E752" s="19">
        <v>51.48619957537155</v>
      </c>
      <c r="F752" s="19">
        <v>54.69</v>
      </c>
    </row>
    <row r="753" spans="1:6" x14ac:dyDescent="0.3">
      <c r="A753" s="19">
        <v>729</v>
      </c>
      <c r="B753" s="19">
        <v>88.045908572929307</v>
      </c>
      <c r="C753" s="19">
        <v>-44.495908572929309</v>
      </c>
      <c r="E753" s="19">
        <v>51.556970983722579</v>
      </c>
      <c r="F753" s="19">
        <v>54.748948106591868</v>
      </c>
    </row>
    <row r="754" spans="1:6" x14ac:dyDescent="0.3">
      <c r="A754" s="19">
        <v>730</v>
      </c>
      <c r="B754" s="19">
        <v>95.14421611653529</v>
      </c>
      <c r="C754" s="19">
        <v>4.6218216193137636</v>
      </c>
      <c r="E754" s="19">
        <v>51.6277423920736</v>
      </c>
      <c r="F754" s="19">
        <v>55</v>
      </c>
    </row>
    <row r="755" spans="1:6" x14ac:dyDescent="0.3">
      <c r="A755" s="19">
        <v>731</v>
      </c>
      <c r="B755" s="19">
        <v>85.647170161641768</v>
      </c>
      <c r="C755" s="19">
        <v>3.0852242045554163</v>
      </c>
      <c r="E755" s="19">
        <v>51.698513800424628</v>
      </c>
      <c r="F755" s="19">
        <v>55</v>
      </c>
    </row>
    <row r="756" spans="1:6" x14ac:dyDescent="0.3">
      <c r="A756" s="19">
        <v>732</v>
      </c>
      <c r="B756" s="19">
        <v>82.807847144199371</v>
      </c>
      <c r="C756" s="19">
        <v>-77.884770221122452</v>
      </c>
      <c r="E756" s="19">
        <v>51.769285208775656</v>
      </c>
      <c r="F756" s="19">
        <v>55.066394736842106</v>
      </c>
    </row>
    <row r="757" spans="1:6" x14ac:dyDescent="0.3">
      <c r="A757" s="19">
        <v>733</v>
      </c>
      <c r="B757" s="19">
        <v>90.444646984216845</v>
      </c>
      <c r="C757" s="19">
        <v>-72.622161777116247</v>
      </c>
      <c r="E757" s="19">
        <v>51.840056617126677</v>
      </c>
      <c r="F757" s="19">
        <v>55.2</v>
      </c>
    </row>
    <row r="758" spans="1:6" x14ac:dyDescent="0.3">
      <c r="A758" s="19">
        <v>734</v>
      </c>
      <c r="B758" s="19">
        <v>84.96181632984532</v>
      </c>
      <c r="C758" s="19">
        <v>102.23116612629504</v>
      </c>
      <c r="E758" s="19">
        <v>51.910828025477706</v>
      </c>
      <c r="F758" s="19">
        <v>55.221238938053098</v>
      </c>
    </row>
    <row r="759" spans="1:6" x14ac:dyDescent="0.3">
      <c r="A759" s="19">
        <v>735</v>
      </c>
      <c r="B759" s="19">
        <v>93.381877691915875</v>
      </c>
      <c r="C759" s="19">
        <v>141.42598257009286</v>
      </c>
      <c r="E759" s="19">
        <v>51.981599433828734</v>
      </c>
      <c r="F759" s="19">
        <v>55.3</v>
      </c>
    </row>
    <row r="760" spans="1:6" x14ac:dyDescent="0.3">
      <c r="A760" s="19">
        <v>736</v>
      </c>
      <c r="B760" s="19">
        <v>87.458462431389506</v>
      </c>
      <c r="C760" s="19">
        <v>17.587833864906784</v>
      </c>
      <c r="E760" s="19">
        <v>52.052370842179762</v>
      </c>
      <c r="F760" s="19">
        <v>55.371801801801809</v>
      </c>
    </row>
    <row r="761" spans="1:6" x14ac:dyDescent="0.3">
      <c r="A761" s="19">
        <v>737</v>
      </c>
      <c r="B761" s="19">
        <v>87.458462431389506</v>
      </c>
      <c r="C761" s="19">
        <v>-30.791795764722842</v>
      </c>
      <c r="E761" s="19">
        <v>52.123142250530783</v>
      </c>
      <c r="F761" s="19">
        <v>55.457142857142856</v>
      </c>
    </row>
    <row r="762" spans="1:6" x14ac:dyDescent="0.3">
      <c r="A762" s="19">
        <v>738</v>
      </c>
      <c r="B762" s="19">
        <v>84.178554807792253</v>
      </c>
      <c r="C762" s="19">
        <v>-45.129774319987376</v>
      </c>
      <c r="E762" s="19">
        <v>52.193913658881812</v>
      </c>
      <c r="F762" s="19">
        <v>55.607142857142854</v>
      </c>
    </row>
    <row r="763" spans="1:6" x14ac:dyDescent="0.3">
      <c r="A763" s="19">
        <v>739</v>
      </c>
      <c r="B763" s="19">
        <v>88.976031630367331</v>
      </c>
      <c r="C763" s="19">
        <v>-20.630707889360139</v>
      </c>
      <c r="E763" s="19">
        <v>52.26468506723284</v>
      </c>
      <c r="F763" s="19">
        <v>55.697247706422019</v>
      </c>
    </row>
    <row r="764" spans="1:6" x14ac:dyDescent="0.3">
      <c r="A764" s="19">
        <v>740</v>
      </c>
      <c r="B764" s="19">
        <v>83.101570214969271</v>
      </c>
      <c r="C764" s="19">
        <v>86.477377153451769</v>
      </c>
      <c r="E764" s="19">
        <v>52.335456475583861</v>
      </c>
      <c r="F764" s="19">
        <v>55.945945945945944</v>
      </c>
    </row>
    <row r="765" spans="1:6" x14ac:dyDescent="0.3">
      <c r="A765" s="19">
        <v>741</v>
      </c>
      <c r="B765" s="19">
        <v>86.773108599593058</v>
      </c>
      <c r="C765" s="19">
        <v>54.650295655726069</v>
      </c>
      <c r="E765" s="19">
        <v>52.406227883934889</v>
      </c>
      <c r="F765" s="19">
        <v>56</v>
      </c>
    </row>
    <row r="766" spans="1:6" x14ac:dyDescent="0.3">
      <c r="A766" s="19">
        <v>742</v>
      </c>
      <c r="B766" s="19">
        <v>83.297385595482538</v>
      </c>
      <c r="C766" s="19">
        <v>-15.906081247656445</v>
      </c>
      <c r="E766" s="19">
        <v>52.476999292285917</v>
      </c>
      <c r="F766" s="19">
        <v>56.136363636363633</v>
      </c>
    </row>
    <row r="767" spans="1:6" x14ac:dyDescent="0.3">
      <c r="A767" s="19">
        <v>743</v>
      </c>
      <c r="B767" s="19">
        <v>82.905754834456005</v>
      </c>
      <c r="C767" s="19">
        <v>-28.639088167789339</v>
      </c>
      <c r="E767" s="19">
        <v>52.547770700636946</v>
      </c>
      <c r="F767" s="19">
        <v>56.25</v>
      </c>
    </row>
    <row r="768" spans="1:6" x14ac:dyDescent="0.3">
      <c r="A768" s="19">
        <v>744</v>
      </c>
      <c r="B768" s="19">
        <v>85.20658555548691</v>
      </c>
      <c r="C768" s="19">
        <v>-2.6904565232288462</v>
      </c>
      <c r="E768" s="19">
        <v>52.618542108987967</v>
      </c>
      <c r="F768" s="19">
        <v>56.344351395730705</v>
      </c>
    </row>
    <row r="769" spans="1:6" x14ac:dyDescent="0.3">
      <c r="A769" s="19">
        <v>745</v>
      </c>
      <c r="B769" s="19">
        <v>85.794031697026711</v>
      </c>
      <c r="C769" s="19">
        <v>-32.064301967296984</v>
      </c>
      <c r="E769" s="19">
        <v>52.689313517338995</v>
      </c>
      <c r="F769" s="19">
        <v>56.412162162162161</v>
      </c>
    </row>
    <row r="770" spans="1:6" x14ac:dyDescent="0.3">
      <c r="A770" s="19">
        <v>746</v>
      </c>
      <c r="B770" s="19">
        <v>86.919970134978016</v>
      </c>
      <c r="C770" s="19">
        <v>-52.713784567967707</v>
      </c>
      <c r="E770" s="19">
        <v>52.760084925690023</v>
      </c>
      <c r="F770" s="19">
        <v>56.414565826330531</v>
      </c>
    </row>
    <row r="771" spans="1:6" x14ac:dyDescent="0.3">
      <c r="A771" s="19">
        <v>747</v>
      </c>
      <c r="B771" s="19">
        <v>84.863908639588686</v>
      </c>
      <c r="C771" s="19">
        <v>42.463364087684042</v>
      </c>
      <c r="E771" s="19">
        <v>52.830856334041044</v>
      </c>
      <c r="F771" s="19">
        <v>56.460043668122275</v>
      </c>
    </row>
    <row r="772" spans="1:6" x14ac:dyDescent="0.3">
      <c r="A772" s="19">
        <v>748</v>
      </c>
      <c r="B772" s="19">
        <v>84.325416343177196</v>
      </c>
      <c r="C772" s="19">
        <v>-38.757234524995376</v>
      </c>
      <c r="E772" s="19">
        <v>52.901627742392073</v>
      </c>
      <c r="F772" s="19">
        <v>56.571428571428569</v>
      </c>
    </row>
    <row r="773" spans="1:6" x14ac:dyDescent="0.3">
      <c r="A773" s="19">
        <v>749</v>
      </c>
      <c r="B773" s="19">
        <v>87.55637012164614</v>
      </c>
      <c r="C773" s="19">
        <v>8.4072662419902287</v>
      </c>
      <c r="E773" s="19">
        <v>52.972399150743101</v>
      </c>
      <c r="F773" s="19">
        <v>56.666666666666664</v>
      </c>
    </row>
    <row r="774" spans="1:6" x14ac:dyDescent="0.3">
      <c r="A774" s="19">
        <v>750</v>
      </c>
      <c r="B774" s="19">
        <v>85.059724020101953</v>
      </c>
      <c r="C774" s="19">
        <v>-7.7885375794239877</v>
      </c>
      <c r="E774" s="19">
        <v>53.043170559094122</v>
      </c>
      <c r="F774" s="19">
        <v>56.666666666666664</v>
      </c>
    </row>
    <row r="775" spans="1:6" x14ac:dyDescent="0.3">
      <c r="A775" s="19">
        <v>751</v>
      </c>
      <c r="B775" s="19">
        <v>85.20658555548691</v>
      </c>
      <c r="C775" s="19">
        <v>-27.867875878067558</v>
      </c>
      <c r="E775" s="19">
        <v>53.11394196744515</v>
      </c>
      <c r="F775" s="19">
        <v>56.815789473684212</v>
      </c>
    </row>
    <row r="776" spans="1:6" x14ac:dyDescent="0.3">
      <c r="A776" s="19">
        <v>752</v>
      </c>
      <c r="B776" s="19">
        <v>87.311600896004549</v>
      </c>
      <c r="C776" s="19">
        <v>-34.121124705528359</v>
      </c>
      <c r="E776" s="19">
        <v>53.184713375796179</v>
      </c>
      <c r="F776" s="19">
        <v>56.901438721136763</v>
      </c>
    </row>
    <row r="777" spans="1:6" x14ac:dyDescent="0.3">
      <c r="A777" s="19">
        <v>753</v>
      </c>
      <c r="B777" s="19">
        <v>83.444247130867495</v>
      </c>
      <c r="C777" s="19">
        <v>408.86344517682483</v>
      </c>
      <c r="E777" s="19">
        <v>53.255484784147207</v>
      </c>
      <c r="F777" s="19">
        <v>57.077922077922075</v>
      </c>
    </row>
    <row r="778" spans="1:6" x14ac:dyDescent="0.3">
      <c r="A778" s="19">
        <v>754</v>
      </c>
      <c r="B778" s="19">
        <v>84.570185568818786</v>
      </c>
      <c r="C778" s="19">
        <v>-42.223246793308583</v>
      </c>
      <c r="E778" s="19">
        <v>53.326256192498228</v>
      </c>
      <c r="F778" s="19">
        <v>57.142857142857146</v>
      </c>
    </row>
    <row r="779" spans="1:6" x14ac:dyDescent="0.3">
      <c r="A779" s="19">
        <v>755</v>
      </c>
      <c r="B779" s="19">
        <v>85.50030862625681</v>
      </c>
      <c r="C779" s="19">
        <v>-48.034279214492102</v>
      </c>
      <c r="E779" s="19">
        <v>53.397027600849256</v>
      </c>
      <c r="F779" s="19">
        <v>57.2</v>
      </c>
    </row>
    <row r="780" spans="1:6" x14ac:dyDescent="0.3">
      <c r="A780" s="19">
        <v>756</v>
      </c>
      <c r="B780" s="19">
        <v>83.248431750354229</v>
      </c>
      <c r="C780" s="19">
        <v>-45.793886295808775</v>
      </c>
      <c r="E780" s="19">
        <v>53.467799009200284</v>
      </c>
      <c r="F780" s="19">
        <v>57.295454545454547</v>
      </c>
    </row>
    <row r="781" spans="1:6" x14ac:dyDescent="0.3">
      <c r="A781" s="19">
        <v>757</v>
      </c>
      <c r="B781" s="19">
        <v>83.052616369840962</v>
      </c>
      <c r="C781" s="19">
        <v>-49.997060814285405</v>
      </c>
      <c r="E781" s="19">
        <v>53.538570417551306</v>
      </c>
      <c r="F781" s="19">
        <v>57.338709677419352</v>
      </c>
    </row>
    <row r="782" spans="1:6" x14ac:dyDescent="0.3">
      <c r="A782" s="19">
        <v>758</v>
      </c>
      <c r="B782" s="19">
        <v>83.101570214969271</v>
      </c>
      <c r="C782" s="19">
        <v>51.108956100820208</v>
      </c>
      <c r="E782" s="19">
        <v>53.609341825902334</v>
      </c>
      <c r="F782" s="19">
        <v>57.381803278688523</v>
      </c>
    </row>
    <row r="783" spans="1:6" x14ac:dyDescent="0.3">
      <c r="A783" s="19">
        <v>759</v>
      </c>
      <c r="B783" s="19">
        <v>87.017877825234649</v>
      </c>
      <c r="C783" s="19">
        <v>-35.543130350487175</v>
      </c>
      <c r="E783" s="19">
        <v>53.680113234253362</v>
      </c>
      <c r="F783" s="19">
        <v>57.5</v>
      </c>
    </row>
    <row r="784" spans="1:6" x14ac:dyDescent="0.3">
      <c r="A784" s="19">
        <v>760</v>
      </c>
      <c r="B784" s="19">
        <v>82.171447157531247</v>
      </c>
      <c r="C784" s="19">
        <v>-82.171447157531247</v>
      </c>
      <c r="E784" s="19">
        <v>53.75088464260439</v>
      </c>
      <c r="F784" s="19">
        <v>57.540983606557376</v>
      </c>
    </row>
    <row r="785" spans="1:6" x14ac:dyDescent="0.3">
      <c r="A785" s="19">
        <v>761</v>
      </c>
      <c r="B785" s="19">
        <v>82.465170228301147</v>
      </c>
      <c r="C785" s="19">
        <v>-43.298503561634483</v>
      </c>
      <c r="E785" s="19">
        <v>53.821656050955411</v>
      </c>
      <c r="F785" s="19">
        <v>57.654545454545456</v>
      </c>
    </row>
    <row r="786" spans="1:6" x14ac:dyDescent="0.3">
      <c r="A786" s="19">
        <v>762</v>
      </c>
      <c r="B786" s="19">
        <v>82.171447157531247</v>
      </c>
      <c r="C786" s="19">
        <v>-82.171447157531247</v>
      </c>
      <c r="E786" s="19">
        <v>53.89242745930644</v>
      </c>
      <c r="F786" s="19">
        <v>58.170731707317074</v>
      </c>
    </row>
    <row r="787" spans="1:6" x14ac:dyDescent="0.3">
      <c r="A787" s="19">
        <v>763</v>
      </c>
      <c r="B787" s="19">
        <v>82.220401002659571</v>
      </c>
      <c r="C787" s="19">
        <v>-77.220401002659571</v>
      </c>
      <c r="E787" s="19">
        <v>53.963198867657468</v>
      </c>
      <c r="F787" s="19">
        <v>58.18181818181818</v>
      </c>
    </row>
    <row r="788" spans="1:6" x14ac:dyDescent="0.3">
      <c r="A788" s="19">
        <v>764</v>
      </c>
      <c r="B788" s="19">
        <v>82.171447157531247</v>
      </c>
      <c r="C788" s="19">
        <v>-82.171447157531247</v>
      </c>
      <c r="E788" s="19">
        <v>54.033970276008489</v>
      </c>
      <c r="F788" s="19">
        <v>58.333333333333336</v>
      </c>
    </row>
    <row r="789" spans="1:6" x14ac:dyDescent="0.3">
      <c r="A789" s="19">
        <v>765</v>
      </c>
      <c r="B789" s="19">
        <v>84.325416343177196</v>
      </c>
      <c r="C789" s="19">
        <v>-27.029961797722649</v>
      </c>
      <c r="E789" s="19">
        <v>54.104741684359517</v>
      </c>
      <c r="F789" s="19">
        <v>58.333333333333336</v>
      </c>
    </row>
    <row r="790" spans="1:6" x14ac:dyDescent="0.3">
      <c r="A790" s="19">
        <v>766</v>
      </c>
      <c r="B790" s="19">
        <v>82.171447157531247</v>
      </c>
      <c r="C790" s="19">
        <v>-82.171447157531247</v>
      </c>
      <c r="E790" s="19">
        <v>54.175513092710545</v>
      </c>
      <c r="F790" s="19">
        <v>58.413339694656486</v>
      </c>
    </row>
    <row r="791" spans="1:6" x14ac:dyDescent="0.3">
      <c r="A791" s="19">
        <v>767</v>
      </c>
      <c r="B791" s="19">
        <v>82.318308692916204</v>
      </c>
      <c r="C791" s="19">
        <v>-23.318308692916204</v>
      </c>
      <c r="E791" s="19">
        <v>54.246284501061574</v>
      </c>
      <c r="F791" s="19">
        <v>58.416666666666664</v>
      </c>
    </row>
    <row r="792" spans="1:6" x14ac:dyDescent="0.3">
      <c r="A792" s="19">
        <v>768</v>
      </c>
      <c r="B792" s="19">
        <v>82.171447157531247</v>
      </c>
      <c r="C792" s="19">
        <v>-82.171447157531247</v>
      </c>
      <c r="E792" s="19">
        <v>54.317055909412595</v>
      </c>
      <c r="F792" s="19">
        <v>58.533980582524272</v>
      </c>
    </row>
    <row r="793" spans="1:6" x14ac:dyDescent="0.3">
      <c r="A793" s="19">
        <v>769</v>
      </c>
      <c r="B793" s="19">
        <v>84.717047104203743</v>
      </c>
      <c r="C793" s="19">
        <v>-52.870893258049897</v>
      </c>
      <c r="E793" s="19">
        <v>54.387827317763623</v>
      </c>
      <c r="F793" s="19">
        <v>58.540469973890339</v>
      </c>
    </row>
    <row r="794" spans="1:6" x14ac:dyDescent="0.3">
      <c r="A794" s="19">
        <v>770</v>
      </c>
      <c r="B794" s="19">
        <v>82.171447157531247</v>
      </c>
      <c r="C794" s="19">
        <v>-82.171447157531247</v>
      </c>
      <c r="E794" s="19">
        <v>54.458598726114651</v>
      </c>
      <c r="F794" s="19">
        <v>58.625</v>
      </c>
    </row>
    <row r="795" spans="1:6" x14ac:dyDescent="0.3">
      <c r="A795" s="19">
        <v>771</v>
      </c>
      <c r="B795" s="19">
        <v>82.220401002659571</v>
      </c>
      <c r="C795" s="19">
        <v>-72.220401002659571</v>
      </c>
      <c r="E795" s="19">
        <v>54.529370134465672</v>
      </c>
      <c r="F795" s="19">
        <v>58.719836956521746</v>
      </c>
    </row>
    <row r="796" spans="1:6" x14ac:dyDescent="0.3">
      <c r="A796" s="19">
        <v>772</v>
      </c>
      <c r="B796" s="19">
        <v>82.220401002659571</v>
      </c>
      <c r="C796" s="19">
        <v>-32.220401002659571</v>
      </c>
      <c r="E796" s="19">
        <v>54.600141542816701</v>
      </c>
      <c r="F796" s="19">
        <v>58.888888888888886</v>
      </c>
    </row>
    <row r="797" spans="1:6" x14ac:dyDescent="0.3">
      <c r="A797" s="19">
        <v>773</v>
      </c>
      <c r="B797" s="19">
        <v>82.269354847787881</v>
      </c>
      <c r="C797" s="19">
        <v>-66.269354847787881</v>
      </c>
      <c r="E797" s="19">
        <v>54.670912951167729</v>
      </c>
      <c r="F797" s="19">
        <v>59</v>
      </c>
    </row>
    <row r="798" spans="1:6" x14ac:dyDescent="0.3">
      <c r="A798" s="19">
        <v>774</v>
      </c>
      <c r="B798" s="19">
        <v>82.612031763686105</v>
      </c>
      <c r="C798" s="19">
        <v>-43.612031763686105</v>
      </c>
      <c r="E798" s="19">
        <v>54.741684359518757</v>
      </c>
      <c r="F798" s="19">
        <v>59.2</v>
      </c>
    </row>
    <row r="799" spans="1:6" x14ac:dyDescent="0.3">
      <c r="A799" s="19">
        <v>775</v>
      </c>
      <c r="B799" s="19">
        <v>82.416216383172838</v>
      </c>
      <c r="C799" s="19">
        <v>-48.416216383172838</v>
      </c>
      <c r="E799" s="19">
        <v>54.812455767869778</v>
      </c>
      <c r="F799" s="19">
        <v>59.249046653144013</v>
      </c>
    </row>
    <row r="800" spans="1:6" x14ac:dyDescent="0.3">
      <c r="A800" s="19">
        <v>776</v>
      </c>
      <c r="B800" s="19">
        <v>84.96181632984532</v>
      </c>
      <c r="C800" s="19">
        <v>-21.839009312301457</v>
      </c>
      <c r="E800" s="19">
        <v>54.883227176220807</v>
      </c>
      <c r="F800" s="19">
        <v>59.258064516129032</v>
      </c>
    </row>
    <row r="801" spans="1:6" x14ac:dyDescent="0.3">
      <c r="A801" s="19">
        <v>777</v>
      </c>
      <c r="B801" s="19">
        <v>82.318308692916204</v>
      </c>
      <c r="C801" s="19">
        <v>-75.318308692916204</v>
      </c>
      <c r="E801" s="19">
        <v>54.953998584571835</v>
      </c>
      <c r="F801" s="19">
        <v>59.333333333333336</v>
      </c>
    </row>
    <row r="802" spans="1:6" x14ac:dyDescent="0.3">
      <c r="A802" s="19">
        <v>778</v>
      </c>
      <c r="B802" s="19">
        <v>82.220401002659571</v>
      </c>
      <c r="C802" s="19">
        <v>-80.220401002659571</v>
      </c>
      <c r="E802" s="19">
        <v>55.024769992922856</v>
      </c>
      <c r="F802" s="19">
        <v>59.360465116279073</v>
      </c>
    </row>
    <row r="803" spans="1:6" x14ac:dyDescent="0.3">
      <c r="A803" s="19">
        <v>779</v>
      </c>
      <c r="B803" s="19">
        <v>82.465170228301147</v>
      </c>
      <c r="C803" s="19">
        <v>-15.798503561634476</v>
      </c>
      <c r="E803" s="19">
        <v>55.095541401273884</v>
      </c>
      <c r="F803" s="19">
        <v>59.464285714285715</v>
      </c>
    </row>
    <row r="804" spans="1:6" x14ac:dyDescent="0.3">
      <c r="A804" s="19">
        <v>780</v>
      </c>
      <c r="B804" s="19">
        <v>83.493200975995805</v>
      </c>
      <c r="C804" s="19">
        <v>-44.974682457477286</v>
      </c>
      <c r="E804" s="19">
        <v>55.166312809624912</v>
      </c>
      <c r="F804" s="19">
        <v>59.85441176470588</v>
      </c>
    </row>
    <row r="805" spans="1:6" x14ac:dyDescent="0.3">
      <c r="A805" s="19">
        <v>781</v>
      </c>
      <c r="B805" s="19">
        <v>83.395293285739172</v>
      </c>
      <c r="C805" s="19">
        <v>-40.78609328573917</v>
      </c>
      <c r="E805" s="19">
        <v>55.237084217975941</v>
      </c>
      <c r="F805" s="19">
        <v>59.961305925030231</v>
      </c>
    </row>
    <row r="806" spans="1:6" x14ac:dyDescent="0.3">
      <c r="A806" s="19">
        <v>782</v>
      </c>
      <c r="B806" s="19">
        <v>82.856800989327681</v>
      </c>
      <c r="C806" s="19">
        <v>-32.856800989327681</v>
      </c>
      <c r="E806" s="19">
        <v>55.307855626326962</v>
      </c>
      <c r="F806" s="19">
        <v>59.973568281938327</v>
      </c>
    </row>
    <row r="807" spans="1:6" x14ac:dyDescent="0.3">
      <c r="A807" s="19">
        <v>783</v>
      </c>
      <c r="B807" s="19">
        <v>83.884831737022353</v>
      </c>
      <c r="C807" s="19">
        <v>-20.399117451308065</v>
      </c>
      <c r="E807" s="19">
        <v>55.37862703467799</v>
      </c>
      <c r="F807" s="19">
        <v>60</v>
      </c>
    </row>
    <row r="808" spans="1:6" x14ac:dyDescent="0.3">
      <c r="A808" s="19">
        <v>784</v>
      </c>
      <c r="B808" s="19">
        <v>82.660985608814414</v>
      </c>
      <c r="C808" s="19">
        <v>19.839014391185586</v>
      </c>
      <c r="E808" s="19">
        <v>55.449398443029018</v>
      </c>
      <c r="F808" s="19">
        <v>60</v>
      </c>
    </row>
    <row r="809" spans="1:6" x14ac:dyDescent="0.3">
      <c r="A809" s="19">
        <v>785</v>
      </c>
      <c r="B809" s="19">
        <v>83.591108666252438</v>
      </c>
      <c r="C809" s="19">
        <v>-52.448350045562783</v>
      </c>
      <c r="E809" s="19">
        <v>55.520169851380039</v>
      </c>
      <c r="F809" s="19">
        <v>60</v>
      </c>
    </row>
    <row r="810" spans="1:6" x14ac:dyDescent="0.3">
      <c r="A810" s="19">
        <v>786</v>
      </c>
      <c r="B810" s="19">
        <v>84.325416343177196</v>
      </c>
      <c r="C810" s="19">
        <v>77.947310929550085</v>
      </c>
      <c r="E810" s="19">
        <v>55.590941259731068</v>
      </c>
      <c r="F810" s="19">
        <v>60</v>
      </c>
    </row>
    <row r="811" spans="1:6" x14ac:dyDescent="0.3">
      <c r="A811" s="19">
        <v>787</v>
      </c>
      <c r="B811" s="19">
        <v>83.003662524712638</v>
      </c>
      <c r="C811" s="19">
        <v>-2.415427230594986</v>
      </c>
      <c r="E811" s="19">
        <v>55.661712668082096</v>
      </c>
      <c r="F811" s="19">
        <v>60.181874999999998</v>
      </c>
    </row>
    <row r="812" spans="1:6" x14ac:dyDescent="0.3">
      <c r="A812" s="19">
        <v>788</v>
      </c>
      <c r="B812" s="19">
        <v>83.835877891894029</v>
      </c>
      <c r="C812" s="19">
        <v>-23.981466127188149</v>
      </c>
      <c r="E812" s="19">
        <v>55.732484076433124</v>
      </c>
      <c r="F812" s="19">
        <v>60.384615384615387</v>
      </c>
    </row>
    <row r="813" spans="1:6" x14ac:dyDescent="0.3">
      <c r="A813" s="19">
        <v>789</v>
      </c>
      <c r="B813" s="19">
        <v>82.856800989327681</v>
      </c>
      <c r="C813" s="19">
        <v>50.00034186781518</v>
      </c>
      <c r="E813" s="19">
        <v>55.803255484784145</v>
      </c>
      <c r="F813" s="19">
        <v>60.65625</v>
      </c>
    </row>
    <row r="814" spans="1:6" x14ac:dyDescent="0.3">
      <c r="A814" s="19">
        <v>790</v>
      </c>
      <c r="B814" s="19">
        <v>89.808246997548721</v>
      </c>
      <c r="C814" s="19">
        <v>2.7395735152717862</v>
      </c>
      <c r="E814" s="19">
        <v>55.874026893135174</v>
      </c>
      <c r="F814" s="19">
        <v>60.714285714285715</v>
      </c>
    </row>
    <row r="815" spans="1:6" x14ac:dyDescent="0.3">
      <c r="A815" s="19">
        <v>791</v>
      </c>
      <c r="B815" s="19">
        <v>88.43753933395584</v>
      </c>
      <c r="C815" s="19">
        <v>-27.57816433395584</v>
      </c>
      <c r="E815" s="19">
        <v>55.944798301486202</v>
      </c>
      <c r="F815" s="19">
        <v>60.733333333333334</v>
      </c>
    </row>
    <row r="816" spans="1:6" x14ac:dyDescent="0.3">
      <c r="A816" s="19">
        <v>792</v>
      </c>
      <c r="B816" s="19">
        <v>85.108677865230277</v>
      </c>
      <c r="C816" s="19">
        <v>-43.256844531896938</v>
      </c>
      <c r="E816" s="19">
        <v>56.015569709837223</v>
      </c>
      <c r="F816" s="19">
        <v>60.737812499999997</v>
      </c>
    </row>
    <row r="817" spans="1:6" x14ac:dyDescent="0.3">
      <c r="A817" s="19">
        <v>793</v>
      </c>
      <c r="B817" s="19">
        <v>83.737970201637395</v>
      </c>
      <c r="C817" s="19">
        <v>4.5879672983625994</v>
      </c>
      <c r="E817" s="19">
        <v>56.086341118188251</v>
      </c>
      <c r="F817" s="19">
        <v>60.75</v>
      </c>
    </row>
    <row r="818" spans="1:6" x14ac:dyDescent="0.3">
      <c r="A818" s="19">
        <v>794</v>
      </c>
      <c r="B818" s="19">
        <v>84.766000949332053</v>
      </c>
      <c r="C818" s="19">
        <v>74.19626320161133</v>
      </c>
      <c r="E818" s="19">
        <v>56.157112526539279</v>
      </c>
      <c r="F818" s="19">
        <v>60.789473684210527</v>
      </c>
    </row>
    <row r="819" spans="1:6" x14ac:dyDescent="0.3">
      <c r="A819" s="19">
        <v>795</v>
      </c>
      <c r="B819" s="19">
        <v>91.178954661141603</v>
      </c>
      <c r="C819" s="19">
        <v>-6.1246068350546494</v>
      </c>
      <c r="E819" s="19">
        <v>56.227883934890301</v>
      </c>
      <c r="F819" s="19">
        <v>60.859375</v>
      </c>
    </row>
    <row r="820" spans="1:6" x14ac:dyDescent="0.3">
      <c r="A820" s="19">
        <v>796</v>
      </c>
      <c r="B820" s="19">
        <v>86.577293219079792</v>
      </c>
      <c r="C820" s="19">
        <v>26.033817892031323</v>
      </c>
      <c r="E820" s="19">
        <v>56.298655343241329</v>
      </c>
      <c r="F820" s="19">
        <v>60.903461538461535</v>
      </c>
    </row>
    <row r="821" spans="1:6" x14ac:dyDescent="0.3">
      <c r="A821" s="19">
        <v>797</v>
      </c>
      <c r="B821" s="19">
        <v>85.647170161641768</v>
      </c>
      <c r="C821" s="19">
        <v>-40.210550443331911</v>
      </c>
      <c r="E821" s="19">
        <v>56.369426751592357</v>
      </c>
      <c r="F821" s="19">
        <v>61.029583333333335</v>
      </c>
    </row>
    <row r="822" spans="1:6" x14ac:dyDescent="0.3">
      <c r="A822" s="19">
        <v>798</v>
      </c>
      <c r="B822" s="19">
        <v>86.430431683694835</v>
      </c>
      <c r="C822" s="19">
        <v>-40.212040879097131</v>
      </c>
      <c r="E822" s="19">
        <v>56.440198159943385</v>
      </c>
      <c r="F822" s="19">
        <v>61.041666666666664</v>
      </c>
    </row>
    <row r="823" spans="1:6" x14ac:dyDescent="0.3">
      <c r="A823" s="19">
        <v>799</v>
      </c>
      <c r="B823" s="19">
        <v>83.542154821124129</v>
      </c>
      <c r="C823" s="19">
        <v>95.064988036018732</v>
      </c>
      <c r="E823" s="19">
        <v>56.510969568294406</v>
      </c>
      <c r="F823" s="19">
        <v>61.1875</v>
      </c>
    </row>
    <row r="824" spans="1:6" x14ac:dyDescent="0.3">
      <c r="A824" s="19">
        <v>800</v>
      </c>
      <c r="B824" s="19">
        <v>84.91286248471701</v>
      </c>
      <c r="C824" s="19">
        <v>-44.16286248471701</v>
      </c>
      <c r="E824" s="19">
        <v>56.581740976645435</v>
      </c>
      <c r="F824" s="19">
        <v>61.291666666666664</v>
      </c>
    </row>
    <row r="825" spans="1:6" x14ac:dyDescent="0.3">
      <c r="A825" s="19">
        <v>801</v>
      </c>
      <c r="B825" s="19">
        <v>84.66809325907542</v>
      </c>
      <c r="C825" s="19">
        <v>-40.934171690447975</v>
      </c>
      <c r="E825" s="19">
        <v>56.652512384996463</v>
      </c>
      <c r="F825" s="19">
        <v>61.301369863013697</v>
      </c>
    </row>
    <row r="826" spans="1:6" x14ac:dyDescent="0.3">
      <c r="A826" s="19">
        <v>802</v>
      </c>
      <c r="B826" s="19">
        <v>85.842985542155034</v>
      </c>
      <c r="C826" s="19">
        <v>-4.7763188754883714</v>
      </c>
      <c r="E826" s="19">
        <v>56.723283793347484</v>
      </c>
      <c r="F826" s="19">
        <v>61.496215139442228</v>
      </c>
    </row>
    <row r="827" spans="1:6" x14ac:dyDescent="0.3">
      <c r="A827" s="19">
        <v>803</v>
      </c>
      <c r="B827" s="19">
        <v>84.031693272407296</v>
      </c>
      <c r="C827" s="19">
        <v>-9.4264301145125557</v>
      </c>
      <c r="E827" s="19">
        <v>56.794055201698512</v>
      </c>
      <c r="F827" s="19">
        <v>61.5</v>
      </c>
    </row>
    <row r="828" spans="1:6" x14ac:dyDescent="0.3">
      <c r="A828" s="19">
        <v>804</v>
      </c>
      <c r="B828" s="19">
        <v>83.052616369840962</v>
      </c>
      <c r="C828" s="19">
        <v>222.50293918571458</v>
      </c>
      <c r="E828" s="19">
        <v>56.864826610049541</v>
      </c>
      <c r="F828" s="19">
        <v>61.527777777777779</v>
      </c>
    </row>
    <row r="829" spans="1:6" x14ac:dyDescent="0.3">
      <c r="A829" s="19">
        <v>805</v>
      </c>
      <c r="B829" s="19">
        <v>84.814954794460377</v>
      </c>
      <c r="C829" s="19">
        <v>-26.481621461127041</v>
      </c>
      <c r="E829" s="19">
        <v>56.935598018400569</v>
      </c>
      <c r="F829" s="19">
        <v>61.562666666666665</v>
      </c>
    </row>
    <row r="830" spans="1:6" x14ac:dyDescent="0.3">
      <c r="A830" s="19">
        <v>806</v>
      </c>
      <c r="B830" s="19">
        <v>85.647170161641768</v>
      </c>
      <c r="C830" s="19">
        <v>32.028886176386408</v>
      </c>
      <c r="E830" s="19">
        <v>57.00636942675159</v>
      </c>
      <c r="F830" s="19">
        <v>61.701086956521742</v>
      </c>
    </row>
    <row r="831" spans="1:6" x14ac:dyDescent="0.3">
      <c r="A831" s="19">
        <v>807</v>
      </c>
      <c r="B831" s="19">
        <v>84.96181632984532</v>
      </c>
      <c r="C831" s="19">
        <v>-11.189886505283923</v>
      </c>
      <c r="E831" s="19">
        <v>57.077140835102618</v>
      </c>
      <c r="F831" s="19">
        <v>62.166666666666664</v>
      </c>
    </row>
    <row r="832" spans="1:6" x14ac:dyDescent="0.3">
      <c r="A832" s="19">
        <v>808</v>
      </c>
      <c r="B832" s="19">
        <v>84.276462498048886</v>
      </c>
      <c r="C832" s="19">
        <v>20.374700292648782</v>
      </c>
      <c r="E832" s="19">
        <v>57.147912243453646</v>
      </c>
      <c r="F832" s="19">
        <v>62.327134831460668</v>
      </c>
    </row>
    <row r="833" spans="1:6" x14ac:dyDescent="0.3">
      <c r="A833" s="19">
        <v>809</v>
      </c>
      <c r="B833" s="19">
        <v>84.717047104203743</v>
      </c>
      <c r="C833" s="19">
        <v>-4.8901240272806632</v>
      </c>
      <c r="E833" s="19">
        <v>57.218683651804668</v>
      </c>
      <c r="F833" s="19">
        <v>62.5</v>
      </c>
    </row>
    <row r="834" spans="1:6" x14ac:dyDescent="0.3">
      <c r="A834" s="19">
        <v>810</v>
      </c>
      <c r="B834" s="19">
        <v>83.493200975995805</v>
      </c>
      <c r="C834" s="19">
        <v>-25.159867642662469</v>
      </c>
      <c r="E834" s="19">
        <v>57.289455060155696</v>
      </c>
      <c r="F834" s="19">
        <v>62.5</v>
      </c>
    </row>
    <row r="835" spans="1:6" x14ac:dyDescent="0.3">
      <c r="A835" s="19">
        <v>811</v>
      </c>
      <c r="B835" s="19">
        <v>82.758893299071048</v>
      </c>
      <c r="C835" s="19">
        <v>3.9077733675956239</v>
      </c>
      <c r="E835" s="19">
        <v>57.360226468506724</v>
      </c>
      <c r="F835" s="19">
        <v>62.522107969151669</v>
      </c>
    </row>
    <row r="836" spans="1:6" x14ac:dyDescent="0.3">
      <c r="A836" s="19">
        <v>812</v>
      </c>
      <c r="B836" s="19">
        <v>83.786924046765719</v>
      </c>
      <c r="C836" s="19">
        <v>-56.18086344070511</v>
      </c>
      <c r="E836" s="19">
        <v>57.430997876857752</v>
      </c>
      <c r="F836" s="19">
        <v>62.712871287128714</v>
      </c>
    </row>
    <row r="837" spans="1:6" x14ac:dyDescent="0.3">
      <c r="A837" s="19">
        <v>813</v>
      </c>
      <c r="B837" s="19">
        <v>86.871016289849692</v>
      </c>
      <c r="C837" s="19">
        <v>-61.871641289849691</v>
      </c>
      <c r="E837" s="19">
        <v>57.501769285208773</v>
      </c>
      <c r="F837" s="19">
        <v>62.871559633027523</v>
      </c>
    </row>
    <row r="838" spans="1:6" x14ac:dyDescent="0.3">
      <c r="A838" s="19">
        <v>814</v>
      </c>
      <c r="B838" s="19">
        <v>83.542154821124129</v>
      </c>
      <c r="C838" s="19">
        <v>-38.077869106838413</v>
      </c>
      <c r="E838" s="19">
        <v>57.572540693559802</v>
      </c>
      <c r="F838" s="19">
        <v>63.102362204724407</v>
      </c>
    </row>
    <row r="839" spans="1:6" x14ac:dyDescent="0.3">
      <c r="A839" s="19">
        <v>815</v>
      </c>
      <c r="B839" s="19">
        <v>84.276462498048886</v>
      </c>
      <c r="C839" s="19">
        <v>15.258421222881353</v>
      </c>
      <c r="E839" s="19">
        <v>57.64331210191083</v>
      </c>
      <c r="F839" s="19">
        <v>63.122807017543863</v>
      </c>
    </row>
    <row r="840" spans="1:6" x14ac:dyDescent="0.3">
      <c r="A840" s="19">
        <v>816</v>
      </c>
      <c r="B840" s="19">
        <v>92.20698540883626</v>
      </c>
      <c r="C840" s="19">
        <v>-52.896985408836258</v>
      </c>
      <c r="E840" s="19">
        <v>57.714083510261851</v>
      </c>
      <c r="F840" s="19">
        <v>63.17365269461078</v>
      </c>
    </row>
    <row r="841" spans="1:6" x14ac:dyDescent="0.3">
      <c r="A841" s="19">
        <v>817</v>
      </c>
      <c r="B841" s="19">
        <v>83.297385595482538</v>
      </c>
      <c r="C841" s="19">
        <v>6.1226144045174493</v>
      </c>
      <c r="E841" s="19">
        <v>57.784854918612879</v>
      </c>
      <c r="F841" s="19">
        <v>63.184393939393942</v>
      </c>
    </row>
    <row r="842" spans="1:6" x14ac:dyDescent="0.3">
      <c r="A842" s="19">
        <v>818</v>
      </c>
      <c r="B842" s="19">
        <v>83.101570214969271</v>
      </c>
      <c r="C842" s="19">
        <v>-54.417359688653477</v>
      </c>
      <c r="E842" s="19">
        <v>57.855626326963908</v>
      </c>
      <c r="F842" s="19">
        <v>63.37715789473684</v>
      </c>
    </row>
    <row r="843" spans="1:6" x14ac:dyDescent="0.3">
      <c r="A843" s="19">
        <v>819</v>
      </c>
      <c r="B843" s="19">
        <v>82.856800989327681</v>
      </c>
      <c r="C843" s="19">
        <v>-51.785372417899111</v>
      </c>
      <c r="E843" s="19">
        <v>57.926397735314936</v>
      </c>
      <c r="F843" s="19">
        <v>63.424242424242422</v>
      </c>
    </row>
    <row r="844" spans="1:6" x14ac:dyDescent="0.3">
      <c r="A844" s="19">
        <v>820</v>
      </c>
      <c r="B844" s="19">
        <v>84.031693272407296</v>
      </c>
      <c r="C844" s="19">
        <v>-13.479061693459926</v>
      </c>
      <c r="E844" s="19">
        <v>57.997169143665957</v>
      </c>
      <c r="F844" s="19">
        <v>63.477777777777774</v>
      </c>
    </row>
    <row r="845" spans="1:6" x14ac:dyDescent="0.3">
      <c r="A845" s="19">
        <v>821</v>
      </c>
      <c r="B845" s="19">
        <v>85.989847077539991</v>
      </c>
      <c r="C845" s="19">
        <v>138.13835805066515</v>
      </c>
      <c r="E845" s="19">
        <v>58.067940552016985</v>
      </c>
      <c r="F845" s="19">
        <v>63.485714285714288</v>
      </c>
    </row>
    <row r="846" spans="1:6" x14ac:dyDescent="0.3">
      <c r="A846" s="19">
        <v>822</v>
      </c>
      <c r="B846" s="19">
        <v>85.549262471385134</v>
      </c>
      <c r="C846" s="19">
        <v>-33.737668268486587</v>
      </c>
      <c r="E846" s="19">
        <v>58.138711960368013</v>
      </c>
      <c r="F846" s="19">
        <v>63.620689655172413</v>
      </c>
    </row>
    <row r="847" spans="1:6" x14ac:dyDescent="0.3">
      <c r="A847" s="19">
        <v>823</v>
      </c>
      <c r="B847" s="19">
        <v>83.786924046765719</v>
      </c>
      <c r="C847" s="19">
        <v>-40.271772531614204</v>
      </c>
      <c r="E847" s="19">
        <v>58.209483368719035</v>
      </c>
      <c r="F847" s="19">
        <v>63.829113924050631</v>
      </c>
    </row>
    <row r="848" spans="1:6" x14ac:dyDescent="0.3">
      <c r="A848" s="19">
        <v>824</v>
      </c>
      <c r="B848" s="19">
        <v>84.814954794460377</v>
      </c>
      <c r="C848" s="19">
        <v>-44.998288127793714</v>
      </c>
      <c r="E848" s="19">
        <v>58.280254777070063</v>
      </c>
      <c r="F848" s="19">
        <v>64</v>
      </c>
    </row>
    <row r="849" spans="1:6" x14ac:dyDescent="0.3">
      <c r="A849" s="19">
        <v>825</v>
      </c>
      <c r="B849" s="19">
        <v>87.017877825234649</v>
      </c>
      <c r="C849" s="19">
        <v>39.790202982846154</v>
      </c>
      <c r="E849" s="19">
        <v>58.351026185421091</v>
      </c>
      <c r="F849" s="19">
        <v>64.197530864197532</v>
      </c>
    </row>
    <row r="850" spans="1:6" x14ac:dyDescent="0.3">
      <c r="A850" s="19">
        <v>826</v>
      </c>
      <c r="B850" s="19">
        <v>84.570185568818786</v>
      </c>
      <c r="C850" s="19">
        <v>29.307365451589376</v>
      </c>
      <c r="E850" s="19">
        <v>58.421797593772119</v>
      </c>
      <c r="F850" s="19">
        <v>64.254237288135599</v>
      </c>
    </row>
    <row r="851" spans="1:6" x14ac:dyDescent="0.3">
      <c r="A851" s="19">
        <v>827</v>
      </c>
      <c r="B851" s="19">
        <v>82.709939453942738</v>
      </c>
      <c r="C851" s="19">
        <v>-54.528121272124551</v>
      </c>
      <c r="E851" s="19">
        <v>58.49256900212314</v>
      </c>
      <c r="F851" s="19">
        <v>64.36363636363636</v>
      </c>
    </row>
    <row r="852" spans="1:6" x14ac:dyDescent="0.3">
      <c r="A852" s="19">
        <v>828</v>
      </c>
      <c r="B852" s="19">
        <v>84.031693272407296</v>
      </c>
      <c r="C852" s="19">
        <v>-47.426430114512556</v>
      </c>
      <c r="E852" s="19">
        <v>58.563340410474169</v>
      </c>
      <c r="F852" s="19">
        <v>64.46913580246914</v>
      </c>
    </row>
    <row r="853" spans="1:6" x14ac:dyDescent="0.3">
      <c r="A853" s="19">
        <v>829</v>
      </c>
      <c r="B853" s="19">
        <v>82.954708679584328</v>
      </c>
      <c r="C853" s="19">
        <v>-50.454708679584328</v>
      </c>
      <c r="E853" s="19">
        <v>58.634111818825197</v>
      </c>
      <c r="F853" s="19">
        <v>64.535306122448986</v>
      </c>
    </row>
    <row r="854" spans="1:6" x14ac:dyDescent="0.3">
      <c r="A854" s="19">
        <v>830</v>
      </c>
      <c r="B854" s="19">
        <v>83.737970201637395</v>
      </c>
      <c r="C854" s="19">
        <v>-23.081720201637395</v>
      </c>
      <c r="E854" s="19">
        <v>58.704883227176218</v>
      </c>
      <c r="F854" s="19">
        <v>64.75</v>
      </c>
    </row>
    <row r="855" spans="1:6" x14ac:dyDescent="0.3">
      <c r="A855" s="19">
        <v>831</v>
      </c>
      <c r="B855" s="19">
        <v>83.150524060097595</v>
      </c>
      <c r="C855" s="19">
        <v>91.849475939902405</v>
      </c>
      <c r="E855" s="19">
        <v>58.775654635527246</v>
      </c>
      <c r="F855" s="19">
        <v>64.945054945054949</v>
      </c>
    </row>
    <row r="856" spans="1:6" x14ac:dyDescent="0.3">
      <c r="A856" s="19">
        <v>832</v>
      </c>
      <c r="B856" s="19">
        <v>89.710339307292088</v>
      </c>
      <c r="C856" s="19">
        <v>8.2835567966040173</v>
      </c>
      <c r="E856" s="19">
        <v>58.846426043878274</v>
      </c>
      <c r="F856" s="19">
        <v>65</v>
      </c>
    </row>
    <row r="857" spans="1:6" x14ac:dyDescent="0.3">
      <c r="A857" s="19">
        <v>833</v>
      </c>
      <c r="B857" s="19">
        <v>84.178554807792253</v>
      </c>
      <c r="C857" s="19">
        <v>64.601932997085797</v>
      </c>
      <c r="E857" s="19">
        <v>58.917197452229303</v>
      </c>
      <c r="F857" s="19">
        <v>65</v>
      </c>
    </row>
    <row r="858" spans="1:6" x14ac:dyDescent="0.3">
      <c r="A858" s="19">
        <v>834</v>
      </c>
      <c r="B858" s="19">
        <v>85.842985542155034</v>
      </c>
      <c r="C858" s="19">
        <v>10.237014457844964</v>
      </c>
      <c r="E858" s="19">
        <v>58.987968860580324</v>
      </c>
      <c r="F858" s="19">
        <v>65</v>
      </c>
    </row>
    <row r="859" spans="1:6" x14ac:dyDescent="0.3">
      <c r="A859" s="19">
        <v>835</v>
      </c>
      <c r="B859" s="19">
        <v>84.129600962663929</v>
      </c>
      <c r="C859" s="19">
        <v>-25.504600962663929</v>
      </c>
      <c r="E859" s="19">
        <v>59.058740268931352</v>
      </c>
      <c r="F859" s="19">
        <v>65</v>
      </c>
    </row>
    <row r="860" spans="1:6" x14ac:dyDescent="0.3">
      <c r="A860" s="19">
        <v>836</v>
      </c>
      <c r="B860" s="19">
        <v>84.423324033433829</v>
      </c>
      <c r="C860" s="19">
        <v>25.283632488305315</v>
      </c>
      <c r="E860" s="19">
        <v>59.12951167728238</v>
      </c>
      <c r="F860" s="19">
        <v>65.081300813008127</v>
      </c>
    </row>
    <row r="861" spans="1:6" x14ac:dyDescent="0.3">
      <c r="A861" s="19">
        <v>837</v>
      </c>
      <c r="B861" s="19">
        <v>85.20658555548691</v>
      </c>
      <c r="C861" s="19">
        <v>-36.093682329680462</v>
      </c>
      <c r="E861" s="19">
        <v>59.200283085633401</v>
      </c>
      <c r="F861" s="19">
        <v>65.15789473684211</v>
      </c>
    </row>
    <row r="862" spans="1:6" x14ac:dyDescent="0.3">
      <c r="A862" s="19">
        <v>838</v>
      </c>
      <c r="B862" s="19">
        <v>85.157631710358586</v>
      </c>
      <c r="C862" s="19">
        <v>-37.485500562817606</v>
      </c>
      <c r="E862" s="19">
        <v>59.27105449398443</v>
      </c>
      <c r="F862" s="19">
        <v>65.161290322580641</v>
      </c>
    </row>
    <row r="863" spans="1:6" x14ac:dyDescent="0.3">
      <c r="A863" s="19">
        <v>839</v>
      </c>
      <c r="B863" s="19">
        <v>86.871016289849692</v>
      </c>
      <c r="C863" s="19">
        <v>-26.133203789849695</v>
      </c>
      <c r="E863" s="19">
        <v>59.341825902335458</v>
      </c>
      <c r="F863" s="19">
        <v>65.17647058823529</v>
      </c>
    </row>
    <row r="864" spans="1:6" x14ac:dyDescent="0.3">
      <c r="A864" s="19">
        <v>840</v>
      </c>
      <c r="B864" s="19">
        <v>91.472677731911503</v>
      </c>
      <c r="C864" s="19">
        <v>-28.095519837174663</v>
      </c>
      <c r="E864" s="19">
        <v>59.412597310686479</v>
      </c>
      <c r="F864" s="19">
        <v>65.298192771084331</v>
      </c>
    </row>
    <row r="865" spans="1:6" x14ac:dyDescent="0.3">
      <c r="A865" s="19">
        <v>841</v>
      </c>
      <c r="B865" s="19">
        <v>86.773108599593058</v>
      </c>
      <c r="C865" s="19">
        <v>-32.879491578316461</v>
      </c>
      <c r="E865" s="19">
        <v>59.483368719037507</v>
      </c>
      <c r="F865" s="19">
        <v>65.384615384615387</v>
      </c>
    </row>
    <row r="866" spans="1:6" x14ac:dyDescent="0.3">
      <c r="A866" s="19">
        <v>842</v>
      </c>
      <c r="B866" s="19">
        <v>84.080647117535619</v>
      </c>
      <c r="C866" s="19">
        <v>-17.208852245740744</v>
      </c>
      <c r="E866" s="19">
        <v>59.554140127388536</v>
      </c>
      <c r="F866" s="19">
        <v>65.666666666666671</v>
      </c>
    </row>
    <row r="867" spans="1:6" x14ac:dyDescent="0.3">
      <c r="A867" s="19">
        <v>843</v>
      </c>
      <c r="B867" s="19">
        <v>88.38858548882753</v>
      </c>
      <c r="C867" s="19">
        <v>-25.286223284103123</v>
      </c>
      <c r="E867" s="19">
        <v>59.624911535739564</v>
      </c>
      <c r="F867" s="19">
        <v>65.756363636363631</v>
      </c>
    </row>
    <row r="868" spans="1:6" x14ac:dyDescent="0.3">
      <c r="A868" s="19">
        <v>844</v>
      </c>
      <c r="B868" s="19">
        <v>89.955108532933679</v>
      </c>
      <c r="C868" s="19">
        <v>-53.326177715323617</v>
      </c>
      <c r="E868" s="19">
        <v>59.695682944090585</v>
      </c>
      <c r="F868" s="19">
        <v>65.8623246492986</v>
      </c>
    </row>
    <row r="869" spans="1:6" x14ac:dyDescent="0.3">
      <c r="A869" s="19">
        <v>845</v>
      </c>
      <c r="B869" s="19">
        <v>90.836277745243379</v>
      </c>
      <c r="C869" s="19">
        <v>-56.83057153055411</v>
      </c>
      <c r="E869" s="19">
        <v>59.766454352441613</v>
      </c>
      <c r="F869" s="19">
        <v>65.868852459016395</v>
      </c>
    </row>
    <row r="870" spans="1:6" x14ac:dyDescent="0.3">
      <c r="A870" s="19">
        <v>846</v>
      </c>
      <c r="B870" s="19">
        <v>84.472277878562153</v>
      </c>
      <c r="C870" s="19">
        <v>-55.918873623243002</v>
      </c>
      <c r="E870" s="19">
        <v>59.837225760792641</v>
      </c>
      <c r="F870" s="19">
        <v>65.883720930232556</v>
      </c>
    </row>
    <row r="871" spans="1:6" x14ac:dyDescent="0.3">
      <c r="A871" s="19">
        <v>847</v>
      </c>
      <c r="B871" s="19">
        <v>82.220401002659571</v>
      </c>
      <c r="C871" s="19">
        <v>-72.220401002659571</v>
      </c>
      <c r="E871" s="19">
        <v>59.907997169143663</v>
      </c>
      <c r="F871" s="19">
        <v>65.914104477611943</v>
      </c>
    </row>
    <row r="872" spans="1:6" x14ac:dyDescent="0.3">
      <c r="A872" s="19">
        <v>848</v>
      </c>
      <c r="B872" s="19">
        <v>82.954708679584328</v>
      </c>
      <c r="C872" s="19">
        <v>-64.204708679584328</v>
      </c>
      <c r="E872" s="19">
        <v>59.978768577494691</v>
      </c>
      <c r="F872" s="19">
        <v>66.066666666666663</v>
      </c>
    </row>
    <row r="873" spans="1:6" x14ac:dyDescent="0.3">
      <c r="A873" s="19">
        <v>849</v>
      </c>
      <c r="B873" s="19">
        <v>87.801139347287716</v>
      </c>
      <c r="C873" s="19">
        <v>-46.096791521200757</v>
      </c>
      <c r="E873" s="19">
        <v>60.049539985845719</v>
      </c>
      <c r="F873" s="19">
        <v>66.346149825783982</v>
      </c>
    </row>
    <row r="874" spans="1:6" x14ac:dyDescent="0.3">
      <c r="A874" s="19">
        <v>850</v>
      </c>
      <c r="B874" s="19">
        <v>88.682308559597431</v>
      </c>
      <c r="C874" s="19">
        <v>-42.013135627266607</v>
      </c>
      <c r="E874" s="19">
        <v>60.120311394196747</v>
      </c>
      <c r="F874" s="19">
        <v>66.520080000000007</v>
      </c>
    </row>
    <row r="875" spans="1:6" x14ac:dyDescent="0.3">
      <c r="A875" s="19">
        <v>851</v>
      </c>
      <c r="B875" s="19">
        <v>85.598216316513444</v>
      </c>
      <c r="C875" s="19">
        <v>-48.326787745084872</v>
      </c>
      <c r="E875" s="19">
        <v>60.191082802547768</v>
      </c>
      <c r="F875" s="19">
        <v>66.666666666666671</v>
      </c>
    </row>
    <row r="876" spans="1:6" x14ac:dyDescent="0.3">
      <c r="A876" s="19">
        <v>852</v>
      </c>
      <c r="B876" s="19">
        <v>85.20658555548691</v>
      </c>
      <c r="C876" s="19">
        <v>-25.948521039357878</v>
      </c>
      <c r="E876" s="19">
        <v>60.261854210898797</v>
      </c>
      <c r="F876" s="19">
        <v>66.698717948717942</v>
      </c>
    </row>
    <row r="877" spans="1:6" x14ac:dyDescent="0.3">
      <c r="A877" s="19">
        <v>853</v>
      </c>
      <c r="B877" s="19">
        <v>82.660985608814414</v>
      </c>
      <c r="C877" s="19">
        <v>-52.660985608814414</v>
      </c>
      <c r="E877" s="19">
        <v>60.332625619249825</v>
      </c>
      <c r="F877" s="19">
        <v>66.70405357142856</v>
      </c>
    </row>
    <row r="878" spans="1:6" x14ac:dyDescent="0.3">
      <c r="A878" s="19">
        <v>854</v>
      </c>
      <c r="B878" s="19">
        <v>106.59941587656149</v>
      </c>
      <c r="C878" s="19">
        <v>-40.737091227262894</v>
      </c>
      <c r="E878" s="19">
        <v>60.403397027600846</v>
      </c>
      <c r="F878" s="19">
        <v>66.707317073170728</v>
      </c>
    </row>
    <row r="879" spans="1:6" x14ac:dyDescent="0.3">
      <c r="A879" s="19">
        <v>855</v>
      </c>
      <c r="B879" s="19">
        <v>84.472277878562153</v>
      </c>
      <c r="C879" s="19">
        <v>-52.557384261540875</v>
      </c>
      <c r="E879" s="19">
        <v>60.474168435951874</v>
      </c>
      <c r="F879" s="19">
        <v>66.871794871794876</v>
      </c>
    </row>
    <row r="880" spans="1:6" x14ac:dyDescent="0.3">
      <c r="A880" s="19">
        <v>856</v>
      </c>
      <c r="B880" s="19">
        <v>83.542154821124129</v>
      </c>
      <c r="C880" s="19">
        <v>-64.077869106838421</v>
      </c>
      <c r="E880" s="19">
        <v>60.544939844302903</v>
      </c>
      <c r="F880" s="19">
        <v>67</v>
      </c>
    </row>
    <row r="881" spans="1:6" x14ac:dyDescent="0.3">
      <c r="A881" s="19">
        <v>857</v>
      </c>
      <c r="B881" s="19">
        <v>83.346339440610862</v>
      </c>
      <c r="C881" s="19">
        <v>-33.346339440610862</v>
      </c>
      <c r="E881" s="19">
        <v>60.615711252653931</v>
      </c>
      <c r="F881" s="19">
        <v>67.391304347826093</v>
      </c>
    </row>
    <row r="882" spans="1:6" x14ac:dyDescent="0.3">
      <c r="A882" s="19">
        <v>858</v>
      </c>
      <c r="B882" s="19">
        <v>85.891939387283344</v>
      </c>
      <c r="C882" s="19">
        <v>-63.154176229388611</v>
      </c>
      <c r="E882" s="19">
        <v>60.686482661004952</v>
      </c>
      <c r="F882" s="19">
        <v>67.671532846715323</v>
      </c>
    </row>
    <row r="883" spans="1:6" x14ac:dyDescent="0.3">
      <c r="A883" s="19">
        <v>859</v>
      </c>
      <c r="B883" s="19">
        <v>86.968923980106325</v>
      </c>
      <c r="C883" s="19">
        <v>-44.244434184187959</v>
      </c>
      <c r="E883" s="19">
        <v>60.75725406935598</v>
      </c>
      <c r="F883" s="19">
        <v>67.771551724137936</v>
      </c>
    </row>
    <row r="884" spans="1:6" x14ac:dyDescent="0.3">
      <c r="A884" s="19">
        <v>860</v>
      </c>
      <c r="B884" s="19">
        <v>84.521231723690477</v>
      </c>
      <c r="C884" s="19">
        <v>-31.604565057023812</v>
      </c>
      <c r="E884" s="19">
        <v>60.828025477707008</v>
      </c>
      <c r="F884" s="19">
        <v>67.881656804733723</v>
      </c>
    </row>
    <row r="885" spans="1:6" x14ac:dyDescent="0.3">
      <c r="A885" s="19">
        <v>861</v>
      </c>
      <c r="B885" s="19">
        <v>82.269354847787881</v>
      </c>
      <c r="C885" s="19">
        <v>-31.769354847787881</v>
      </c>
      <c r="E885" s="19">
        <v>60.89879688605803</v>
      </c>
      <c r="F885" s="19">
        <v>67.909090909090907</v>
      </c>
    </row>
    <row r="886" spans="1:6" x14ac:dyDescent="0.3">
      <c r="A886" s="19">
        <v>862</v>
      </c>
      <c r="B886" s="19">
        <v>82.367262538044514</v>
      </c>
      <c r="C886" s="19">
        <v>-39.867262538044514</v>
      </c>
      <c r="E886" s="19">
        <v>60.969568294409058</v>
      </c>
      <c r="F886" s="19">
        <v>68.09809523809524</v>
      </c>
    </row>
    <row r="887" spans="1:6" x14ac:dyDescent="0.3">
      <c r="A887" s="19">
        <v>863</v>
      </c>
      <c r="B887" s="19">
        <v>82.416216383172838</v>
      </c>
      <c r="C887" s="19">
        <v>-64.416216383172838</v>
      </c>
      <c r="E887" s="19">
        <v>61.040339702760086</v>
      </c>
      <c r="F887" s="19">
        <v>68.24159292035398</v>
      </c>
    </row>
    <row r="888" spans="1:6" x14ac:dyDescent="0.3">
      <c r="A888" s="19">
        <v>864</v>
      </c>
      <c r="B888" s="19">
        <v>86.038800922668301</v>
      </c>
      <c r="C888" s="19">
        <v>-51.861585732794886</v>
      </c>
      <c r="E888" s="19">
        <v>61.111111111111114</v>
      </c>
      <c r="F888" s="19">
        <v>68.3</v>
      </c>
    </row>
    <row r="889" spans="1:6" x14ac:dyDescent="0.3">
      <c r="A889" s="19">
        <v>865</v>
      </c>
      <c r="B889" s="19">
        <v>82.269354847787881</v>
      </c>
      <c r="C889" s="19">
        <v>-59.769354847787881</v>
      </c>
      <c r="E889" s="19">
        <v>61.181882519462135</v>
      </c>
      <c r="F889" s="19">
        <v>68.333333333333329</v>
      </c>
    </row>
    <row r="890" spans="1:6" x14ac:dyDescent="0.3">
      <c r="A890" s="19">
        <v>866</v>
      </c>
      <c r="B890" s="19">
        <v>82.709939453942738</v>
      </c>
      <c r="C890" s="19">
        <v>-24.528121272124558</v>
      </c>
      <c r="E890" s="19">
        <v>61.252653927813164</v>
      </c>
      <c r="F890" s="19">
        <v>68.333333333333329</v>
      </c>
    </row>
    <row r="891" spans="1:6" x14ac:dyDescent="0.3">
      <c r="A891" s="19">
        <v>867</v>
      </c>
      <c r="B891" s="19">
        <v>82.709939453942738</v>
      </c>
      <c r="C891" s="19">
        <v>26.471878727875449</v>
      </c>
      <c r="E891" s="19">
        <v>61.323425336164192</v>
      </c>
      <c r="F891" s="19">
        <v>68.345323741007192</v>
      </c>
    </row>
    <row r="892" spans="1:6" x14ac:dyDescent="0.3">
      <c r="A892" s="19">
        <v>868</v>
      </c>
      <c r="B892" s="19">
        <v>82.220401002659571</v>
      </c>
      <c r="C892" s="19">
        <v>-32.220401002659571</v>
      </c>
      <c r="E892" s="19">
        <v>61.394196744515213</v>
      </c>
      <c r="F892" s="19">
        <v>68.367346938775512</v>
      </c>
    </row>
    <row r="893" spans="1:6" x14ac:dyDescent="0.3">
      <c r="A893" s="19">
        <v>869</v>
      </c>
      <c r="B893" s="19">
        <v>82.318308692916204</v>
      </c>
      <c r="C893" s="19">
        <v>264.34835797375047</v>
      </c>
      <c r="E893" s="19">
        <v>61.464968152866241</v>
      </c>
      <c r="F893" s="19">
        <v>68.488789237668158</v>
      </c>
    </row>
    <row r="894" spans="1:6" x14ac:dyDescent="0.3">
      <c r="A894" s="19">
        <v>870</v>
      </c>
      <c r="B894" s="19">
        <v>82.416216383172838</v>
      </c>
      <c r="C894" s="19">
        <v>-70.016216383172832</v>
      </c>
      <c r="E894" s="19">
        <v>61.53573956121727</v>
      </c>
      <c r="F894" s="19">
        <v>68.936507936507937</v>
      </c>
    </row>
    <row r="895" spans="1:6" x14ac:dyDescent="0.3">
      <c r="A895" s="19">
        <v>871</v>
      </c>
      <c r="B895" s="19">
        <v>82.758893299071048</v>
      </c>
      <c r="C895" s="19">
        <v>-55.675559965737719</v>
      </c>
      <c r="E895" s="19">
        <v>61.606510969568298</v>
      </c>
      <c r="F895" s="19">
        <v>69</v>
      </c>
    </row>
    <row r="896" spans="1:6" x14ac:dyDescent="0.3">
      <c r="A896" s="19">
        <v>872</v>
      </c>
      <c r="B896" s="19">
        <v>82.269354847787881</v>
      </c>
      <c r="C896" s="19">
        <v>-49.769354847787881</v>
      </c>
      <c r="E896" s="19">
        <v>61.677282377919319</v>
      </c>
      <c r="F896" s="19">
        <v>69</v>
      </c>
    </row>
    <row r="897" spans="1:6" x14ac:dyDescent="0.3">
      <c r="A897" s="19">
        <v>873</v>
      </c>
      <c r="B897" s="19">
        <v>82.416216383172838</v>
      </c>
      <c r="C897" s="19">
        <v>-73.416216383172838</v>
      </c>
      <c r="E897" s="19">
        <v>61.748053786270347</v>
      </c>
      <c r="F897" s="19">
        <v>69.117647058823536</v>
      </c>
    </row>
    <row r="898" spans="1:6" x14ac:dyDescent="0.3">
      <c r="A898" s="19">
        <v>874</v>
      </c>
      <c r="B898" s="19">
        <v>83.199477905225905</v>
      </c>
      <c r="C898" s="19">
        <v>-48.437573143321146</v>
      </c>
      <c r="E898" s="19">
        <v>61.818825194621375</v>
      </c>
      <c r="F898" s="19">
        <v>69.266666666666666</v>
      </c>
    </row>
    <row r="899" spans="1:6" x14ac:dyDescent="0.3">
      <c r="A899" s="19">
        <v>875</v>
      </c>
      <c r="B899" s="19">
        <v>82.171447157531247</v>
      </c>
      <c r="C899" s="19">
        <v>-82.171447157531247</v>
      </c>
      <c r="E899" s="19">
        <v>61.889596602972397</v>
      </c>
      <c r="F899" s="19">
        <v>69.40625</v>
      </c>
    </row>
    <row r="900" spans="1:6" x14ac:dyDescent="0.3">
      <c r="A900" s="19">
        <v>876</v>
      </c>
      <c r="B900" s="19">
        <v>84.374370188305519</v>
      </c>
      <c r="C900" s="19">
        <v>-55.796592410527737</v>
      </c>
      <c r="E900" s="19">
        <v>61.960368011323425</v>
      </c>
      <c r="F900" s="19">
        <v>69.666666666666671</v>
      </c>
    </row>
    <row r="901" spans="1:6" x14ac:dyDescent="0.3">
      <c r="A901" s="19">
        <v>877</v>
      </c>
      <c r="B901" s="19">
        <v>83.591108666252438</v>
      </c>
      <c r="C901" s="19">
        <v>-37.004901769700716</v>
      </c>
      <c r="E901" s="19">
        <v>62.031139419674453</v>
      </c>
      <c r="F901" s="19">
        <v>69.71875</v>
      </c>
    </row>
    <row r="902" spans="1:6" x14ac:dyDescent="0.3">
      <c r="A902" s="19">
        <v>878</v>
      </c>
      <c r="B902" s="19">
        <v>82.269354847787881</v>
      </c>
      <c r="C902" s="19">
        <v>-49.769354847787881</v>
      </c>
      <c r="E902" s="19">
        <v>62.101910828025474</v>
      </c>
      <c r="F902" s="19">
        <v>69.772727272727266</v>
      </c>
    </row>
    <row r="903" spans="1:6" x14ac:dyDescent="0.3">
      <c r="A903" s="19">
        <v>879</v>
      </c>
      <c r="B903" s="19">
        <v>83.640062511380762</v>
      </c>
      <c r="C903" s="19">
        <v>-62.173395844714094</v>
      </c>
      <c r="E903" s="19">
        <v>62.172682236376502</v>
      </c>
      <c r="F903" s="19">
        <v>69.78947368421052</v>
      </c>
    </row>
    <row r="904" spans="1:6" x14ac:dyDescent="0.3">
      <c r="A904" s="19">
        <v>880</v>
      </c>
      <c r="B904" s="19">
        <v>82.563077918557781</v>
      </c>
      <c r="C904" s="19">
        <v>-68.438077918557781</v>
      </c>
      <c r="E904" s="19">
        <v>62.243453644727531</v>
      </c>
      <c r="F904" s="19">
        <v>70.000169491525426</v>
      </c>
    </row>
    <row r="905" spans="1:6" x14ac:dyDescent="0.3">
      <c r="A905" s="19">
        <v>881</v>
      </c>
      <c r="B905" s="19">
        <v>82.220401002659571</v>
      </c>
      <c r="C905" s="19">
        <v>-52.220401002659571</v>
      </c>
      <c r="E905" s="19">
        <v>62.314225053078559</v>
      </c>
      <c r="F905" s="19">
        <v>70.064102564102569</v>
      </c>
    </row>
    <row r="906" spans="1:6" x14ac:dyDescent="0.3">
      <c r="A906" s="19">
        <v>882</v>
      </c>
      <c r="B906" s="19">
        <v>82.856800989327681</v>
      </c>
      <c r="C906" s="19">
        <v>-61.285372417899111</v>
      </c>
      <c r="E906" s="19">
        <v>62.38499646142958</v>
      </c>
      <c r="F906" s="19">
        <v>70.55263157894737</v>
      </c>
    </row>
    <row r="907" spans="1:6" x14ac:dyDescent="0.3">
      <c r="A907" s="19">
        <v>883</v>
      </c>
      <c r="B907" s="19">
        <v>83.346339440610862</v>
      </c>
      <c r="C907" s="19">
        <v>2.8660559389138029E-2</v>
      </c>
      <c r="E907" s="19">
        <v>62.455767869780608</v>
      </c>
      <c r="F907" s="19">
        <v>70.862068965517238</v>
      </c>
    </row>
    <row r="908" spans="1:6" x14ac:dyDescent="0.3">
      <c r="A908" s="19">
        <v>884</v>
      </c>
      <c r="B908" s="19">
        <v>82.269354847787881</v>
      </c>
      <c r="C908" s="19">
        <v>-72.269354847787881</v>
      </c>
      <c r="E908" s="19">
        <v>62.526539278131636</v>
      </c>
      <c r="F908" s="19">
        <v>70.921195652173907</v>
      </c>
    </row>
    <row r="909" spans="1:6" x14ac:dyDescent="0.3">
      <c r="A909" s="19">
        <v>885</v>
      </c>
      <c r="B909" s="19">
        <v>83.199477905225905</v>
      </c>
      <c r="C909" s="19">
        <v>-47.48519219094019</v>
      </c>
      <c r="E909" s="19">
        <v>62.597310686482658</v>
      </c>
      <c r="F909" s="19">
        <v>71.242774566473983</v>
      </c>
    </row>
    <row r="910" spans="1:6" x14ac:dyDescent="0.3">
      <c r="A910" s="19">
        <v>886</v>
      </c>
      <c r="B910" s="19">
        <v>82.514124073429471</v>
      </c>
      <c r="C910" s="19">
        <v>-53.228409787715186</v>
      </c>
      <c r="E910" s="19">
        <v>62.668082094833686</v>
      </c>
      <c r="F910" s="19">
        <v>71.25</v>
      </c>
    </row>
    <row r="911" spans="1:6" x14ac:dyDescent="0.3">
      <c r="A911" s="19">
        <v>887</v>
      </c>
      <c r="B911" s="19">
        <v>82.171447157531247</v>
      </c>
      <c r="C911" s="19">
        <v>-82.171447157531247</v>
      </c>
      <c r="E911" s="19">
        <v>62.738853503184714</v>
      </c>
      <c r="F911" s="19">
        <v>71.428571428571431</v>
      </c>
    </row>
    <row r="912" spans="1:6" x14ac:dyDescent="0.3">
      <c r="A912" s="19">
        <v>888</v>
      </c>
      <c r="B912" s="19">
        <v>82.367262538044514</v>
      </c>
      <c r="C912" s="19">
        <v>-64.367262538044514</v>
      </c>
      <c r="E912" s="19">
        <v>62.809624911535742</v>
      </c>
      <c r="F912" s="19">
        <v>71.428571428571431</v>
      </c>
    </row>
    <row r="913" spans="1:6" x14ac:dyDescent="0.3">
      <c r="A913" s="19">
        <v>889</v>
      </c>
      <c r="B913" s="19">
        <v>83.737970201637395</v>
      </c>
      <c r="C913" s="19">
        <v>-9.9779702016373903</v>
      </c>
      <c r="E913" s="19">
        <v>62.880396319886763</v>
      </c>
      <c r="F913" s="19">
        <v>71.443218390804603</v>
      </c>
    </row>
    <row r="914" spans="1:6" x14ac:dyDescent="0.3">
      <c r="A914" s="19">
        <v>890</v>
      </c>
      <c r="B914" s="19">
        <v>82.367262538044514</v>
      </c>
      <c r="C914" s="19">
        <v>-51.117262538044514</v>
      </c>
      <c r="E914" s="19">
        <v>62.951167728237792</v>
      </c>
      <c r="F914" s="19">
        <v>71.55</v>
      </c>
    </row>
    <row r="915" spans="1:6" x14ac:dyDescent="0.3">
      <c r="A915" s="19">
        <v>891</v>
      </c>
      <c r="B915" s="19">
        <v>82.612031763686105</v>
      </c>
      <c r="C915" s="19">
        <v>-53.723142874797219</v>
      </c>
      <c r="E915" s="19">
        <v>63.02193913658882</v>
      </c>
      <c r="F915" s="19">
        <v>71.592003642987251</v>
      </c>
    </row>
    <row r="916" spans="1:6" x14ac:dyDescent="0.3">
      <c r="A916" s="19">
        <v>892</v>
      </c>
      <c r="B916" s="19">
        <v>83.003662524712638</v>
      </c>
      <c r="C916" s="19">
        <v>60.819866887052058</v>
      </c>
      <c r="E916" s="19">
        <v>63.092710544939841</v>
      </c>
      <c r="F916" s="19">
        <v>71.666666666666671</v>
      </c>
    </row>
    <row r="917" spans="1:6" x14ac:dyDescent="0.3">
      <c r="A917" s="19">
        <v>893</v>
      </c>
      <c r="B917" s="19">
        <v>82.416216383172838</v>
      </c>
      <c r="C917" s="19">
        <v>-42.416216383172838</v>
      </c>
      <c r="E917" s="19">
        <v>63.163481953290869</v>
      </c>
      <c r="F917" s="19">
        <v>71.714285714285708</v>
      </c>
    </row>
    <row r="918" spans="1:6" x14ac:dyDescent="0.3">
      <c r="A918" s="19">
        <v>894</v>
      </c>
      <c r="B918" s="19">
        <v>84.766000949332053</v>
      </c>
      <c r="C918" s="19">
        <v>63.045319805384921</v>
      </c>
      <c r="E918" s="19">
        <v>63.234253361641898</v>
      </c>
      <c r="F918" s="19">
        <v>71.785714285714292</v>
      </c>
    </row>
    <row r="919" spans="1:6" x14ac:dyDescent="0.3">
      <c r="A919" s="19">
        <v>895</v>
      </c>
      <c r="B919" s="19">
        <v>82.514124073429471</v>
      </c>
      <c r="C919" s="19">
        <v>-54.65698121628661</v>
      </c>
      <c r="E919" s="19">
        <v>63.305024769992926</v>
      </c>
      <c r="F919" s="19">
        <v>71.848571428571432</v>
      </c>
    </row>
    <row r="920" spans="1:6" x14ac:dyDescent="0.3">
      <c r="A920" s="19">
        <v>896</v>
      </c>
      <c r="B920" s="19">
        <v>85.696124006770077</v>
      </c>
      <c r="C920" s="19">
        <v>-41.251679562325634</v>
      </c>
      <c r="E920" s="19">
        <v>63.375796178343947</v>
      </c>
      <c r="F920" s="19">
        <v>71.899281437125751</v>
      </c>
    </row>
    <row r="921" spans="1:6" x14ac:dyDescent="0.3">
      <c r="A921" s="19">
        <v>897</v>
      </c>
      <c r="B921" s="19">
        <v>82.171447157531247</v>
      </c>
      <c r="C921" s="19">
        <v>-82.171447157531247</v>
      </c>
      <c r="E921" s="19">
        <v>63.446567586694975</v>
      </c>
      <c r="F921" s="19">
        <v>72.056962025316452</v>
      </c>
    </row>
    <row r="922" spans="1:6" x14ac:dyDescent="0.3">
      <c r="A922" s="19">
        <v>898</v>
      </c>
      <c r="B922" s="19">
        <v>82.269354847787881</v>
      </c>
      <c r="C922" s="19">
        <v>-47.269354847787881</v>
      </c>
      <c r="E922" s="19">
        <v>63.517338995046003</v>
      </c>
      <c r="F922" s="19">
        <v>72.428571428571431</v>
      </c>
    </row>
    <row r="923" spans="1:6" x14ac:dyDescent="0.3">
      <c r="A923" s="19">
        <v>899</v>
      </c>
      <c r="B923" s="19">
        <v>82.563077918557781</v>
      </c>
      <c r="C923" s="19">
        <v>-47.563077918557781</v>
      </c>
      <c r="E923" s="19">
        <v>63.588110403397025</v>
      </c>
      <c r="F923" s="19">
        <v>72.482837528604122</v>
      </c>
    </row>
    <row r="924" spans="1:6" x14ac:dyDescent="0.3">
      <c r="A924" s="19">
        <v>900</v>
      </c>
      <c r="B924" s="19">
        <v>82.269354847787881</v>
      </c>
      <c r="C924" s="19">
        <v>-71.769354847787881</v>
      </c>
      <c r="E924" s="19">
        <v>63.658881811748053</v>
      </c>
      <c r="F924" s="19">
        <v>72.588235294117652</v>
      </c>
    </row>
    <row r="925" spans="1:6" x14ac:dyDescent="0.3">
      <c r="A925" s="19">
        <v>901</v>
      </c>
      <c r="B925" s="19">
        <v>82.171447157531247</v>
      </c>
      <c r="C925" s="19">
        <v>-82.171447157531247</v>
      </c>
      <c r="E925" s="19">
        <v>63.729653220099081</v>
      </c>
      <c r="F925" s="19">
        <v>72.865168539325836</v>
      </c>
    </row>
    <row r="926" spans="1:6" x14ac:dyDescent="0.3">
      <c r="A926" s="19">
        <v>902</v>
      </c>
      <c r="B926" s="19">
        <v>82.318308692916204</v>
      </c>
      <c r="C926" s="19">
        <v>-52.318308692916204</v>
      </c>
      <c r="E926" s="19">
        <v>63.800424628450109</v>
      </c>
      <c r="F926" s="19">
        <v>73.019801980198025</v>
      </c>
    </row>
    <row r="927" spans="1:6" x14ac:dyDescent="0.3">
      <c r="A927" s="19">
        <v>903</v>
      </c>
      <c r="B927" s="19">
        <v>82.367262538044514</v>
      </c>
      <c r="C927" s="19">
        <v>-42.367262538044514</v>
      </c>
      <c r="E927" s="19">
        <v>63.87119603680113</v>
      </c>
      <c r="F927" s="19">
        <v>73.341188524590166</v>
      </c>
    </row>
    <row r="928" spans="1:6" x14ac:dyDescent="0.3">
      <c r="A928" s="19">
        <v>904</v>
      </c>
      <c r="B928" s="19">
        <v>82.318308692916204</v>
      </c>
      <c r="C928" s="19">
        <v>-31.984975359582869</v>
      </c>
      <c r="E928" s="19">
        <v>63.941967445152159</v>
      </c>
      <c r="F928" s="19">
        <v>73.355396825396824</v>
      </c>
    </row>
    <row r="929" spans="1:6" x14ac:dyDescent="0.3">
      <c r="A929" s="19">
        <v>905</v>
      </c>
      <c r="B929" s="19">
        <v>82.465170228301147</v>
      </c>
      <c r="C929" s="19">
        <v>-49.798503561634483</v>
      </c>
      <c r="E929" s="19">
        <v>64.012738853503194</v>
      </c>
      <c r="F929" s="19">
        <v>73.356164383561648</v>
      </c>
    </row>
    <row r="930" spans="1:6" x14ac:dyDescent="0.3">
      <c r="A930" s="19">
        <v>906</v>
      </c>
      <c r="B930" s="19">
        <v>82.171447157531247</v>
      </c>
      <c r="C930" s="19">
        <v>-82.171447157531247</v>
      </c>
      <c r="E930" s="19">
        <v>64.083510261854215</v>
      </c>
      <c r="F930" s="19">
        <v>73.461538461538467</v>
      </c>
    </row>
    <row r="931" spans="1:6" x14ac:dyDescent="0.3">
      <c r="A931" s="19">
        <v>907</v>
      </c>
      <c r="B931" s="19">
        <v>82.171447157531247</v>
      </c>
      <c r="C931" s="19">
        <v>-82.171447157531247</v>
      </c>
      <c r="E931" s="19">
        <v>64.154281670205236</v>
      </c>
      <c r="F931" s="19">
        <v>73.486268364348675</v>
      </c>
    </row>
    <row r="932" spans="1:6" x14ac:dyDescent="0.3">
      <c r="A932" s="19">
        <v>908</v>
      </c>
      <c r="B932" s="19">
        <v>82.171447157531247</v>
      </c>
      <c r="C932" s="19">
        <v>-82.171447157531247</v>
      </c>
      <c r="E932" s="19">
        <v>64.225053078556257</v>
      </c>
      <c r="F932" s="19">
        <v>73.733333333333334</v>
      </c>
    </row>
    <row r="933" spans="1:6" x14ac:dyDescent="0.3">
      <c r="A933" s="19">
        <v>909</v>
      </c>
      <c r="B933" s="19">
        <v>82.563077918557781</v>
      </c>
      <c r="C933" s="19">
        <v>-17.563077918557781</v>
      </c>
      <c r="E933" s="19">
        <v>64.295824486907293</v>
      </c>
      <c r="F933" s="19">
        <v>73.760000000000005</v>
      </c>
    </row>
    <row r="934" spans="1:6" x14ac:dyDescent="0.3">
      <c r="A934" s="19">
        <v>910</v>
      </c>
      <c r="B934" s="19">
        <v>82.416216383172838</v>
      </c>
      <c r="C934" s="19">
        <v>-57.816216383172836</v>
      </c>
      <c r="E934" s="19">
        <v>64.366595895258314</v>
      </c>
      <c r="F934" s="19">
        <v>73.771929824561397</v>
      </c>
    </row>
    <row r="935" spans="1:6" x14ac:dyDescent="0.3">
      <c r="A935" s="19">
        <v>911</v>
      </c>
      <c r="B935" s="19">
        <v>82.171447157531247</v>
      </c>
      <c r="C935" s="19">
        <v>-82.171447157531247</v>
      </c>
      <c r="E935" s="19">
        <v>64.437367303609335</v>
      </c>
      <c r="F935" s="19">
        <v>73.907284768211923</v>
      </c>
    </row>
    <row r="936" spans="1:6" x14ac:dyDescent="0.3">
      <c r="A936" s="19">
        <v>912</v>
      </c>
      <c r="B936" s="19">
        <v>82.269354847787881</v>
      </c>
      <c r="C936" s="19">
        <v>-67.269354847787881</v>
      </c>
      <c r="E936" s="19">
        <v>64.50813871196037</v>
      </c>
      <c r="F936" s="19">
        <v>74.206896551724142</v>
      </c>
    </row>
    <row r="937" spans="1:6" x14ac:dyDescent="0.3">
      <c r="A937" s="19">
        <v>913</v>
      </c>
      <c r="B937" s="19">
        <v>83.346339440610862</v>
      </c>
      <c r="C937" s="19">
        <v>-0.76300610727753337</v>
      </c>
      <c r="E937" s="19">
        <v>64.578910120311392</v>
      </c>
      <c r="F937" s="19">
        <v>74.246153846153845</v>
      </c>
    </row>
    <row r="938" spans="1:6" x14ac:dyDescent="0.3">
      <c r="A938" s="19">
        <v>914</v>
      </c>
      <c r="B938" s="19">
        <v>82.171447157531247</v>
      </c>
      <c r="C938" s="19">
        <v>-82.171447157531247</v>
      </c>
      <c r="E938" s="19">
        <v>64.649681528662427</v>
      </c>
      <c r="F938" s="19">
        <v>74.347826086956516</v>
      </c>
    </row>
    <row r="939" spans="1:6" x14ac:dyDescent="0.3">
      <c r="A939" s="19">
        <v>915</v>
      </c>
      <c r="B939" s="19">
        <v>82.612031763686105</v>
      </c>
      <c r="C939" s="19">
        <v>-40.94536509701944</v>
      </c>
      <c r="E939" s="19">
        <v>64.720452937013448</v>
      </c>
      <c r="F939" s="19">
        <v>74.60526315789474</v>
      </c>
    </row>
    <row r="940" spans="1:6" x14ac:dyDescent="0.3">
      <c r="A940" s="19">
        <v>916</v>
      </c>
      <c r="B940" s="19">
        <v>82.171447157531247</v>
      </c>
      <c r="C940" s="19">
        <v>-82.171447157531247</v>
      </c>
      <c r="E940" s="19">
        <v>64.791224345364469</v>
      </c>
      <c r="F940" s="19">
        <v>74.617647058823536</v>
      </c>
    </row>
    <row r="941" spans="1:6" x14ac:dyDescent="0.3">
      <c r="A941" s="19">
        <v>917</v>
      </c>
      <c r="B941" s="19">
        <v>82.220401002659571</v>
      </c>
      <c r="C941" s="19">
        <v>-52.220401002659571</v>
      </c>
      <c r="E941" s="19">
        <v>64.861995753715505</v>
      </c>
      <c r="F941" s="19">
        <v>74.78947368421052</v>
      </c>
    </row>
    <row r="942" spans="1:6" x14ac:dyDescent="0.3">
      <c r="A942" s="19">
        <v>918</v>
      </c>
      <c r="B942" s="19">
        <v>82.660985608814414</v>
      </c>
      <c r="C942" s="19">
        <v>-63.060985608814413</v>
      </c>
      <c r="E942" s="19">
        <v>64.932767162066526</v>
      </c>
      <c r="F942" s="19">
        <v>75</v>
      </c>
    </row>
    <row r="943" spans="1:6" x14ac:dyDescent="0.3">
      <c r="A943" s="19">
        <v>919</v>
      </c>
      <c r="B943" s="19">
        <v>82.220401002659571</v>
      </c>
      <c r="C943" s="19">
        <v>17.779598997340429</v>
      </c>
      <c r="E943" s="19">
        <v>65.003538570417547</v>
      </c>
      <c r="F943" s="19">
        <v>75.185714285714283</v>
      </c>
    </row>
    <row r="944" spans="1:6" x14ac:dyDescent="0.3">
      <c r="A944" s="19">
        <v>920</v>
      </c>
      <c r="B944" s="19">
        <v>82.171447157531247</v>
      </c>
      <c r="C944" s="19">
        <v>-82.171447157531247</v>
      </c>
      <c r="E944" s="19">
        <v>65.074309978768582</v>
      </c>
      <c r="F944" s="19">
        <v>75.444794952681391</v>
      </c>
    </row>
    <row r="945" spans="1:6" x14ac:dyDescent="0.3">
      <c r="A945" s="19">
        <v>921</v>
      </c>
      <c r="B945" s="19">
        <v>83.150524060097595</v>
      </c>
      <c r="C945" s="19">
        <v>148.59947593990239</v>
      </c>
      <c r="E945" s="19">
        <v>65.145081387119603</v>
      </c>
      <c r="F945" s="19">
        <v>75.483870967741936</v>
      </c>
    </row>
    <row r="946" spans="1:6" x14ac:dyDescent="0.3">
      <c r="A946" s="19">
        <v>922</v>
      </c>
      <c r="B946" s="19">
        <v>83.640062511380762</v>
      </c>
      <c r="C946" s="19">
        <v>105.69327082195258</v>
      </c>
      <c r="E946" s="19">
        <v>65.215852795470624</v>
      </c>
      <c r="F946" s="19">
        <v>75.75</v>
      </c>
    </row>
    <row r="947" spans="1:6" x14ac:dyDescent="0.3">
      <c r="A947" s="19">
        <v>923</v>
      </c>
      <c r="B947" s="19">
        <v>82.465170228301147</v>
      </c>
      <c r="C947" s="19">
        <v>-27.465170228301147</v>
      </c>
      <c r="E947" s="19">
        <v>65.28662420382166</v>
      </c>
      <c r="F947" s="19">
        <v>76.25</v>
      </c>
    </row>
    <row r="948" spans="1:6" x14ac:dyDescent="0.3">
      <c r="A948" s="19">
        <v>924</v>
      </c>
      <c r="B948" s="19">
        <v>82.905754834456005</v>
      </c>
      <c r="C948" s="19">
        <v>-61.105754834456008</v>
      </c>
      <c r="E948" s="19">
        <v>65.357395612172681</v>
      </c>
      <c r="F948" s="19">
        <v>76.439453125</v>
      </c>
    </row>
    <row r="949" spans="1:6" x14ac:dyDescent="0.3">
      <c r="A949" s="19">
        <v>925</v>
      </c>
      <c r="B949" s="19">
        <v>82.416216383172838</v>
      </c>
      <c r="C949" s="19">
        <v>-50.416216383172838</v>
      </c>
      <c r="E949" s="19">
        <v>65.428167020523702</v>
      </c>
      <c r="F949" s="19">
        <v>76.45264150943396</v>
      </c>
    </row>
    <row r="950" spans="1:6" x14ac:dyDescent="0.3">
      <c r="A950" s="19">
        <v>926</v>
      </c>
      <c r="B950" s="19">
        <v>82.171447157531247</v>
      </c>
      <c r="C950" s="19">
        <v>-82.171447157531247</v>
      </c>
      <c r="E950" s="19">
        <v>65.498938428874737</v>
      </c>
      <c r="F950" s="19">
        <v>76.470588235294116</v>
      </c>
    </row>
    <row r="951" spans="1:6" x14ac:dyDescent="0.3">
      <c r="A951" s="19">
        <v>927</v>
      </c>
      <c r="B951" s="19">
        <v>82.171447157531247</v>
      </c>
      <c r="C951" s="19">
        <v>-82.171447157531247</v>
      </c>
      <c r="E951" s="19">
        <v>65.569709837225759</v>
      </c>
      <c r="F951" s="19">
        <v>76.666666666666671</v>
      </c>
    </row>
    <row r="952" spans="1:6" x14ac:dyDescent="0.3">
      <c r="A952" s="19">
        <v>928</v>
      </c>
      <c r="B952" s="19">
        <v>83.542154821124129</v>
      </c>
      <c r="C952" s="19">
        <v>-27.292154821124129</v>
      </c>
      <c r="E952" s="19">
        <v>65.640481245576794</v>
      </c>
      <c r="F952" s="19">
        <v>76.666666666666671</v>
      </c>
    </row>
    <row r="953" spans="1:6" x14ac:dyDescent="0.3">
      <c r="A953" s="19">
        <v>929</v>
      </c>
      <c r="B953" s="19">
        <v>82.171447157531247</v>
      </c>
      <c r="C953" s="19">
        <v>-82.171447157531247</v>
      </c>
      <c r="E953" s="19">
        <v>65.711252653927815</v>
      </c>
      <c r="F953" s="19">
        <v>76.865000000000009</v>
      </c>
    </row>
    <row r="954" spans="1:6" x14ac:dyDescent="0.3">
      <c r="A954" s="19">
        <v>930</v>
      </c>
      <c r="B954" s="19">
        <v>82.416216383172838</v>
      </c>
      <c r="C954" s="19">
        <v>-13.416216383172838</v>
      </c>
      <c r="E954" s="19">
        <v>65.782024062278836</v>
      </c>
      <c r="F954" s="19">
        <v>76.92307692307692</v>
      </c>
    </row>
    <row r="955" spans="1:6" x14ac:dyDescent="0.3">
      <c r="A955" s="19">
        <v>931</v>
      </c>
      <c r="B955" s="19">
        <v>82.514124073429471</v>
      </c>
      <c r="C955" s="19">
        <v>-63.799838359143756</v>
      </c>
      <c r="E955" s="19">
        <v>65.852795470629871</v>
      </c>
      <c r="F955" s="19">
        <v>77.10526315789474</v>
      </c>
    </row>
    <row r="956" spans="1:6" x14ac:dyDescent="0.3">
      <c r="A956" s="19">
        <v>932</v>
      </c>
      <c r="B956" s="19">
        <v>83.640062511380762</v>
      </c>
      <c r="C956" s="19">
        <v>-37.606729178047431</v>
      </c>
      <c r="E956" s="19">
        <v>65.923566878980893</v>
      </c>
      <c r="F956" s="19">
        <v>77.271186440677965</v>
      </c>
    </row>
    <row r="957" spans="1:6" x14ac:dyDescent="0.3">
      <c r="A957" s="19">
        <v>933</v>
      </c>
      <c r="B957" s="19">
        <v>82.269354847787881</v>
      </c>
      <c r="C957" s="19">
        <v>-22.269354847787881</v>
      </c>
      <c r="E957" s="19">
        <v>65.994338287331914</v>
      </c>
      <c r="F957" s="19">
        <v>77.638095238095232</v>
      </c>
    </row>
    <row r="958" spans="1:6" x14ac:dyDescent="0.3">
      <c r="A958" s="19">
        <v>934</v>
      </c>
      <c r="B958" s="19">
        <v>83.640062511380762</v>
      </c>
      <c r="C958" s="19">
        <v>-32.973395844714098</v>
      </c>
      <c r="E958" s="19">
        <v>66.065109695682949</v>
      </c>
      <c r="F958" s="19">
        <v>77.75</v>
      </c>
    </row>
    <row r="959" spans="1:6" x14ac:dyDescent="0.3">
      <c r="A959" s="19">
        <v>935</v>
      </c>
      <c r="B959" s="19">
        <v>82.269354847787881</v>
      </c>
      <c r="C959" s="19">
        <v>-57.269354847787881</v>
      </c>
      <c r="E959" s="19">
        <v>66.13588110403397</v>
      </c>
      <c r="F959" s="19">
        <v>78.195121951219505</v>
      </c>
    </row>
    <row r="960" spans="1:6" x14ac:dyDescent="0.3">
      <c r="A960" s="19">
        <v>936</v>
      </c>
      <c r="B960" s="19">
        <v>82.171447157531247</v>
      </c>
      <c r="C960" s="19">
        <v>-82.171447157531247</v>
      </c>
      <c r="E960" s="19">
        <v>66.206652512384991</v>
      </c>
      <c r="F960" s="19">
        <v>78.260869565217391</v>
      </c>
    </row>
    <row r="961" spans="1:6" x14ac:dyDescent="0.3">
      <c r="A961" s="19">
        <v>937</v>
      </c>
      <c r="B961" s="19">
        <v>82.269354847787881</v>
      </c>
      <c r="C961" s="19">
        <v>-62.269354847787881</v>
      </c>
      <c r="E961" s="19">
        <v>66.277423920736027</v>
      </c>
      <c r="F961" s="19">
        <v>78.578424242424248</v>
      </c>
    </row>
    <row r="962" spans="1:6" x14ac:dyDescent="0.3">
      <c r="A962" s="19">
        <v>938</v>
      </c>
      <c r="B962" s="19">
        <v>82.220401002659571</v>
      </c>
      <c r="C962" s="19">
        <v>-57.220401002659571</v>
      </c>
      <c r="E962" s="19">
        <v>66.348195329087048</v>
      </c>
      <c r="F962" s="19">
        <v>78.660818713450297</v>
      </c>
    </row>
    <row r="963" spans="1:6" x14ac:dyDescent="0.3">
      <c r="A963" s="19">
        <v>939</v>
      </c>
      <c r="B963" s="19">
        <v>82.269354847787881</v>
      </c>
      <c r="C963" s="19">
        <v>-62.269354847787881</v>
      </c>
      <c r="E963" s="19">
        <v>66.418966737438069</v>
      </c>
      <c r="F963" s="19">
        <v>78.723404255319153</v>
      </c>
    </row>
    <row r="964" spans="1:6" x14ac:dyDescent="0.3">
      <c r="A964" s="19">
        <v>940</v>
      </c>
      <c r="B964" s="19">
        <v>82.856800989327681</v>
      </c>
      <c r="C964" s="19">
        <v>27.428913296386611</v>
      </c>
      <c r="E964" s="19">
        <v>66.489738145789104</v>
      </c>
      <c r="F964" s="19">
        <v>79.262411347517727</v>
      </c>
    </row>
    <row r="965" spans="1:6" x14ac:dyDescent="0.3">
      <c r="A965" s="19">
        <v>941</v>
      </c>
      <c r="B965" s="19">
        <v>83.689016356509086</v>
      </c>
      <c r="C965" s="19">
        <v>-46.237403453283278</v>
      </c>
      <c r="E965" s="19">
        <v>66.560509554140125</v>
      </c>
      <c r="F965" s="19">
        <v>79.401340206185566</v>
      </c>
    </row>
    <row r="966" spans="1:6" x14ac:dyDescent="0.3">
      <c r="A966" s="19">
        <v>942</v>
      </c>
      <c r="B966" s="19">
        <v>82.954708679584328</v>
      </c>
      <c r="C966" s="19">
        <v>-41.204708679584328</v>
      </c>
      <c r="E966" s="19">
        <v>66.631280962491147</v>
      </c>
      <c r="F966" s="19">
        <v>79.411764705882348</v>
      </c>
    </row>
    <row r="967" spans="1:6" x14ac:dyDescent="0.3">
      <c r="A967" s="19">
        <v>943</v>
      </c>
      <c r="B967" s="19">
        <v>82.758893299071048</v>
      </c>
      <c r="C967" s="19">
        <v>-58.675559965737719</v>
      </c>
      <c r="E967" s="19">
        <v>66.702052370842182</v>
      </c>
      <c r="F967" s="19">
        <v>79.82692307692308</v>
      </c>
    </row>
    <row r="968" spans="1:6" x14ac:dyDescent="0.3">
      <c r="A968" s="19">
        <v>944</v>
      </c>
      <c r="B968" s="19">
        <v>86.871016289849692</v>
      </c>
      <c r="C968" s="19">
        <v>-17.464766289849692</v>
      </c>
      <c r="E968" s="19">
        <v>66.772823779193203</v>
      </c>
      <c r="F968" s="19">
        <v>79.967032967032964</v>
      </c>
    </row>
    <row r="969" spans="1:6" x14ac:dyDescent="0.3">
      <c r="A969" s="19">
        <v>945</v>
      </c>
      <c r="B969" s="19">
        <v>82.954708679584328</v>
      </c>
      <c r="C969" s="19">
        <v>72.295291320415672</v>
      </c>
      <c r="E969" s="19">
        <v>66.843595187544238</v>
      </c>
      <c r="F969" s="19">
        <v>80.16</v>
      </c>
    </row>
    <row r="970" spans="1:6" x14ac:dyDescent="0.3">
      <c r="A970" s="19">
        <v>946</v>
      </c>
      <c r="B970" s="19">
        <v>82.416216383172838</v>
      </c>
      <c r="C970" s="19">
        <v>-25.216216383172835</v>
      </c>
      <c r="E970" s="19">
        <v>66.91436659589526</v>
      </c>
      <c r="F970" s="19">
        <v>80.2</v>
      </c>
    </row>
    <row r="971" spans="1:6" x14ac:dyDescent="0.3">
      <c r="A971" s="19">
        <v>947</v>
      </c>
      <c r="B971" s="19">
        <v>82.171447157531247</v>
      </c>
      <c r="C971" s="19">
        <v>-82.171447157531247</v>
      </c>
      <c r="E971" s="19">
        <v>66.985138004246281</v>
      </c>
      <c r="F971" s="19">
        <v>80.202702702702709</v>
      </c>
    </row>
    <row r="972" spans="1:6" x14ac:dyDescent="0.3">
      <c r="A972" s="19">
        <v>948</v>
      </c>
      <c r="B972" s="19">
        <v>82.563077918557781</v>
      </c>
      <c r="C972" s="19">
        <v>-22.563077918557781</v>
      </c>
      <c r="E972" s="19">
        <v>67.055909412597316</v>
      </c>
      <c r="F972" s="19">
        <v>80.297297297297291</v>
      </c>
    </row>
    <row r="973" spans="1:6" x14ac:dyDescent="0.3">
      <c r="A973" s="19">
        <v>949</v>
      </c>
      <c r="B973" s="19">
        <v>82.514124073429471</v>
      </c>
      <c r="C973" s="19">
        <v>-43.514124073429471</v>
      </c>
      <c r="E973" s="19">
        <v>67.126680820948337</v>
      </c>
      <c r="F973" s="19">
        <v>80.321428571428569</v>
      </c>
    </row>
    <row r="974" spans="1:6" x14ac:dyDescent="0.3">
      <c r="A974" s="19">
        <v>950</v>
      </c>
      <c r="B974" s="19">
        <v>83.346339440610862</v>
      </c>
      <c r="C974" s="19">
        <v>-24.929672773944198</v>
      </c>
      <c r="E974" s="19">
        <v>67.197452229299358</v>
      </c>
      <c r="F974" s="19">
        <v>80.333333333333329</v>
      </c>
    </row>
    <row r="975" spans="1:6" x14ac:dyDescent="0.3">
      <c r="A975" s="19">
        <v>951</v>
      </c>
      <c r="B975" s="19">
        <v>88.094862418057616</v>
      </c>
      <c r="C975" s="19">
        <v>70.54150121830601</v>
      </c>
      <c r="E975" s="19">
        <v>67.268223637650394</v>
      </c>
      <c r="F975" s="19">
        <v>80.588235294117652</v>
      </c>
    </row>
    <row r="976" spans="1:6" x14ac:dyDescent="0.3">
      <c r="A976" s="19">
        <v>952</v>
      </c>
      <c r="B976" s="19">
        <v>91.766400802681403</v>
      </c>
      <c r="C976" s="19">
        <v>8.0907420544614581</v>
      </c>
      <c r="E976" s="19">
        <v>67.338995046001415</v>
      </c>
      <c r="F976" s="19">
        <v>80.599999999999994</v>
      </c>
    </row>
    <row r="977" spans="1:6" x14ac:dyDescent="0.3">
      <c r="A977" s="19">
        <v>953</v>
      </c>
      <c r="B977" s="19">
        <v>82.416216383172838</v>
      </c>
      <c r="C977" s="19">
        <v>-57.216216383172835</v>
      </c>
      <c r="E977" s="19">
        <v>67.409766454352436</v>
      </c>
      <c r="F977" s="19">
        <v>80.666666666666671</v>
      </c>
    </row>
    <row r="978" spans="1:6" x14ac:dyDescent="0.3">
      <c r="A978" s="19">
        <v>954</v>
      </c>
      <c r="B978" s="19">
        <v>85.745077851898401</v>
      </c>
      <c r="C978" s="19">
        <v>3.4467029700194018</v>
      </c>
      <c r="E978" s="19">
        <v>67.480537862703471</v>
      </c>
      <c r="F978" s="19">
        <v>81.066666666666663</v>
      </c>
    </row>
    <row r="979" spans="1:6" x14ac:dyDescent="0.3">
      <c r="A979" s="19">
        <v>955</v>
      </c>
      <c r="B979" s="19">
        <v>86.724154754464735</v>
      </c>
      <c r="C979" s="19">
        <v>95.899501159513761</v>
      </c>
      <c r="E979" s="19">
        <v>67.551309271054492</v>
      </c>
      <c r="F979" s="19">
        <v>81.241379310344826</v>
      </c>
    </row>
    <row r="980" spans="1:6" x14ac:dyDescent="0.3">
      <c r="A980" s="19">
        <v>956</v>
      </c>
      <c r="B980" s="19">
        <v>83.003662524712638</v>
      </c>
      <c r="C980" s="19">
        <v>-32.356603701183225</v>
      </c>
      <c r="E980" s="19">
        <v>67.622080679405514</v>
      </c>
      <c r="F980" s="19">
        <v>81.25</v>
      </c>
    </row>
    <row r="981" spans="1:6" x14ac:dyDescent="0.3">
      <c r="A981" s="19">
        <v>957</v>
      </c>
      <c r="B981" s="19">
        <v>82.514124073429471</v>
      </c>
      <c r="C981" s="19">
        <v>-49.228409787715186</v>
      </c>
      <c r="E981" s="19">
        <v>67.692852087756549</v>
      </c>
      <c r="F981" s="19">
        <v>81.268115942028984</v>
      </c>
    </row>
    <row r="982" spans="1:6" x14ac:dyDescent="0.3">
      <c r="A982" s="19">
        <v>958</v>
      </c>
      <c r="B982" s="19">
        <v>83.003662524712638</v>
      </c>
      <c r="C982" s="19">
        <v>-31.180133112947935</v>
      </c>
      <c r="E982" s="19">
        <v>67.76362349610757</v>
      </c>
      <c r="F982" s="19">
        <v>81.632653061224488</v>
      </c>
    </row>
    <row r="983" spans="1:6" x14ac:dyDescent="0.3">
      <c r="A983" s="19">
        <v>959</v>
      </c>
      <c r="B983" s="19">
        <v>90.542554674473479</v>
      </c>
      <c r="C983" s="19">
        <v>23.083176319678572</v>
      </c>
      <c r="E983" s="19">
        <v>67.834394904458605</v>
      </c>
      <c r="F983" s="19">
        <v>81.739130434782609</v>
      </c>
    </row>
    <row r="984" spans="1:6" x14ac:dyDescent="0.3">
      <c r="A984" s="19">
        <v>960</v>
      </c>
      <c r="B984" s="19">
        <v>91.37477004165487</v>
      </c>
      <c r="C984" s="19">
        <v>45.087995915791936</v>
      </c>
      <c r="E984" s="19">
        <v>67.905166312809627</v>
      </c>
      <c r="F984" s="19">
        <v>81.75107284768211</v>
      </c>
    </row>
    <row r="985" spans="1:6" x14ac:dyDescent="0.3">
      <c r="A985" s="19">
        <v>961</v>
      </c>
      <c r="B985" s="19">
        <v>87.55637012164614</v>
      </c>
      <c r="C985" s="19">
        <v>276.79817533289935</v>
      </c>
      <c r="E985" s="19">
        <v>67.975937721160648</v>
      </c>
      <c r="F985" s="19">
        <v>81.84905660377359</v>
      </c>
    </row>
    <row r="986" spans="1:6" x14ac:dyDescent="0.3">
      <c r="A986" s="19">
        <v>962</v>
      </c>
      <c r="B986" s="19">
        <v>83.982739427278986</v>
      </c>
      <c r="C986" s="19">
        <v>-64.739496184035744</v>
      </c>
      <c r="E986" s="19">
        <v>68.046709129511683</v>
      </c>
      <c r="F986" s="19">
        <v>81.892461538461546</v>
      </c>
    </row>
    <row r="987" spans="1:6" x14ac:dyDescent="0.3">
      <c r="A987" s="19">
        <v>963</v>
      </c>
      <c r="B987" s="19">
        <v>82.612031763686105</v>
      </c>
      <c r="C987" s="19">
        <v>-40.723142874797219</v>
      </c>
      <c r="E987" s="19">
        <v>68.117480537862704</v>
      </c>
      <c r="F987" s="19">
        <v>81.954545454545453</v>
      </c>
    </row>
    <row r="988" spans="1:6" x14ac:dyDescent="0.3">
      <c r="A988" s="19">
        <v>964</v>
      </c>
      <c r="B988" s="19">
        <v>83.591108666252438</v>
      </c>
      <c r="C988" s="19">
        <v>-53.280763838666232</v>
      </c>
      <c r="E988" s="19">
        <v>68.188251946213725</v>
      </c>
      <c r="F988" s="19">
        <v>82.086956521739125</v>
      </c>
    </row>
    <row r="989" spans="1:6" x14ac:dyDescent="0.3">
      <c r="A989" s="19">
        <v>965</v>
      </c>
      <c r="B989" s="19">
        <v>82.465170228301147</v>
      </c>
      <c r="C989" s="19">
        <v>-32.798503561634483</v>
      </c>
      <c r="E989" s="19">
        <v>68.259023354564761</v>
      </c>
      <c r="F989" s="19">
        <v>82.41935483870968</v>
      </c>
    </row>
    <row r="990" spans="1:6" x14ac:dyDescent="0.3">
      <c r="A990" s="19">
        <v>966</v>
      </c>
      <c r="B990" s="19">
        <v>83.640062511380762</v>
      </c>
      <c r="C990" s="19">
        <v>-24.440062511380759</v>
      </c>
      <c r="E990" s="19">
        <v>68.329794762915782</v>
      </c>
      <c r="F990" s="19">
        <v>82.516129032258064</v>
      </c>
    </row>
    <row r="991" spans="1:6" x14ac:dyDescent="0.3">
      <c r="A991" s="19">
        <v>967</v>
      </c>
      <c r="B991" s="19">
        <v>86.136708612924934</v>
      </c>
      <c r="C991" s="19">
        <v>-42.161399970949624</v>
      </c>
      <c r="E991" s="19">
        <v>68.400566171266803</v>
      </c>
      <c r="F991" s="19">
        <v>82.540540540540547</v>
      </c>
    </row>
    <row r="992" spans="1:6" x14ac:dyDescent="0.3">
      <c r="A992" s="19">
        <v>968</v>
      </c>
      <c r="B992" s="19">
        <v>82.367262538044514</v>
      </c>
      <c r="C992" s="19">
        <v>-55.867262538044514</v>
      </c>
      <c r="E992" s="19">
        <v>68.471337579617838</v>
      </c>
      <c r="F992" s="19">
        <v>82.583333333333329</v>
      </c>
    </row>
    <row r="993" spans="1:6" x14ac:dyDescent="0.3">
      <c r="A993" s="19">
        <v>969</v>
      </c>
      <c r="B993" s="19">
        <v>82.709939453942738</v>
      </c>
      <c r="C993" s="19">
        <v>1190.01733327333</v>
      </c>
      <c r="E993" s="19">
        <v>68.542108987968859</v>
      </c>
      <c r="F993" s="19">
        <v>82.82</v>
      </c>
    </row>
    <row r="994" spans="1:6" x14ac:dyDescent="0.3">
      <c r="A994" s="19">
        <v>970</v>
      </c>
      <c r="B994" s="19">
        <v>82.856800989327681</v>
      </c>
      <c r="C994" s="19">
        <v>81.143199010672319</v>
      </c>
      <c r="E994" s="19">
        <v>68.612880396319881</v>
      </c>
      <c r="F994" s="19">
        <v>82.963254817987149</v>
      </c>
    </row>
    <row r="995" spans="1:6" x14ac:dyDescent="0.3">
      <c r="A995" s="19">
        <v>971</v>
      </c>
      <c r="B995" s="19">
        <v>82.416216383172838</v>
      </c>
      <c r="C995" s="19">
        <v>-37.216216383172835</v>
      </c>
      <c r="E995" s="19">
        <v>68.683651804670916</v>
      </c>
      <c r="F995" s="19">
        <v>83.333333333333329</v>
      </c>
    </row>
    <row r="996" spans="1:6" x14ac:dyDescent="0.3">
      <c r="A996" s="19">
        <v>972</v>
      </c>
      <c r="B996" s="19">
        <v>84.374370188305519</v>
      </c>
      <c r="C996" s="19">
        <v>69.514518700583366</v>
      </c>
      <c r="E996" s="19">
        <v>68.754423213021937</v>
      </c>
      <c r="F996" s="19">
        <v>83.345930232558146</v>
      </c>
    </row>
    <row r="997" spans="1:6" x14ac:dyDescent="0.3">
      <c r="A997" s="19">
        <v>973</v>
      </c>
      <c r="B997" s="19">
        <v>82.563077918557781</v>
      </c>
      <c r="C997" s="19">
        <v>-31.188077918557781</v>
      </c>
      <c r="E997" s="19">
        <v>68.825194621372972</v>
      </c>
      <c r="F997" s="19">
        <v>83.375</v>
      </c>
    </row>
    <row r="998" spans="1:6" x14ac:dyDescent="0.3">
      <c r="A998" s="19">
        <v>974</v>
      </c>
      <c r="B998" s="19">
        <v>82.318308692916204</v>
      </c>
      <c r="C998" s="19">
        <v>11.015024640417124</v>
      </c>
      <c r="E998" s="19">
        <v>68.895966029723994</v>
      </c>
      <c r="F998" s="19">
        <v>83.75</v>
      </c>
    </row>
    <row r="999" spans="1:6" x14ac:dyDescent="0.3">
      <c r="A999" s="19">
        <v>975</v>
      </c>
      <c r="B999" s="19">
        <v>83.346339440610862</v>
      </c>
      <c r="C999" s="19">
        <v>25.278660559389138</v>
      </c>
      <c r="E999" s="19">
        <v>68.966737438075015</v>
      </c>
      <c r="F999" s="19">
        <v>83.953417721518989</v>
      </c>
    </row>
    <row r="1000" spans="1:6" x14ac:dyDescent="0.3">
      <c r="A1000" s="19">
        <v>976</v>
      </c>
      <c r="B1000" s="19">
        <v>83.052616369840962</v>
      </c>
      <c r="C1000" s="19">
        <v>77.447383630159038</v>
      </c>
      <c r="E1000" s="19">
        <v>69.03750884642605</v>
      </c>
      <c r="F1000" s="19">
        <v>83.967068965517228</v>
      </c>
    </row>
    <row r="1001" spans="1:6" x14ac:dyDescent="0.3">
      <c r="A1001" s="19">
        <v>977</v>
      </c>
      <c r="B1001" s="19">
        <v>82.758893299071048</v>
      </c>
      <c r="C1001" s="19">
        <v>-7.0088932990710475</v>
      </c>
      <c r="E1001" s="19">
        <v>69.108280254777071</v>
      </c>
      <c r="F1001" s="19">
        <v>84.023178807947019</v>
      </c>
    </row>
    <row r="1002" spans="1:6" x14ac:dyDescent="0.3">
      <c r="A1002" s="19">
        <v>978</v>
      </c>
      <c r="B1002" s="19">
        <v>88.192770108314249</v>
      </c>
      <c r="C1002" s="19">
        <v>702.64462826566955</v>
      </c>
      <c r="E1002" s="19">
        <v>69.179051663128092</v>
      </c>
      <c r="F1002" s="19">
        <v>84.142857142857139</v>
      </c>
    </row>
    <row r="1003" spans="1:6" x14ac:dyDescent="0.3">
      <c r="A1003" s="19">
        <v>979</v>
      </c>
      <c r="B1003" s="19">
        <v>86.871016289849692</v>
      </c>
      <c r="C1003" s="19">
        <v>215.06815037681696</v>
      </c>
      <c r="E1003" s="19">
        <v>69.249823071479128</v>
      </c>
      <c r="F1003" s="19">
        <v>84.285714285714292</v>
      </c>
    </row>
    <row r="1004" spans="1:6" x14ac:dyDescent="0.3">
      <c r="A1004" s="19">
        <v>980</v>
      </c>
      <c r="B1004" s="19">
        <v>83.689016356509086</v>
      </c>
      <c r="C1004" s="19">
        <v>-35.753532485541342</v>
      </c>
      <c r="E1004" s="19">
        <v>69.320594479830149</v>
      </c>
      <c r="F1004" s="19">
        <v>84.944444444444443</v>
      </c>
    </row>
    <row r="1005" spans="1:6" x14ac:dyDescent="0.3">
      <c r="A1005" s="19">
        <v>981</v>
      </c>
      <c r="B1005" s="19">
        <v>82.367262538044514</v>
      </c>
      <c r="C1005" s="19">
        <v>-79.617262538044514</v>
      </c>
      <c r="E1005" s="19">
        <v>69.39136588818117</v>
      </c>
      <c r="F1005" s="19">
        <v>84.99677419354839</v>
      </c>
    </row>
    <row r="1006" spans="1:6" x14ac:dyDescent="0.3">
      <c r="A1006" s="19">
        <v>982</v>
      </c>
      <c r="B1006" s="19">
        <v>82.318308692916204</v>
      </c>
      <c r="C1006" s="19">
        <v>-81.318308692916204</v>
      </c>
      <c r="E1006" s="19">
        <v>69.462137296532205</v>
      </c>
      <c r="F1006" s="19">
        <v>85.054347826086953</v>
      </c>
    </row>
    <row r="1007" spans="1:6" x14ac:dyDescent="0.3">
      <c r="A1007" s="19">
        <v>983</v>
      </c>
      <c r="B1007" s="19">
        <v>90.934185435500012</v>
      </c>
      <c r="C1007" s="19">
        <v>80.859110653885466</v>
      </c>
      <c r="E1007" s="19">
        <v>69.532908704883226</v>
      </c>
      <c r="F1007" s="19">
        <v>85.337785234899329</v>
      </c>
    </row>
    <row r="1008" spans="1:6" x14ac:dyDescent="0.3">
      <c r="A1008" s="19">
        <v>984</v>
      </c>
      <c r="B1008" s="19">
        <v>82.318308692916204</v>
      </c>
      <c r="C1008" s="19">
        <v>-46.984975359582869</v>
      </c>
      <c r="E1008" s="19">
        <v>69.603680113234248</v>
      </c>
      <c r="F1008" s="19">
        <v>85.444444444444443</v>
      </c>
    </row>
    <row r="1009" spans="1:6" x14ac:dyDescent="0.3">
      <c r="A1009" s="19">
        <v>985</v>
      </c>
      <c r="B1009" s="19">
        <v>83.297385595482538</v>
      </c>
      <c r="C1009" s="19">
        <v>-1.2104290737434127</v>
      </c>
      <c r="E1009" s="19">
        <v>69.674451521585283</v>
      </c>
      <c r="F1009" s="19">
        <v>85.5</v>
      </c>
    </row>
    <row r="1010" spans="1:6" x14ac:dyDescent="0.3">
      <c r="A1010" s="19">
        <v>986</v>
      </c>
      <c r="B1010" s="19">
        <v>83.297385595482538</v>
      </c>
      <c r="C1010" s="19">
        <v>27.572179621908759</v>
      </c>
      <c r="E1010" s="19">
        <v>69.745222929936304</v>
      </c>
      <c r="F1010" s="19">
        <v>85.957446808510639</v>
      </c>
    </row>
    <row r="1011" spans="1:6" x14ac:dyDescent="0.3">
      <c r="A1011" s="19">
        <v>987</v>
      </c>
      <c r="B1011" s="19">
        <v>84.178554807792253</v>
      </c>
      <c r="C1011" s="19">
        <v>77.040957387329698</v>
      </c>
      <c r="E1011" s="19">
        <v>69.815994338287325</v>
      </c>
      <c r="F1011" s="19">
        <v>86.138613861386133</v>
      </c>
    </row>
    <row r="1012" spans="1:6" x14ac:dyDescent="0.3">
      <c r="A1012" s="19">
        <v>988</v>
      </c>
      <c r="B1012" s="19">
        <v>82.171447157531247</v>
      </c>
      <c r="C1012" s="19">
        <v>-82.171447157531247</v>
      </c>
      <c r="E1012" s="19">
        <v>69.88676574663836</v>
      </c>
      <c r="F1012" s="19">
        <v>86.163714285714292</v>
      </c>
    </row>
    <row r="1013" spans="1:6" x14ac:dyDescent="0.3">
      <c r="A1013" s="19">
        <v>989</v>
      </c>
      <c r="B1013" s="19">
        <v>83.737970201637395</v>
      </c>
      <c r="C1013" s="19">
        <v>-31.331720201637395</v>
      </c>
      <c r="E1013" s="19">
        <v>69.957537154989382</v>
      </c>
      <c r="F1013" s="19">
        <v>86.554621848739501</v>
      </c>
    </row>
    <row r="1014" spans="1:6" x14ac:dyDescent="0.3">
      <c r="A1014" s="19">
        <v>990</v>
      </c>
      <c r="B1014" s="19">
        <v>82.269354847787881</v>
      </c>
      <c r="C1014" s="19">
        <v>-69.269354847787881</v>
      </c>
      <c r="E1014" s="19">
        <v>70.028308563340417</v>
      </c>
      <c r="F1014" s="19">
        <v>86.666666666666671</v>
      </c>
    </row>
    <row r="1015" spans="1:6" x14ac:dyDescent="0.3">
      <c r="A1015" s="19">
        <v>991</v>
      </c>
      <c r="B1015" s="19">
        <v>82.514124073429471</v>
      </c>
      <c r="C1015" s="19">
        <v>-52.228409787715186</v>
      </c>
      <c r="E1015" s="19">
        <v>70.099079971691438</v>
      </c>
      <c r="F1015" s="19">
        <v>86.666666666666671</v>
      </c>
    </row>
    <row r="1016" spans="1:6" x14ac:dyDescent="0.3">
      <c r="A1016" s="19">
        <v>992</v>
      </c>
      <c r="B1016" s="19">
        <v>82.367262538044514</v>
      </c>
      <c r="C1016" s="19">
        <v>34.382737461955486</v>
      </c>
      <c r="E1016" s="19">
        <v>70.169851380042459</v>
      </c>
      <c r="F1016" s="19">
        <v>86.84882352941176</v>
      </c>
    </row>
    <row r="1017" spans="1:6" x14ac:dyDescent="0.3">
      <c r="A1017" s="19">
        <v>993</v>
      </c>
      <c r="B1017" s="19">
        <v>91.766400802681403</v>
      </c>
      <c r="C1017" s="19">
        <v>-2.1694620271711926</v>
      </c>
      <c r="E1017" s="19">
        <v>70.240622788393495</v>
      </c>
      <c r="F1017" s="19">
        <v>86.944444444444443</v>
      </c>
    </row>
    <row r="1018" spans="1:6" x14ac:dyDescent="0.3">
      <c r="A1018" s="19">
        <v>994</v>
      </c>
      <c r="B1018" s="19">
        <v>82.709939453942738</v>
      </c>
      <c r="C1018" s="19">
        <v>341.74460600060269</v>
      </c>
      <c r="E1018" s="19">
        <v>70.311394196744516</v>
      </c>
      <c r="F1018" s="19">
        <v>87</v>
      </c>
    </row>
    <row r="1019" spans="1:6" x14ac:dyDescent="0.3">
      <c r="A1019" s="19">
        <v>995</v>
      </c>
      <c r="B1019" s="19">
        <v>82.612031763686105</v>
      </c>
      <c r="C1019" s="19">
        <v>-1.9453650970194332</v>
      </c>
      <c r="E1019" s="19">
        <v>70.382165605095537</v>
      </c>
      <c r="F1019" s="19">
        <v>87.142857142857139</v>
      </c>
    </row>
    <row r="1020" spans="1:6" x14ac:dyDescent="0.3">
      <c r="A1020" s="19">
        <v>996</v>
      </c>
      <c r="B1020" s="19">
        <v>82.416216383172838</v>
      </c>
      <c r="C1020" s="19">
        <v>-69.416216383172838</v>
      </c>
      <c r="E1020" s="19">
        <v>70.452937013446572</v>
      </c>
      <c r="F1020" s="19">
        <v>87.308333333333337</v>
      </c>
    </row>
    <row r="1021" spans="1:6" x14ac:dyDescent="0.3">
      <c r="A1021" s="19">
        <v>997</v>
      </c>
      <c r="B1021" s="19">
        <v>82.563077918557781</v>
      </c>
      <c r="C1021" s="19">
        <v>-74.438077918557781</v>
      </c>
      <c r="E1021" s="19">
        <v>70.523708421797593</v>
      </c>
      <c r="F1021" s="19">
        <v>87.685606557377056</v>
      </c>
    </row>
    <row r="1022" spans="1:6" x14ac:dyDescent="0.3">
      <c r="A1022" s="19">
        <v>998</v>
      </c>
      <c r="B1022" s="19">
        <v>93.381877691915875</v>
      </c>
      <c r="C1022" s="19">
        <v>60.046069906337394</v>
      </c>
      <c r="E1022" s="19">
        <v>70.594479830148614</v>
      </c>
      <c r="F1022" s="19">
        <v>88.191780821917803</v>
      </c>
    </row>
    <row r="1023" spans="1:6" x14ac:dyDescent="0.3">
      <c r="A1023" s="19">
        <v>999</v>
      </c>
      <c r="B1023" s="19">
        <v>84.129600962663929</v>
      </c>
      <c r="C1023" s="19">
        <v>207.94539903733607</v>
      </c>
      <c r="E1023" s="19">
        <v>70.66525123849965</v>
      </c>
      <c r="F1023" s="19">
        <v>88.325937499999995</v>
      </c>
    </row>
    <row r="1024" spans="1:6" x14ac:dyDescent="0.3">
      <c r="A1024" s="19">
        <v>1000</v>
      </c>
      <c r="B1024" s="19">
        <v>82.465170228301147</v>
      </c>
      <c r="C1024" s="19">
        <v>3221.5348297716987</v>
      </c>
      <c r="E1024" s="19">
        <v>70.736022646850671</v>
      </c>
      <c r="F1024" s="19">
        <v>88.571428571428569</v>
      </c>
    </row>
    <row r="1025" spans="1:6" x14ac:dyDescent="0.3">
      <c r="A1025" s="19">
        <v>1001</v>
      </c>
      <c r="B1025" s="19">
        <v>82.367262538044514</v>
      </c>
      <c r="C1025" s="19">
        <v>1217.6327374619555</v>
      </c>
      <c r="E1025" s="19">
        <v>70.806794055201692</v>
      </c>
      <c r="F1025" s="19">
        <v>88.714285714285708</v>
      </c>
    </row>
    <row r="1026" spans="1:6" x14ac:dyDescent="0.3">
      <c r="A1026" s="19">
        <v>1002</v>
      </c>
      <c r="B1026" s="19">
        <v>83.248431750354229</v>
      </c>
      <c r="C1026" s="19">
        <v>51.297022795100304</v>
      </c>
      <c r="E1026" s="19">
        <v>70.877565463552727</v>
      </c>
      <c r="F1026" s="19">
        <v>88.732394366197184</v>
      </c>
    </row>
    <row r="1027" spans="1:6" x14ac:dyDescent="0.3">
      <c r="A1027" s="19">
        <v>1003</v>
      </c>
      <c r="B1027" s="19">
        <v>82.905754834456005</v>
      </c>
      <c r="C1027" s="19">
        <v>131.16091183221067</v>
      </c>
      <c r="E1027" s="19">
        <v>70.948336871903749</v>
      </c>
      <c r="F1027" s="19">
        <v>88.8</v>
      </c>
    </row>
    <row r="1028" spans="1:6" x14ac:dyDescent="0.3">
      <c r="A1028" s="19">
        <v>1004</v>
      </c>
      <c r="B1028" s="19">
        <v>86.822062444721382</v>
      </c>
      <c r="C1028" s="19">
        <v>129.51477966054176</v>
      </c>
      <c r="E1028" s="19">
        <v>71.019108280254784</v>
      </c>
      <c r="F1028" s="19">
        <v>88.845070422535215</v>
      </c>
    </row>
    <row r="1029" spans="1:6" x14ac:dyDescent="0.3">
      <c r="A1029" s="19">
        <v>1005</v>
      </c>
      <c r="B1029" s="19">
        <v>90.053016223190312</v>
      </c>
      <c r="C1029" s="19">
        <v>842.25754278302088</v>
      </c>
      <c r="E1029" s="19">
        <v>71.089879688605805</v>
      </c>
      <c r="F1029" s="19">
        <v>89.191780821917803</v>
      </c>
    </row>
    <row r="1030" spans="1:6" x14ac:dyDescent="0.3">
      <c r="A1030" s="19">
        <v>1006</v>
      </c>
      <c r="B1030" s="19">
        <v>82.563077918557781</v>
      </c>
      <c r="C1030" s="19">
        <v>-53.313077918557781</v>
      </c>
      <c r="E1030" s="19">
        <v>71.160651096956826</v>
      </c>
      <c r="F1030" s="19">
        <v>89.242424242424249</v>
      </c>
    </row>
    <row r="1031" spans="1:6" x14ac:dyDescent="0.3">
      <c r="A1031" s="19">
        <v>1007</v>
      </c>
      <c r="B1031" s="19">
        <v>85.891939387283344</v>
      </c>
      <c r="C1031" s="19">
        <v>89.055429033769286</v>
      </c>
      <c r="E1031" s="19">
        <v>71.231422505307862</v>
      </c>
      <c r="F1031" s="19">
        <v>89.38643312101911</v>
      </c>
    </row>
    <row r="1032" spans="1:6" x14ac:dyDescent="0.3">
      <c r="A1032" s="19">
        <v>1008</v>
      </c>
      <c r="B1032" s="19">
        <v>82.220401002659571</v>
      </c>
      <c r="C1032" s="19">
        <v>167.77959899734043</v>
      </c>
      <c r="E1032" s="19">
        <v>71.302193913658883</v>
      </c>
      <c r="F1032" s="19">
        <v>89.419999999999987</v>
      </c>
    </row>
    <row r="1033" spans="1:6" x14ac:dyDescent="0.3">
      <c r="A1033" s="19">
        <v>1009</v>
      </c>
      <c r="B1033" s="19">
        <v>87.115785515491282</v>
      </c>
      <c r="C1033" s="19">
        <v>-22.115785515491282</v>
      </c>
      <c r="E1033" s="19">
        <v>71.372965322009904</v>
      </c>
      <c r="F1033" s="19">
        <v>89.59693877551021</v>
      </c>
    </row>
    <row r="1034" spans="1:6" x14ac:dyDescent="0.3">
      <c r="A1034" s="19">
        <v>1010</v>
      </c>
      <c r="B1034" s="19">
        <v>82.367262538044514</v>
      </c>
      <c r="C1034" s="19">
        <v>-27.367262538044514</v>
      </c>
      <c r="E1034" s="19">
        <v>71.443736730360939</v>
      </c>
      <c r="F1034" s="19">
        <v>89.648648648648646</v>
      </c>
    </row>
    <row r="1035" spans="1:6" x14ac:dyDescent="0.3">
      <c r="A1035" s="19">
        <v>1011</v>
      </c>
      <c r="B1035" s="19">
        <v>82.220401002659571</v>
      </c>
      <c r="C1035" s="19">
        <v>-7.2204010026595711</v>
      </c>
      <c r="E1035" s="19">
        <v>71.51450813871196</v>
      </c>
      <c r="F1035" s="19">
        <v>89.887640449438209</v>
      </c>
    </row>
    <row r="1036" spans="1:6" x14ac:dyDescent="0.3">
      <c r="A1036" s="19">
        <v>1012</v>
      </c>
      <c r="B1036" s="19">
        <v>120.11067713197704</v>
      </c>
      <c r="C1036" s="19">
        <v>1269.2455164164101</v>
      </c>
      <c r="E1036" s="19">
        <v>71.585279547062981</v>
      </c>
      <c r="F1036" s="19">
        <v>89.957983193277315</v>
      </c>
    </row>
    <row r="1037" spans="1:6" x14ac:dyDescent="0.3">
      <c r="A1037" s="19">
        <v>1013</v>
      </c>
      <c r="B1037" s="19">
        <v>86.577293219079792</v>
      </c>
      <c r="C1037" s="19">
        <v>9.3338178920313197</v>
      </c>
      <c r="E1037" s="19">
        <v>71.656050955414017</v>
      </c>
      <c r="F1037" s="19">
        <v>90</v>
      </c>
    </row>
    <row r="1038" spans="1:6" x14ac:dyDescent="0.3">
      <c r="A1038" s="19">
        <v>1014</v>
      </c>
      <c r="B1038" s="19">
        <v>82.954708679584328</v>
      </c>
      <c r="C1038" s="19">
        <v>108.29529132041567</v>
      </c>
      <c r="E1038" s="19">
        <v>71.726822363765038</v>
      </c>
      <c r="F1038" s="19">
        <v>90.384615384615387</v>
      </c>
    </row>
    <row r="1039" spans="1:6" x14ac:dyDescent="0.3">
      <c r="A1039" s="19">
        <v>1015</v>
      </c>
      <c r="B1039" s="19">
        <v>82.465170228301147</v>
      </c>
      <c r="C1039" s="19">
        <v>-42.465170228301147</v>
      </c>
      <c r="E1039" s="19">
        <v>71.797593772116059</v>
      </c>
      <c r="F1039" s="19">
        <v>90.579148936170213</v>
      </c>
    </row>
    <row r="1040" spans="1:6" x14ac:dyDescent="0.3">
      <c r="A1040" s="19">
        <v>1016</v>
      </c>
      <c r="B1040" s="19">
        <v>84.031693272407296</v>
      </c>
      <c r="C1040" s="19">
        <v>-9.2422195881967752</v>
      </c>
      <c r="E1040" s="19">
        <v>71.868365180467094</v>
      </c>
      <c r="F1040" s="19">
        <v>90.616279069767444</v>
      </c>
    </row>
    <row r="1041" spans="1:6" x14ac:dyDescent="0.3">
      <c r="A1041" s="19">
        <v>1017</v>
      </c>
      <c r="B1041" s="19">
        <v>99.550062178083834</v>
      </c>
      <c r="C1041" s="19">
        <v>61.568247681071085</v>
      </c>
      <c r="E1041" s="19">
        <v>71.939136588818116</v>
      </c>
      <c r="F1041" s="19">
        <v>90.616504854368927</v>
      </c>
    </row>
    <row r="1042" spans="1:6" x14ac:dyDescent="0.3">
      <c r="A1042" s="19">
        <v>1018</v>
      </c>
      <c r="B1042" s="19">
        <v>82.514124073429471</v>
      </c>
      <c r="C1042" s="19">
        <v>6.200161640856237</v>
      </c>
      <c r="E1042" s="19">
        <v>72.009907997169151</v>
      </c>
      <c r="F1042" s="19">
        <v>90.857142857142861</v>
      </c>
    </row>
    <row r="1043" spans="1:6" x14ac:dyDescent="0.3">
      <c r="A1043" s="19">
        <v>1019</v>
      </c>
      <c r="B1043" s="19">
        <v>101.75298520885811</v>
      </c>
      <c r="C1043" s="19">
        <v>-48.502985208858107</v>
      </c>
      <c r="E1043" s="19">
        <v>72.080679405520172</v>
      </c>
      <c r="F1043" s="19">
        <v>91.189655172413794</v>
      </c>
    </row>
    <row r="1044" spans="1:6" x14ac:dyDescent="0.3">
      <c r="A1044" s="19">
        <v>1020</v>
      </c>
      <c r="B1044" s="19">
        <v>83.640062511380762</v>
      </c>
      <c r="C1044" s="19">
        <v>22.559937488619241</v>
      </c>
      <c r="E1044" s="19">
        <v>72.151450813871193</v>
      </c>
      <c r="F1044" s="19">
        <v>91.230769230769226</v>
      </c>
    </row>
    <row r="1045" spans="1:6" x14ac:dyDescent="0.3">
      <c r="A1045" s="19">
        <v>1021</v>
      </c>
      <c r="B1045" s="19">
        <v>105.57138512886684</v>
      </c>
      <c r="C1045" s="19">
        <v>-83.491657095394032</v>
      </c>
      <c r="E1045" s="19">
        <v>72.222222222222229</v>
      </c>
      <c r="F1045" s="19">
        <v>91.428571428571431</v>
      </c>
    </row>
    <row r="1046" spans="1:6" x14ac:dyDescent="0.3">
      <c r="A1046" s="19">
        <v>1022</v>
      </c>
      <c r="B1046" s="19">
        <v>85.794031697026711</v>
      </c>
      <c r="C1046" s="19">
        <v>-54.739977642972661</v>
      </c>
      <c r="E1046" s="19">
        <v>72.29299363057325</v>
      </c>
      <c r="F1046" s="19">
        <v>91.480769230769226</v>
      </c>
    </row>
    <row r="1047" spans="1:6" x14ac:dyDescent="0.3">
      <c r="A1047" s="19">
        <v>1023</v>
      </c>
      <c r="B1047" s="19">
        <v>88.584400869340797</v>
      </c>
      <c r="C1047" s="19">
        <v>-52.37829399911179</v>
      </c>
      <c r="E1047" s="19">
        <v>72.363765038924271</v>
      </c>
      <c r="F1047" s="19">
        <v>91.818181818181813</v>
      </c>
    </row>
    <row r="1048" spans="1:6" x14ac:dyDescent="0.3">
      <c r="A1048" s="19">
        <v>1024</v>
      </c>
      <c r="B1048" s="19">
        <v>85.157631710358586</v>
      </c>
      <c r="C1048" s="19">
        <v>303.81859779783809</v>
      </c>
      <c r="E1048" s="19">
        <v>72.434536447275306</v>
      </c>
      <c r="F1048" s="19">
        <v>91.840540540540545</v>
      </c>
    </row>
    <row r="1049" spans="1:6" x14ac:dyDescent="0.3">
      <c r="A1049" s="19">
        <v>1025</v>
      </c>
      <c r="B1049" s="19">
        <v>134.60101528995892</v>
      </c>
      <c r="C1049" s="19">
        <v>-62.752443861387491</v>
      </c>
      <c r="E1049" s="19">
        <v>72.505307855626327</v>
      </c>
      <c r="F1049" s="19">
        <v>91.882882882882882</v>
      </c>
    </row>
    <row r="1050" spans="1:6" x14ac:dyDescent="0.3">
      <c r="A1050" s="19">
        <v>1026</v>
      </c>
      <c r="B1050" s="19">
        <v>88.14381626318594</v>
      </c>
      <c r="C1050" s="19">
        <v>-30.762012984497417</v>
      </c>
      <c r="E1050" s="19">
        <v>72.576079263977348</v>
      </c>
      <c r="F1050" s="19">
        <v>92.037815126050418</v>
      </c>
    </row>
    <row r="1051" spans="1:6" x14ac:dyDescent="0.3">
      <c r="A1051" s="19">
        <v>1027</v>
      </c>
      <c r="B1051" s="19">
        <v>87.605323966774449</v>
      </c>
      <c r="C1051" s="19">
        <v>-17.938657300107778</v>
      </c>
      <c r="E1051" s="19">
        <v>72.646850672328384</v>
      </c>
      <c r="F1051" s="19">
        <v>92.102272727272734</v>
      </c>
    </row>
    <row r="1052" spans="1:6" x14ac:dyDescent="0.3">
      <c r="A1052" s="19">
        <v>1028</v>
      </c>
      <c r="B1052" s="19">
        <v>94.654677665252123</v>
      </c>
      <c r="C1052" s="19">
        <v>-48.66644237113448</v>
      </c>
      <c r="E1052" s="19">
        <v>72.717622080679405</v>
      </c>
      <c r="F1052" s="19">
        <v>92.251735588972423</v>
      </c>
    </row>
    <row r="1053" spans="1:6" x14ac:dyDescent="0.3">
      <c r="A1053" s="19">
        <v>1029</v>
      </c>
      <c r="B1053" s="19">
        <v>89.073939320623964</v>
      </c>
      <c r="C1053" s="19">
        <v>-9.8115279731062373</v>
      </c>
      <c r="E1053" s="19">
        <v>72.788393489030426</v>
      </c>
      <c r="F1053" s="19">
        <v>92.318181818181813</v>
      </c>
    </row>
    <row r="1054" spans="1:6" x14ac:dyDescent="0.3">
      <c r="A1054" s="19">
        <v>1030</v>
      </c>
      <c r="B1054" s="19">
        <v>89.955108532933679</v>
      </c>
      <c r="C1054" s="19">
        <v>-46.923661992053177</v>
      </c>
      <c r="E1054" s="19">
        <v>72.859164897381461</v>
      </c>
      <c r="F1054" s="19">
        <v>92.547820512820508</v>
      </c>
    </row>
    <row r="1055" spans="1:6" x14ac:dyDescent="0.3">
      <c r="A1055" s="19">
        <v>1031</v>
      </c>
      <c r="B1055" s="19">
        <v>87.017877825234649</v>
      </c>
      <c r="C1055" s="19">
        <v>21.466970659613835</v>
      </c>
      <c r="E1055" s="19">
        <v>72.929936305732483</v>
      </c>
      <c r="F1055" s="19">
        <v>93.018518518518519</v>
      </c>
    </row>
    <row r="1056" spans="1:6" x14ac:dyDescent="0.3">
      <c r="A1056" s="19">
        <v>1032</v>
      </c>
      <c r="B1056" s="19">
        <v>86.871016289849692</v>
      </c>
      <c r="C1056" s="19">
        <v>-25.841432956516357</v>
      </c>
      <c r="E1056" s="19">
        <v>73.000707714083504</v>
      </c>
      <c r="F1056" s="19">
        <v>93.25</v>
      </c>
    </row>
    <row r="1057" spans="1:6" x14ac:dyDescent="0.3">
      <c r="A1057" s="19">
        <v>1033</v>
      </c>
      <c r="B1057" s="19">
        <v>83.493200975995805</v>
      </c>
      <c r="C1057" s="19">
        <v>-32.90060838340321</v>
      </c>
      <c r="E1057" s="19">
        <v>73.071479122434539</v>
      </c>
      <c r="F1057" s="19">
        <v>93.264122807017543</v>
      </c>
    </row>
    <row r="1058" spans="1:6" x14ac:dyDescent="0.3">
      <c r="A1058" s="19">
        <v>1034</v>
      </c>
      <c r="B1058" s="19">
        <v>90.297785448831888</v>
      </c>
      <c r="C1058" s="19">
        <v>-51.140616774133093</v>
      </c>
      <c r="E1058" s="19">
        <v>73.14225053078556</v>
      </c>
      <c r="F1058" s="19">
        <v>93.333333333333329</v>
      </c>
    </row>
    <row r="1059" spans="1:6" x14ac:dyDescent="0.3">
      <c r="A1059" s="19">
        <v>1035</v>
      </c>
      <c r="B1059" s="19">
        <v>85.891939387283344</v>
      </c>
      <c r="C1059" s="19">
        <v>-20.734044650441234</v>
      </c>
      <c r="E1059" s="19">
        <v>73.213021939136596</v>
      </c>
      <c r="F1059" s="19">
        <v>93.40425531914893</v>
      </c>
    </row>
    <row r="1060" spans="1:6" x14ac:dyDescent="0.3">
      <c r="A1060" s="19">
        <v>1036</v>
      </c>
      <c r="B1060" s="19">
        <v>92.50070847960616</v>
      </c>
      <c r="C1060" s="19">
        <v>-68.537580517520851</v>
      </c>
      <c r="E1060" s="19">
        <v>73.283793347487617</v>
      </c>
      <c r="F1060" s="19">
        <v>93.428571428571431</v>
      </c>
    </row>
    <row r="1061" spans="1:6" x14ac:dyDescent="0.3">
      <c r="A1061" s="19">
        <v>1037</v>
      </c>
      <c r="B1061" s="19">
        <v>83.199477905225905</v>
      </c>
      <c r="C1061" s="19">
        <v>-34.580430286178284</v>
      </c>
      <c r="E1061" s="19">
        <v>73.354564755838638</v>
      </c>
      <c r="F1061" s="19">
        <v>93.90425531914893</v>
      </c>
    </row>
    <row r="1062" spans="1:6" x14ac:dyDescent="0.3">
      <c r="A1062" s="19">
        <v>1038</v>
      </c>
      <c r="B1062" s="19">
        <v>85.157631710358586</v>
      </c>
      <c r="C1062" s="19">
        <v>-49.419926792325796</v>
      </c>
      <c r="E1062" s="19">
        <v>73.425336164189673</v>
      </c>
      <c r="F1062" s="19">
        <v>94.489361702127653</v>
      </c>
    </row>
    <row r="1063" spans="1:6" x14ac:dyDescent="0.3">
      <c r="A1063" s="19">
        <v>1039</v>
      </c>
      <c r="B1063" s="19">
        <v>83.640062511380762</v>
      </c>
      <c r="C1063" s="19">
        <v>-62.273395844714095</v>
      </c>
      <c r="E1063" s="19">
        <v>73.496107572540694</v>
      </c>
      <c r="F1063" s="19">
        <v>94.506172839506178</v>
      </c>
    </row>
    <row r="1064" spans="1:6" x14ac:dyDescent="0.3">
      <c r="A1064" s="19">
        <v>1040</v>
      </c>
      <c r="B1064" s="19">
        <v>82.220401002659571</v>
      </c>
      <c r="C1064" s="19">
        <v>167.77959899734043</v>
      </c>
      <c r="E1064" s="19">
        <v>73.566878980891715</v>
      </c>
      <c r="F1064" s="19">
        <v>95.225806451612897</v>
      </c>
    </row>
    <row r="1065" spans="1:6" x14ac:dyDescent="0.3">
      <c r="A1065" s="19">
        <v>1041</v>
      </c>
      <c r="B1065" s="19">
        <v>82.171447157531247</v>
      </c>
      <c r="C1065" s="19">
        <v>-82.171447157531247</v>
      </c>
      <c r="E1065" s="19">
        <v>73.637650389242751</v>
      </c>
      <c r="F1065" s="19">
        <v>95.699367088607602</v>
      </c>
    </row>
    <row r="1066" spans="1:6" x14ac:dyDescent="0.3">
      <c r="A1066" s="19">
        <v>1042</v>
      </c>
      <c r="B1066" s="19">
        <v>82.220401002659571</v>
      </c>
      <c r="C1066" s="19">
        <v>-72.220401002659571</v>
      </c>
      <c r="E1066" s="19">
        <v>73.708421797593772</v>
      </c>
      <c r="F1066" s="19">
        <v>95.775862068965523</v>
      </c>
    </row>
    <row r="1067" spans="1:6" x14ac:dyDescent="0.3">
      <c r="A1067" s="19">
        <v>1043</v>
      </c>
      <c r="B1067" s="19">
        <v>96.465969934999848</v>
      </c>
      <c r="C1067" s="19">
        <v>-67.229668565136834</v>
      </c>
      <c r="E1067" s="19">
        <v>73.779193205944793</v>
      </c>
      <c r="F1067" s="19">
        <v>95.830623306233065</v>
      </c>
    </row>
    <row r="1068" spans="1:6" x14ac:dyDescent="0.3">
      <c r="A1068" s="19">
        <v>1044</v>
      </c>
      <c r="B1068" s="19">
        <v>82.269354847787881</v>
      </c>
      <c r="C1068" s="19">
        <v>-79.269354847787881</v>
      </c>
      <c r="E1068" s="19">
        <v>73.849964614295828</v>
      </c>
      <c r="F1068" s="19">
        <v>95.911111111111111</v>
      </c>
    </row>
    <row r="1069" spans="1:6" x14ac:dyDescent="0.3">
      <c r="A1069" s="19">
        <v>1045</v>
      </c>
      <c r="B1069" s="19">
        <v>82.563077918557781</v>
      </c>
      <c r="C1069" s="19">
        <v>-49.313077918557781</v>
      </c>
      <c r="E1069" s="19">
        <v>73.92073602264685</v>
      </c>
      <c r="F1069" s="19">
        <v>95.931818181818187</v>
      </c>
    </row>
    <row r="1070" spans="1:6" x14ac:dyDescent="0.3">
      <c r="A1070" s="19">
        <v>1046</v>
      </c>
      <c r="B1070" s="19">
        <v>82.171447157531247</v>
      </c>
      <c r="C1070" s="19">
        <v>-82.171447157531247</v>
      </c>
      <c r="E1070" s="19">
        <v>73.991507430997871</v>
      </c>
      <c r="F1070" s="19">
        <v>95.963636363636368</v>
      </c>
    </row>
    <row r="1071" spans="1:6" x14ac:dyDescent="0.3">
      <c r="A1071" s="19">
        <v>1047</v>
      </c>
      <c r="B1071" s="19">
        <v>82.220401002659571</v>
      </c>
      <c r="C1071" s="19">
        <v>-81.220401002659571</v>
      </c>
      <c r="E1071" s="19">
        <v>74.062278839348906</v>
      </c>
      <c r="F1071" s="19">
        <v>96.08</v>
      </c>
    </row>
    <row r="1072" spans="1:6" x14ac:dyDescent="0.3">
      <c r="A1072" s="19">
        <v>1048</v>
      </c>
      <c r="B1072" s="19">
        <v>82.367262538044514</v>
      </c>
      <c r="C1072" s="19">
        <v>-29.367262538044514</v>
      </c>
      <c r="E1072" s="19">
        <v>74.133050247699927</v>
      </c>
      <c r="F1072" s="19">
        <v>96.708333333333329</v>
      </c>
    </row>
    <row r="1073" spans="1:6" x14ac:dyDescent="0.3">
      <c r="A1073" s="19">
        <v>1049</v>
      </c>
      <c r="B1073" s="19">
        <v>82.171447157531247</v>
      </c>
      <c r="C1073" s="19">
        <v>-82.171447157531247</v>
      </c>
      <c r="E1073" s="19">
        <v>74.203821656050962</v>
      </c>
      <c r="F1073" s="19">
        <v>97.333333333333329</v>
      </c>
    </row>
    <row r="1074" spans="1:6" x14ac:dyDescent="0.3">
      <c r="A1074" s="19">
        <v>1050</v>
      </c>
      <c r="B1074" s="19">
        <v>82.171447157531247</v>
      </c>
      <c r="C1074" s="19">
        <v>-82.171447157531247</v>
      </c>
      <c r="E1074" s="19">
        <v>74.274593064401984</v>
      </c>
      <c r="F1074" s="19">
        <v>97.356164383561648</v>
      </c>
    </row>
    <row r="1075" spans="1:6" x14ac:dyDescent="0.3">
      <c r="A1075" s="19">
        <v>1051</v>
      </c>
      <c r="B1075" s="19">
        <v>82.171447157531247</v>
      </c>
      <c r="C1075" s="19">
        <v>-82.171447157531247</v>
      </c>
      <c r="E1075" s="19">
        <v>74.345364472753005</v>
      </c>
      <c r="F1075" s="19">
        <v>97.63636363636364</v>
      </c>
    </row>
    <row r="1076" spans="1:6" x14ac:dyDescent="0.3">
      <c r="A1076" s="19">
        <v>1052</v>
      </c>
      <c r="B1076" s="19">
        <v>82.171447157531247</v>
      </c>
      <c r="C1076" s="19">
        <v>-82.171447157531247</v>
      </c>
      <c r="E1076" s="19">
        <v>74.41613588110404</v>
      </c>
      <c r="F1076" s="19">
        <v>97.816867469879512</v>
      </c>
    </row>
    <row r="1077" spans="1:6" x14ac:dyDescent="0.3">
      <c r="A1077" s="19">
        <v>1053</v>
      </c>
      <c r="B1077" s="19">
        <v>82.220401002659571</v>
      </c>
      <c r="C1077" s="19">
        <v>-67.220401002659571</v>
      </c>
      <c r="E1077" s="19">
        <v>74.486907289455061</v>
      </c>
      <c r="F1077" s="19">
        <v>97.904838709677421</v>
      </c>
    </row>
    <row r="1078" spans="1:6" x14ac:dyDescent="0.3">
      <c r="A1078" s="19">
        <v>1054</v>
      </c>
      <c r="B1078" s="19">
        <v>82.171447157531247</v>
      </c>
      <c r="C1078" s="19">
        <v>-82.171447157531247</v>
      </c>
      <c r="E1078" s="19">
        <v>74.557678697806082</v>
      </c>
      <c r="F1078" s="19">
        <v>97.993896103896105</v>
      </c>
    </row>
    <row r="1079" spans="1:6" x14ac:dyDescent="0.3">
      <c r="A1079" s="19">
        <v>1055</v>
      </c>
      <c r="B1079" s="19">
        <v>82.171447157531247</v>
      </c>
      <c r="C1079" s="19">
        <v>-82.171447157531247</v>
      </c>
      <c r="E1079" s="19">
        <v>74.628450106157118</v>
      </c>
      <c r="F1079" s="19">
        <v>98.030831024930734</v>
      </c>
    </row>
    <row r="1080" spans="1:6" x14ac:dyDescent="0.3">
      <c r="A1080" s="19">
        <v>1056</v>
      </c>
      <c r="B1080" s="19">
        <v>82.171447157531247</v>
      </c>
      <c r="C1080" s="19">
        <v>-82.171447157531247</v>
      </c>
      <c r="E1080" s="19">
        <v>74.699221514508139</v>
      </c>
      <c r="F1080" s="19">
        <v>98.360655737704917</v>
      </c>
    </row>
    <row r="1081" spans="1:6" x14ac:dyDescent="0.3">
      <c r="A1081" s="19">
        <v>1057</v>
      </c>
      <c r="B1081" s="19">
        <v>82.171447157531247</v>
      </c>
      <c r="C1081" s="19">
        <v>-82.171447157531247</v>
      </c>
      <c r="E1081" s="19">
        <v>74.76999292285916</v>
      </c>
      <c r="F1081" s="19">
        <v>99.15533980582525</v>
      </c>
    </row>
    <row r="1082" spans="1:6" x14ac:dyDescent="0.3">
      <c r="A1082" s="19">
        <v>1058</v>
      </c>
      <c r="B1082" s="19">
        <v>82.171447157531247</v>
      </c>
      <c r="C1082" s="19">
        <v>-82.171447157531247</v>
      </c>
      <c r="E1082" s="19">
        <v>74.840764331210195</v>
      </c>
      <c r="F1082" s="19">
        <v>99.333333333333329</v>
      </c>
    </row>
    <row r="1083" spans="1:6" x14ac:dyDescent="0.3">
      <c r="A1083" s="19">
        <v>1059</v>
      </c>
      <c r="B1083" s="19">
        <v>82.171447157531247</v>
      </c>
      <c r="C1083" s="19">
        <v>-82.171447157531247</v>
      </c>
      <c r="E1083" s="19">
        <v>74.911535739561216</v>
      </c>
      <c r="F1083" s="19">
        <v>99.534883720930239</v>
      </c>
    </row>
    <row r="1084" spans="1:6" x14ac:dyDescent="0.3">
      <c r="A1084" s="19">
        <v>1060</v>
      </c>
      <c r="B1084" s="19">
        <v>82.220401002659571</v>
      </c>
      <c r="C1084" s="19">
        <v>-32.220401002659571</v>
      </c>
      <c r="E1084" s="19">
        <v>74.982307147912238</v>
      </c>
      <c r="F1084" s="19">
        <v>99.766037735849054</v>
      </c>
    </row>
    <row r="1085" spans="1:6" x14ac:dyDescent="0.3">
      <c r="A1085" s="19">
        <v>1061</v>
      </c>
      <c r="B1085" s="19">
        <v>82.171447157531247</v>
      </c>
      <c r="C1085" s="19">
        <v>-82.171447157531247</v>
      </c>
      <c r="E1085" s="19">
        <v>75.053078556263273</v>
      </c>
      <c r="F1085" s="19">
        <v>99.857142857142861</v>
      </c>
    </row>
    <row r="1086" spans="1:6" x14ac:dyDescent="0.3">
      <c r="A1086" s="19">
        <v>1062</v>
      </c>
      <c r="B1086" s="19">
        <v>82.367262538044514</v>
      </c>
      <c r="C1086" s="19">
        <v>-34.867262538044514</v>
      </c>
      <c r="E1086" s="19">
        <v>75.123849964614294</v>
      </c>
      <c r="F1086" s="19">
        <v>99.860335195530723</v>
      </c>
    </row>
    <row r="1087" spans="1:6" x14ac:dyDescent="0.3">
      <c r="A1087" s="19">
        <v>1063</v>
      </c>
      <c r="B1087" s="19">
        <v>82.171447157531247</v>
      </c>
      <c r="C1087" s="19">
        <v>-82.171447157531247</v>
      </c>
      <c r="E1087" s="19">
        <v>75.194621372965329</v>
      </c>
      <c r="F1087" s="19">
        <v>99.973372781065095</v>
      </c>
    </row>
    <row r="1088" spans="1:6" x14ac:dyDescent="0.3">
      <c r="A1088" s="19">
        <v>1064</v>
      </c>
      <c r="B1088" s="19">
        <v>88.192770108314249</v>
      </c>
      <c r="C1088" s="19">
        <v>-22.526103441647578</v>
      </c>
      <c r="E1088" s="19">
        <v>75.265392781316351</v>
      </c>
      <c r="F1088" s="19">
        <v>100</v>
      </c>
    </row>
    <row r="1089" spans="1:6" x14ac:dyDescent="0.3">
      <c r="A1089" s="19">
        <v>1065</v>
      </c>
      <c r="B1089" s="19">
        <v>82.416216383172838</v>
      </c>
      <c r="C1089" s="19">
        <v>-66.216216383172835</v>
      </c>
      <c r="E1089" s="19">
        <v>75.336164189667372</v>
      </c>
      <c r="F1089" s="19">
        <v>100</v>
      </c>
    </row>
    <row r="1090" spans="1:6" x14ac:dyDescent="0.3">
      <c r="A1090" s="19">
        <v>1066</v>
      </c>
      <c r="B1090" s="19">
        <v>89.416616236522188</v>
      </c>
      <c r="C1090" s="19">
        <v>-55.288237858143809</v>
      </c>
      <c r="E1090" s="19">
        <v>75.406935598018407</v>
      </c>
      <c r="F1090" s="19">
        <v>100</v>
      </c>
    </row>
    <row r="1091" spans="1:6" x14ac:dyDescent="0.3">
      <c r="A1091" s="19">
        <v>1067</v>
      </c>
      <c r="B1091" s="19">
        <v>82.660985608814414</v>
      </c>
      <c r="C1091" s="19">
        <v>-69.660985608814414</v>
      </c>
      <c r="E1091" s="19">
        <v>75.477707006369428</v>
      </c>
      <c r="F1091" s="19">
        <v>100</v>
      </c>
    </row>
    <row r="1092" spans="1:6" x14ac:dyDescent="0.3">
      <c r="A1092" s="19">
        <v>1068</v>
      </c>
      <c r="B1092" s="19">
        <v>82.367262538044514</v>
      </c>
      <c r="C1092" s="19">
        <v>-71.117262538044514</v>
      </c>
      <c r="E1092" s="19">
        <v>75.548478414720449</v>
      </c>
      <c r="F1092" s="19">
        <v>100</v>
      </c>
    </row>
    <row r="1093" spans="1:6" x14ac:dyDescent="0.3">
      <c r="A1093" s="19">
        <v>1069</v>
      </c>
      <c r="B1093" s="19">
        <v>83.199477905225905</v>
      </c>
      <c r="C1093" s="19">
        <v>-42.72328742903543</v>
      </c>
      <c r="E1093" s="19">
        <v>75.619249823071485</v>
      </c>
      <c r="F1093" s="19">
        <v>100</v>
      </c>
    </row>
    <row r="1094" spans="1:6" x14ac:dyDescent="0.3">
      <c r="A1094" s="19">
        <v>1070</v>
      </c>
      <c r="B1094" s="19">
        <v>82.269354847787881</v>
      </c>
      <c r="C1094" s="19">
        <v>-47.269354847787881</v>
      </c>
      <c r="E1094" s="19">
        <v>75.690021231422506</v>
      </c>
      <c r="F1094" s="19">
        <v>100</v>
      </c>
    </row>
    <row r="1095" spans="1:6" x14ac:dyDescent="0.3">
      <c r="A1095" s="19">
        <v>1071</v>
      </c>
      <c r="B1095" s="19">
        <v>82.171447157531247</v>
      </c>
      <c r="C1095" s="19">
        <v>-82.171447157531247</v>
      </c>
      <c r="E1095" s="19">
        <v>75.760792639773527</v>
      </c>
      <c r="F1095" s="19">
        <v>100</v>
      </c>
    </row>
    <row r="1096" spans="1:6" x14ac:dyDescent="0.3">
      <c r="A1096" s="19">
        <v>1072</v>
      </c>
      <c r="B1096" s="19">
        <v>82.367262538044514</v>
      </c>
      <c r="C1096" s="19">
        <v>-69.617262538044514</v>
      </c>
      <c r="E1096" s="19">
        <v>75.831564048124562</v>
      </c>
      <c r="F1096" s="19">
        <v>100</v>
      </c>
    </row>
    <row r="1097" spans="1:6" x14ac:dyDescent="0.3">
      <c r="A1097" s="19">
        <v>1073</v>
      </c>
      <c r="B1097" s="19">
        <v>82.220401002659571</v>
      </c>
      <c r="C1097" s="19">
        <v>-72.220401002659571</v>
      </c>
      <c r="E1097" s="19">
        <v>75.902335456475583</v>
      </c>
      <c r="F1097" s="19">
        <v>100</v>
      </c>
    </row>
    <row r="1098" spans="1:6" x14ac:dyDescent="0.3">
      <c r="A1098" s="19">
        <v>1074</v>
      </c>
      <c r="B1098" s="19">
        <v>83.640062511380762</v>
      </c>
      <c r="C1098" s="19">
        <v>29.926604155285901</v>
      </c>
      <c r="E1098" s="19">
        <v>75.973106864826605</v>
      </c>
      <c r="F1098" s="19">
        <v>100.06410256410257</v>
      </c>
    </row>
    <row r="1099" spans="1:6" x14ac:dyDescent="0.3">
      <c r="A1099" s="19">
        <v>1075</v>
      </c>
      <c r="B1099" s="19">
        <v>82.318308692916204</v>
      </c>
      <c r="C1099" s="19">
        <v>-67.318308692916204</v>
      </c>
      <c r="E1099" s="19">
        <v>76.04387827317764</v>
      </c>
      <c r="F1099" s="19">
        <v>100.08204511278196</v>
      </c>
    </row>
    <row r="1100" spans="1:6" x14ac:dyDescent="0.3">
      <c r="A1100" s="19">
        <v>1076</v>
      </c>
      <c r="B1100" s="19">
        <v>129.90144615764046</v>
      </c>
      <c r="C1100" s="19">
        <v>-81.620420516614814</v>
      </c>
      <c r="E1100" s="19">
        <v>76.114649681528661</v>
      </c>
      <c r="F1100" s="19">
        <v>100.23371794871794</v>
      </c>
    </row>
    <row r="1101" spans="1:6" x14ac:dyDescent="0.3">
      <c r="A1101" s="19">
        <v>1077</v>
      </c>
      <c r="B1101" s="19">
        <v>90.346739293960212</v>
      </c>
      <c r="C1101" s="19">
        <v>-46.370691389768595</v>
      </c>
      <c r="E1101" s="19">
        <v>76.185421089879682</v>
      </c>
      <c r="F1101" s="19">
        <v>100.5</v>
      </c>
    </row>
    <row r="1102" spans="1:6" x14ac:dyDescent="0.3">
      <c r="A1102" s="19">
        <v>1078</v>
      </c>
      <c r="B1102" s="19">
        <v>82.416216383172838</v>
      </c>
      <c r="C1102" s="19">
        <v>-73.416216383172838</v>
      </c>
      <c r="E1102" s="19">
        <v>76.256192498230718</v>
      </c>
      <c r="F1102" s="19">
        <v>101.8269801980198</v>
      </c>
    </row>
    <row r="1103" spans="1:6" x14ac:dyDescent="0.3">
      <c r="A1103" s="19">
        <v>1079</v>
      </c>
      <c r="B1103" s="19">
        <v>83.052616369840962</v>
      </c>
      <c r="C1103" s="19">
        <v>-45.385949703174298</v>
      </c>
      <c r="E1103" s="19">
        <v>76.326963906581739</v>
      </c>
      <c r="F1103" s="19">
        <v>102.01639344262296</v>
      </c>
    </row>
    <row r="1104" spans="1:6" x14ac:dyDescent="0.3">
      <c r="A1104" s="19">
        <v>1080</v>
      </c>
      <c r="B1104" s="19">
        <v>86.968923980106325</v>
      </c>
      <c r="C1104" s="19">
        <v>-68.387291327045105</v>
      </c>
      <c r="E1104" s="19">
        <v>76.397735314932774</v>
      </c>
      <c r="F1104" s="19">
        <v>102.0754716981132</v>
      </c>
    </row>
    <row r="1105" spans="1:6" x14ac:dyDescent="0.3">
      <c r="A1105" s="19">
        <v>1081</v>
      </c>
      <c r="B1105" s="19">
        <v>82.367262538044514</v>
      </c>
      <c r="C1105" s="19">
        <v>-79.367262538044514</v>
      </c>
      <c r="E1105" s="19">
        <v>76.468506723283795</v>
      </c>
      <c r="F1105" s="19">
        <v>102.10526315789474</v>
      </c>
    </row>
    <row r="1106" spans="1:6" x14ac:dyDescent="0.3">
      <c r="A1106" s="19">
        <v>1082</v>
      </c>
      <c r="B1106" s="19">
        <v>82.318308692916204</v>
      </c>
      <c r="C1106" s="19">
        <v>-63.651642026249533</v>
      </c>
      <c r="E1106" s="19">
        <v>76.539278131634816</v>
      </c>
      <c r="F1106" s="19">
        <v>102.38235294117646</v>
      </c>
    </row>
    <row r="1107" spans="1:6" x14ac:dyDescent="0.3">
      <c r="A1107" s="19">
        <v>1083</v>
      </c>
      <c r="B1107" s="19">
        <v>82.220401002659571</v>
      </c>
      <c r="C1107" s="19">
        <v>327.77959899734043</v>
      </c>
      <c r="E1107" s="19">
        <v>76.610049539985852</v>
      </c>
      <c r="F1107" s="19">
        <v>102.5</v>
      </c>
    </row>
    <row r="1108" spans="1:6" x14ac:dyDescent="0.3">
      <c r="A1108" s="19">
        <v>1084</v>
      </c>
      <c r="B1108" s="19">
        <v>82.171447157531247</v>
      </c>
      <c r="C1108" s="19">
        <v>-82.171447157531247</v>
      </c>
      <c r="E1108" s="19">
        <v>76.680820948336873</v>
      </c>
      <c r="F1108" s="19">
        <v>102.72727272727273</v>
      </c>
    </row>
    <row r="1109" spans="1:6" x14ac:dyDescent="0.3">
      <c r="A1109" s="19">
        <v>1085</v>
      </c>
      <c r="B1109" s="19">
        <v>82.612031763686105</v>
      </c>
      <c r="C1109" s="19">
        <v>31.387968236313895</v>
      </c>
      <c r="E1109" s="19">
        <v>76.751592356687894</v>
      </c>
      <c r="F1109" s="19">
        <v>102.86166007905139</v>
      </c>
    </row>
    <row r="1110" spans="1:6" x14ac:dyDescent="0.3">
      <c r="A1110" s="19">
        <v>1086</v>
      </c>
      <c r="B1110" s="19">
        <v>82.269354847787881</v>
      </c>
      <c r="C1110" s="19">
        <v>-74.769354847787881</v>
      </c>
      <c r="E1110" s="19">
        <v>76.822363765038929</v>
      </c>
      <c r="F1110" s="19">
        <v>103.04347826086956</v>
      </c>
    </row>
    <row r="1111" spans="1:6" x14ac:dyDescent="0.3">
      <c r="A1111" s="19">
        <v>1087</v>
      </c>
      <c r="B1111" s="19">
        <v>82.171447157531247</v>
      </c>
      <c r="C1111" s="19">
        <v>-82.171447157531247</v>
      </c>
      <c r="E1111" s="19">
        <v>76.89313517338995</v>
      </c>
      <c r="F1111" s="19">
        <v>103.21804511278195</v>
      </c>
    </row>
    <row r="1112" spans="1:6" x14ac:dyDescent="0.3">
      <c r="A1112" s="19">
        <v>1088</v>
      </c>
      <c r="B1112" s="19">
        <v>89.367662391393864</v>
      </c>
      <c r="C1112" s="19">
        <v>-45.950383479829235</v>
      </c>
      <c r="E1112" s="19">
        <v>76.963906581740972</v>
      </c>
      <c r="F1112" s="19">
        <v>103.52394779771615</v>
      </c>
    </row>
    <row r="1113" spans="1:6" x14ac:dyDescent="0.3">
      <c r="A1113" s="19">
        <v>1089</v>
      </c>
      <c r="B1113" s="19">
        <v>84.570185568818786</v>
      </c>
      <c r="C1113" s="19">
        <v>-60.611001895349403</v>
      </c>
      <c r="E1113" s="19">
        <v>77.034677990092007</v>
      </c>
      <c r="F1113" s="19">
        <v>104.07142857142857</v>
      </c>
    </row>
    <row r="1114" spans="1:6" x14ac:dyDescent="0.3">
      <c r="A1114" s="19">
        <v>1090</v>
      </c>
      <c r="B1114" s="19">
        <v>82.220401002659571</v>
      </c>
      <c r="C1114" s="19">
        <v>-77.220401002659571</v>
      </c>
      <c r="E1114" s="19">
        <v>77.105449398443028</v>
      </c>
      <c r="F1114" s="19">
        <v>104.25906735751295</v>
      </c>
    </row>
    <row r="1115" spans="1:6" x14ac:dyDescent="0.3">
      <c r="A1115" s="19">
        <v>1091</v>
      </c>
      <c r="B1115" s="19">
        <v>82.269354847787881</v>
      </c>
      <c r="C1115" s="19">
        <v>-69.769354847787881</v>
      </c>
      <c r="E1115" s="19">
        <v>77.176220806794049</v>
      </c>
      <c r="F1115" s="19">
        <v>104.31274900398407</v>
      </c>
    </row>
    <row r="1116" spans="1:6" x14ac:dyDescent="0.3">
      <c r="A1116" s="19">
        <v>1092</v>
      </c>
      <c r="B1116" s="19">
        <v>82.514124073429471</v>
      </c>
      <c r="C1116" s="19">
        <v>-79.514124073429471</v>
      </c>
      <c r="E1116" s="19">
        <v>77.246992215145085</v>
      </c>
      <c r="F1116" s="19">
        <v>104.6</v>
      </c>
    </row>
    <row r="1117" spans="1:6" x14ac:dyDescent="0.3">
      <c r="A1117" s="19">
        <v>1093</v>
      </c>
      <c r="B1117" s="19">
        <v>82.367262538044514</v>
      </c>
      <c r="C1117" s="19">
        <v>-71.804762538044514</v>
      </c>
      <c r="E1117" s="19">
        <v>77.317763623496106</v>
      </c>
      <c r="F1117" s="19">
        <v>104.65116279069767</v>
      </c>
    </row>
    <row r="1118" spans="1:6" x14ac:dyDescent="0.3">
      <c r="A1118" s="19">
        <v>1094</v>
      </c>
      <c r="B1118" s="19">
        <v>83.493200975995805</v>
      </c>
      <c r="C1118" s="19">
        <v>38.507169394374571</v>
      </c>
      <c r="E1118" s="19">
        <v>77.388535031847141</v>
      </c>
      <c r="F1118" s="19">
        <v>104.72972972972973</v>
      </c>
    </row>
    <row r="1119" spans="1:6" x14ac:dyDescent="0.3">
      <c r="A1119" s="19">
        <v>1095</v>
      </c>
      <c r="B1119" s="19">
        <v>86.773108599593058</v>
      </c>
      <c r="C1119" s="19">
        <v>181.03540203870483</v>
      </c>
      <c r="E1119" s="19">
        <v>77.459306440198162</v>
      </c>
      <c r="F1119" s="19">
        <v>104.82352941176471</v>
      </c>
    </row>
    <row r="1120" spans="1:6" x14ac:dyDescent="0.3">
      <c r="A1120" s="19">
        <v>1096</v>
      </c>
      <c r="B1120" s="19">
        <v>83.591108666252438</v>
      </c>
      <c r="C1120" s="19">
        <v>-9.384212114528296</v>
      </c>
      <c r="E1120" s="19">
        <v>77.530077848549183</v>
      </c>
      <c r="F1120" s="19">
        <v>105.04609341825902</v>
      </c>
    </row>
    <row r="1121" spans="1:6" x14ac:dyDescent="0.3">
      <c r="A1121" s="19">
        <v>1097</v>
      </c>
      <c r="B1121" s="19">
        <v>82.514124073429471</v>
      </c>
      <c r="C1121" s="19">
        <v>-75.799838359143763</v>
      </c>
      <c r="E1121" s="19">
        <v>77.600849256900219</v>
      </c>
      <c r="F1121" s="19">
        <v>105.04629629629629</v>
      </c>
    </row>
    <row r="1122" spans="1:6" x14ac:dyDescent="0.3">
      <c r="A1122" s="19">
        <v>1098</v>
      </c>
      <c r="B1122" s="19">
        <v>83.248431750354229</v>
      </c>
      <c r="C1122" s="19">
        <v>-1.2938862958087753</v>
      </c>
      <c r="E1122" s="19">
        <v>77.67162066525124</v>
      </c>
      <c r="F1122" s="19">
        <v>105.18</v>
      </c>
    </row>
    <row r="1123" spans="1:6" x14ac:dyDescent="0.3">
      <c r="A1123" s="19">
        <v>1099</v>
      </c>
      <c r="B1123" s="19">
        <v>82.220401002659571</v>
      </c>
      <c r="C1123" s="19">
        <v>-57.220401002659571</v>
      </c>
      <c r="E1123" s="19">
        <v>77.742392073602261</v>
      </c>
      <c r="F1123" s="19">
        <v>105.26315789473684</v>
      </c>
    </row>
    <row r="1124" spans="1:6" x14ac:dyDescent="0.3">
      <c r="A1124" s="19">
        <v>1100</v>
      </c>
      <c r="B1124" s="19">
        <v>82.660985608814414</v>
      </c>
      <c r="C1124" s="19">
        <v>-72.660985608814414</v>
      </c>
      <c r="E1124" s="19">
        <v>77.813163481953296</v>
      </c>
      <c r="F1124" s="19">
        <v>105.3170731707317</v>
      </c>
    </row>
    <row r="1125" spans="1:6" x14ac:dyDescent="0.3">
      <c r="A1125" s="19">
        <v>1101</v>
      </c>
      <c r="B1125" s="19">
        <v>82.465170228301147</v>
      </c>
      <c r="C1125" s="19">
        <v>-75.631836894967819</v>
      </c>
      <c r="E1125" s="19">
        <v>77.883934890304317</v>
      </c>
      <c r="F1125" s="19">
        <v>105.44</v>
      </c>
    </row>
    <row r="1126" spans="1:6" x14ac:dyDescent="0.3">
      <c r="A1126" s="19">
        <v>1102</v>
      </c>
      <c r="B1126" s="19">
        <v>83.346339440610862</v>
      </c>
      <c r="C1126" s="19">
        <v>-65.638006107277533</v>
      </c>
      <c r="E1126" s="19">
        <v>77.954706298655339</v>
      </c>
      <c r="F1126" s="19">
        <v>105.93388429752066</v>
      </c>
    </row>
    <row r="1127" spans="1:6" x14ac:dyDescent="0.3">
      <c r="A1127" s="19">
        <v>1103</v>
      </c>
      <c r="B1127" s="19">
        <v>82.905754834456005</v>
      </c>
      <c r="C1127" s="19">
        <v>-66.705754834456002</v>
      </c>
      <c r="E1127" s="19">
        <v>78.025477707006374</v>
      </c>
      <c r="F1127" s="19">
        <v>106.2</v>
      </c>
    </row>
    <row r="1128" spans="1:6" x14ac:dyDescent="0.3">
      <c r="A1128" s="19">
        <v>1104</v>
      </c>
      <c r="B1128" s="19">
        <v>83.982739427278986</v>
      </c>
      <c r="C1128" s="19">
        <v>-3.6854421299816948</v>
      </c>
      <c r="E1128" s="19">
        <v>78.096249115357395</v>
      </c>
      <c r="F1128" s="19">
        <v>106.43243243243244</v>
      </c>
    </row>
    <row r="1129" spans="1:6" x14ac:dyDescent="0.3">
      <c r="A1129" s="19">
        <v>1105</v>
      </c>
      <c r="B1129" s="19">
        <v>83.150524060097595</v>
      </c>
      <c r="C1129" s="19">
        <v>-11.600524060097598</v>
      </c>
      <c r="E1129" s="19">
        <v>78.167020523708416</v>
      </c>
      <c r="F1129" s="19">
        <v>106.62314540059347</v>
      </c>
    </row>
    <row r="1130" spans="1:6" x14ac:dyDescent="0.3">
      <c r="A1130" s="19">
        <v>1106</v>
      </c>
      <c r="B1130" s="19">
        <v>82.514124073429471</v>
      </c>
      <c r="C1130" s="19">
        <v>-58.942695502000902</v>
      </c>
      <c r="E1130" s="19">
        <v>78.237791932059451</v>
      </c>
      <c r="F1130" s="19">
        <v>106.69230769230769</v>
      </c>
    </row>
    <row r="1131" spans="1:6" x14ac:dyDescent="0.3">
      <c r="A1131" s="19">
        <v>1107</v>
      </c>
      <c r="B1131" s="19">
        <v>82.171447157531247</v>
      </c>
      <c r="C1131" s="19">
        <v>-82.171447157531247</v>
      </c>
      <c r="E1131" s="19">
        <v>78.308563340410473</v>
      </c>
      <c r="F1131" s="19">
        <v>107.07142857142857</v>
      </c>
    </row>
    <row r="1132" spans="1:6" x14ac:dyDescent="0.3">
      <c r="A1132" s="19">
        <v>1108</v>
      </c>
      <c r="B1132" s="19">
        <v>83.199477905225905</v>
      </c>
      <c r="C1132" s="19">
        <v>-48.318525524273525</v>
      </c>
      <c r="E1132" s="19">
        <v>78.379334748761508</v>
      </c>
      <c r="F1132" s="19">
        <v>107.64285714285714</v>
      </c>
    </row>
    <row r="1133" spans="1:6" x14ac:dyDescent="0.3">
      <c r="A1133" s="19">
        <v>1109</v>
      </c>
      <c r="B1133" s="19">
        <v>82.318308692916204</v>
      </c>
      <c r="C1133" s="19">
        <v>-67.318308692916204</v>
      </c>
      <c r="E1133" s="19">
        <v>78.450106157112529</v>
      </c>
      <c r="F1133" s="19">
        <v>108.01265822784811</v>
      </c>
    </row>
    <row r="1134" spans="1:6" x14ac:dyDescent="0.3">
      <c r="A1134" s="19">
        <v>1110</v>
      </c>
      <c r="B1134" s="19">
        <v>82.709939453942738</v>
      </c>
      <c r="C1134" s="19">
        <v>-59.528121272124551</v>
      </c>
      <c r="E1134" s="19">
        <v>78.52087756546355</v>
      </c>
      <c r="F1134" s="19">
        <v>108.14516129032258</v>
      </c>
    </row>
    <row r="1135" spans="1:6" x14ac:dyDescent="0.3">
      <c r="A1135" s="19">
        <v>1111</v>
      </c>
      <c r="B1135" s="19">
        <v>82.220401002659571</v>
      </c>
      <c r="C1135" s="19">
        <v>-81.220401002659571</v>
      </c>
      <c r="E1135" s="19">
        <v>78.591648973814586</v>
      </c>
      <c r="F1135" s="19">
        <v>108.33333333333333</v>
      </c>
    </row>
    <row r="1136" spans="1:6" x14ac:dyDescent="0.3">
      <c r="A1136" s="19">
        <v>1112</v>
      </c>
      <c r="B1136" s="19">
        <v>97.445046837566196</v>
      </c>
      <c r="C1136" s="19">
        <v>2.7886711111517428</v>
      </c>
      <c r="E1136" s="19">
        <v>78.662420382165607</v>
      </c>
      <c r="F1136" s="19">
        <v>108.33333333333333</v>
      </c>
    </row>
    <row r="1137" spans="1:6" x14ac:dyDescent="0.3">
      <c r="A1137" s="19">
        <v>1113</v>
      </c>
      <c r="B1137" s="19">
        <v>82.220401002659571</v>
      </c>
      <c r="C1137" s="19">
        <v>-77.220401002659571</v>
      </c>
      <c r="E1137" s="19">
        <v>78.733191790516628</v>
      </c>
      <c r="F1137" s="19">
        <v>108.48484848484848</v>
      </c>
    </row>
    <row r="1138" spans="1:6" x14ac:dyDescent="0.3">
      <c r="A1138" s="19">
        <v>1114</v>
      </c>
      <c r="B1138" s="19">
        <v>82.318308692916204</v>
      </c>
      <c r="C1138" s="19">
        <v>-78.984975359582876</v>
      </c>
      <c r="E1138" s="19">
        <v>78.803963198867663</v>
      </c>
      <c r="F1138" s="19">
        <v>108.625</v>
      </c>
    </row>
    <row r="1139" spans="1:6" x14ac:dyDescent="0.3">
      <c r="A1139" s="19">
        <v>1115</v>
      </c>
      <c r="B1139" s="19">
        <v>82.367262538044514</v>
      </c>
      <c r="C1139" s="19">
        <v>-69.117262538044514</v>
      </c>
      <c r="E1139" s="19">
        <v>78.874734607218684</v>
      </c>
      <c r="F1139" s="19">
        <v>109.04255319148936</v>
      </c>
    </row>
    <row r="1140" spans="1:6" x14ac:dyDescent="0.3">
      <c r="A1140" s="19">
        <v>1116</v>
      </c>
      <c r="B1140" s="19">
        <v>82.660985608814414</v>
      </c>
      <c r="C1140" s="19">
        <v>-64.80898560881441</v>
      </c>
      <c r="E1140" s="19">
        <v>78.945506015569705</v>
      </c>
      <c r="F1140" s="19">
        <v>109.18181818181819</v>
      </c>
    </row>
    <row r="1141" spans="1:6" x14ac:dyDescent="0.3">
      <c r="A1141" s="19">
        <v>1117</v>
      </c>
      <c r="B1141" s="19">
        <v>82.563077918557781</v>
      </c>
      <c r="C1141" s="19">
        <v>-72.188077918557781</v>
      </c>
      <c r="E1141" s="19">
        <v>79.016277423920741</v>
      </c>
      <c r="F1141" s="19">
        <v>109.1875</v>
      </c>
    </row>
    <row r="1142" spans="1:6" x14ac:dyDescent="0.3">
      <c r="A1142" s="19">
        <v>1118</v>
      </c>
      <c r="B1142" s="19">
        <v>82.318308692916204</v>
      </c>
      <c r="C1142" s="19">
        <v>-45.984975359582869</v>
      </c>
      <c r="E1142" s="19">
        <v>79.087048832271762</v>
      </c>
      <c r="F1142" s="19">
        <v>109.33695652173913</v>
      </c>
    </row>
    <row r="1143" spans="1:6" x14ac:dyDescent="0.3">
      <c r="A1143" s="19">
        <v>1119</v>
      </c>
      <c r="B1143" s="19">
        <v>82.220401002659571</v>
      </c>
      <c r="C1143" s="19">
        <v>-77.220401002659571</v>
      </c>
      <c r="E1143" s="19">
        <v>79.157820240622783</v>
      </c>
      <c r="F1143" s="19">
        <v>109.42160278745645</v>
      </c>
    </row>
    <row r="1144" spans="1:6" x14ac:dyDescent="0.3">
      <c r="A1144" s="19">
        <v>1120</v>
      </c>
      <c r="B1144" s="19">
        <v>82.171447157531247</v>
      </c>
      <c r="C1144" s="19">
        <v>-82.171447157531247</v>
      </c>
      <c r="E1144" s="19">
        <v>79.228591648973818</v>
      </c>
      <c r="F1144" s="19">
        <v>109.70695652173914</v>
      </c>
    </row>
    <row r="1145" spans="1:6" x14ac:dyDescent="0.3">
      <c r="A1145" s="19">
        <v>1121</v>
      </c>
      <c r="B1145" s="19">
        <v>82.416216383172838</v>
      </c>
      <c r="C1145" s="19">
        <v>-76.616216383172841</v>
      </c>
      <c r="E1145" s="19">
        <v>79.29936305732484</v>
      </c>
      <c r="F1145" s="19">
        <v>109.78431372549019</v>
      </c>
    </row>
    <row r="1146" spans="1:6" x14ac:dyDescent="0.3">
      <c r="A1146" s="19">
        <v>1122</v>
      </c>
      <c r="B1146" s="19">
        <v>82.171447157531247</v>
      </c>
      <c r="C1146" s="19">
        <v>-82.171447157531247</v>
      </c>
      <c r="E1146" s="19">
        <v>79.370134465675861</v>
      </c>
      <c r="F1146" s="19">
        <v>109.82189265536722</v>
      </c>
    </row>
    <row r="1147" spans="1:6" x14ac:dyDescent="0.3">
      <c r="A1147" s="19">
        <v>1123</v>
      </c>
      <c r="B1147" s="19">
        <v>82.318308692916204</v>
      </c>
      <c r="C1147" s="19">
        <v>-78.651642026249533</v>
      </c>
      <c r="E1147" s="19">
        <v>79.440905874026896</v>
      </c>
      <c r="F1147" s="19">
        <v>110.06849315068493</v>
      </c>
    </row>
    <row r="1148" spans="1:6" x14ac:dyDescent="0.3">
      <c r="A1148" s="19">
        <v>1124</v>
      </c>
      <c r="B1148" s="19">
        <v>82.514124073429471</v>
      </c>
      <c r="C1148" s="19">
        <v>-21.799838359143756</v>
      </c>
      <c r="E1148" s="19">
        <v>79.511677282377917</v>
      </c>
      <c r="F1148" s="19">
        <v>110.28571428571429</v>
      </c>
    </row>
    <row r="1149" spans="1:6" x14ac:dyDescent="0.3">
      <c r="A1149" s="19">
        <v>1125</v>
      </c>
      <c r="B1149" s="19">
        <v>82.171447157531247</v>
      </c>
      <c r="C1149" s="19">
        <v>-82.171447157531247</v>
      </c>
      <c r="E1149" s="19">
        <v>79.582448690728953</v>
      </c>
      <c r="F1149" s="19">
        <v>110.47058823529412</v>
      </c>
    </row>
    <row r="1150" spans="1:6" x14ac:dyDescent="0.3">
      <c r="A1150" s="19">
        <v>1126</v>
      </c>
      <c r="B1150" s="19">
        <v>82.269354847787881</v>
      </c>
      <c r="C1150" s="19">
        <v>-77.269354847787881</v>
      </c>
      <c r="E1150" s="19">
        <v>79.653220099079974</v>
      </c>
      <c r="F1150" s="19">
        <v>110.61538461538461</v>
      </c>
    </row>
    <row r="1151" spans="1:6" x14ac:dyDescent="0.3">
      <c r="A1151" s="19">
        <v>1127</v>
      </c>
      <c r="B1151" s="19">
        <v>83.297385595482538</v>
      </c>
      <c r="C1151" s="19">
        <v>-57.862602986786882</v>
      </c>
      <c r="E1151" s="19">
        <v>79.723991507430995</v>
      </c>
      <c r="F1151" s="19">
        <v>110.64102564102564</v>
      </c>
    </row>
    <row r="1152" spans="1:6" x14ac:dyDescent="0.3">
      <c r="A1152" s="19">
        <v>1128</v>
      </c>
      <c r="B1152" s="19">
        <v>82.220401002659571</v>
      </c>
      <c r="C1152" s="19">
        <v>-81.220401002659571</v>
      </c>
      <c r="E1152" s="19">
        <v>79.79476291578203</v>
      </c>
      <c r="F1152" s="19">
        <v>110.8695652173913</v>
      </c>
    </row>
    <row r="1153" spans="1:6" x14ac:dyDescent="0.3">
      <c r="A1153" s="19">
        <v>1129</v>
      </c>
      <c r="B1153" s="19">
        <v>82.269354847787881</v>
      </c>
      <c r="C1153" s="19">
        <v>-71.769354847787881</v>
      </c>
      <c r="E1153" s="19">
        <v>79.865534324133051</v>
      </c>
      <c r="F1153" s="19">
        <v>110.96774193548387</v>
      </c>
    </row>
    <row r="1154" spans="1:6" x14ac:dyDescent="0.3">
      <c r="A1154" s="19">
        <v>1130</v>
      </c>
      <c r="B1154" s="19">
        <v>82.318308692916204</v>
      </c>
      <c r="C1154" s="19">
        <v>-78.651642026249533</v>
      </c>
      <c r="E1154" s="19">
        <v>79.936305732484072</v>
      </c>
      <c r="F1154" s="19">
        <v>111.17857142857143</v>
      </c>
    </row>
    <row r="1155" spans="1:6" x14ac:dyDescent="0.3">
      <c r="A1155" s="19">
        <v>1131</v>
      </c>
      <c r="B1155" s="19">
        <v>82.171447157531247</v>
      </c>
      <c r="C1155" s="19">
        <v>-82.171447157531247</v>
      </c>
      <c r="E1155" s="19">
        <v>80.007077140835108</v>
      </c>
      <c r="F1155" s="19">
        <v>111.37681159420291</v>
      </c>
    </row>
    <row r="1156" spans="1:6" x14ac:dyDescent="0.3">
      <c r="A1156" s="19">
        <v>1132</v>
      </c>
      <c r="B1156" s="19">
        <v>82.807847144199371</v>
      </c>
      <c r="C1156" s="19">
        <v>27.807537471185242</v>
      </c>
      <c r="E1156" s="19">
        <v>80.077848549186129</v>
      </c>
      <c r="F1156" s="19">
        <v>111.41025641025641</v>
      </c>
    </row>
    <row r="1157" spans="1:6" x14ac:dyDescent="0.3">
      <c r="A1157" s="19">
        <v>1133</v>
      </c>
      <c r="B1157" s="19">
        <v>82.220401002659571</v>
      </c>
      <c r="C1157" s="19">
        <v>-62.220401002659571</v>
      </c>
      <c r="E1157" s="19">
        <v>80.14861995753715</v>
      </c>
      <c r="F1157" s="19">
        <v>111.79535864978902</v>
      </c>
    </row>
    <row r="1158" spans="1:6" x14ac:dyDescent="0.3">
      <c r="A1158" s="19">
        <v>1134</v>
      </c>
      <c r="B1158" s="19">
        <v>82.220401002659571</v>
      </c>
      <c r="C1158" s="19">
        <v>-81.220401002659571</v>
      </c>
      <c r="E1158" s="19">
        <v>80.219391365888185</v>
      </c>
      <c r="F1158" s="19">
        <v>112.61111111111111</v>
      </c>
    </row>
    <row r="1159" spans="1:6" x14ac:dyDescent="0.3">
      <c r="A1159" s="19">
        <v>1135</v>
      </c>
      <c r="B1159" s="19">
        <v>82.220401002659571</v>
      </c>
      <c r="C1159" s="19">
        <v>-32.220401002659571</v>
      </c>
      <c r="E1159" s="19">
        <v>80.290162774239207</v>
      </c>
      <c r="F1159" s="19">
        <v>112.79069767441861</v>
      </c>
    </row>
    <row r="1160" spans="1:6" x14ac:dyDescent="0.3">
      <c r="A1160" s="19">
        <v>1136</v>
      </c>
      <c r="B1160" s="19">
        <v>82.465170228301147</v>
      </c>
      <c r="C1160" s="19">
        <v>-37.465170228301147</v>
      </c>
      <c r="E1160" s="19">
        <v>80.360934182590228</v>
      </c>
      <c r="F1160" s="19">
        <v>113.56666666666666</v>
      </c>
    </row>
    <row r="1161" spans="1:6" x14ac:dyDescent="0.3">
      <c r="A1161" s="19">
        <v>1137</v>
      </c>
      <c r="B1161" s="19">
        <v>84.080647117535619</v>
      </c>
      <c r="C1161" s="19">
        <v>169.12448108759259</v>
      </c>
      <c r="E1161" s="19">
        <v>80.431705590941263</v>
      </c>
      <c r="F1161" s="19">
        <v>113.62573099415205</v>
      </c>
    </row>
    <row r="1162" spans="1:6" x14ac:dyDescent="0.3">
      <c r="A1162" s="19">
        <v>1138</v>
      </c>
      <c r="B1162" s="19">
        <v>82.367262538044514</v>
      </c>
      <c r="C1162" s="19">
        <v>-51.117262538044514</v>
      </c>
      <c r="E1162" s="19">
        <v>80.502476999292284</v>
      </c>
      <c r="F1162" s="19">
        <v>113.63636363636364</v>
      </c>
    </row>
    <row r="1163" spans="1:6" x14ac:dyDescent="0.3">
      <c r="A1163" s="19">
        <v>1139</v>
      </c>
      <c r="B1163" s="19">
        <v>82.220401002659571</v>
      </c>
      <c r="C1163" s="19">
        <v>-77.220401002659571</v>
      </c>
      <c r="E1163" s="19">
        <v>80.57324840764332</v>
      </c>
      <c r="F1163" s="19">
        <v>113.87755102040816</v>
      </c>
    </row>
    <row r="1164" spans="1:6" x14ac:dyDescent="0.3">
      <c r="A1164" s="19">
        <v>1140</v>
      </c>
      <c r="B1164" s="19">
        <v>82.171447157531247</v>
      </c>
      <c r="C1164" s="19">
        <v>-82.171447157531247</v>
      </c>
      <c r="E1164" s="19">
        <v>80.644019815994341</v>
      </c>
      <c r="F1164" s="19">
        <v>114</v>
      </c>
    </row>
    <row r="1165" spans="1:6" x14ac:dyDescent="0.3">
      <c r="A1165" s="19">
        <v>1141</v>
      </c>
      <c r="B1165" s="19">
        <v>82.171447157531247</v>
      </c>
      <c r="C1165" s="19">
        <v>-82.171447157531247</v>
      </c>
      <c r="E1165" s="19">
        <v>80.714791224345362</v>
      </c>
      <c r="F1165" s="19">
        <v>114.58620689655173</v>
      </c>
    </row>
    <row r="1166" spans="1:6" x14ac:dyDescent="0.3">
      <c r="A1166" s="19">
        <v>1142</v>
      </c>
      <c r="B1166" s="19">
        <v>82.171447157531247</v>
      </c>
      <c r="C1166" s="19">
        <v>-82.171447157531247</v>
      </c>
      <c r="E1166" s="19">
        <v>80.785562632696397</v>
      </c>
      <c r="F1166" s="19">
        <v>115.44812080536913</v>
      </c>
    </row>
    <row r="1167" spans="1:6" x14ac:dyDescent="0.3">
      <c r="A1167" s="19">
        <v>1143</v>
      </c>
      <c r="B1167" s="19">
        <v>82.563077918557781</v>
      </c>
      <c r="C1167" s="19">
        <v>-59.313077918557781</v>
      </c>
      <c r="E1167" s="19">
        <v>80.856334041047418</v>
      </c>
      <c r="F1167" s="19">
        <v>115.51020408163265</v>
      </c>
    </row>
    <row r="1168" spans="1:6" x14ac:dyDescent="0.3">
      <c r="A1168" s="19">
        <v>1144</v>
      </c>
      <c r="B1168" s="19">
        <v>82.171447157531247</v>
      </c>
      <c r="C1168" s="19">
        <v>-82.171447157531247</v>
      </c>
      <c r="E1168" s="19">
        <v>80.927105449398439</v>
      </c>
      <c r="F1168" s="19">
        <v>115.75</v>
      </c>
    </row>
    <row r="1169" spans="1:6" x14ac:dyDescent="0.3">
      <c r="A1169" s="19">
        <v>1145</v>
      </c>
      <c r="B1169" s="19">
        <v>82.220401002659571</v>
      </c>
      <c r="C1169" s="19">
        <v>17.779598997340429</v>
      </c>
      <c r="E1169" s="19">
        <v>80.997876857749475</v>
      </c>
      <c r="F1169" s="19">
        <v>115.98684210526316</v>
      </c>
    </row>
    <row r="1170" spans="1:6" x14ac:dyDescent="0.3">
      <c r="A1170" s="19">
        <v>1146</v>
      </c>
      <c r="B1170" s="19">
        <v>82.758893299071048</v>
      </c>
      <c r="C1170" s="19">
        <v>-38.592226632404383</v>
      </c>
      <c r="E1170" s="19">
        <v>81.068648266100496</v>
      </c>
      <c r="F1170" s="19">
        <v>116.21465968586388</v>
      </c>
    </row>
    <row r="1171" spans="1:6" x14ac:dyDescent="0.3">
      <c r="A1171" s="19">
        <v>1147</v>
      </c>
      <c r="B1171" s="19">
        <v>82.171447157531247</v>
      </c>
      <c r="C1171" s="19">
        <v>-82.171447157531247</v>
      </c>
      <c r="E1171" s="19">
        <v>81.139419674451517</v>
      </c>
      <c r="F1171" s="19">
        <v>116.25</v>
      </c>
    </row>
    <row r="1172" spans="1:6" x14ac:dyDescent="0.3">
      <c r="A1172" s="19">
        <v>1148</v>
      </c>
      <c r="B1172" s="19">
        <v>82.318308692916204</v>
      </c>
      <c r="C1172" s="19">
        <v>-57.984975359582876</v>
      </c>
      <c r="E1172" s="19">
        <v>81.210191082802552</v>
      </c>
      <c r="F1172" s="19">
        <v>116.53333333333333</v>
      </c>
    </row>
    <row r="1173" spans="1:6" x14ac:dyDescent="0.3">
      <c r="A1173" s="19">
        <v>1149</v>
      </c>
      <c r="B1173" s="19">
        <v>82.269354847787881</v>
      </c>
      <c r="C1173" s="19">
        <v>-44.769354847787881</v>
      </c>
      <c r="E1173" s="19">
        <v>81.280962491153574</v>
      </c>
      <c r="F1173" s="19">
        <v>116.66666666666667</v>
      </c>
    </row>
    <row r="1174" spans="1:6" x14ac:dyDescent="0.3">
      <c r="A1174" s="19">
        <v>1150</v>
      </c>
      <c r="B1174" s="19">
        <v>82.465170228301147</v>
      </c>
      <c r="C1174" s="19">
        <v>-40.465170228301147</v>
      </c>
      <c r="E1174" s="19">
        <v>81.351733899504595</v>
      </c>
      <c r="F1174" s="19">
        <v>116.75</v>
      </c>
    </row>
    <row r="1175" spans="1:6" x14ac:dyDescent="0.3">
      <c r="A1175" s="19">
        <v>1151</v>
      </c>
      <c r="B1175" s="19">
        <v>82.171447157531247</v>
      </c>
      <c r="C1175" s="19">
        <v>-82.171447157531247</v>
      </c>
      <c r="E1175" s="19">
        <v>81.42250530785563</v>
      </c>
      <c r="F1175" s="19">
        <v>116.85906040268456</v>
      </c>
    </row>
    <row r="1176" spans="1:6" x14ac:dyDescent="0.3">
      <c r="A1176" s="19">
        <v>1152</v>
      </c>
      <c r="B1176" s="19">
        <v>82.905754834456005</v>
      </c>
      <c r="C1176" s="19">
        <v>-22.17242150112267</v>
      </c>
      <c r="E1176" s="19">
        <v>81.493276716206651</v>
      </c>
      <c r="F1176" s="19">
        <v>117.36121673003802</v>
      </c>
    </row>
    <row r="1177" spans="1:6" x14ac:dyDescent="0.3">
      <c r="A1177" s="19">
        <v>1153</v>
      </c>
      <c r="B1177" s="19">
        <v>82.220401002659571</v>
      </c>
      <c r="C1177" s="19">
        <v>-32.220401002659571</v>
      </c>
      <c r="E1177" s="19">
        <v>81.564048124557686</v>
      </c>
      <c r="F1177" s="19">
        <v>117.51479289940828</v>
      </c>
    </row>
    <row r="1178" spans="1:6" x14ac:dyDescent="0.3">
      <c r="A1178" s="19">
        <v>1154</v>
      </c>
      <c r="B1178" s="19">
        <v>82.318308692916204</v>
      </c>
      <c r="C1178" s="19">
        <v>26.015024640417124</v>
      </c>
      <c r="E1178" s="19">
        <v>81.634819532908708</v>
      </c>
      <c r="F1178" s="19">
        <v>117.67605633802818</v>
      </c>
    </row>
    <row r="1179" spans="1:6" x14ac:dyDescent="0.3">
      <c r="A1179" s="19">
        <v>1155</v>
      </c>
      <c r="B1179" s="19">
        <v>82.563077918557781</v>
      </c>
      <c r="C1179" s="19">
        <v>-59.063077918557781</v>
      </c>
      <c r="E1179" s="19">
        <v>81.705590941259729</v>
      </c>
      <c r="F1179" s="19">
        <v>117.68368136117556</v>
      </c>
    </row>
    <row r="1180" spans="1:6" x14ac:dyDescent="0.3">
      <c r="A1180" s="19">
        <v>1156</v>
      </c>
      <c r="B1180" s="19">
        <v>82.171447157531247</v>
      </c>
      <c r="C1180" s="19">
        <v>-82.171447157531247</v>
      </c>
      <c r="E1180" s="19">
        <v>81.776362349610764</v>
      </c>
      <c r="F1180" s="19">
        <v>117.69868421052631</v>
      </c>
    </row>
    <row r="1181" spans="1:6" x14ac:dyDescent="0.3">
      <c r="A1181" s="19">
        <v>1157</v>
      </c>
      <c r="B1181" s="19">
        <v>82.318308692916204</v>
      </c>
      <c r="C1181" s="19">
        <v>-31.984975359582869</v>
      </c>
      <c r="E1181" s="19">
        <v>81.847133757961785</v>
      </c>
      <c r="F1181" s="19">
        <v>117.77361477572559</v>
      </c>
    </row>
    <row r="1182" spans="1:6" x14ac:dyDescent="0.3">
      <c r="A1182" s="19">
        <v>1158</v>
      </c>
      <c r="B1182" s="19">
        <v>82.318308692916204</v>
      </c>
      <c r="C1182" s="19">
        <v>-70.651642026249533</v>
      </c>
      <c r="E1182" s="19">
        <v>81.917905166312806</v>
      </c>
      <c r="F1182" s="19">
        <v>117.84759124087591</v>
      </c>
    </row>
    <row r="1183" spans="1:6" x14ac:dyDescent="0.3">
      <c r="A1183" s="19">
        <v>1159</v>
      </c>
      <c r="B1183" s="19">
        <v>82.171447157531247</v>
      </c>
      <c r="C1183" s="19">
        <v>-82.171447157531247</v>
      </c>
      <c r="E1183" s="19">
        <v>81.988676574663842</v>
      </c>
      <c r="F1183" s="19">
        <v>117.88235294117646</v>
      </c>
    </row>
    <row r="1184" spans="1:6" x14ac:dyDescent="0.3">
      <c r="A1184" s="19">
        <v>1160</v>
      </c>
      <c r="B1184" s="19">
        <v>83.101570214969271</v>
      </c>
      <c r="C1184" s="19">
        <v>-22.312096530758744</v>
      </c>
      <c r="E1184" s="19">
        <v>82.059447983014863</v>
      </c>
      <c r="F1184" s="19">
        <v>117.92307692307692</v>
      </c>
    </row>
    <row r="1185" spans="1:6" x14ac:dyDescent="0.3">
      <c r="A1185" s="19">
        <v>1161</v>
      </c>
      <c r="B1185" s="19">
        <v>82.171447157531247</v>
      </c>
      <c r="C1185" s="19">
        <v>-82.171447157531247</v>
      </c>
      <c r="E1185" s="19">
        <v>82.130219391365884</v>
      </c>
      <c r="F1185" s="19">
        <v>118.2007874015748</v>
      </c>
    </row>
    <row r="1186" spans="1:6" x14ac:dyDescent="0.3">
      <c r="A1186" s="19">
        <v>1162</v>
      </c>
      <c r="B1186" s="19">
        <v>82.269354847787881</v>
      </c>
      <c r="C1186" s="19">
        <v>-64.769354847787881</v>
      </c>
      <c r="E1186" s="19">
        <v>82.200990799716919</v>
      </c>
      <c r="F1186" s="19">
        <v>118.33613445378151</v>
      </c>
    </row>
    <row r="1187" spans="1:6" x14ac:dyDescent="0.3">
      <c r="A1187" s="19">
        <v>1163</v>
      </c>
      <c r="B1187" s="19">
        <v>82.171447157531247</v>
      </c>
      <c r="C1187" s="19">
        <v>-82.171447157531247</v>
      </c>
      <c r="E1187" s="19">
        <v>82.27176220806794</v>
      </c>
      <c r="F1187" s="19">
        <v>118.73873873873873</v>
      </c>
    </row>
    <row r="1188" spans="1:6" x14ac:dyDescent="0.3">
      <c r="A1188" s="19">
        <v>1164</v>
      </c>
      <c r="B1188" s="19">
        <v>82.171447157531247</v>
      </c>
      <c r="C1188" s="19">
        <v>-82.171447157531247</v>
      </c>
      <c r="E1188" s="19">
        <v>82.342533616418962</v>
      </c>
      <c r="F1188" s="19">
        <v>119</v>
      </c>
    </row>
    <row r="1189" spans="1:6" x14ac:dyDescent="0.3">
      <c r="A1189" s="19">
        <v>1165</v>
      </c>
      <c r="B1189" s="19">
        <v>83.395293285739172</v>
      </c>
      <c r="C1189" s="19">
        <v>-0.57529328573917837</v>
      </c>
      <c r="E1189" s="19">
        <v>82.413305024769997</v>
      </c>
      <c r="F1189" s="19">
        <v>119.38513513513513</v>
      </c>
    </row>
    <row r="1190" spans="1:6" x14ac:dyDescent="0.3">
      <c r="A1190" s="19">
        <v>1166</v>
      </c>
      <c r="B1190" s="19">
        <v>82.563077918557781</v>
      </c>
      <c r="C1190" s="19">
        <v>276.31192208144222</v>
      </c>
      <c r="E1190" s="19">
        <v>82.484076433121018</v>
      </c>
      <c r="F1190" s="19">
        <v>119.57142857142857</v>
      </c>
    </row>
    <row r="1191" spans="1:6" x14ac:dyDescent="0.3">
      <c r="A1191" s="19">
        <v>1167</v>
      </c>
      <c r="B1191" s="19">
        <v>82.954708679584328</v>
      </c>
      <c r="C1191" s="19">
        <v>-21.767208679584328</v>
      </c>
      <c r="E1191" s="19">
        <v>82.554847841472039</v>
      </c>
      <c r="F1191" s="19">
        <v>119.99298245614035</v>
      </c>
    </row>
    <row r="1192" spans="1:6" x14ac:dyDescent="0.3">
      <c r="A1192" s="19">
        <v>1168</v>
      </c>
      <c r="B1192" s="19">
        <v>82.318308692916204</v>
      </c>
      <c r="C1192" s="19">
        <v>257.68169130708378</v>
      </c>
      <c r="E1192" s="19">
        <v>82.625619249823075</v>
      </c>
      <c r="F1192" s="19">
        <v>120</v>
      </c>
    </row>
    <row r="1193" spans="1:6" x14ac:dyDescent="0.3">
      <c r="A1193" s="19">
        <v>1169</v>
      </c>
      <c r="B1193" s="19">
        <v>82.318308692916204</v>
      </c>
      <c r="C1193" s="19">
        <v>-76.651642026249533</v>
      </c>
      <c r="E1193" s="19">
        <v>82.696390658174096</v>
      </c>
      <c r="F1193" s="19">
        <v>120.25</v>
      </c>
    </row>
    <row r="1194" spans="1:6" x14ac:dyDescent="0.3">
      <c r="A1194" s="19">
        <v>1170</v>
      </c>
      <c r="B1194" s="19">
        <v>82.269354847787881</v>
      </c>
      <c r="C1194" s="19">
        <v>-32.269354847787881</v>
      </c>
      <c r="E1194" s="19">
        <v>82.767162066525131</v>
      </c>
      <c r="F1194" s="19">
        <v>120.39184269662923</v>
      </c>
    </row>
    <row r="1195" spans="1:6" x14ac:dyDescent="0.3">
      <c r="A1195" s="19">
        <v>1171</v>
      </c>
      <c r="B1195" s="19">
        <v>82.220401002659571</v>
      </c>
      <c r="C1195" s="19">
        <v>-57.220401002659571</v>
      </c>
      <c r="E1195" s="19">
        <v>82.837933474876152</v>
      </c>
      <c r="F1195" s="19">
        <v>120.90909090909091</v>
      </c>
    </row>
    <row r="1196" spans="1:6" x14ac:dyDescent="0.3">
      <c r="A1196" s="19">
        <v>1172</v>
      </c>
      <c r="B1196" s="19">
        <v>82.171447157531247</v>
      </c>
      <c r="C1196" s="19">
        <v>-82.171447157531247</v>
      </c>
      <c r="E1196" s="19">
        <v>82.908704883227173</v>
      </c>
      <c r="F1196" s="19">
        <v>121</v>
      </c>
    </row>
    <row r="1197" spans="1:6" x14ac:dyDescent="0.3">
      <c r="A1197" s="19">
        <v>1173</v>
      </c>
      <c r="B1197" s="19">
        <v>82.220401002659571</v>
      </c>
      <c r="C1197" s="19">
        <v>-52.220401002659571</v>
      </c>
      <c r="E1197" s="19">
        <v>82.979476291578209</v>
      </c>
      <c r="F1197" s="19">
        <v>121.28148148148148</v>
      </c>
    </row>
    <row r="1198" spans="1:6" x14ac:dyDescent="0.3">
      <c r="A1198" s="19">
        <v>1174</v>
      </c>
      <c r="B1198" s="19">
        <v>83.101570214969271</v>
      </c>
      <c r="C1198" s="19">
        <v>-36.469991267600854</v>
      </c>
      <c r="E1198" s="19">
        <v>83.05024769992923</v>
      </c>
      <c r="F1198" s="19">
        <v>121.42857142857143</v>
      </c>
    </row>
    <row r="1199" spans="1:6" x14ac:dyDescent="0.3">
      <c r="A1199" s="19">
        <v>1175</v>
      </c>
      <c r="B1199" s="19">
        <v>82.612031763686105</v>
      </c>
      <c r="C1199" s="19">
        <v>-17.612031763686105</v>
      </c>
      <c r="E1199" s="19">
        <v>83.121019108280251</v>
      </c>
      <c r="F1199" s="19">
        <v>122.00037037037038</v>
      </c>
    </row>
    <row r="1200" spans="1:6" x14ac:dyDescent="0.3">
      <c r="A1200" s="19">
        <v>1176</v>
      </c>
      <c r="B1200" s="19">
        <v>82.220401002659571</v>
      </c>
      <c r="C1200" s="19">
        <v>-72.220401002659571</v>
      </c>
      <c r="E1200" s="19">
        <v>83.191790516631286</v>
      </c>
      <c r="F1200" s="19">
        <v>122.32558139534883</v>
      </c>
    </row>
    <row r="1201" spans="1:6" x14ac:dyDescent="0.3">
      <c r="A1201" s="19">
        <v>1177</v>
      </c>
      <c r="B1201" s="19">
        <v>82.171447157531247</v>
      </c>
      <c r="C1201" s="19">
        <v>-82.171447157531247</v>
      </c>
      <c r="E1201" s="19">
        <v>83.262561924982307</v>
      </c>
      <c r="F1201" s="19">
        <v>122.73563218390805</v>
      </c>
    </row>
    <row r="1202" spans="1:6" x14ac:dyDescent="0.3">
      <c r="A1202" s="19">
        <v>1178</v>
      </c>
      <c r="B1202" s="19">
        <v>82.220401002659571</v>
      </c>
      <c r="C1202" s="19">
        <v>-77.220401002659571</v>
      </c>
      <c r="E1202" s="19">
        <v>83.333333333333329</v>
      </c>
      <c r="F1202" s="19">
        <v>123.28571428571429</v>
      </c>
    </row>
    <row r="1203" spans="1:6" x14ac:dyDescent="0.3">
      <c r="A1203" s="19">
        <v>1179</v>
      </c>
      <c r="B1203" s="19">
        <v>82.416216383172838</v>
      </c>
      <c r="C1203" s="19">
        <v>557.58378361682719</v>
      </c>
      <c r="E1203" s="19">
        <v>83.404104741684364</v>
      </c>
      <c r="F1203" s="19">
        <v>123.37588652482269</v>
      </c>
    </row>
    <row r="1204" spans="1:6" x14ac:dyDescent="0.3">
      <c r="A1204" s="19">
        <v>1180</v>
      </c>
      <c r="B1204" s="19">
        <v>86.332523993438201</v>
      </c>
      <c r="C1204" s="19">
        <v>-17.214876934614665</v>
      </c>
      <c r="E1204" s="19">
        <v>83.474876150035385</v>
      </c>
      <c r="F1204" s="19">
        <v>124.9191891891892</v>
      </c>
    </row>
    <row r="1205" spans="1:6" x14ac:dyDescent="0.3">
      <c r="A1205" s="19">
        <v>1181</v>
      </c>
      <c r="B1205" s="19">
        <v>82.318308692916204</v>
      </c>
      <c r="C1205" s="19">
        <v>-80.984975359582876</v>
      </c>
      <c r="E1205" s="19">
        <v>83.545647558386406</v>
      </c>
      <c r="F1205" s="19">
        <v>125</v>
      </c>
    </row>
    <row r="1206" spans="1:6" x14ac:dyDescent="0.3">
      <c r="A1206" s="19">
        <v>1182</v>
      </c>
      <c r="B1206" s="19">
        <v>82.367262538044514</v>
      </c>
      <c r="C1206" s="19">
        <v>-71.867262538044514</v>
      </c>
      <c r="E1206" s="19">
        <v>83.616418966737442</v>
      </c>
      <c r="F1206" s="19">
        <v>125.44827586206897</v>
      </c>
    </row>
    <row r="1207" spans="1:6" x14ac:dyDescent="0.3">
      <c r="A1207" s="19">
        <v>1183</v>
      </c>
      <c r="B1207" s="19">
        <v>82.318308692916204</v>
      </c>
      <c r="C1207" s="19">
        <v>-48.984975359582869</v>
      </c>
      <c r="E1207" s="19">
        <v>83.687190375088463</v>
      </c>
      <c r="F1207" s="19">
        <v>125.78838174273859</v>
      </c>
    </row>
    <row r="1208" spans="1:6" x14ac:dyDescent="0.3">
      <c r="A1208" s="19">
        <v>1184</v>
      </c>
      <c r="B1208" s="19">
        <v>100.52913908065017</v>
      </c>
      <c r="C1208" s="19">
        <v>-38.966472413983503</v>
      </c>
      <c r="E1208" s="19">
        <v>83.757961783439498</v>
      </c>
      <c r="F1208" s="19">
        <v>125.94117647058823</v>
      </c>
    </row>
    <row r="1209" spans="1:6" x14ac:dyDescent="0.3">
      <c r="A1209" s="19">
        <v>1185</v>
      </c>
      <c r="B1209" s="19">
        <v>87.605323966774449</v>
      </c>
      <c r="C1209" s="19">
        <v>31.133414771964283</v>
      </c>
      <c r="E1209" s="19">
        <v>83.828733191790519</v>
      </c>
      <c r="F1209" s="19">
        <v>126.55172413793103</v>
      </c>
    </row>
    <row r="1210" spans="1:6" x14ac:dyDescent="0.3">
      <c r="A1210" s="19">
        <v>1186</v>
      </c>
      <c r="B1210" s="19">
        <v>88.192770108314249</v>
      </c>
      <c r="C1210" s="19">
        <v>-23.111469295306122</v>
      </c>
      <c r="E1210" s="19">
        <v>83.89950460014154</v>
      </c>
      <c r="F1210" s="19">
        <v>126.6875</v>
      </c>
    </row>
    <row r="1211" spans="1:6" x14ac:dyDescent="0.3">
      <c r="A1211" s="19">
        <v>1187</v>
      </c>
      <c r="B1211" s="19">
        <v>85.598216316513444</v>
      </c>
      <c r="C1211" s="19">
        <v>44.5589265406294</v>
      </c>
      <c r="E1211" s="19">
        <v>83.970276008492576</v>
      </c>
      <c r="F1211" s="19">
        <v>126.8080808080808</v>
      </c>
    </row>
    <row r="1212" spans="1:6" x14ac:dyDescent="0.3">
      <c r="A1212" s="19">
        <v>1188</v>
      </c>
      <c r="B1212" s="19">
        <v>86.332523993438201</v>
      </c>
      <c r="C1212" s="19">
        <v>-48.55605340520291</v>
      </c>
      <c r="E1212" s="19">
        <v>84.041047416843597</v>
      </c>
      <c r="F1212" s="19">
        <v>127.32727272727273</v>
      </c>
    </row>
    <row r="1213" spans="1:6" x14ac:dyDescent="0.3">
      <c r="A1213" s="19">
        <v>1189</v>
      </c>
      <c r="B1213" s="19">
        <v>86.381477838566525</v>
      </c>
      <c r="C1213" s="19">
        <v>26.409219835852085</v>
      </c>
      <c r="E1213" s="19">
        <v>84.111818825194618</v>
      </c>
      <c r="F1213" s="19">
        <v>127.79166666666667</v>
      </c>
    </row>
    <row r="1214" spans="1:6" x14ac:dyDescent="0.3">
      <c r="A1214" s="19">
        <v>1190</v>
      </c>
      <c r="B1214" s="19">
        <v>82.807847144199371</v>
      </c>
      <c r="C1214" s="19">
        <v>-30.884770221122452</v>
      </c>
      <c r="E1214" s="19">
        <v>84.182590233545653</v>
      </c>
      <c r="F1214" s="19">
        <v>127.93333333333334</v>
      </c>
    </row>
    <row r="1215" spans="1:6" x14ac:dyDescent="0.3">
      <c r="A1215" s="19">
        <v>1191</v>
      </c>
      <c r="B1215" s="19">
        <v>83.786924046765719</v>
      </c>
      <c r="C1215" s="19">
        <v>5.4555001956585301</v>
      </c>
      <c r="E1215" s="19">
        <v>84.253361641896674</v>
      </c>
      <c r="F1215" s="19">
        <v>127.97523076923076</v>
      </c>
    </row>
    <row r="1216" spans="1:6" x14ac:dyDescent="0.3">
      <c r="A1216" s="19">
        <v>1192</v>
      </c>
      <c r="B1216" s="19">
        <v>82.905754834456005</v>
      </c>
      <c r="C1216" s="19">
        <v>-63.572421501122676</v>
      </c>
      <c r="E1216" s="19">
        <v>84.324133050247696</v>
      </c>
      <c r="F1216" s="19">
        <v>128.95348837209303</v>
      </c>
    </row>
    <row r="1217" spans="1:6" x14ac:dyDescent="0.3">
      <c r="A1217" s="19">
        <v>1193</v>
      </c>
      <c r="B1217" s="19">
        <v>95.535846877561823</v>
      </c>
      <c r="C1217" s="19">
        <v>-15.56881391052886</v>
      </c>
      <c r="E1217" s="19">
        <v>84.394904458598731</v>
      </c>
      <c r="F1217" s="19">
        <v>129.03225806451613</v>
      </c>
    </row>
    <row r="1218" spans="1:6" x14ac:dyDescent="0.3">
      <c r="A1218" s="19">
        <v>1194</v>
      </c>
      <c r="B1218" s="19">
        <v>117.12449257914969</v>
      </c>
      <c r="C1218" s="19">
        <v>-60.709926752819158</v>
      </c>
      <c r="E1218" s="19">
        <v>84.465675866949752</v>
      </c>
      <c r="F1218" s="19">
        <v>129.16666666666666</v>
      </c>
    </row>
    <row r="1219" spans="1:6" x14ac:dyDescent="0.3">
      <c r="A1219" s="19">
        <v>1195</v>
      </c>
      <c r="B1219" s="19">
        <v>90.493600829345155</v>
      </c>
      <c r="C1219" s="19">
        <v>-11.081836123462807</v>
      </c>
      <c r="E1219" s="19">
        <v>84.536447275300773</v>
      </c>
      <c r="F1219" s="19">
        <v>129.81900452488688</v>
      </c>
    </row>
    <row r="1220" spans="1:6" x14ac:dyDescent="0.3">
      <c r="A1220" s="19">
        <v>1196</v>
      </c>
      <c r="B1220" s="19">
        <v>107.23581586322962</v>
      </c>
      <c r="C1220" s="19">
        <v>-30.796362738229618</v>
      </c>
      <c r="E1220" s="19">
        <v>84.607218683651809</v>
      </c>
      <c r="F1220" s="19">
        <v>130.15714285714284</v>
      </c>
    </row>
    <row r="1221" spans="1:6" x14ac:dyDescent="0.3">
      <c r="A1221" s="19">
        <v>1197</v>
      </c>
      <c r="B1221" s="19">
        <v>97.542954527822829</v>
      </c>
      <c r="C1221" s="19">
        <v>23.457045472177171</v>
      </c>
      <c r="E1221" s="19">
        <v>84.67799009200283</v>
      </c>
      <c r="F1221" s="19">
        <v>132.05263157894737</v>
      </c>
    </row>
    <row r="1222" spans="1:6" x14ac:dyDescent="0.3">
      <c r="A1222" s="19">
        <v>1198</v>
      </c>
      <c r="B1222" s="19">
        <v>90.346739293960212</v>
      </c>
      <c r="C1222" s="19">
        <v>-35.729972826894347</v>
      </c>
      <c r="E1222" s="19">
        <v>84.748761500353851</v>
      </c>
      <c r="F1222" s="19">
        <v>132.85714285714286</v>
      </c>
    </row>
    <row r="1223" spans="1:6" x14ac:dyDescent="0.3">
      <c r="A1223" s="19">
        <v>1199</v>
      </c>
      <c r="B1223" s="19">
        <v>82.612031763686105</v>
      </c>
      <c r="C1223" s="19">
        <v>216.61019045853612</v>
      </c>
      <c r="E1223" s="19">
        <v>84.819532908704886</v>
      </c>
      <c r="F1223" s="19">
        <v>133.14391143911439</v>
      </c>
    </row>
    <row r="1224" spans="1:6" x14ac:dyDescent="0.3">
      <c r="A1224" s="19">
        <v>1200</v>
      </c>
      <c r="B1224" s="19">
        <v>87.213693205747916</v>
      </c>
      <c r="C1224" s="19">
        <v>-28.679712623223644</v>
      </c>
      <c r="E1224" s="19">
        <v>84.890304317055907</v>
      </c>
      <c r="F1224" s="19">
        <v>133.25</v>
      </c>
    </row>
    <row r="1225" spans="1:6" x14ac:dyDescent="0.3">
      <c r="A1225" s="19">
        <v>1201</v>
      </c>
      <c r="B1225" s="19">
        <v>87.605323966774449</v>
      </c>
      <c r="C1225" s="19">
        <v>-32.233522164972641</v>
      </c>
      <c r="E1225" s="19">
        <v>84.961075725406943</v>
      </c>
      <c r="F1225" s="19">
        <v>133.33333333333334</v>
      </c>
    </row>
    <row r="1226" spans="1:6" x14ac:dyDescent="0.3">
      <c r="A1226" s="19">
        <v>1202</v>
      </c>
      <c r="B1226" s="19">
        <v>95.43793918730519</v>
      </c>
      <c r="C1226" s="19">
        <v>88.366488856975266</v>
      </c>
      <c r="E1226" s="19">
        <v>85.031847133757964</v>
      </c>
      <c r="F1226" s="19">
        <v>133.33333333333334</v>
      </c>
    </row>
    <row r="1227" spans="1:6" x14ac:dyDescent="0.3">
      <c r="A1227" s="19">
        <v>1203</v>
      </c>
      <c r="B1227" s="19">
        <v>87.115785515491282</v>
      </c>
      <c r="C1227" s="19">
        <v>78.230749137974058</v>
      </c>
      <c r="E1227" s="19">
        <v>85.102618542108985</v>
      </c>
      <c r="F1227" s="19">
        <v>134.21052631578948</v>
      </c>
    </row>
    <row r="1228" spans="1:6" x14ac:dyDescent="0.3">
      <c r="A1228" s="19">
        <v>1204</v>
      </c>
      <c r="B1228" s="19">
        <v>84.96181632984532</v>
      </c>
      <c r="C1228" s="19">
        <v>149.82765735436521</v>
      </c>
      <c r="E1228" s="19">
        <v>85.17338995046002</v>
      </c>
      <c r="F1228" s="19">
        <v>134.3592456301748</v>
      </c>
    </row>
    <row r="1229" spans="1:6" x14ac:dyDescent="0.3">
      <c r="A1229" s="19">
        <v>1205</v>
      </c>
      <c r="B1229" s="19">
        <v>85.20658555548691</v>
      </c>
      <c r="C1229" s="19">
        <v>126.27728541225501</v>
      </c>
      <c r="E1229" s="19">
        <v>85.244161358811041</v>
      </c>
      <c r="F1229" s="19">
        <v>134.54545454545453</v>
      </c>
    </row>
    <row r="1230" spans="1:6" x14ac:dyDescent="0.3">
      <c r="A1230" s="19">
        <v>1206</v>
      </c>
      <c r="B1230" s="19">
        <v>83.737970201637395</v>
      </c>
      <c r="C1230" s="19">
        <v>-51.394220201637395</v>
      </c>
      <c r="E1230" s="19">
        <v>85.314932767162063</v>
      </c>
      <c r="F1230" s="19">
        <v>134.91139240506328</v>
      </c>
    </row>
    <row r="1231" spans="1:6" x14ac:dyDescent="0.3">
      <c r="A1231" s="19">
        <v>1207</v>
      </c>
      <c r="B1231" s="19">
        <v>89.073939320623964</v>
      </c>
      <c r="C1231" s="19">
        <v>34.301947204198726</v>
      </c>
      <c r="E1231" s="19">
        <v>85.385704175513098</v>
      </c>
      <c r="F1231" s="19">
        <v>135.03571428571428</v>
      </c>
    </row>
    <row r="1232" spans="1:6" x14ac:dyDescent="0.3">
      <c r="A1232" s="19">
        <v>1208</v>
      </c>
      <c r="B1232" s="19">
        <v>85.842985542155034</v>
      </c>
      <c r="C1232" s="19">
        <v>121.22368112451163</v>
      </c>
      <c r="E1232" s="19">
        <v>85.456475583864119</v>
      </c>
      <c r="F1232" s="19">
        <v>135.625</v>
      </c>
    </row>
    <row r="1233" spans="1:6" x14ac:dyDescent="0.3">
      <c r="A1233" s="19">
        <v>1209</v>
      </c>
      <c r="B1233" s="19">
        <v>84.423324033433829</v>
      </c>
      <c r="C1233" s="19">
        <v>53.837545531783576</v>
      </c>
      <c r="E1233" s="19">
        <v>85.52724699221514</v>
      </c>
      <c r="F1233" s="19">
        <v>136.09090909090909</v>
      </c>
    </row>
    <row r="1234" spans="1:6" x14ac:dyDescent="0.3">
      <c r="A1234" s="19">
        <v>1210</v>
      </c>
      <c r="B1234" s="19">
        <v>87.213693205747916</v>
      </c>
      <c r="C1234" s="19">
        <v>406.60184077483461</v>
      </c>
      <c r="E1234" s="19">
        <v>85.598018400566176</v>
      </c>
      <c r="F1234" s="19">
        <v>136.46276595744681</v>
      </c>
    </row>
    <row r="1235" spans="1:6" x14ac:dyDescent="0.3">
      <c r="A1235" s="19">
        <v>1211</v>
      </c>
      <c r="B1235" s="19">
        <v>82.465170228301147</v>
      </c>
      <c r="C1235" s="19">
        <v>86.034829771698853</v>
      </c>
      <c r="E1235" s="19">
        <v>85.668789808917197</v>
      </c>
      <c r="F1235" s="19">
        <v>137.21333333333334</v>
      </c>
    </row>
    <row r="1236" spans="1:6" x14ac:dyDescent="0.3">
      <c r="A1236" s="19">
        <v>1212</v>
      </c>
      <c r="B1236" s="19">
        <v>86.234616303181568</v>
      </c>
      <c r="C1236" s="19">
        <v>-47.367146423663499</v>
      </c>
      <c r="E1236" s="19">
        <v>85.739561217268218</v>
      </c>
      <c r="F1236" s="19">
        <v>137.93103448275863</v>
      </c>
    </row>
    <row r="1237" spans="1:6" x14ac:dyDescent="0.3">
      <c r="A1237" s="19">
        <v>1213</v>
      </c>
      <c r="B1237" s="19">
        <v>87.458462431389506</v>
      </c>
      <c r="C1237" s="19">
        <v>-25.930684653611728</v>
      </c>
      <c r="E1237" s="19">
        <v>85.810332625619253</v>
      </c>
      <c r="F1237" s="19">
        <v>138.2608695652174</v>
      </c>
    </row>
    <row r="1238" spans="1:6" x14ac:dyDescent="0.3">
      <c r="A1238" s="19">
        <v>1214</v>
      </c>
      <c r="B1238" s="19">
        <v>83.395293285739172</v>
      </c>
      <c r="C1238" s="19">
        <v>22.044706714260826</v>
      </c>
      <c r="E1238" s="19">
        <v>85.881104033970274</v>
      </c>
      <c r="F1238" s="19">
        <v>138.8022</v>
      </c>
    </row>
    <row r="1239" spans="1:6" x14ac:dyDescent="0.3">
      <c r="A1239" s="19">
        <v>1215</v>
      </c>
      <c r="B1239" s="19">
        <v>109.04710813297736</v>
      </c>
      <c r="C1239" s="19">
        <v>-37.455104489990106</v>
      </c>
      <c r="E1239" s="19">
        <v>85.95187544232131</v>
      </c>
      <c r="F1239" s="19">
        <v>139.53488372093022</v>
      </c>
    </row>
    <row r="1240" spans="1:6" x14ac:dyDescent="0.3">
      <c r="A1240" s="19">
        <v>1216</v>
      </c>
      <c r="B1240" s="19">
        <v>93.039200776017651</v>
      </c>
      <c r="C1240" s="19">
        <v>-1.1563178931347693</v>
      </c>
      <c r="E1240" s="19">
        <v>86.022646850672331</v>
      </c>
      <c r="F1240" s="19">
        <v>139.82758620689654</v>
      </c>
    </row>
    <row r="1241" spans="1:6" x14ac:dyDescent="0.3">
      <c r="A1241" s="19">
        <v>1217</v>
      </c>
      <c r="B1241" s="19">
        <v>91.130000816013279</v>
      </c>
      <c r="C1241" s="19">
        <v>57.443769675790008</v>
      </c>
      <c r="E1241" s="19">
        <v>86.093418259023352</v>
      </c>
      <c r="F1241" s="19">
        <v>140.1044776119403</v>
      </c>
    </row>
    <row r="1242" spans="1:6" x14ac:dyDescent="0.3">
      <c r="A1242" s="19">
        <v>1218</v>
      </c>
      <c r="B1242" s="19">
        <v>86.528339373951468</v>
      </c>
      <c r="C1242" s="19">
        <v>87.685143772115936</v>
      </c>
      <c r="E1242" s="19">
        <v>86.164189667374387</v>
      </c>
      <c r="F1242" s="19">
        <v>140.85534591194968</v>
      </c>
    </row>
    <row r="1243" spans="1:6" x14ac:dyDescent="0.3">
      <c r="A1243" s="19">
        <v>1219</v>
      </c>
      <c r="B1243" s="19">
        <v>94.55676997499549</v>
      </c>
      <c r="C1243" s="19">
        <v>8.3048901040559002</v>
      </c>
      <c r="E1243" s="19">
        <v>86.234961075725408</v>
      </c>
      <c r="F1243" s="19">
        <v>141.42340425531913</v>
      </c>
    </row>
    <row r="1244" spans="1:6" x14ac:dyDescent="0.3">
      <c r="A1244" s="19">
        <v>1220</v>
      </c>
      <c r="B1244" s="19">
        <v>89.02498547549564</v>
      </c>
      <c r="C1244" s="19">
        <v>22.15358595307579</v>
      </c>
      <c r="E1244" s="19">
        <v>86.30573248407643</v>
      </c>
      <c r="F1244" s="19">
        <v>141.47058823529412</v>
      </c>
    </row>
    <row r="1245" spans="1:6" x14ac:dyDescent="0.3">
      <c r="A1245" s="19">
        <v>1221</v>
      </c>
      <c r="B1245" s="19">
        <v>87.213693205747916</v>
      </c>
      <c r="C1245" s="19">
        <v>-63.417479613514899</v>
      </c>
      <c r="E1245" s="19">
        <v>86.376503892427465</v>
      </c>
      <c r="F1245" s="19">
        <v>141.74647887323943</v>
      </c>
    </row>
    <row r="1246" spans="1:6" x14ac:dyDescent="0.3">
      <c r="A1246" s="19">
        <v>1222</v>
      </c>
      <c r="B1246" s="19">
        <v>88.927077785239007</v>
      </c>
      <c r="C1246" s="19">
        <v>-7.6589618432100224</v>
      </c>
      <c r="E1246" s="19">
        <v>86.447275300778486</v>
      </c>
      <c r="F1246" s="19">
        <v>142</v>
      </c>
    </row>
    <row r="1247" spans="1:6" x14ac:dyDescent="0.3">
      <c r="A1247" s="19">
        <v>1223</v>
      </c>
      <c r="B1247" s="19">
        <v>91.521631577039827</v>
      </c>
      <c r="C1247" s="19">
        <v>24.693028108824052</v>
      </c>
      <c r="E1247" s="19">
        <v>86.518046709129507</v>
      </c>
      <c r="F1247" s="19">
        <v>143.35714285714286</v>
      </c>
    </row>
    <row r="1248" spans="1:6" x14ac:dyDescent="0.3">
      <c r="A1248" s="19">
        <v>1224</v>
      </c>
      <c r="B1248" s="19">
        <v>83.052616369840962</v>
      </c>
      <c r="C1248" s="19">
        <v>-24.163727480952076</v>
      </c>
      <c r="E1248" s="19">
        <v>86.588818117480542</v>
      </c>
      <c r="F1248" s="19">
        <v>143.66666666666666</v>
      </c>
    </row>
    <row r="1249" spans="1:6" x14ac:dyDescent="0.3">
      <c r="A1249" s="19">
        <v>1225</v>
      </c>
      <c r="B1249" s="19">
        <v>82.318308692916204</v>
      </c>
      <c r="C1249" s="19">
        <v>-38.318308692916204</v>
      </c>
      <c r="E1249" s="19">
        <v>86.659589525831564</v>
      </c>
      <c r="F1249" s="19">
        <v>143.8235294117647</v>
      </c>
    </row>
    <row r="1250" spans="1:6" x14ac:dyDescent="0.3">
      <c r="A1250" s="19">
        <v>1226</v>
      </c>
      <c r="B1250" s="19">
        <v>84.129600962663929</v>
      </c>
      <c r="C1250" s="19">
        <v>-35.704600962663932</v>
      </c>
      <c r="E1250" s="19">
        <v>86.730360934182585</v>
      </c>
      <c r="F1250" s="19">
        <v>144.69039145907473</v>
      </c>
    </row>
    <row r="1251" spans="1:6" x14ac:dyDescent="0.3">
      <c r="A1251" s="19">
        <v>1227</v>
      </c>
      <c r="B1251" s="19">
        <v>82.171447157531247</v>
      </c>
      <c r="C1251" s="19">
        <v>-82.171447157531247</v>
      </c>
      <c r="E1251" s="19">
        <v>86.80113234253362</v>
      </c>
      <c r="F1251" s="19">
        <v>144.91230769230768</v>
      </c>
    </row>
    <row r="1252" spans="1:6" x14ac:dyDescent="0.3">
      <c r="A1252" s="19">
        <v>1228</v>
      </c>
      <c r="B1252" s="19">
        <v>83.346339440610862</v>
      </c>
      <c r="C1252" s="19">
        <v>-22.304672773944198</v>
      </c>
      <c r="E1252" s="19">
        <v>86.871903750884641</v>
      </c>
      <c r="F1252" s="19">
        <v>145.04301075268816</v>
      </c>
    </row>
    <row r="1253" spans="1:6" x14ac:dyDescent="0.3">
      <c r="A1253" s="19">
        <v>1229</v>
      </c>
      <c r="B1253" s="19">
        <v>82.220401002659571</v>
      </c>
      <c r="C1253" s="19">
        <v>-57.220401002659571</v>
      </c>
      <c r="E1253" s="19">
        <v>86.942675159235677</v>
      </c>
      <c r="F1253" s="19">
        <v>146.34782608695653</v>
      </c>
    </row>
    <row r="1254" spans="1:6" x14ac:dyDescent="0.3">
      <c r="A1254" s="19">
        <v>1230</v>
      </c>
      <c r="B1254" s="19">
        <v>82.171447157531247</v>
      </c>
      <c r="C1254" s="19">
        <v>-82.171447157531247</v>
      </c>
      <c r="E1254" s="19">
        <v>87.013446567586698</v>
      </c>
      <c r="F1254" s="19">
        <v>146.65217391304347</v>
      </c>
    </row>
    <row r="1255" spans="1:6" x14ac:dyDescent="0.3">
      <c r="A1255" s="19">
        <v>1231</v>
      </c>
      <c r="B1255" s="19">
        <v>82.171447157531247</v>
      </c>
      <c r="C1255" s="19">
        <v>-82.171447157531247</v>
      </c>
      <c r="E1255" s="19">
        <v>87.084217975937719</v>
      </c>
      <c r="F1255" s="19">
        <v>146.87931034482759</v>
      </c>
    </row>
    <row r="1256" spans="1:6" x14ac:dyDescent="0.3">
      <c r="A1256" s="19">
        <v>1232</v>
      </c>
      <c r="B1256" s="19">
        <v>82.220401002659571</v>
      </c>
      <c r="C1256" s="19">
        <v>-42.220401002659571</v>
      </c>
      <c r="E1256" s="19">
        <v>87.154989384288754</v>
      </c>
      <c r="F1256" s="19">
        <v>147.17167680278018</v>
      </c>
    </row>
    <row r="1257" spans="1:6" x14ac:dyDescent="0.3">
      <c r="A1257" s="19">
        <v>1233</v>
      </c>
      <c r="B1257" s="19">
        <v>82.465170228301147</v>
      </c>
      <c r="C1257" s="19">
        <v>-63.131836894967819</v>
      </c>
      <c r="E1257" s="19">
        <v>87.225760792639775</v>
      </c>
      <c r="F1257" s="19">
        <v>147.70731707317074</v>
      </c>
    </row>
    <row r="1258" spans="1:6" x14ac:dyDescent="0.3">
      <c r="A1258" s="19">
        <v>1234</v>
      </c>
      <c r="B1258" s="19">
        <v>82.171447157531247</v>
      </c>
      <c r="C1258" s="19">
        <v>-82.171447157531247</v>
      </c>
      <c r="E1258" s="19">
        <v>87.296532200990796</v>
      </c>
      <c r="F1258" s="19">
        <v>147.81132075471697</v>
      </c>
    </row>
    <row r="1259" spans="1:6" x14ac:dyDescent="0.3">
      <c r="A1259" s="19">
        <v>1235</v>
      </c>
      <c r="B1259" s="19">
        <v>82.465170228301147</v>
      </c>
      <c r="C1259" s="19">
        <v>-47.465170228301147</v>
      </c>
      <c r="E1259" s="19">
        <v>87.367303609341832</v>
      </c>
      <c r="F1259" s="19">
        <v>148.57377049180329</v>
      </c>
    </row>
    <row r="1260" spans="1:6" x14ac:dyDescent="0.3">
      <c r="A1260" s="19">
        <v>1236</v>
      </c>
      <c r="B1260" s="19">
        <v>82.171447157531247</v>
      </c>
      <c r="C1260" s="19">
        <v>-82.171447157531247</v>
      </c>
      <c r="E1260" s="19">
        <v>87.438075017692853</v>
      </c>
      <c r="F1260" s="19">
        <v>148.78048780487805</v>
      </c>
    </row>
    <row r="1261" spans="1:6" x14ac:dyDescent="0.3">
      <c r="A1261" s="19">
        <v>1237</v>
      </c>
      <c r="B1261" s="19">
        <v>82.171447157531247</v>
      </c>
      <c r="C1261" s="19">
        <v>-82.171447157531247</v>
      </c>
      <c r="E1261" s="19">
        <v>87.508846426043874</v>
      </c>
      <c r="F1261" s="19">
        <v>148.96666666666667</v>
      </c>
    </row>
    <row r="1262" spans="1:6" x14ac:dyDescent="0.3">
      <c r="A1262" s="19">
        <v>1238</v>
      </c>
      <c r="B1262" s="19">
        <v>82.318308692916204</v>
      </c>
      <c r="C1262" s="19">
        <v>-22.984975359582869</v>
      </c>
      <c r="E1262" s="19">
        <v>87.579617834394909</v>
      </c>
      <c r="F1262" s="19">
        <v>150.14705882352942</v>
      </c>
    </row>
    <row r="1263" spans="1:6" x14ac:dyDescent="0.3">
      <c r="A1263" s="19">
        <v>1239</v>
      </c>
      <c r="B1263" s="19">
        <v>82.171447157531247</v>
      </c>
      <c r="C1263" s="19">
        <v>-82.171447157531247</v>
      </c>
      <c r="E1263" s="19">
        <v>87.650389242745931</v>
      </c>
      <c r="F1263" s="19">
        <v>150.5</v>
      </c>
    </row>
    <row r="1264" spans="1:6" x14ac:dyDescent="0.3">
      <c r="A1264" s="19">
        <v>1240</v>
      </c>
      <c r="B1264" s="19">
        <v>82.563077918557781</v>
      </c>
      <c r="C1264" s="19">
        <v>-52.438077918557781</v>
      </c>
      <c r="E1264" s="19">
        <v>87.721160651096952</v>
      </c>
      <c r="F1264" s="19">
        <v>150.65116279069767</v>
      </c>
    </row>
    <row r="1265" spans="1:6" x14ac:dyDescent="0.3">
      <c r="A1265" s="19">
        <v>1241</v>
      </c>
      <c r="B1265" s="19">
        <v>83.835877891894029</v>
      </c>
      <c r="C1265" s="19">
        <v>-9.2182308330704927</v>
      </c>
      <c r="E1265" s="19">
        <v>87.791932059447987</v>
      </c>
      <c r="F1265" s="19">
        <v>150.89861751152074</v>
      </c>
    </row>
    <row r="1266" spans="1:6" x14ac:dyDescent="0.3">
      <c r="A1266" s="19">
        <v>1242</v>
      </c>
      <c r="B1266" s="19">
        <v>82.220401002659571</v>
      </c>
      <c r="C1266" s="19">
        <v>-77.220401002659571</v>
      </c>
      <c r="E1266" s="19">
        <v>87.862703467799008</v>
      </c>
      <c r="F1266" s="19">
        <v>151.31746031746033</v>
      </c>
    </row>
    <row r="1267" spans="1:6" x14ac:dyDescent="0.3">
      <c r="A1267" s="19">
        <v>1243</v>
      </c>
      <c r="B1267" s="19">
        <v>84.031693272407296</v>
      </c>
      <c r="C1267" s="19">
        <v>-39.531693272407296</v>
      </c>
      <c r="E1267" s="19">
        <v>87.933474876150029</v>
      </c>
      <c r="F1267" s="19">
        <v>152.41346153846155</v>
      </c>
    </row>
    <row r="1268" spans="1:6" x14ac:dyDescent="0.3">
      <c r="A1268" s="19">
        <v>1244</v>
      </c>
      <c r="B1268" s="19">
        <v>84.374370188305519</v>
      </c>
      <c r="C1268" s="19">
        <v>-38.241036854972187</v>
      </c>
      <c r="E1268" s="19">
        <v>88.004246284501065</v>
      </c>
      <c r="F1268" s="19">
        <v>153.42794759825327</v>
      </c>
    </row>
    <row r="1269" spans="1:6" x14ac:dyDescent="0.3">
      <c r="A1269" s="19">
        <v>1245</v>
      </c>
      <c r="B1269" s="19">
        <v>83.003662524712638</v>
      </c>
      <c r="C1269" s="19">
        <v>58.466925710581478</v>
      </c>
      <c r="E1269" s="19">
        <v>88.075017692852086</v>
      </c>
      <c r="F1269" s="19">
        <v>153.88888888888889</v>
      </c>
    </row>
    <row r="1270" spans="1:6" x14ac:dyDescent="0.3">
      <c r="A1270" s="19">
        <v>1246</v>
      </c>
      <c r="B1270" s="19">
        <v>83.689016356509086</v>
      </c>
      <c r="C1270" s="19">
        <v>-8.2051453887671499</v>
      </c>
      <c r="E1270" s="19">
        <v>88.145789101203121</v>
      </c>
      <c r="F1270" s="19">
        <v>154.42231237322514</v>
      </c>
    </row>
    <row r="1271" spans="1:6" x14ac:dyDescent="0.3">
      <c r="A1271" s="19">
        <v>1247</v>
      </c>
      <c r="B1271" s="19">
        <v>84.61913941394711</v>
      </c>
      <c r="C1271" s="19">
        <v>0.88086058605288997</v>
      </c>
      <c r="E1271" s="19">
        <v>88.216560509554142</v>
      </c>
      <c r="F1271" s="19">
        <v>155.25</v>
      </c>
    </row>
    <row r="1272" spans="1:6" x14ac:dyDescent="0.3">
      <c r="A1272" s="19">
        <v>1248</v>
      </c>
      <c r="B1272" s="19">
        <v>85.059724020101953</v>
      </c>
      <c r="C1272" s="19">
        <v>-20.805486731966354</v>
      </c>
      <c r="E1272" s="19">
        <v>88.287331917905163</v>
      </c>
      <c r="F1272" s="19">
        <v>155.33333333333334</v>
      </c>
    </row>
    <row r="1273" spans="1:6" x14ac:dyDescent="0.3">
      <c r="A1273" s="19">
        <v>1249</v>
      </c>
      <c r="B1273" s="19">
        <v>86.136708612924934</v>
      </c>
      <c r="C1273" s="19">
        <v>-21.667572810455795</v>
      </c>
      <c r="E1273" s="19">
        <v>88.358103326256199</v>
      </c>
      <c r="F1273" s="19">
        <v>156.04578313253012</v>
      </c>
    </row>
    <row r="1274" spans="1:6" x14ac:dyDescent="0.3">
      <c r="A1274" s="19">
        <v>1250</v>
      </c>
      <c r="B1274" s="19">
        <v>107.04000048271635</v>
      </c>
      <c r="C1274" s="19">
        <v>11.160786918858449</v>
      </c>
      <c r="E1274" s="19">
        <v>88.42887473460722</v>
      </c>
      <c r="F1274" s="19">
        <v>157.33048433048432</v>
      </c>
    </row>
    <row r="1275" spans="1:6" x14ac:dyDescent="0.3">
      <c r="A1275" s="19">
        <v>1251</v>
      </c>
      <c r="B1275" s="19">
        <v>85.794031697026711</v>
      </c>
      <c r="C1275" s="19">
        <v>-3.253491156486163</v>
      </c>
      <c r="E1275" s="19">
        <v>88.499646142958241</v>
      </c>
      <c r="F1275" s="19">
        <v>157.46</v>
      </c>
    </row>
    <row r="1276" spans="1:6" x14ac:dyDescent="0.3">
      <c r="A1276" s="19">
        <v>1252</v>
      </c>
      <c r="B1276" s="19">
        <v>89.073939320623964</v>
      </c>
      <c r="C1276" s="19">
        <v>-54.90372655466652</v>
      </c>
      <c r="E1276" s="19">
        <v>88.570417551309276</v>
      </c>
      <c r="F1276" s="19">
        <v>158.35603715170279</v>
      </c>
    </row>
    <row r="1277" spans="1:6" x14ac:dyDescent="0.3">
      <c r="A1277" s="19">
        <v>1253</v>
      </c>
      <c r="B1277" s="19">
        <v>116.97763104376475</v>
      </c>
      <c r="C1277" s="19">
        <v>-74.244410228012285</v>
      </c>
      <c r="E1277" s="19">
        <v>88.641188959660298</v>
      </c>
      <c r="F1277" s="19">
        <v>158.63636363636363</v>
      </c>
    </row>
    <row r="1278" spans="1:6" x14ac:dyDescent="0.3">
      <c r="A1278" s="19">
        <v>1254</v>
      </c>
      <c r="B1278" s="19">
        <v>89.073939320623964</v>
      </c>
      <c r="C1278" s="19">
        <v>5.4154223815036886</v>
      </c>
      <c r="E1278" s="19">
        <v>88.711960368011319</v>
      </c>
      <c r="F1278" s="19">
        <v>158.68421052631578</v>
      </c>
    </row>
    <row r="1279" spans="1:6" x14ac:dyDescent="0.3">
      <c r="A1279" s="19">
        <v>1255</v>
      </c>
      <c r="B1279" s="19">
        <v>87.507416276517816</v>
      </c>
      <c r="C1279" s="19">
        <v>-31.810168570095797</v>
      </c>
      <c r="E1279" s="19">
        <v>88.782731776362354</v>
      </c>
      <c r="F1279" s="19">
        <v>158.96226415094338</v>
      </c>
    </row>
    <row r="1280" spans="1:6" x14ac:dyDescent="0.3">
      <c r="A1280" s="19">
        <v>1256</v>
      </c>
      <c r="B1280" s="19">
        <v>99.843785248853735</v>
      </c>
      <c r="C1280" s="19">
        <v>-1.8129542239230005</v>
      </c>
      <c r="E1280" s="19">
        <v>88.853503184713375</v>
      </c>
      <c r="F1280" s="19">
        <v>159.51383399209487</v>
      </c>
    </row>
    <row r="1281" spans="1:6" x14ac:dyDescent="0.3">
      <c r="A1281" s="19">
        <v>1257</v>
      </c>
      <c r="B1281" s="19">
        <v>90.787323900115069</v>
      </c>
      <c r="C1281" s="19">
        <v>1.3149488271576644</v>
      </c>
      <c r="E1281" s="19">
        <v>88.924274593064396</v>
      </c>
      <c r="F1281" s="19">
        <v>159.82456140350877</v>
      </c>
    </row>
    <row r="1282" spans="1:6" x14ac:dyDescent="0.3">
      <c r="A1282" s="19">
        <v>1258</v>
      </c>
      <c r="B1282" s="19">
        <v>114.97052339350373</v>
      </c>
      <c r="C1282" s="19">
        <v>-76.795060706936567</v>
      </c>
      <c r="E1282" s="19">
        <v>88.995046001415432</v>
      </c>
      <c r="F1282" s="19">
        <v>160</v>
      </c>
    </row>
    <row r="1283" spans="1:6" x14ac:dyDescent="0.3">
      <c r="A1283" s="19">
        <v>1259</v>
      </c>
      <c r="B1283" s="19">
        <v>86.871016289849692</v>
      </c>
      <c r="C1283" s="19">
        <v>-59.725182956516363</v>
      </c>
      <c r="E1283" s="19">
        <v>89.065817409766453</v>
      </c>
      <c r="F1283" s="19">
        <v>160.16473684210527</v>
      </c>
    </row>
    <row r="1284" spans="1:6" x14ac:dyDescent="0.3">
      <c r="A1284" s="19">
        <v>1260</v>
      </c>
      <c r="B1284" s="19">
        <v>85.794031697026711</v>
      </c>
      <c r="C1284" s="19">
        <v>-35.104842507837525</v>
      </c>
      <c r="E1284" s="19">
        <v>89.136588818117488</v>
      </c>
      <c r="F1284" s="19">
        <v>160.47058823529412</v>
      </c>
    </row>
    <row r="1285" spans="1:6" x14ac:dyDescent="0.3">
      <c r="A1285" s="19">
        <v>1261</v>
      </c>
      <c r="B1285" s="19">
        <v>84.717047104203743</v>
      </c>
      <c r="C1285" s="19">
        <v>-45.77473941189605</v>
      </c>
      <c r="E1285" s="19">
        <v>89.207360226468509</v>
      </c>
      <c r="F1285" s="19">
        <v>160.5</v>
      </c>
    </row>
    <row r="1286" spans="1:6" x14ac:dyDescent="0.3">
      <c r="A1286" s="19">
        <v>1262</v>
      </c>
      <c r="B1286" s="19">
        <v>87.311600896004549</v>
      </c>
      <c r="C1286" s="19">
        <v>-9.6735056579093168</v>
      </c>
      <c r="E1286" s="19">
        <v>89.27813163481953</v>
      </c>
      <c r="F1286" s="19">
        <v>160.78947368421052</v>
      </c>
    </row>
    <row r="1287" spans="1:6" x14ac:dyDescent="0.3">
      <c r="A1287" s="19">
        <v>1263</v>
      </c>
      <c r="B1287" s="19">
        <v>84.178554807792253</v>
      </c>
      <c r="C1287" s="19">
        <v>-40.641969441938592</v>
      </c>
      <c r="E1287" s="19">
        <v>89.348903043170566</v>
      </c>
      <c r="F1287" s="19">
        <v>161.11830985915492</v>
      </c>
    </row>
    <row r="1288" spans="1:6" x14ac:dyDescent="0.3">
      <c r="A1288" s="19">
        <v>1264</v>
      </c>
      <c r="B1288" s="19">
        <v>83.835877891894029</v>
      </c>
      <c r="C1288" s="19">
        <v>-52.012348480129319</v>
      </c>
      <c r="E1288" s="19">
        <v>89.419674451521587</v>
      </c>
      <c r="F1288" s="19">
        <v>161.21951219512195</v>
      </c>
    </row>
    <row r="1289" spans="1:6" x14ac:dyDescent="0.3">
      <c r="A1289" s="19">
        <v>1265</v>
      </c>
      <c r="B1289" s="19">
        <v>85.402400936000177</v>
      </c>
      <c r="C1289" s="19">
        <v>-22.218006996606235</v>
      </c>
      <c r="E1289" s="19">
        <v>89.490445859872608</v>
      </c>
      <c r="F1289" s="19">
        <v>161.25517890772127</v>
      </c>
    </row>
    <row r="1290" spans="1:6" x14ac:dyDescent="0.3">
      <c r="A1290" s="19">
        <v>1266</v>
      </c>
      <c r="B1290" s="19">
        <v>84.61913941394711</v>
      </c>
      <c r="C1290" s="19">
        <v>106.2808605860529</v>
      </c>
      <c r="E1290" s="19">
        <v>89.561217268223643</v>
      </c>
      <c r="F1290" s="19">
        <v>162.27272727272728</v>
      </c>
    </row>
    <row r="1291" spans="1:6" x14ac:dyDescent="0.3">
      <c r="A1291" s="19">
        <v>1267</v>
      </c>
      <c r="B1291" s="19">
        <v>89.955108532933679</v>
      </c>
      <c r="C1291" s="19">
        <v>50.900237379016005</v>
      </c>
      <c r="E1291" s="19">
        <v>89.631988676574665</v>
      </c>
      <c r="F1291" s="19">
        <v>162.91935483870967</v>
      </c>
    </row>
    <row r="1292" spans="1:6" x14ac:dyDescent="0.3">
      <c r="A1292" s="19">
        <v>1268</v>
      </c>
      <c r="B1292" s="19">
        <v>91.081046970884969</v>
      </c>
      <c r="C1292" s="19">
        <v>-14.15797004780805</v>
      </c>
      <c r="E1292" s="19">
        <v>89.702760084925686</v>
      </c>
      <c r="F1292" s="19">
        <v>163.84615384615384</v>
      </c>
    </row>
    <row r="1293" spans="1:6" x14ac:dyDescent="0.3">
      <c r="A1293" s="19">
        <v>1269</v>
      </c>
      <c r="B1293" s="19">
        <v>92.255939253964584</v>
      </c>
      <c r="C1293" s="19">
        <v>6.8994005518606656</v>
      </c>
      <c r="E1293" s="19">
        <v>89.773531493276721</v>
      </c>
      <c r="F1293" s="19">
        <v>164</v>
      </c>
    </row>
    <row r="1294" spans="1:6" x14ac:dyDescent="0.3">
      <c r="A1294" s="19">
        <v>1270</v>
      </c>
      <c r="B1294" s="19">
        <v>90.444646984216845</v>
      </c>
      <c r="C1294" s="19">
        <v>-22.562990179483123</v>
      </c>
      <c r="E1294" s="19">
        <v>89.844302901627742</v>
      </c>
      <c r="F1294" s="19">
        <v>165.34653465346534</v>
      </c>
    </row>
    <row r="1295" spans="1:6" x14ac:dyDescent="0.3">
      <c r="A1295" s="19">
        <v>1271</v>
      </c>
      <c r="B1295" s="19">
        <v>83.689016356509086</v>
      </c>
      <c r="C1295" s="19">
        <v>162.60130622413607</v>
      </c>
      <c r="E1295" s="19">
        <v>89.915074309978763</v>
      </c>
      <c r="F1295" s="19">
        <v>167.48962962962963</v>
      </c>
    </row>
    <row r="1296" spans="1:6" x14ac:dyDescent="0.3">
      <c r="A1296" s="19">
        <v>1272</v>
      </c>
      <c r="B1296" s="19">
        <v>83.542154821124129</v>
      </c>
      <c r="C1296" s="19">
        <v>105.74355946459015</v>
      </c>
      <c r="E1296" s="19">
        <v>89.985845718329799</v>
      </c>
      <c r="F1296" s="19">
        <v>167.66666666666666</v>
      </c>
    </row>
    <row r="1297" spans="1:6" x14ac:dyDescent="0.3">
      <c r="A1297" s="19">
        <v>1273</v>
      </c>
      <c r="B1297" s="19">
        <v>84.814954794460377</v>
      </c>
      <c r="C1297" s="19">
        <v>-8.1482881277937054</v>
      </c>
      <c r="E1297" s="19">
        <v>90.05661712668082</v>
      </c>
      <c r="F1297" s="19">
        <v>168.5</v>
      </c>
    </row>
    <row r="1298" spans="1:6" x14ac:dyDescent="0.3">
      <c r="A1298" s="19">
        <v>1274</v>
      </c>
      <c r="B1298" s="19">
        <v>105.03289283245536</v>
      </c>
      <c r="C1298" s="19">
        <v>-22.069638014468211</v>
      </c>
      <c r="E1298" s="19">
        <v>90.127388535031855</v>
      </c>
      <c r="F1298" s="19">
        <v>168.75</v>
      </c>
    </row>
    <row r="1299" spans="1:6" x14ac:dyDescent="0.3">
      <c r="A1299" s="19">
        <v>1275</v>
      </c>
      <c r="B1299" s="19">
        <v>101.21449291244662</v>
      </c>
      <c r="C1299" s="19">
        <v>-38.692384943294947</v>
      </c>
      <c r="E1299" s="19">
        <v>90.198159943382876</v>
      </c>
      <c r="F1299" s="19">
        <v>168.77500000000001</v>
      </c>
    </row>
    <row r="1300" spans="1:6" x14ac:dyDescent="0.3">
      <c r="A1300" s="19">
        <v>1276</v>
      </c>
      <c r="B1300" s="19">
        <v>85.50030862625681</v>
      </c>
      <c r="C1300" s="19">
        <v>-39.432220390962691</v>
      </c>
      <c r="E1300" s="19">
        <v>90.268931351733897</v>
      </c>
      <c r="F1300" s="19">
        <v>169.57894736842104</v>
      </c>
    </row>
    <row r="1301" spans="1:6" x14ac:dyDescent="0.3">
      <c r="A1301" s="19">
        <v>1277</v>
      </c>
      <c r="B1301" s="19">
        <v>102.38938519552623</v>
      </c>
      <c r="C1301" s="19">
        <v>-63.845438464291362</v>
      </c>
      <c r="E1301" s="19">
        <v>90.339702760084933</v>
      </c>
      <c r="F1301" s="19">
        <v>169.6056338028169</v>
      </c>
    </row>
    <row r="1302" spans="1:6" x14ac:dyDescent="0.3">
      <c r="A1302" s="19">
        <v>1278</v>
      </c>
      <c r="B1302" s="19">
        <v>91.472677731911503</v>
      </c>
      <c r="C1302" s="19">
        <v>-38.467414574016765</v>
      </c>
      <c r="E1302" s="19">
        <v>90.410474168435954</v>
      </c>
      <c r="F1302" s="19">
        <v>169.85083076923075</v>
      </c>
    </row>
    <row r="1303" spans="1:6" x14ac:dyDescent="0.3">
      <c r="A1303" s="19">
        <v>1279</v>
      </c>
      <c r="B1303" s="19">
        <v>91.423723886783193</v>
      </c>
      <c r="C1303" s="19">
        <v>-18.06832706138637</v>
      </c>
      <c r="E1303" s="19">
        <v>90.481245576786975</v>
      </c>
      <c r="F1303" s="19">
        <v>170.54545454545453</v>
      </c>
    </row>
    <row r="1304" spans="1:6" x14ac:dyDescent="0.3">
      <c r="A1304" s="19">
        <v>1280</v>
      </c>
      <c r="B1304" s="19">
        <v>88.535447024212473</v>
      </c>
      <c r="C1304" s="19">
        <v>39.439783745018289</v>
      </c>
      <c r="E1304" s="19">
        <v>90.55201698513801</v>
      </c>
      <c r="F1304" s="19">
        <v>171.79329608938548</v>
      </c>
    </row>
    <row r="1305" spans="1:6" x14ac:dyDescent="0.3">
      <c r="A1305" s="19">
        <v>1281</v>
      </c>
      <c r="B1305" s="19">
        <v>85.794031697026711</v>
      </c>
      <c r="C1305" s="19">
        <v>18.935698032703016</v>
      </c>
      <c r="E1305" s="19">
        <v>90.622788393489031</v>
      </c>
      <c r="F1305" s="19">
        <v>171.84285714285716</v>
      </c>
    </row>
    <row r="1306" spans="1:6" x14ac:dyDescent="0.3">
      <c r="A1306" s="19">
        <v>1282</v>
      </c>
      <c r="B1306" s="19">
        <v>95.584800722690147</v>
      </c>
      <c r="C1306" s="19">
        <v>-27.913267875974825</v>
      </c>
      <c r="E1306" s="19">
        <v>90.693559801840053</v>
      </c>
      <c r="F1306" s="19">
        <v>174.02631578947367</v>
      </c>
    </row>
    <row r="1307" spans="1:6" x14ac:dyDescent="0.3">
      <c r="A1307" s="19">
        <v>1283</v>
      </c>
      <c r="B1307" s="19">
        <v>83.248431750354229</v>
      </c>
      <c r="C1307" s="19">
        <v>12.683386431463958</v>
      </c>
      <c r="E1307" s="19">
        <v>90.764331210191088</v>
      </c>
      <c r="F1307" s="19">
        <v>174.2134831460674</v>
      </c>
    </row>
    <row r="1308" spans="1:6" x14ac:dyDescent="0.3">
      <c r="A1308" s="19">
        <v>1284</v>
      </c>
      <c r="B1308" s="19">
        <v>83.689016356509086</v>
      </c>
      <c r="C1308" s="19">
        <v>-18.527726033928445</v>
      </c>
      <c r="E1308" s="19">
        <v>90.835102618542109</v>
      </c>
      <c r="F1308" s="19">
        <v>174.94736842105263</v>
      </c>
    </row>
    <row r="1309" spans="1:6" x14ac:dyDescent="0.3">
      <c r="A1309" s="19">
        <v>1285</v>
      </c>
      <c r="B1309" s="19">
        <v>85.255539400615234</v>
      </c>
      <c r="C1309" s="19">
        <v>-52.985698130773962</v>
      </c>
      <c r="E1309" s="19">
        <v>90.90587402689313</v>
      </c>
      <c r="F1309" s="19">
        <v>175</v>
      </c>
    </row>
    <row r="1310" spans="1:6" x14ac:dyDescent="0.3">
      <c r="A1310" s="19">
        <v>1286</v>
      </c>
      <c r="B1310" s="19">
        <v>83.150524060097595</v>
      </c>
      <c r="C1310" s="19">
        <v>-1.9005240600975952</v>
      </c>
      <c r="E1310" s="19">
        <v>90.976645435244166</v>
      </c>
      <c r="F1310" s="19">
        <v>176.36428571428573</v>
      </c>
    </row>
    <row r="1311" spans="1:6" x14ac:dyDescent="0.3">
      <c r="A1311" s="19">
        <v>1287</v>
      </c>
      <c r="B1311" s="19">
        <v>83.395293285739172</v>
      </c>
      <c r="C1311" s="19">
        <v>-59.195293285739169</v>
      </c>
      <c r="E1311" s="19">
        <v>91.047416843595187</v>
      </c>
      <c r="F1311" s="19">
        <v>177.39259259259259</v>
      </c>
    </row>
    <row r="1312" spans="1:6" x14ac:dyDescent="0.3">
      <c r="A1312" s="19">
        <v>1288</v>
      </c>
      <c r="B1312" s="19">
        <v>85.157631710358586</v>
      </c>
      <c r="C1312" s="19">
        <v>-19.288779251342191</v>
      </c>
      <c r="E1312" s="19">
        <v>91.118188251946208</v>
      </c>
      <c r="F1312" s="19">
        <v>178.60714285714286</v>
      </c>
    </row>
    <row r="1313" spans="1:6" x14ac:dyDescent="0.3">
      <c r="A1313" s="19">
        <v>1289</v>
      </c>
      <c r="B1313" s="19">
        <v>84.717047104203743</v>
      </c>
      <c r="C1313" s="19">
        <v>-48.640124027280663</v>
      </c>
      <c r="E1313" s="19">
        <v>91.188959660297243</v>
      </c>
      <c r="F1313" s="19">
        <v>178.92857142857142</v>
      </c>
    </row>
    <row r="1314" spans="1:6" x14ac:dyDescent="0.3">
      <c r="A1314" s="19">
        <v>1290</v>
      </c>
      <c r="B1314" s="19">
        <v>86.381477838566525</v>
      </c>
      <c r="C1314" s="19">
        <v>-42.195431326938618</v>
      </c>
      <c r="E1314" s="19">
        <v>91.259731068648264</v>
      </c>
      <c r="F1314" s="19">
        <v>180.5</v>
      </c>
    </row>
    <row r="1315" spans="1:6" x14ac:dyDescent="0.3">
      <c r="A1315" s="19">
        <v>1291</v>
      </c>
      <c r="B1315" s="19">
        <v>84.227508652920562</v>
      </c>
      <c r="C1315" s="19">
        <v>19.843919918508007</v>
      </c>
      <c r="E1315" s="19">
        <v>91.3305024769993</v>
      </c>
      <c r="F1315" s="19">
        <v>181.13306451612902</v>
      </c>
    </row>
    <row r="1316" spans="1:6" x14ac:dyDescent="0.3">
      <c r="A1316" s="19">
        <v>1292</v>
      </c>
      <c r="B1316" s="19">
        <v>84.717047104203743</v>
      </c>
      <c r="C1316" s="19">
        <v>-48.755508642665284</v>
      </c>
      <c r="E1316" s="19">
        <v>91.401273885350321</v>
      </c>
      <c r="F1316" s="19">
        <v>182.6236559139785</v>
      </c>
    </row>
    <row r="1317" spans="1:6" x14ac:dyDescent="0.3">
      <c r="A1317" s="19">
        <v>1293</v>
      </c>
      <c r="B1317" s="19">
        <v>88.045908572929307</v>
      </c>
      <c r="C1317" s="19">
        <v>39.745758093737365</v>
      </c>
      <c r="E1317" s="19">
        <v>91.472045293701342</v>
      </c>
      <c r="F1317" s="19">
        <v>183.28571428571428</v>
      </c>
    </row>
    <row r="1318" spans="1:6" x14ac:dyDescent="0.3">
      <c r="A1318" s="19">
        <v>1294</v>
      </c>
      <c r="B1318" s="19">
        <v>83.248431750354229</v>
      </c>
      <c r="C1318" s="19">
        <v>-55.521159023081502</v>
      </c>
      <c r="E1318" s="19">
        <v>91.542816702052377</v>
      </c>
      <c r="F1318" s="19">
        <v>183.80442804428046</v>
      </c>
    </row>
    <row r="1319" spans="1:6" x14ac:dyDescent="0.3">
      <c r="A1319" s="19">
        <v>1295</v>
      </c>
      <c r="B1319" s="19">
        <v>85.304493245743544</v>
      </c>
      <c r="C1319" s="19">
        <v>-45.476368245743544</v>
      </c>
      <c r="E1319" s="19">
        <v>91.613588110403398</v>
      </c>
      <c r="F1319" s="19">
        <v>184.36363636363637</v>
      </c>
    </row>
    <row r="1320" spans="1:6" x14ac:dyDescent="0.3">
      <c r="A1320" s="19">
        <v>1296</v>
      </c>
      <c r="B1320" s="19">
        <v>83.297385595482538</v>
      </c>
      <c r="C1320" s="19">
        <v>-31.12347255200428</v>
      </c>
      <c r="E1320" s="19">
        <v>91.68435951875442</v>
      </c>
      <c r="F1320" s="19">
        <v>185.48101265822785</v>
      </c>
    </row>
    <row r="1321" spans="1:6" x14ac:dyDescent="0.3">
      <c r="A1321" s="19">
        <v>1297</v>
      </c>
      <c r="B1321" s="19">
        <v>93.822462298070732</v>
      </c>
      <c r="C1321" s="19">
        <v>-1.7846471720203141</v>
      </c>
      <c r="E1321" s="19">
        <v>91.755130927105455</v>
      </c>
      <c r="F1321" s="19">
        <v>185.83333333333334</v>
      </c>
    </row>
    <row r="1322" spans="1:6" x14ac:dyDescent="0.3">
      <c r="A1322" s="19">
        <v>1298</v>
      </c>
      <c r="B1322" s="19">
        <v>83.786924046765719</v>
      </c>
      <c r="C1322" s="19">
        <v>-20.362681622523297</v>
      </c>
      <c r="E1322" s="19">
        <v>91.825902335456476</v>
      </c>
      <c r="F1322" s="19">
        <v>186.11111111111111</v>
      </c>
    </row>
    <row r="1323" spans="1:6" x14ac:dyDescent="0.3">
      <c r="A1323" s="19">
        <v>1299</v>
      </c>
      <c r="B1323" s="19">
        <v>83.737970201637395</v>
      </c>
      <c r="C1323" s="19">
        <v>51.887029798362605</v>
      </c>
      <c r="E1323" s="19">
        <v>91.896673743807497</v>
      </c>
      <c r="F1323" s="19">
        <v>187.19298245614036</v>
      </c>
    </row>
    <row r="1324" spans="1:6" x14ac:dyDescent="0.3">
      <c r="A1324" s="19">
        <v>1300</v>
      </c>
      <c r="B1324" s="19">
        <v>83.346339440610862</v>
      </c>
      <c r="C1324" s="19">
        <v>85.403660559389138</v>
      </c>
      <c r="E1324" s="19">
        <v>91.967445152158533</v>
      </c>
      <c r="F1324" s="19">
        <v>188.31203007518798</v>
      </c>
    </row>
    <row r="1325" spans="1:6" x14ac:dyDescent="0.3">
      <c r="A1325" s="19">
        <v>1301</v>
      </c>
      <c r="B1325" s="19">
        <v>83.591108666252438</v>
      </c>
      <c r="C1325" s="19">
        <v>-12.7290397007352</v>
      </c>
      <c r="E1325" s="19">
        <v>92.038216560509554</v>
      </c>
      <c r="F1325" s="19">
        <v>189.28571428571428</v>
      </c>
    </row>
    <row r="1326" spans="1:6" x14ac:dyDescent="0.3">
      <c r="A1326" s="19">
        <v>1302</v>
      </c>
      <c r="B1326" s="19">
        <v>84.61913941394711</v>
      </c>
      <c r="C1326" s="19">
        <v>-34.61913941394711</v>
      </c>
      <c r="E1326" s="19">
        <v>92.108987968860575</v>
      </c>
      <c r="F1326" s="19">
        <v>189.33333333333334</v>
      </c>
    </row>
    <row r="1327" spans="1:6" x14ac:dyDescent="0.3">
      <c r="A1327" s="19">
        <v>1303</v>
      </c>
      <c r="B1327" s="19">
        <v>87.458462431389506</v>
      </c>
      <c r="C1327" s="19">
        <v>-45.244295764722835</v>
      </c>
      <c r="E1327" s="19">
        <v>92.17975937721161</v>
      </c>
      <c r="F1327" s="19">
        <v>190.45454545454547</v>
      </c>
    </row>
    <row r="1328" spans="1:6" x14ac:dyDescent="0.3">
      <c r="A1328" s="19">
        <v>1304</v>
      </c>
      <c r="B1328" s="19">
        <v>87.262647050876225</v>
      </c>
      <c r="C1328" s="19">
        <v>65.150814487585322</v>
      </c>
      <c r="E1328" s="19">
        <v>92.250530785562631</v>
      </c>
      <c r="F1328" s="19">
        <v>190.55028169014085</v>
      </c>
    </row>
    <row r="1329" spans="1:6" x14ac:dyDescent="0.3">
      <c r="A1329" s="19">
        <v>1305</v>
      </c>
      <c r="B1329" s="19">
        <v>86.381477838566525</v>
      </c>
      <c r="C1329" s="19">
        <v>4.2348012312009189</v>
      </c>
      <c r="E1329" s="19">
        <v>92.321302193913667</v>
      </c>
      <c r="F1329" s="19">
        <v>190.9</v>
      </c>
    </row>
    <row r="1330" spans="1:6" x14ac:dyDescent="0.3">
      <c r="A1330" s="19">
        <v>1306</v>
      </c>
      <c r="B1330" s="19">
        <v>99.599016023212158</v>
      </c>
      <c r="C1330" s="19">
        <v>102.00491656105751</v>
      </c>
      <c r="E1330" s="19">
        <v>92.392073602264688</v>
      </c>
      <c r="F1330" s="19">
        <v>191.25</v>
      </c>
    </row>
    <row r="1331" spans="1:6" x14ac:dyDescent="0.3">
      <c r="A1331" s="19">
        <v>1307</v>
      </c>
      <c r="B1331" s="19">
        <v>84.374370188305519</v>
      </c>
      <c r="C1331" s="19">
        <v>43.558963145027818</v>
      </c>
      <c r="E1331" s="19">
        <v>92.462845010615709</v>
      </c>
      <c r="F1331" s="19">
        <v>192.30769230769232</v>
      </c>
    </row>
    <row r="1332" spans="1:6" x14ac:dyDescent="0.3">
      <c r="A1332" s="19">
        <v>1308</v>
      </c>
      <c r="B1332" s="19">
        <v>84.031693272407296</v>
      </c>
      <c r="C1332" s="19">
        <v>-54.136956430302035</v>
      </c>
      <c r="E1332" s="19">
        <v>92.533616418966744</v>
      </c>
      <c r="F1332" s="19">
        <v>193.04868913857678</v>
      </c>
    </row>
    <row r="1333" spans="1:6" x14ac:dyDescent="0.3">
      <c r="A1333" s="19">
        <v>1309</v>
      </c>
      <c r="B1333" s="19">
        <v>83.884831737022353</v>
      </c>
      <c r="C1333" s="19">
        <v>284.08659683440624</v>
      </c>
      <c r="E1333" s="19">
        <v>92.604387827317765</v>
      </c>
      <c r="F1333" s="19">
        <v>193.84090909090909</v>
      </c>
    </row>
    <row r="1334" spans="1:6" x14ac:dyDescent="0.3">
      <c r="A1334" s="19">
        <v>1310</v>
      </c>
      <c r="B1334" s="19">
        <v>83.346339440610862</v>
      </c>
      <c r="C1334" s="19">
        <v>45.820327226055795</v>
      </c>
      <c r="E1334" s="19">
        <v>92.675159235668787</v>
      </c>
      <c r="F1334" s="19">
        <v>194.23076923076923</v>
      </c>
    </row>
    <row r="1335" spans="1:6" x14ac:dyDescent="0.3">
      <c r="A1335" s="19">
        <v>1311</v>
      </c>
      <c r="B1335" s="19">
        <v>87.066831670362959</v>
      </c>
      <c r="C1335" s="19">
        <v>713.6331683296371</v>
      </c>
      <c r="E1335" s="19">
        <v>92.745930644019822</v>
      </c>
      <c r="F1335" s="19">
        <v>194.44444444444446</v>
      </c>
    </row>
    <row r="1336" spans="1:6" x14ac:dyDescent="0.3">
      <c r="A1336" s="19">
        <v>1312</v>
      </c>
      <c r="B1336" s="19">
        <v>82.220401002659571</v>
      </c>
      <c r="C1336" s="19">
        <v>-54.220401002659571</v>
      </c>
      <c r="E1336" s="19">
        <v>92.816702052370843</v>
      </c>
      <c r="F1336" s="19">
        <v>195.4</v>
      </c>
    </row>
    <row r="1337" spans="1:6" x14ac:dyDescent="0.3">
      <c r="A1337" s="19">
        <v>1313</v>
      </c>
      <c r="B1337" s="19">
        <v>88.14381626318594</v>
      </c>
      <c r="C1337" s="19">
        <v>13.872577179437016</v>
      </c>
      <c r="E1337" s="19">
        <v>92.887473460721864</v>
      </c>
      <c r="F1337" s="19">
        <v>196.82692307692307</v>
      </c>
    </row>
    <row r="1338" spans="1:6" x14ac:dyDescent="0.3">
      <c r="A1338" s="19">
        <v>1314</v>
      </c>
      <c r="B1338" s="19">
        <v>82.709939453942738</v>
      </c>
      <c r="C1338" s="19">
        <v>101.65369690969364</v>
      </c>
      <c r="E1338" s="19">
        <v>92.9582448690729</v>
      </c>
      <c r="F1338" s="19">
        <v>199</v>
      </c>
    </row>
    <row r="1339" spans="1:6" x14ac:dyDescent="0.3">
      <c r="A1339" s="19">
        <v>1315</v>
      </c>
      <c r="B1339" s="19">
        <v>94.312000749353899</v>
      </c>
      <c r="C1339" s="19">
        <v>68.607354089355766</v>
      </c>
      <c r="E1339" s="19">
        <v>93.029016277423921</v>
      </c>
      <c r="F1339" s="19">
        <v>199.9009900990099</v>
      </c>
    </row>
    <row r="1340" spans="1:6" x14ac:dyDescent="0.3">
      <c r="A1340" s="19">
        <v>1316</v>
      </c>
      <c r="B1340" s="19">
        <v>82.220401002659571</v>
      </c>
      <c r="C1340" s="19">
        <v>-81.220401002659571</v>
      </c>
      <c r="E1340" s="19">
        <v>93.099787685774942</v>
      </c>
      <c r="F1340" s="19">
        <v>200</v>
      </c>
    </row>
    <row r="1341" spans="1:6" x14ac:dyDescent="0.3">
      <c r="A1341" s="19">
        <v>1317</v>
      </c>
      <c r="B1341" s="19">
        <v>83.101570214969271</v>
      </c>
      <c r="C1341" s="19">
        <v>520.42474557450441</v>
      </c>
      <c r="E1341" s="19">
        <v>93.170559094125977</v>
      </c>
      <c r="F1341" s="19">
        <v>200.88888888888889</v>
      </c>
    </row>
    <row r="1342" spans="1:6" x14ac:dyDescent="0.3">
      <c r="A1342" s="19">
        <v>1318</v>
      </c>
      <c r="B1342" s="19">
        <v>88.780216249854064</v>
      </c>
      <c r="C1342" s="19">
        <v>-43.372808842446659</v>
      </c>
      <c r="E1342" s="19">
        <v>93.241330502476998</v>
      </c>
      <c r="F1342" s="19">
        <v>201.22137404580153</v>
      </c>
    </row>
    <row r="1343" spans="1:6" x14ac:dyDescent="0.3">
      <c r="A1343" s="19">
        <v>1319</v>
      </c>
      <c r="B1343" s="19">
        <v>82.612031763686105</v>
      </c>
      <c r="C1343" s="19">
        <v>14.721301569647224</v>
      </c>
      <c r="E1343" s="19">
        <v>93.312101910828034</v>
      </c>
      <c r="F1343" s="19">
        <v>201.60393258426967</v>
      </c>
    </row>
    <row r="1344" spans="1:6" x14ac:dyDescent="0.3">
      <c r="A1344" s="19">
        <v>1320</v>
      </c>
      <c r="B1344" s="19">
        <v>82.318308692916204</v>
      </c>
      <c r="C1344" s="19">
        <v>85.348357973750453</v>
      </c>
      <c r="E1344" s="19">
        <v>93.382873319179055</v>
      </c>
      <c r="F1344" s="19">
        <v>201.94230769230768</v>
      </c>
    </row>
    <row r="1345" spans="1:6" x14ac:dyDescent="0.3">
      <c r="A1345" s="19">
        <v>1321</v>
      </c>
      <c r="B1345" s="19">
        <v>82.514124073429471</v>
      </c>
      <c r="C1345" s="19">
        <v>777.34301878371343</v>
      </c>
      <c r="E1345" s="19">
        <v>93.453644727530076</v>
      </c>
      <c r="F1345" s="19">
        <v>202.42307692307693</v>
      </c>
    </row>
    <row r="1346" spans="1:6" x14ac:dyDescent="0.3">
      <c r="A1346" s="19">
        <v>1322</v>
      </c>
      <c r="B1346" s="19">
        <v>82.367262538044514</v>
      </c>
      <c r="C1346" s="19">
        <v>-55.867262538044514</v>
      </c>
      <c r="E1346" s="19">
        <v>93.524416135881111</v>
      </c>
      <c r="F1346" s="19">
        <v>203.63063063063063</v>
      </c>
    </row>
    <row r="1347" spans="1:6" x14ac:dyDescent="0.3">
      <c r="A1347" s="19">
        <v>1323</v>
      </c>
      <c r="B1347" s="19">
        <v>84.325416343177196</v>
      </c>
      <c r="C1347" s="19">
        <v>-54.052689070449922</v>
      </c>
      <c r="E1347" s="19">
        <v>93.595187544232132</v>
      </c>
      <c r="F1347" s="19">
        <v>207.06666666666666</v>
      </c>
    </row>
    <row r="1348" spans="1:6" x14ac:dyDescent="0.3">
      <c r="A1348" s="19">
        <v>1324</v>
      </c>
      <c r="B1348" s="19">
        <v>86.577293219079792</v>
      </c>
      <c r="C1348" s="19">
        <v>-31.910626552413127</v>
      </c>
      <c r="E1348" s="19">
        <v>93.665958952583154</v>
      </c>
      <c r="F1348" s="19">
        <v>211.48387096774192</v>
      </c>
    </row>
    <row r="1349" spans="1:6" x14ac:dyDescent="0.3">
      <c r="A1349" s="19">
        <v>1325</v>
      </c>
      <c r="B1349" s="19">
        <v>82.563077918557781</v>
      </c>
      <c r="C1349" s="19">
        <v>-21.813077918557781</v>
      </c>
      <c r="E1349" s="19">
        <v>93.736730360934189</v>
      </c>
      <c r="F1349" s="19">
        <v>214.06666666666666</v>
      </c>
    </row>
    <row r="1350" spans="1:6" x14ac:dyDescent="0.3">
      <c r="A1350" s="19">
        <v>1326</v>
      </c>
      <c r="B1350" s="19">
        <v>82.709939453942738</v>
      </c>
      <c r="C1350" s="19">
        <v>20.017333273329996</v>
      </c>
      <c r="E1350" s="19">
        <v>93.80750176928521</v>
      </c>
      <c r="F1350" s="19">
        <v>215.72549019607843</v>
      </c>
    </row>
    <row r="1351" spans="1:6" x14ac:dyDescent="0.3">
      <c r="A1351" s="19">
        <v>1327</v>
      </c>
      <c r="B1351" s="19">
        <v>84.178554807792253</v>
      </c>
      <c r="C1351" s="19">
        <v>-42.593188954133716</v>
      </c>
      <c r="E1351" s="19">
        <v>93.878273177636231</v>
      </c>
      <c r="F1351" s="19">
        <v>215.85714285714286</v>
      </c>
    </row>
    <row r="1352" spans="1:6" x14ac:dyDescent="0.3">
      <c r="A1352" s="19">
        <v>1328</v>
      </c>
      <c r="B1352" s="19">
        <v>82.905754834456005</v>
      </c>
      <c r="C1352" s="19">
        <v>33.627578498877327</v>
      </c>
      <c r="E1352" s="19">
        <v>93.949044585987266</v>
      </c>
      <c r="F1352" s="19">
        <v>216.33684210526314</v>
      </c>
    </row>
    <row r="1353" spans="1:6" x14ac:dyDescent="0.3">
      <c r="A1353" s="19">
        <v>1329</v>
      </c>
      <c r="B1353" s="19">
        <v>82.612031763686105</v>
      </c>
      <c r="C1353" s="19">
        <v>-37.278698430352769</v>
      </c>
      <c r="E1353" s="19">
        <v>94.019815994338288</v>
      </c>
      <c r="F1353" s="19">
        <v>216.75</v>
      </c>
    </row>
    <row r="1354" spans="1:6" x14ac:dyDescent="0.3">
      <c r="A1354" s="19">
        <v>1330</v>
      </c>
      <c r="B1354" s="19">
        <v>84.61913941394711</v>
      </c>
      <c r="C1354" s="19">
        <v>72.840860586052898</v>
      </c>
      <c r="E1354" s="19">
        <v>94.090587402689309</v>
      </c>
      <c r="F1354" s="19">
        <v>220</v>
      </c>
    </row>
    <row r="1355" spans="1:6" x14ac:dyDescent="0.3">
      <c r="A1355" s="19">
        <v>1331</v>
      </c>
      <c r="B1355" s="19">
        <v>83.835877891894029</v>
      </c>
      <c r="C1355" s="19">
        <v>16.664122108105971</v>
      </c>
      <c r="E1355" s="19">
        <v>94.161358811040344</v>
      </c>
      <c r="F1355" s="19">
        <v>221.52173913043478</v>
      </c>
    </row>
    <row r="1356" spans="1:6" x14ac:dyDescent="0.3">
      <c r="A1356" s="19">
        <v>1332</v>
      </c>
      <c r="B1356" s="19">
        <v>82.171447157531247</v>
      </c>
      <c r="C1356" s="19">
        <v>-82.171447157531247</v>
      </c>
      <c r="E1356" s="19">
        <v>94.232130219391365</v>
      </c>
      <c r="F1356" s="19">
        <v>223.48076923076923</v>
      </c>
    </row>
    <row r="1357" spans="1:6" x14ac:dyDescent="0.3">
      <c r="A1357" s="19">
        <v>1333</v>
      </c>
      <c r="B1357" s="19">
        <v>82.171447157531247</v>
      </c>
      <c r="C1357" s="19">
        <v>-82.171447157531247</v>
      </c>
      <c r="E1357" s="19">
        <v>94.302901627742386</v>
      </c>
      <c r="F1357" s="19">
        <v>224.12820512820514</v>
      </c>
    </row>
    <row r="1358" spans="1:6" x14ac:dyDescent="0.3">
      <c r="A1358" s="19">
        <v>1334</v>
      </c>
      <c r="B1358" s="19">
        <v>95.682708412946781</v>
      </c>
      <c r="C1358" s="19">
        <v>-43.860244644830836</v>
      </c>
      <c r="E1358" s="19">
        <v>94.373673036093422</v>
      </c>
      <c r="F1358" s="19">
        <v>224.85263157894738</v>
      </c>
    </row>
    <row r="1359" spans="1:6" x14ac:dyDescent="0.3">
      <c r="A1359" s="19">
        <v>1335</v>
      </c>
      <c r="B1359" s="19">
        <v>82.954708679584328</v>
      </c>
      <c r="C1359" s="19">
        <v>225.79529132041569</v>
      </c>
      <c r="E1359" s="19">
        <v>94.444444444444443</v>
      </c>
      <c r="F1359" s="19">
        <v>230.08953488372092</v>
      </c>
    </row>
    <row r="1360" spans="1:6" x14ac:dyDescent="0.3">
      <c r="A1360" s="19">
        <v>1336</v>
      </c>
      <c r="B1360" s="19">
        <v>93.137108466274285</v>
      </c>
      <c r="C1360" s="19">
        <v>286.09057010515426</v>
      </c>
      <c r="E1360" s="19">
        <v>94.515215852795478</v>
      </c>
      <c r="F1360" s="19">
        <v>230.19230769230768</v>
      </c>
    </row>
    <row r="1361" spans="1:6" x14ac:dyDescent="0.3">
      <c r="A1361" s="19">
        <v>1337</v>
      </c>
      <c r="B1361" s="19">
        <v>89.02498547549564</v>
      </c>
      <c r="C1361" s="19">
        <v>87.339300238790088</v>
      </c>
      <c r="E1361" s="19">
        <v>94.585987261146499</v>
      </c>
      <c r="F1361" s="19">
        <v>231.75</v>
      </c>
    </row>
    <row r="1362" spans="1:6" x14ac:dyDescent="0.3">
      <c r="A1362" s="19">
        <v>1338</v>
      </c>
      <c r="B1362" s="19">
        <v>82.905754834456005</v>
      </c>
      <c r="C1362" s="19">
        <v>-16.839088167789342</v>
      </c>
      <c r="E1362" s="19">
        <v>94.65675866949752</v>
      </c>
      <c r="F1362" s="19">
        <v>234.78947368421052</v>
      </c>
    </row>
    <row r="1363" spans="1:6" x14ac:dyDescent="0.3">
      <c r="A1363" s="19">
        <v>1339</v>
      </c>
      <c r="B1363" s="19">
        <v>83.982739427278986</v>
      </c>
      <c r="C1363" s="19">
        <v>5.6659092213696596</v>
      </c>
      <c r="E1363" s="19">
        <v>94.727530077848556</v>
      </c>
      <c r="F1363" s="19">
        <v>234.80786026200875</v>
      </c>
    </row>
    <row r="1364" spans="1:6" x14ac:dyDescent="0.3">
      <c r="A1364" s="19">
        <v>1340</v>
      </c>
      <c r="B1364" s="19">
        <v>82.171447157531247</v>
      </c>
      <c r="C1364" s="19">
        <v>-82.171447157531247</v>
      </c>
      <c r="E1364" s="19">
        <v>94.798301486199577</v>
      </c>
      <c r="F1364" s="19">
        <v>239.35238095238094</v>
      </c>
    </row>
    <row r="1365" spans="1:6" x14ac:dyDescent="0.3">
      <c r="A1365" s="19">
        <v>1341</v>
      </c>
      <c r="B1365" s="19">
        <v>84.423324033433829</v>
      </c>
      <c r="C1365" s="19">
        <v>297.96798031439221</v>
      </c>
      <c r="E1365" s="19">
        <v>94.869072894550598</v>
      </c>
      <c r="F1365" s="19">
        <v>239.93846153846152</v>
      </c>
    </row>
    <row r="1366" spans="1:6" x14ac:dyDescent="0.3">
      <c r="A1366" s="19">
        <v>1342</v>
      </c>
      <c r="B1366" s="19">
        <v>82.220401002659571</v>
      </c>
      <c r="C1366" s="19">
        <v>17.779598997340429</v>
      </c>
      <c r="E1366" s="19">
        <v>94.939844302901633</v>
      </c>
      <c r="F1366" s="19">
        <v>246.29032258064515</v>
      </c>
    </row>
    <row r="1367" spans="1:6" x14ac:dyDescent="0.3">
      <c r="A1367" s="19">
        <v>1343</v>
      </c>
      <c r="B1367" s="19">
        <v>97.983539133977686</v>
      </c>
      <c r="C1367" s="19">
        <v>60.372498017725107</v>
      </c>
      <c r="E1367" s="19">
        <v>95.010615711252655</v>
      </c>
      <c r="F1367" s="19">
        <v>246.60606060606059</v>
      </c>
    </row>
    <row r="1368" spans="1:6" x14ac:dyDescent="0.3">
      <c r="A1368" s="19">
        <v>1344</v>
      </c>
      <c r="B1368" s="19">
        <v>88.976031630367331</v>
      </c>
      <c r="C1368" s="19">
        <v>-48.21344170230978</v>
      </c>
      <c r="E1368" s="19">
        <v>95.081387119603676</v>
      </c>
      <c r="F1368" s="19">
        <v>250</v>
      </c>
    </row>
    <row r="1369" spans="1:6" x14ac:dyDescent="0.3">
      <c r="A1369" s="19">
        <v>1345</v>
      </c>
      <c r="B1369" s="19">
        <v>82.514124073429471</v>
      </c>
      <c r="C1369" s="19">
        <v>-28.942695502000902</v>
      </c>
      <c r="E1369" s="19">
        <v>95.152158527954711</v>
      </c>
      <c r="F1369" s="19">
        <v>250</v>
      </c>
    </row>
    <row r="1370" spans="1:6" x14ac:dyDescent="0.3">
      <c r="A1370" s="19">
        <v>1346</v>
      </c>
      <c r="B1370" s="19">
        <v>89.465570081650498</v>
      </c>
      <c r="C1370" s="19">
        <v>-41.015905652120296</v>
      </c>
      <c r="E1370" s="19">
        <v>95.222929936305732</v>
      </c>
      <c r="F1370" s="19">
        <v>250</v>
      </c>
    </row>
    <row r="1371" spans="1:6" x14ac:dyDescent="0.3">
      <c r="A1371" s="19">
        <v>1347</v>
      </c>
      <c r="B1371" s="19">
        <v>83.689016356509086</v>
      </c>
      <c r="C1371" s="19">
        <v>-1.2696615177994062</v>
      </c>
      <c r="E1371" s="19">
        <v>95.293701344656753</v>
      </c>
      <c r="F1371" s="19">
        <v>250</v>
      </c>
    </row>
    <row r="1372" spans="1:6" x14ac:dyDescent="0.3">
      <c r="A1372" s="19">
        <v>1348</v>
      </c>
      <c r="B1372" s="19">
        <v>83.444247130867495</v>
      </c>
      <c r="C1372" s="19">
        <v>146.74806056144018</v>
      </c>
      <c r="E1372" s="19">
        <v>95.364472753007789</v>
      </c>
      <c r="F1372" s="19">
        <v>252.01666666666668</v>
      </c>
    </row>
    <row r="1373" spans="1:6" x14ac:dyDescent="0.3">
      <c r="A1373" s="19">
        <v>1349</v>
      </c>
      <c r="B1373" s="19">
        <v>90.591508519601803</v>
      </c>
      <c r="C1373" s="19">
        <v>-31.23104340332273</v>
      </c>
      <c r="E1373" s="19">
        <v>95.43524416135881</v>
      </c>
      <c r="F1373" s="19">
        <v>253.2051282051282</v>
      </c>
    </row>
    <row r="1374" spans="1:6" x14ac:dyDescent="0.3">
      <c r="A1374" s="19">
        <v>1350</v>
      </c>
      <c r="B1374" s="19">
        <v>85.989847077539991</v>
      </c>
      <c r="C1374" s="19">
        <v>-19.29112912882205</v>
      </c>
      <c r="E1374" s="19">
        <v>95.506015569709845</v>
      </c>
      <c r="F1374" s="19">
        <v>254.38547486033519</v>
      </c>
    </row>
    <row r="1375" spans="1:6" x14ac:dyDescent="0.3">
      <c r="A1375" s="19">
        <v>1351</v>
      </c>
      <c r="B1375" s="19">
        <v>88.045908572929307</v>
      </c>
      <c r="C1375" s="19">
        <v>80.729091427070699</v>
      </c>
      <c r="E1375" s="19">
        <v>95.576786978060866</v>
      </c>
      <c r="F1375" s="19">
        <v>267.80851063829789</v>
      </c>
    </row>
    <row r="1376" spans="1:6" x14ac:dyDescent="0.3">
      <c r="A1376" s="19">
        <v>1352</v>
      </c>
      <c r="B1376" s="19">
        <v>93.283970001659242</v>
      </c>
      <c r="C1376" s="19">
        <v>-33.310401719720915</v>
      </c>
      <c r="E1376" s="19">
        <v>95.647558386411887</v>
      </c>
      <c r="F1376" s="19">
        <v>273.82978723404256</v>
      </c>
    </row>
    <row r="1377" spans="1:6" x14ac:dyDescent="0.3">
      <c r="A1377" s="19">
        <v>1353</v>
      </c>
      <c r="B1377" s="19">
        <v>84.227508652920562</v>
      </c>
      <c r="C1377" s="19">
        <v>-52.417984843396752</v>
      </c>
      <c r="E1377" s="19">
        <v>95.718329794762923</v>
      </c>
      <c r="F1377" s="19">
        <v>287.31343283582089</v>
      </c>
    </row>
    <row r="1378" spans="1:6" x14ac:dyDescent="0.3">
      <c r="A1378" s="19">
        <v>1354</v>
      </c>
      <c r="B1378" s="19">
        <v>85.304493245743544</v>
      </c>
      <c r="C1378" s="19">
        <v>-60.882618245743544</v>
      </c>
      <c r="E1378" s="19">
        <v>95.789101203113944</v>
      </c>
      <c r="F1378" s="19">
        <v>291.33333333333331</v>
      </c>
    </row>
    <row r="1379" spans="1:6" x14ac:dyDescent="0.3">
      <c r="A1379" s="19">
        <v>1355</v>
      </c>
      <c r="B1379" s="19">
        <v>88.094862418057616</v>
      </c>
      <c r="C1379" s="19">
        <v>-62.747754980041087</v>
      </c>
      <c r="E1379" s="19">
        <v>95.859872611464965</v>
      </c>
      <c r="F1379" s="19">
        <v>291.79333333333335</v>
      </c>
    </row>
    <row r="1380" spans="1:6" x14ac:dyDescent="0.3">
      <c r="A1380" s="19">
        <v>1356</v>
      </c>
      <c r="B1380" s="19">
        <v>86.430431683694835</v>
      </c>
      <c r="C1380" s="19">
        <v>-14.987213292890232</v>
      </c>
      <c r="E1380" s="19">
        <v>95.930644019816</v>
      </c>
      <c r="F1380" s="19">
        <v>292.07499999999999</v>
      </c>
    </row>
    <row r="1381" spans="1:6" x14ac:dyDescent="0.3">
      <c r="A1381" s="19">
        <v>1357</v>
      </c>
      <c r="B1381" s="19">
        <v>85.353447090871867</v>
      </c>
      <c r="C1381" s="19">
        <v>-46.799600937025716</v>
      </c>
      <c r="E1381" s="19">
        <v>96.001415428167022</v>
      </c>
      <c r="F1381" s="19">
        <v>292.2</v>
      </c>
    </row>
    <row r="1382" spans="1:6" x14ac:dyDescent="0.3">
      <c r="A1382" s="19">
        <v>1358</v>
      </c>
      <c r="B1382" s="19">
        <v>84.570185568818786</v>
      </c>
      <c r="C1382" s="19">
        <v>-16.202838630043274</v>
      </c>
      <c r="E1382" s="19">
        <v>96.072186836518043</v>
      </c>
      <c r="F1382" s="19">
        <v>299.22222222222223</v>
      </c>
    </row>
    <row r="1383" spans="1:6" x14ac:dyDescent="0.3">
      <c r="A1383" s="19">
        <v>1359</v>
      </c>
      <c r="B1383" s="19">
        <v>83.101570214969271</v>
      </c>
      <c r="C1383" s="19">
        <v>-42.891043899179799</v>
      </c>
      <c r="E1383" s="19">
        <v>96.142958244869078</v>
      </c>
      <c r="F1383" s="19">
        <v>300</v>
      </c>
    </row>
    <row r="1384" spans="1:6" x14ac:dyDescent="0.3">
      <c r="A1384" s="19">
        <v>1360</v>
      </c>
      <c r="B1384" s="19">
        <v>86.136708612924934</v>
      </c>
      <c r="C1384" s="19">
        <v>-54.062634538850858</v>
      </c>
      <c r="E1384" s="19">
        <v>96.213729653220099</v>
      </c>
      <c r="F1384" s="19">
        <v>301.93916666666667</v>
      </c>
    </row>
    <row r="1385" spans="1:6" x14ac:dyDescent="0.3">
      <c r="A1385" s="19">
        <v>1361</v>
      </c>
      <c r="B1385" s="19">
        <v>95.095262271406966</v>
      </c>
      <c r="C1385" s="19">
        <v>-66.462686513831216</v>
      </c>
      <c r="E1385" s="19">
        <v>96.28450106157112</v>
      </c>
      <c r="F1385" s="19">
        <v>305.55555555555554</v>
      </c>
    </row>
    <row r="1386" spans="1:6" x14ac:dyDescent="0.3">
      <c r="A1386" s="19">
        <v>1362</v>
      </c>
      <c r="B1386" s="19">
        <v>83.395293285739172</v>
      </c>
      <c r="C1386" s="19">
        <v>-39.755293285739171</v>
      </c>
      <c r="E1386" s="19">
        <v>96.355272469922156</v>
      </c>
      <c r="F1386" s="19">
        <v>308.75</v>
      </c>
    </row>
    <row r="1387" spans="1:6" x14ac:dyDescent="0.3">
      <c r="A1387" s="19">
        <v>1363</v>
      </c>
      <c r="B1387" s="19">
        <v>82.416216383172838</v>
      </c>
      <c r="C1387" s="19">
        <v>-42.416216383172838</v>
      </c>
      <c r="E1387" s="19">
        <v>96.426043878273177</v>
      </c>
      <c r="F1387" s="19">
        <v>311.16666666666669</v>
      </c>
    </row>
    <row r="1388" spans="1:6" x14ac:dyDescent="0.3">
      <c r="A1388" s="19">
        <v>1364</v>
      </c>
      <c r="B1388" s="19">
        <v>89.220800856008921</v>
      </c>
      <c r="C1388" s="19">
        <v>256.82086581065778</v>
      </c>
      <c r="E1388" s="19">
        <v>96.496815286624212</v>
      </c>
      <c r="F1388" s="19">
        <v>314.28947368421052</v>
      </c>
    </row>
    <row r="1389" spans="1:6" x14ac:dyDescent="0.3">
      <c r="A1389" s="19">
        <v>1365</v>
      </c>
      <c r="B1389" s="19">
        <v>86.675200909336425</v>
      </c>
      <c r="C1389" s="19">
        <v>-4.9360704745538158</v>
      </c>
      <c r="E1389" s="19">
        <v>96.567586694975233</v>
      </c>
      <c r="F1389" s="19">
        <v>320.44943820224717</v>
      </c>
    </row>
    <row r="1390" spans="1:6" x14ac:dyDescent="0.3">
      <c r="A1390" s="19">
        <v>1366</v>
      </c>
      <c r="B1390" s="19">
        <v>89.367662391393864</v>
      </c>
      <c r="C1390" s="19">
        <v>-24.832356268944878</v>
      </c>
      <c r="E1390" s="19">
        <v>96.638358103326254</v>
      </c>
      <c r="F1390" s="19">
        <v>322.39130434782606</v>
      </c>
    </row>
    <row r="1391" spans="1:6" x14ac:dyDescent="0.3">
      <c r="A1391" s="19">
        <v>1367</v>
      </c>
      <c r="B1391" s="19">
        <v>86.577293219079792</v>
      </c>
      <c r="C1391" s="19">
        <v>-23.099515441302017</v>
      </c>
      <c r="E1391" s="19">
        <v>96.70912951167729</v>
      </c>
      <c r="F1391" s="19">
        <v>327.08333333333331</v>
      </c>
    </row>
    <row r="1392" spans="1:6" x14ac:dyDescent="0.3">
      <c r="A1392" s="19">
        <v>1368</v>
      </c>
      <c r="B1392" s="19">
        <v>86.430431683694835</v>
      </c>
      <c r="C1392" s="19">
        <v>-22.809742028522422</v>
      </c>
      <c r="E1392" s="19">
        <v>96.779900920028311</v>
      </c>
      <c r="F1392" s="19">
        <v>331.53833333333336</v>
      </c>
    </row>
    <row r="1393" spans="1:6" x14ac:dyDescent="0.3">
      <c r="A1393" s="19">
        <v>1369</v>
      </c>
      <c r="B1393" s="19">
        <v>102.04670827962801</v>
      </c>
      <c r="C1393" s="19">
        <v>-18.079639314110779</v>
      </c>
      <c r="E1393" s="19">
        <v>96.850672328379332</v>
      </c>
      <c r="F1393" s="19">
        <v>340</v>
      </c>
    </row>
    <row r="1394" spans="1:6" x14ac:dyDescent="0.3">
      <c r="A1394" s="19">
        <v>1370</v>
      </c>
      <c r="B1394" s="19">
        <v>83.150524060097595</v>
      </c>
      <c r="C1394" s="19">
        <v>-5.4005240600975952</v>
      </c>
      <c r="E1394" s="19">
        <v>96.921443736730367</v>
      </c>
      <c r="F1394" s="19">
        <v>343.14732142857144</v>
      </c>
    </row>
    <row r="1395" spans="1:6" x14ac:dyDescent="0.3">
      <c r="A1395" s="19">
        <v>1371</v>
      </c>
      <c r="B1395" s="19">
        <v>85.598216316513444</v>
      </c>
      <c r="C1395" s="19">
        <v>21.473212254915126</v>
      </c>
      <c r="E1395" s="19">
        <v>96.992215145081389</v>
      </c>
      <c r="F1395" s="19">
        <v>346.04166666666669</v>
      </c>
    </row>
    <row r="1396" spans="1:6" x14ac:dyDescent="0.3">
      <c r="A1396" s="19">
        <v>1372</v>
      </c>
      <c r="B1396" s="19">
        <v>82.954708679584328</v>
      </c>
      <c r="C1396" s="19">
        <v>-44.204708679584328</v>
      </c>
      <c r="E1396" s="19">
        <v>97.06298655343241</v>
      </c>
      <c r="F1396" s="19">
        <v>346.66666666666669</v>
      </c>
    </row>
    <row r="1397" spans="1:6" x14ac:dyDescent="0.3">
      <c r="A1397" s="19">
        <v>1373</v>
      </c>
      <c r="B1397" s="19">
        <v>84.717047104203743</v>
      </c>
      <c r="C1397" s="19">
        <v>117.22526058810394</v>
      </c>
      <c r="E1397" s="19">
        <v>97.133757961783445</v>
      </c>
      <c r="F1397" s="19">
        <v>347.84615384615387</v>
      </c>
    </row>
    <row r="1398" spans="1:6" x14ac:dyDescent="0.3">
      <c r="A1398" s="19">
        <v>1374</v>
      </c>
      <c r="B1398" s="19">
        <v>85.402400936000177</v>
      </c>
      <c r="C1398" s="19">
        <v>-42.341794875394115</v>
      </c>
      <c r="E1398" s="19">
        <v>97.204529370134466</v>
      </c>
      <c r="F1398" s="19">
        <v>358.875</v>
      </c>
    </row>
    <row r="1399" spans="1:6" x14ac:dyDescent="0.3">
      <c r="A1399" s="19">
        <v>1375</v>
      </c>
      <c r="B1399" s="19">
        <v>87.507416276517816</v>
      </c>
      <c r="C1399" s="19">
        <v>-24.635856643490293</v>
      </c>
      <c r="E1399" s="19">
        <v>97.275300778485487</v>
      </c>
      <c r="F1399" s="19">
        <v>364.35454545454547</v>
      </c>
    </row>
    <row r="1400" spans="1:6" x14ac:dyDescent="0.3">
      <c r="A1400" s="19">
        <v>1376</v>
      </c>
      <c r="B1400" s="19">
        <v>90.395693139088522</v>
      </c>
      <c r="C1400" s="19">
        <v>-34.788550281945668</v>
      </c>
      <c r="E1400" s="19">
        <v>97.346072186836523</v>
      </c>
      <c r="F1400" s="19">
        <v>367.97142857142859</v>
      </c>
    </row>
    <row r="1401" spans="1:6" x14ac:dyDescent="0.3">
      <c r="A1401" s="19">
        <v>1377</v>
      </c>
      <c r="B1401" s="19">
        <v>83.689016356509086</v>
      </c>
      <c r="C1401" s="19">
        <v>-34.979338937154246</v>
      </c>
      <c r="E1401" s="19">
        <v>97.416843595187544</v>
      </c>
      <c r="F1401" s="19">
        <v>373.5</v>
      </c>
    </row>
    <row r="1402" spans="1:6" x14ac:dyDescent="0.3">
      <c r="A1402" s="19">
        <v>1378</v>
      </c>
      <c r="B1402" s="19">
        <v>88.682308559597431</v>
      </c>
      <c r="C1402" s="19">
        <v>-58.103361191176376</v>
      </c>
      <c r="E1402" s="19">
        <v>97.487615003538565</v>
      </c>
      <c r="F1402" s="19">
        <v>375.76470588235293</v>
      </c>
    </row>
    <row r="1403" spans="1:6" x14ac:dyDescent="0.3">
      <c r="A1403" s="19">
        <v>1379</v>
      </c>
      <c r="B1403" s="19">
        <v>89.563477771907131</v>
      </c>
      <c r="C1403" s="19">
        <v>-15.656193003695208</v>
      </c>
      <c r="E1403" s="19">
        <v>97.5583864118896</v>
      </c>
      <c r="F1403" s="19">
        <v>379.22767857142856</v>
      </c>
    </row>
    <row r="1404" spans="1:6" x14ac:dyDescent="0.3">
      <c r="A1404" s="19">
        <v>1380</v>
      </c>
      <c r="B1404" s="19">
        <v>82.416216383172838</v>
      </c>
      <c r="C1404" s="19">
        <v>-61.216216383172835</v>
      </c>
      <c r="E1404" s="19">
        <v>97.629157820240621</v>
      </c>
      <c r="F1404" s="19">
        <v>382.39130434782606</v>
      </c>
    </row>
    <row r="1405" spans="1:6" x14ac:dyDescent="0.3">
      <c r="A1405" s="19">
        <v>1381</v>
      </c>
      <c r="B1405" s="19">
        <v>85.745077851898401</v>
      </c>
      <c r="C1405" s="19">
        <v>-12.388913468336753</v>
      </c>
      <c r="E1405" s="19">
        <v>97.699929228591657</v>
      </c>
      <c r="F1405" s="19">
        <v>388.9762295081967</v>
      </c>
    </row>
    <row r="1406" spans="1:6" x14ac:dyDescent="0.3">
      <c r="A1406" s="19">
        <v>1382</v>
      </c>
      <c r="B1406" s="19">
        <v>89.416616236522188</v>
      </c>
      <c r="C1406" s="19">
        <v>-33.004454074360027</v>
      </c>
      <c r="E1406" s="19">
        <v>97.770700636942678</v>
      </c>
      <c r="F1406" s="19">
        <v>389.28571428571428</v>
      </c>
    </row>
    <row r="1407" spans="1:6" x14ac:dyDescent="0.3">
      <c r="A1407" s="19">
        <v>1383</v>
      </c>
      <c r="B1407" s="19">
        <v>86.724154754464735</v>
      </c>
      <c r="C1407" s="19">
        <v>-36.476842926507743</v>
      </c>
      <c r="E1407" s="19">
        <v>97.841472045293699</v>
      </c>
      <c r="F1407" s="19">
        <v>393.58823529411762</v>
      </c>
    </row>
    <row r="1408" spans="1:6" x14ac:dyDescent="0.3">
      <c r="A1408" s="19">
        <v>1384</v>
      </c>
      <c r="B1408" s="19">
        <v>85.255539400615234</v>
      </c>
      <c r="C1408" s="19">
        <v>-16.319031464107297</v>
      </c>
      <c r="E1408" s="19">
        <v>97.912243453644734</v>
      </c>
      <c r="F1408" s="19">
        <v>402.70588235294116</v>
      </c>
    </row>
    <row r="1409" spans="1:6" x14ac:dyDescent="0.3">
      <c r="A1409" s="19">
        <v>1385</v>
      </c>
      <c r="B1409" s="19">
        <v>88.73126240472574</v>
      </c>
      <c r="C1409" s="19">
        <v>-22.817157927113797</v>
      </c>
      <c r="E1409" s="19">
        <v>97.983014861995755</v>
      </c>
      <c r="F1409" s="19">
        <v>405.5</v>
      </c>
    </row>
    <row r="1410" spans="1:6" x14ac:dyDescent="0.3">
      <c r="A1410" s="19">
        <v>1386</v>
      </c>
      <c r="B1410" s="19">
        <v>82.856800989327681</v>
      </c>
      <c r="C1410" s="19">
        <v>-20.356800989327681</v>
      </c>
      <c r="E1410" s="19">
        <v>98.053786270346777</v>
      </c>
      <c r="F1410" s="19">
        <v>410</v>
      </c>
    </row>
    <row r="1411" spans="1:6" x14ac:dyDescent="0.3">
      <c r="A1411" s="19">
        <v>1387</v>
      </c>
      <c r="B1411" s="19">
        <v>85.989847077539991</v>
      </c>
      <c r="C1411" s="19">
        <v>-15.925744513437422</v>
      </c>
      <c r="E1411" s="19">
        <v>98.124557678697812</v>
      </c>
      <c r="F1411" s="19">
        <v>424.45454545454544</v>
      </c>
    </row>
    <row r="1412" spans="1:6" x14ac:dyDescent="0.3">
      <c r="A1412" s="19">
        <v>1388</v>
      </c>
      <c r="B1412" s="19">
        <v>87.654277811902773</v>
      </c>
      <c r="C1412" s="19">
        <v>-27.472402811902775</v>
      </c>
      <c r="E1412" s="19">
        <v>98.195329087048833</v>
      </c>
      <c r="F1412" s="19">
        <v>449.43283582089555</v>
      </c>
    </row>
    <row r="1413" spans="1:6" x14ac:dyDescent="0.3">
      <c r="A1413" s="19">
        <v>1389</v>
      </c>
      <c r="B1413" s="19">
        <v>83.835877891894029</v>
      </c>
      <c r="C1413" s="19">
        <v>-62.453524950717558</v>
      </c>
      <c r="E1413" s="19">
        <v>98.266100495399854</v>
      </c>
      <c r="F1413" s="19">
        <v>492.30769230769232</v>
      </c>
    </row>
    <row r="1414" spans="1:6" x14ac:dyDescent="0.3">
      <c r="A1414" s="19">
        <v>1390</v>
      </c>
      <c r="B1414" s="19">
        <v>83.101570214969271</v>
      </c>
      <c r="C1414" s="19">
        <v>77.687903469241249</v>
      </c>
      <c r="E1414" s="19">
        <v>98.33687190375089</v>
      </c>
      <c r="F1414" s="19">
        <v>493.81553398058253</v>
      </c>
    </row>
    <row r="1415" spans="1:6" x14ac:dyDescent="0.3">
      <c r="A1415" s="19">
        <v>1391</v>
      </c>
      <c r="B1415" s="19">
        <v>82.807847144199371</v>
      </c>
      <c r="C1415" s="19">
        <v>-40.423231759583985</v>
      </c>
      <c r="E1415" s="19">
        <v>98.407643312101911</v>
      </c>
      <c r="F1415" s="19">
        <v>500</v>
      </c>
    </row>
    <row r="1416" spans="1:6" x14ac:dyDescent="0.3">
      <c r="A1416" s="19">
        <v>1392</v>
      </c>
      <c r="B1416" s="19">
        <v>87.262647050876225</v>
      </c>
      <c r="C1416" s="19">
        <v>-59.945339358568532</v>
      </c>
      <c r="E1416" s="19">
        <v>98.478414720452932</v>
      </c>
      <c r="F1416" s="19">
        <v>530.68965517241384</v>
      </c>
    </row>
    <row r="1417" spans="1:6" x14ac:dyDescent="0.3">
      <c r="A1417" s="19">
        <v>1393</v>
      </c>
      <c r="B1417" s="19">
        <v>84.717047104203743</v>
      </c>
      <c r="C1417" s="19">
        <v>112.10987597271932</v>
      </c>
      <c r="E1417" s="19">
        <v>98.549186128803967</v>
      </c>
      <c r="F1417" s="19">
        <v>589.95205479452056</v>
      </c>
    </row>
    <row r="1418" spans="1:6" x14ac:dyDescent="0.3">
      <c r="A1418" s="19">
        <v>1394</v>
      </c>
      <c r="B1418" s="19">
        <v>83.003662524712638</v>
      </c>
      <c r="C1418" s="19">
        <v>-29.121309583536167</v>
      </c>
      <c r="E1418" s="19">
        <v>98.619957537154988</v>
      </c>
      <c r="F1418" s="19">
        <v>591.66666666666663</v>
      </c>
    </row>
    <row r="1419" spans="1:6" x14ac:dyDescent="0.3">
      <c r="A1419" s="19">
        <v>1395</v>
      </c>
      <c r="B1419" s="19">
        <v>86.185662458053258</v>
      </c>
      <c r="C1419" s="19">
        <v>-38.429564897077647</v>
      </c>
      <c r="E1419" s="19">
        <v>98.690728945506024</v>
      </c>
      <c r="F1419" s="19">
        <v>603.52631578947364</v>
      </c>
    </row>
    <row r="1420" spans="1:6" x14ac:dyDescent="0.3">
      <c r="A1420" s="19">
        <v>1396</v>
      </c>
      <c r="B1420" s="19">
        <v>85.745077851898401</v>
      </c>
      <c r="C1420" s="19">
        <v>2.4467029700194018</v>
      </c>
      <c r="E1420" s="19">
        <v>98.761500353857045</v>
      </c>
      <c r="F1420" s="19">
        <v>606.82242424242418</v>
      </c>
    </row>
    <row r="1421" spans="1:6" x14ac:dyDescent="0.3">
      <c r="A1421" s="19">
        <v>1397</v>
      </c>
      <c r="B1421" s="19">
        <v>89.906154687805355</v>
      </c>
      <c r="C1421" s="19">
        <v>-17.849192662488903</v>
      </c>
      <c r="E1421" s="19">
        <v>98.832271762208066</v>
      </c>
      <c r="F1421" s="19">
        <v>640</v>
      </c>
    </row>
    <row r="1422" spans="1:6" x14ac:dyDescent="0.3">
      <c r="A1422" s="19">
        <v>1398</v>
      </c>
      <c r="B1422" s="19">
        <v>85.353447090871867</v>
      </c>
      <c r="C1422" s="19">
        <v>-11.107293244718022</v>
      </c>
      <c r="E1422" s="19">
        <v>98.903043170559101</v>
      </c>
      <c r="F1422" s="19">
        <v>709.41860465116281</v>
      </c>
    </row>
    <row r="1423" spans="1:6" x14ac:dyDescent="0.3">
      <c r="A1423" s="19">
        <v>1399</v>
      </c>
      <c r="B1423" s="19">
        <v>91.178954661141603</v>
      </c>
      <c r="C1423" s="19">
        <v>-29.477867704619861</v>
      </c>
      <c r="E1423" s="19">
        <v>98.973814578910122</v>
      </c>
      <c r="F1423" s="19">
        <v>711.04109589041093</v>
      </c>
    </row>
    <row r="1424" spans="1:6" x14ac:dyDescent="0.3">
      <c r="A1424" s="19">
        <v>1400</v>
      </c>
      <c r="B1424" s="19">
        <v>83.835877891894029</v>
      </c>
      <c r="C1424" s="19">
        <v>-66.600583774246971</v>
      </c>
      <c r="E1424" s="19">
        <v>99.044585987261144</v>
      </c>
      <c r="F1424" s="19">
        <v>725.02941176470586</v>
      </c>
    </row>
    <row r="1425" spans="1:6" x14ac:dyDescent="0.3">
      <c r="A1425" s="19">
        <v>1401</v>
      </c>
      <c r="B1425" s="19">
        <v>93.920369988327366</v>
      </c>
      <c r="C1425" s="19">
        <v>-42.199536654994034</v>
      </c>
      <c r="E1425" s="19">
        <v>99.115357395612179</v>
      </c>
      <c r="F1425" s="19">
        <v>788.5333333333333</v>
      </c>
    </row>
    <row r="1426" spans="1:6" x14ac:dyDescent="0.3">
      <c r="A1426" s="19">
        <v>1402</v>
      </c>
      <c r="B1426" s="19">
        <v>87.703231657031083</v>
      </c>
      <c r="C1426" s="19">
        <v>-63.552789179154978</v>
      </c>
      <c r="E1426" s="19">
        <v>99.1861288039632</v>
      </c>
      <c r="F1426" s="19">
        <v>790.83739837398377</v>
      </c>
    </row>
    <row r="1427" spans="1:6" x14ac:dyDescent="0.3">
      <c r="A1427" s="19">
        <v>1403</v>
      </c>
      <c r="B1427" s="19">
        <v>85.402400936000177</v>
      </c>
      <c r="C1427" s="19">
        <v>-23.235734269333513</v>
      </c>
      <c r="E1427" s="19">
        <v>99.256900212314221</v>
      </c>
      <c r="F1427" s="19">
        <v>800.7</v>
      </c>
    </row>
    <row r="1428" spans="1:6" x14ac:dyDescent="0.3">
      <c r="A1428" s="19">
        <v>1404</v>
      </c>
      <c r="B1428" s="19">
        <v>82.416216383172838</v>
      </c>
      <c r="C1428" s="19">
        <v>-34.216216383172835</v>
      </c>
      <c r="E1428" s="19">
        <v>99.327671620665257</v>
      </c>
      <c r="F1428" s="19">
        <v>859.85714285714289</v>
      </c>
    </row>
    <row r="1429" spans="1:6" x14ac:dyDescent="0.3">
      <c r="A1429" s="19">
        <v>1405</v>
      </c>
      <c r="B1429" s="19">
        <v>83.003662524712638</v>
      </c>
      <c r="C1429" s="19">
        <v>-76.827191936477348</v>
      </c>
      <c r="E1429" s="19">
        <v>99.398443029016278</v>
      </c>
      <c r="F1429" s="19">
        <v>932.31055900621118</v>
      </c>
    </row>
    <row r="1430" spans="1:6" x14ac:dyDescent="0.3">
      <c r="A1430" s="19">
        <v>1406</v>
      </c>
      <c r="B1430" s="19">
        <v>82.318308692916204</v>
      </c>
      <c r="C1430" s="19">
        <v>-77.318308692916204</v>
      </c>
      <c r="E1430" s="19">
        <v>99.469214437367299</v>
      </c>
      <c r="F1430" s="19">
        <v>1000</v>
      </c>
    </row>
    <row r="1431" spans="1:6" x14ac:dyDescent="0.3">
      <c r="A1431" s="19">
        <v>1407</v>
      </c>
      <c r="B1431" s="19">
        <v>82.269354847787881</v>
      </c>
      <c r="C1431" s="19">
        <v>-74.769354847787881</v>
      </c>
      <c r="E1431" s="19">
        <v>99.539985845718334</v>
      </c>
      <c r="F1431" s="19">
        <v>1272.7272727272727</v>
      </c>
    </row>
    <row r="1432" spans="1:6" x14ac:dyDescent="0.3">
      <c r="A1432" s="19">
        <v>1408</v>
      </c>
      <c r="B1432" s="19">
        <v>82.465170228301147</v>
      </c>
      <c r="C1432" s="19">
        <v>-70.465170228301147</v>
      </c>
      <c r="E1432" s="19">
        <v>99.610757254069355</v>
      </c>
      <c r="F1432" s="19">
        <v>1300</v>
      </c>
    </row>
    <row r="1433" spans="1:6" x14ac:dyDescent="0.3">
      <c r="A1433" s="19">
        <v>1409</v>
      </c>
      <c r="B1433" s="19">
        <v>82.171447157531247</v>
      </c>
      <c r="C1433" s="19">
        <v>-82.171447157531247</v>
      </c>
      <c r="E1433" s="19">
        <v>99.681528662420376</v>
      </c>
      <c r="F1433" s="19">
        <v>1389.3561935483872</v>
      </c>
    </row>
    <row r="1434" spans="1:6" x14ac:dyDescent="0.3">
      <c r="A1434" s="19">
        <v>1410</v>
      </c>
      <c r="B1434" s="19">
        <v>82.220401002659571</v>
      </c>
      <c r="C1434" s="19">
        <v>-81.220401002659571</v>
      </c>
      <c r="E1434" s="19">
        <v>99.752300070771412</v>
      </c>
      <c r="F1434" s="19">
        <v>1536.25</v>
      </c>
    </row>
    <row r="1435" spans="1:6" x14ac:dyDescent="0.3">
      <c r="A1435" s="19">
        <v>1411</v>
      </c>
      <c r="B1435" s="19">
        <v>82.318308692916204</v>
      </c>
      <c r="C1435" s="19">
        <v>-79.984975359582876</v>
      </c>
      <c r="E1435" s="19">
        <v>99.823071479122433</v>
      </c>
      <c r="F1435" s="19">
        <v>1644</v>
      </c>
    </row>
    <row r="1436" spans="1:6" x14ac:dyDescent="0.3">
      <c r="A1436" s="19">
        <v>1412</v>
      </c>
      <c r="B1436" s="19">
        <v>82.807847144199371</v>
      </c>
      <c r="C1436" s="19">
        <v>-58.192462528814758</v>
      </c>
      <c r="E1436" s="19">
        <v>99.893842887473468</v>
      </c>
      <c r="F1436" s="19">
        <v>3000</v>
      </c>
    </row>
    <row r="1437" spans="1:6" ht="15" thickBot="1" x14ac:dyDescent="0.35">
      <c r="A1437" s="20">
        <v>1413</v>
      </c>
      <c r="B1437" s="20">
        <v>82.220401002659571</v>
      </c>
      <c r="C1437" s="20">
        <v>17.779598997340429</v>
      </c>
      <c r="E1437" s="20">
        <v>99.964614295824489</v>
      </c>
      <c r="F1437" s="20">
        <v>3304</v>
      </c>
    </row>
  </sheetData>
  <sortState ref="F25:F1437">
    <sortCondition ref="F25"/>
  </sortState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8" filterMode="1"/>
  <dimension ref="A1:W4122"/>
  <sheetViews>
    <sheetView tabSelected="1" topLeftCell="S1" zoomScale="55" zoomScaleNormal="55" workbookViewId="0">
      <selection activeCell="AJ4" sqref="AJ4"/>
    </sheetView>
  </sheetViews>
  <sheetFormatPr defaultColWidth="18.6640625" defaultRowHeight="14.4" x14ac:dyDescent="0.3"/>
  <cols>
    <col min="2" max="3" width="18.6640625" style="3"/>
    <col min="11" max="11" width="18.6640625" style="13"/>
    <col min="15" max="15" width="18.6640625" customWidth="1"/>
    <col min="16" max="16" width="24.109375" style="15" bestFit="1" customWidth="1"/>
    <col min="21" max="21" width="26" bestFit="1" customWidth="1"/>
    <col min="22" max="22" width="18.6640625" style="18" customWidth="1"/>
  </cols>
  <sheetData>
    <row r="1" spans="1:23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2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6" t="s">
        <v>8307</v>
      </c>
      <c r="Q1" s="1" t="s">
        <v>8359</v>
      </c>
      <c r="R1" s="1" t="s">
        <v>8327</v>
      </c>
      <c r="S1" s="1" t="s">
        <v>8367</v>
      </c>
      <c r="T1" s="1" t="s">
        <v>8368</v>
      </c>
      <c r="U1" s="1" t="s">
        <v>8412</v>
      </c>
      <c r="V1" s="17" t="s">
        <v>8413</v>
      </c>
      <c r="W1" s="1" t="s">
        <v>8414</v>
      </c>
    </row>
    <row r="2" spans="1:23" ht="100.8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s="13" t="s">
        <v>8406</v>
      </c>
      <c r="L2">
        <v>182</v>
      </c>
      <c r="M2" t="b">
        <v>1</v>
      </c>
      <c r="N2" t="s">
        <v>8265</v>
      </c>
      <c r="O2" s="15">
        <f>(E2/D2)*100</f>
        <v>136.85882352941178</v>
      </c>
      <c r="P2" s="15">
        <f>IFERROR(E2/L2,0)</f>
        <v>63.917582417582416</v>
      </c>
      <c r="Q2" t="s">
        <v>8308</v>
      </c>
      <c r="R2" t="s">
        <v>8314</v>
      </c>
      <c r="S2" s="8">
        <f>(((J2/60)/60)/24)+DATE(1970,1,1)+(-5/24)</f>
        <v>42176.798738425925</v>
      </c>
      <c r="T2" s="11">
        <f>(I2/86400)+25569+(-5/24)</f>
        <v>42207.916666666664</v>
      </c>
      <c r="U2" t="str">
        <f>TRIM(K2)</f>
        <v>FALSE</v>
      </c>
      <c r="V2" s="18">
        <f>IF(U2="TRUE", 1, 2)</f>
        <v>2</v>
      </c>
      <c r="W2">
        <f>IF(F2="successful", 1,  IF(F2= "failed", 2, IF(F2="canceled", 3, 4)))</f>
        <v>1</v>
      </c>
    </row>
    <row r="3" spans="1:23" ht="43.2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s="13" t="s">
        <v>8406</v>
      </c>
      <c r="L3">
        <v>79</v>
      </c>
      <c r="M3" t="b">
        <v>1</v>
      </c>
      <c r="N3" t="s">
        <v>8265</v>
      </c>
      <c r="O3" s="15">
        <f t="shared" ref="O3:O66" si="0">(E3/D3)*100</f>
        <v>142.60827250608273</v>
      </c>
      <c r="P3" s="15">
        <f t="shared" ref="P3:P66" si="1">IFERROR(E3/L3,0)</f>
        <v>185.48101265822785</v>
      </c>
      <c r="Q3" t="s">
        <v>8308</v>
      </c>
      <c r="R3" t="s">
        <v>8314</v>
      </c>
      <c r="S3" s="8">
        <f t="shared" ref="S3:S66" si="2">(((J3/60)/60)/24)+DATE(1970,1,1)+(-5/24)</f>
        <v>42766.392164351848</v>
      </c>
      <c r="T3" s="11">
        <f t="shared" ref="T3:T66" si="3">(I3/86400)+25569+(-5/24)</f>
        <v>42796.392164351848</v>
      </c>
      <c r="U3" t="str">
        <f t="shared" ref="U3:U66" si="4">TRIM(K3)</f>
        <v>FALSE</v>
      </c>
      <c r="V3" s="18">
        <f t="shared" ref="V3:V66" si="5">IF(U3="TRUE", 1, 2)</f>
        <v>2</v>
      </c>
      <c r="W3">
        <f t="shared" ref="W3:W66" si="6">IF(F3="successful", 1,  IF(F3= "failed", 2, IF(F3="canceled", 3, 4)))</f>
        <v>1</v>
      </c>
    </row>
    <row r="4" spans="1:23" ht="100.8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s="13" t="s">
        <v>8406</v>
      </c>
      <c r="L4">
        <v>35</v>
      </c>
      <c r="M4" t="b">
        <v>1</v>
      </c>
      <c r="N4" t="s">
        <v>8265</v>
      </c>
      <c r="O4" s="15">
        <f t="shared" si="0"/>
        <v>105</v>
      </c>
      <c r="P4" s="15">
        <f t="shared" si="1"/>
        <v>15</v>
      </c>
      <c r="Q4" t="s">
        <v>8308</v>
      </c>
      <c r="R4" t="s">
        <v>8314</v>
      </c>
      <c r="S4" s="8">
        <f t="shared" si="2"/>
        <v>42405.494016203702</v>
      </c>
      <c r="T4" s="11">
        <f t="shared" si="3"/>
        <v>42415.494016203702</v>
      </c>
      <c r="U4" t="str">
        <f t="shared" si="4"/>
        <v>FALSE</v>
      </c>
      <c r="V4" s="18">
        <f t="shared" si="5"/>
        <v>2</v>
      </c>
      <c r="W4">
        <f t="shared" si="6"/>
        <v>1</v>
      </c>
    </row>
    <row r="5" spans="1:23" ht="57.6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s="13" t="s">
        <v>8406</v>
      </c>
      <c r="L5">
        <v>150</v>
      </c>
      <c r="M5" t="b">
        <v>1</v>
      </c>
      <c r="N5" t="s">
        <v>8265</v>
      </c>
      <c r="O5" s="15">
        <f t="shared" si="0"/>
        <v>103.89999999999999</v>
      </c>
      <c r="P5" s="15">
        <f t="shared" si="1"/>
        <v>69.266666666666666</v>
      </c>
      <c r="Q5" t="s">
        <v>8308</v>
      </c>
      <c r="R5" t="s">
        <v>8314</v>
      </c>
      <c r="S5" s="8">
        <f t="shared" si="2"/>
        <v>41828.306793981479</v>
      </c>
      <c r="T5" s="11">
        <f t="shared" si="3"/>
        <v>41858.306793981479</v>
      </c>
      <c r="U5" t="str">
        <f t="shared" si="4"/>
        <v>FALSE</v>
      </c>
      <c r="V5" s="18">
        <f t="shared" si="5"/>
        <v>2</v>
      </c>
      <c r="W5">
        <f t="shared" si="6"/>
        <v>1</v>
      </c>
    </row>
    <row r="6" spans="1:23" ht="129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s="13" t="b">
        <v>0</v>
      </c>
      <c r="L6">
        <v>284</v>
      </c>
      <c r="M6" t="b">
        <v>1</v>
      </c>
      <c r="N6" t="s">
        <v>8265</v>
      </c>
      <c r="O6" s="15">
        <f t="shared" si="0"/>
        <v>122.99154545454545</v>
      </c>
      <c r="P6" s="15">
        <f t="shared" si="1"/>
        <v>190.55028169014085</v>
      </c>
      <c r="Q6" t="s">
        <v>8308</v>
      </c>
      <c r="R6" t="s">
        <v>8314</v>
      </c>
      <c r="S6" s="8">
        <f t="shared" si="2"/>
        <v>42327.625914351847</v>
      </c>
      <c r="T6" s="11">
        <f t="shared" si="3"/>
        <v>42357.625914351847</v>
      </c>
      <c r="U6" t="str">
        <f t="shared" si="4"/>
        <v>FALSE</v>
      </c>
      <c r="V6" s="18">
        <f t="shared" si="5"/>
        <v>2</v>
      </c>
      <c r="W6">
        <f t="shared" si="6"/>
        <v>1</v>
      </c>
    </row>
    <row r="7" spans="1:23" ht="100.8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s="13" t="b">
        <v>0</v>
      </c>
      <c r="L7">
        <v>47</v>
      </c>
      <c r="M7" t="b">
        <v>1</v>
      </c>
      <c r="N7" t="s">
        <v>8265</v>
      </c>
      <c r="O7" s="15">
        <f t="shared" si="0"/>
        <v>109.77744436109028</v>
      </c>
      <c r="P7" s="15">
        <f t="shared" si="1"/>
        <v>93.40425531914893</v>
      </c>
      <c r="Q7" t="s">
        <v>8308</v>
      </c>
      <c r="R7" t="s">
        <v>8314</v>
      </c>
      <c r="S7" s="8">
        <f t="shared" si="2"/>
        <v>42563.724618055552</v>
      </c>
      <c r="T7" s="11">
        <f t="shared" si="3"/>
        <v>42580.024305555555</v>
      </c>
      <c r="U7" t="str">
        <f t="shared" si="4"/>
        <v>FALSE</v>
      </c>
      <c r="V7" s="18">
        <f t="shared" si="5"/>
        <v>2</v>
      </c>
      <c r="W7">
        <f t="shared" si="6"/>
        <v>1</v>
      </c>
    </row>
    <row r="8" spans="1:23" ht="115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s="13" t="b">
        <v>0</v>
      </c>
      <c r="L8">
        <v>58</v>
      </c>
      <c r="M8" t="b">
        <v>1</v>
      </c>
      <c r="N8" t="s">
        <v>8265</v>
      </c>
      <c r="O8" s="15">
        <f t="shared" si="0"/>
        <v>106.4875</v>
      </c>
      <c r="P8" s="15">
        <f t="shared" si="1"/>
        <v>146.87931034482759</v>
      </c>
      <c r="Q8" t="s">
        <v>8308</v>
      </c>
      <c r="R8" t="s">
        <v>8314</v>
      </c>
      <c r="S8" s="8">
        <f t="shared" si="2"/>
        <v>41793.864004629628</v>
      </c>
      <c r="T8" s="11">
        <f t="shared" si="3"/>
        <v>41803.864004629628</v>
      </c>
      <c r="U8" t="str">
        <f t="shared" si="4"/>
        <v>FALSE</v>
      </c>
      <c r="V8" s="18">
        <f t="shared" si="5"/>
        <v>2</v>
      </c>
      <c r="W8">
        <f t="shared" si="6"/>
        <v>1</v>
      </c>
    </row>
    <row r="9" spans="1:23" ht="115.2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s="13" t="b">
        <v>0</v>
      </c>
      <c r="L9">
        <v>57</v>
      </c>
      <c r="M9" t="b">
        <v>1</v>
      </c>
      <c r="N9" t="s">
        <v>8265</v>
      </c>
      <c r="O9" s="15">
        <f t="shared" si="0"/>
        <v>101.22222222222221</v>
      </c>
      <c r="P9" s="15">
        <f t="shared" si="1"/>
        <v>159.82456140350877</v>
      </c>
      <c r="Q9" t="s">
        <v>8308</v>
      </c>
      <c r="R9" t="s">
        <v>8314</v>
      </c>
      <c r="S9" s="8">
        <f t="shared" si="2"/>
        <v>42515.838738425926</v>
      </c>
      <c r="T9" s="11">
        <f t="shared" si="3"/>
        <v>42555.838738425919</v>
      </c>
      <c r="U9" t="str">
        <f t="shared" si="4"/>
        <v>FALSE</v>
      </c>
      <c r="V9" s="18">
        <f t="shared" si="5"/>
        <v>2</v>
      </c>
      <c r="W9">
        <f t="shared" si="6"/>
        <v>1</v>
      </c>
    </row>
    <row r="10" spans="1:23" ht="43.2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s="13" t="b">
        <v>0</v>
      </c>
      <c r="L10">
        <v>12</v>
      </c>
      <c r="M10" t="b">
        <v>1</v>
      </c>
      <c r="N10" t="s">
        <v>8265</v>
      </c>
      <c r="O10" s="15">
        <f t="shared" si="0"/>
        <v>100.04342857142856</v>
      </c>
      <c r="P10" s="15">
        <f t="shared" si="1"/>
        <v>291.79333333333335</v>
      </c>
      <c r="Q10" t="s">
        <v>8308</v>
      </c>
      <c r="R10" t="s">
        <v>8314</v>
      </c>
      <c r="S10" s="8">
        <f t="shared" si="2"/>
        <v>42468.736249999994</v>
      </c>
      <c r="T10" s="11">
        <f t="shared" si="3"/>
        <v>42475.666666666664</v>
      </c>
      <c r="U10" t="str">
        <f t="shared" si="4"/>
        <v>FALSE</v>
      </c>
      <c r="V10" s="18">
        <f t="shared" si="5"/>
        <v>2</v>
      </c>
      <c r="W10">
        <f t="shared" si="6"/>
        <v>1</v>
      </c>
    </row>
    <row r="11" spans="1:23" ht="100.8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s="13" t="b">
        <v>0</v>
      </c>
      <c r="L11">
        <v>20</v>
      </c>
      <c r="M11" t="b">
        <v>1</v>
      </c>
      <c r="N11" t="s">
        <v>8265</v>
      </c>
      <c r="O11" s="15">
        <f t="shared" si="0"/>
        <v>125.998</v>
      </c>
      <c r="P11" s="15">
        <f t="shared" si="1"/>
        <v>31.499500000000001</v>
      </c>
      <c r="Q11" t="s">
        <v>8308</v>
      </c>
      <c r="R11" t="s">
        <v>8314</v>
      </c>
      <c r="S11" s="8">
        <f t="shared" si="2"/>
        <v>42446.895185185182</v>
      </c>
      <c r="T11" s="11">
        <f t="shared" si="3"/>
        <v>42476.895185185182</v>
      </c>
      <c r="U11" t="str">
        <f t="shared" si="4"/>
        <v>FALSE</v>
      </c>
      <c r="V11" s="18">
        <f t="shared" si="5"/>
        <v>2</v>
      </c>
      <c r="W11">
        <f t="shared" si="6"/>
        <v>1</v>
      </c>
    </row>
    <row r="12" spans="1:23" ht="100.8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s="13" t="b">
        <v>0</v>
      </c>
      <c r="L12">
        <v>19</v>
      </c>
      <c r="M12" t="b">
        <v>1</v>
      </c>
      <c r="N12" t="s">
        <v>8265</v>
      </c>
      <c r="O12" s="15">
        <f t="shared" si="0"/>
        <v>100.49999999999999</v>
      </c>
      <c r="P12" s="15">
        <f t="shared" si="1"/>
        <v>158.68421052631578</v>
      </c>
      <c r="Q12" t="s">
        <v>8308</v>
      </c>
      <c r="R12" t="s">
        <v>8314</v>
      </c>
      <c r="S12" s="8">
        <f t="shared" si="2"/>
        <v>41779.859710648147</v>
      </c>
      <c r="T12" s="11">
        <f t="shared" si="3"/>
        <v>41814.859710648147</v>
      </c>
      <c r="U12" t="str">
        <f t="shared" si="4"/>
        <v>FALSE</v>
      </c>
      <c r="V12" s="18">
        <f t="shared" si="5"/>
        <v>2</v>
      </c>
      <c r="W12">
        <f t="shared" si="6"/>
        <v>1</v>
      </c>
    </row>
    <row r="13" spans="1:23" ht="129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s="13" t="b">
        <v>0</v>
      </c>
      <c r="L13">
        <v>75</v>
      </c>
      <c r="M13" t="b">
        <v>1</v>
      </c>
      <c r="N13" t="s">
        <v>8265</v>
      </c>
      <c r="O13" s="15">
        <f t="shared" si="0"/>
        <v>120.5</v>
      </c>
      <c r="P13" s="15">
        <f t="shared" si="1"/>
        <v>80.333333333333329</v>
      </c>
      <c r="Q13" t="s">
        <v>8308</v>
      </c>
      <c r="R13" t="s">
        <v>8314</v>
      </c>
      <c r="S13" s="8">
        <f t="shared" si="2"/>
        <v>42572.570162037031</v>
      </c>
      <c r="T13" s="11">
        <f t="shared" si="3"/>
        <v>42603.916666666664</v>
      </c>
      <c r="U13" t="str">
        <f t="shared" si="4"/>
        <v>FALSE</v>
      </c>
      <c r="V13" s="18">
        <f t="shared" si="5"/>
        <v>2</v>
      </c>
      <c r="W13">
        <f t="shared" si="6"/>
        <v>1</v>
      </c>
    </row>
    <row r="14" spans="1:23" ht="100.8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s="13" t="b">
        <v>0</v>
      </c>
      <c r="L14">
        <v>827</v>
      </c>
      <c r="M14" t="b">
        <v>1</v>
      </c>
      <c r="N14" t="s">
        <v>8265</v>
      </c>
      <c r="O14" s="15">
        <f t="shared" si="0"/>
        <v>165.29333333333335</v>
      </c>
      <c r="P14" s="15">
        <f t="shared" si="1"/>
        <v>59.961305925030231</v>
      </c>
      <c r="Q14" t="s">
        <v>8308</v>
      </c>
      <c r="R14" t="s">
        <v>8314</v>
      </c>
      <c r="S14" s="8">
        <f t="shared" si="2"/>
        <v>41791.504918981482</v>
      </c>
      <c r="T14" s="11">
        <f t="shared" si="3"/>
        <v>41835.916666666664</v>
      </c>
      <c r="U14" t="str">
        <f t="shared" si="4"/>
        <v>FALSE</v>
      </c>
      <c r="V14" s="18">
        <f t="shared" si="5"/>
        <v>2</v>
      </c>
      <c r="W14">
        <f t="shared" si="6"/>
        <v>1</v>
      </c>
    </row>
    <row r="15" spans="1:23" ht="7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s="13" t="b">
        <v>0</v>
      </c>
      <c r="L15">
        <v>51</v>
      </c>
      <c r="M15" t="b">
        <v>1</v>
      </c>
      <c r="N15" t="s">
        <v>8265</v>
      </c>
      <c r="O15" s="15">
        <f t="shared" si="0"/>
        <v>159.97142857142856</v>
      </c>
      <c r="P15" s="15">
        <f t="shared" si="1"/>
        <v>109.78431372549019</v>
      </c>
      <c r="Q15" t="s">
        <v>8308</v>
      </c>
      <c r="R15" t="s">
        <v>8314</v>
      </c>
      <c r="S15" s="8">
        <f t="shared" si="2"/>
        <v>42508.468854166662</v>
      </c>
      <c r="T15" s="11">
        <f t="shared" si="3"/>
        <v>42544.643749999996</v>
      </c>
      <c r="U15" t="str">
        <f t="shared" si="4"/>
        <v>FALSE</v>
      </c>
      <c r="V15" s="18">
        <f t="shared" si="5"/>
        <v>2</v>
      </c>
      <c r="W15">
        <f t="shared" si="6"/>
        <v>1</v>
      </c>
    </row>
    <row r="16" spans="1:23" ht="57.6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s="13" t="b">
        <v>0</v>
      </c>
      <c r="L16">
        <v>41</v>
      </c>
      <c r="M16" t="b">
        <v>1</v>
      </c>
      <c r="N16" t="s">
        <v>8265</v>
      </c>
      <c r="O16" s="15">
        <f t="shared" si="0"/>
        <v>100.93333333333334</v>
      </c>
      <c r="P16" s="15">
        <f t="shared" si="1"/>
        <v>147.70731707317074</v>
      </c>
      <c r="Q16" t="s">
        <v>8308</v>
      </c>
      <c r="R16" t="s">
        <v>8314</v>
      </c>
      <c r="S16" s="8">
        <f t="shared" si="2"/>
        <v>41807.818148148144</v>
      </c>
      <c r="T16" s="11">
        <f t="shared" si="3"/>
        <v>41833.374305555553</v>
      </c>
      <c r="U16" t="str">
        <f t="shared" si="4"/>
        <v>FALSE</v>
      </c>
      <c r="V16" s="18">
        <f t="shared" si="5"/>
        <v>2</v>
      </c>
      <c r="W16">
        <f t="shared" si="6"/>
        <v>1</v>
      </c>
    </row>
    <row r="17" spans="1:23" ht="100.8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s="13" t="b">
        <v>0</v>
      </c>
      <c r="L17">
        <v>98</v>
      </c>
      <c r="M17" t="b">
        <v>1</v>
      </c>
      <c r="N17" t="s">
        <v>8265</v>
      </c>
      <c r="O17" s="15">
        <f t="shared" si="0"/>
        <v>106.60000000000001</v>
      </c>
      <c r="P17" s="15">
        <f t="shared" si="1"/>
        <v>21.755102040816325</v>
      </c>
      <c r="Q17" t="s">
        <v>8308</v>
      </c>
      <c r="R17" t="s">
        <v>8314</v>
      </c>
      <c r="S17" s="8">
        <f t="shared" si="2"/>
        <v>42256.183541666665</v>
      </c>
      <c r="T17" s="11">
        <f t="shared" si="3"/>
        <v>42274.634722222218</v>
      </c>
      <c r="U17" t="str">
        <f t="shared" si="4"/>
        <v>FALSE</v>
      </c>
      <c r="V17" s="18">
        <f t="shared" si="5"/>
        <v>2</v>
      </c>
      <c r="W17">
        <f t="shared" si="6"/>
        <v>1</v>
      </c>
    </row>
    <row r="18" spans="1:23" ht="100.8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s="13" t="b">
        <v>0</v>
      </c>
      <c r="L18">
        <v>70</v>
      </c>
      <c r="M18" t="b">
        <v>1</v>
      </c>
      <c r="N18" t="s">
        <v>8265</v>
      </c>
      <c r="O18" s="15">
        <f t="shared" si="0"/>
        <v>100.24166666666667</v>
      </c>
      <c r="P18" s="15">
        <f t="shared" si="1"/>
        <v>171.84285714285716</v>
      </c>
      <c r="Q18" t="s">
        <v>8308</v>
      </c>
      <c r="R18" t="s">
        <v>8314</v>
      </c>
      <c r="S18" s="8">
        <f t="shared" si="2"/>
        <v>41760.588090277779</v>
      </c>
      <c r="T18" s="11">
        <f t="shared" si="3"/>
        <v>41806.020833333328</v>
      </c>
      <c r="U18" t="str">
        <f t="shared" si="4"/>
        <v>FALSE</v>
      </c>
      <c r="V18" s="18">
        <f t="shared" si="5"/>
        <v>2</v>
      </c>
      <c r="W18">
        <f t="shared" si="6"/>
        <v>1</v>
      </c>
    </row>
    <row r="19" spans="1:23" ht="115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s="13" t="b">
        <v>0</v>
      </c>
      <c r="L19">
        <v>36</v>
      </c>
      <c r="M19" t="b">
        <v>1</v>
      </c>
      <c r="N19" t="s">
        <v>8265</v>
      </c>
      <c r="O19" s="15">
        <f t="shared" si="0"/>
        <v>100.66666666666666</v>
      </c>
      <c r="P19" s="15">
        <f t="shared" si="1"/>
        <v>41.944444444444443</v>
      </c>
      <c r="Q19" t="s">
        <v>8308</v>
      </c>
      <c r="R19" t="s">
        <v>8314</v>
      </c>
      <c r="S19" s="8">
        <f t="shared" si="2"/>
        <v>41917.523402777777</v>
      </c>
      <c r="T19" s="11">
        <f t="shared" si="3"/>
        <v>41947.565069444441</v>
      </c>
      <c r="U19" t="str">
        <f t="shared" si="4"/>
        <v>FALSE</v>
      </c>
      <c r="V19" s="18">
        <f t="shared" si="5"/>
        <v>2</v>
      </c>
      <c r="W19">
        <f t="shared" si="6"/>
        <v>1</v>
      </c>
    </row>
    <row r="20" spans="1:23" ht="100.8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s="13" t="b">
        <v>0</v>
      </c>
      <c r="L20">
        <v>342</v>
      </c>
      <c r="M20" t="b">
        <v>1</v>
      </c>
      <c r="N20" t="s">
        <v>8265</v>
      </c>
      <c r="O20" s="15">
        <f t="shared" si="0"/>
        <v>106.32110000000002</v>
      </c>
      <c r="P20" s="15">
        <f t="shared" si="1"/>
        <v>93.264122807017543</v>
      </c>
      <c r="Q20" t="s">
        <v>8308</v>
      </c>
      <c r="R20" t="s">
        <v>8314</v>
      </c>
      <c r="S20" s="8">
        <f t="shared" si="2"/>
        <v>41869.333981481483</v>
      </c>
      <c r="T20" s="11">
        <f t="shared" si="3"/>
        <v>41899.333981481475</v>
      </c>
      <c r="U20" t="str">
        <f t="shared" si="4"/>
        <v>FALSE</v>
      </c>
      <c r="V20" s="18">
        <f t="shared" si="5"/>
        <v>2</v>
      </c>
      <c r="W20">
        <f t="shared" si="6"/>
        <v>1</v>
      </c>
    </row>
    <row r="21" spans="1:23" ht="100.8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s="13" t="b">
        <v>0</v>
      </c>
      <c r="L21">
        <v>22</v>
      </c>
      <c r="M21" t="b">
        <v>1</v>
      </c>
      <c r="N21" t="s">
        <v>8265</v>
      </c>
      <c r="O21" s="15">
        <f t="shared" si="0"/>
        <v>145.29411764705881</v>
      </c>
      <c r="P21" s="15">
        <f t="shared" si="1"/>
        <v>56.136363636363633</v>
      </c>
      <c r="Q21" t="s">
        <v>8308</v>
      </c>
      <c r="R21" t="s">
        <v>8314</v>
      </c>
      <c r="S21" s="8">
        <f t="shared" si="2"/>
        <v>42175.608032407406</v>
      </c>
      <c r="T21" s="11">
        <f t="shared" si="3"/>
        <v>42205.608032407406</v>
      </c>
      <c r="U21" t="str">
        <f t="shared" si="4"/>
        <v>FALSE</v>
      </c>
      <c r="V21" s="18">
        <f t="shared" si="5"/>
        <v>2</v>
      </c>
      <c r="W21">
        <f t="shared" si="6"/>
        <v>1</v>
      </c>
    </row>
    <row r="22" spans="1:23" ht="86.4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s="13" t="b">
        <v>0</v>
      </c>
      <c r="L22">
        <v>25</v>
      </c>
      <c r="M22" t="b">
        <v>1</v>
      </c>
      <c r="N22" t="s">
        <v>8265</v>
      </c>
      <c r="O22" s="15">
        <f t="shared" si="0"/>
        <v>100.2</v>
      </c>
      <c r="P22" s="15">
        <f t="shared" si="1"/>
        <v>80.16</v>
      </c>
      <c r="Q22" t="s">
        <v>8308</v>
      </c>
      <c r="R22" t="s">
        <v>8314</v>
      </c>
      <c r="S22" s="8">
        <f t="shared" si="2"/>
        <v>42200.549907407411</v>
      </c>
      <c r="T22" s="11">
        <f t="shared" si="3"/>
        <v>42260.549907407403</v>
      </c>
      <c r="U22" t="str">
        <f t="shared" si="4"/>
        <v>FALSE</v>
      </c>
      <c r="V22" s="18">
        <f t="shared" si="5"/>
        <v>2</v>
      </c>
      <c r="W22">
        <f t="shared" si="6"/>
        <v>1</v>
      </c>
    </row>
    <row r="23" spans="1:23" ht="115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s="13" t="b">
        <v>0</v>
      </c>
      <c r="L23">
        <v>101</v>
      </c>
      <c r="M23" t="b">
        <v>1</v>
      </c>
      <c r="N23" t="s">
        <v>8265</v>
      </c>
      <c r="O23" s="15">
        <f t="shared" si="0"/>
        <v>109.13513513513513</v>
      </c>
      <c r="P23" s="15">
        <f t="shared" si="1"/>
        <v>199.9009900990099</v>
      </c>
      <c r="Q23" t="s">
        <v>8308</v>
      </c>
      <c r="R23" t="s">
        <v>8314</v>
      </c>
      <c r="S23" s="8">
        <f t="shared" si="2"/>
        <v>41878.418854166666</v>
      </c>
      <c r="T23" s="11">
        <f t="shared" si="3"/>
        <v>41908.418854166666</v>
      </c>
      <c r="U23" t="str">
        <f t="shared" si="4"/>
        <v>FALSE</v>
      </c>
      <c r="V23" s="18">
        <f t="shared" si="5"/>
        <v>2</v>
      </c>
      <c r="W23">
        <f t="shared" si="6"/>
        <v>1</v>
      </c>
    </row>
    <row r="24" spans="1:23" ht="72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s="13" t="b">
        <v>0</v>
      </c>
      <c r="L24">
        <v>8</v>
      </c>
      <c r="M24" t="b">
        <v>1</v>
      </c>
      <c r="N24" t="s">
        <v>8265</v>
      </c>
      <c r="O24" s="15">
        <f t="shared" si="0"/>
        <v>117.14285714285715</v>
      </c>
      <c r="P24" s="15">
        <f t="shared" si="1"/>
        <v>51.25</v>
      </c>
      <c r="Q24" t="s">
        <v>8308</v>
      </c>
      <c r="R24" t="s">
        <v>8314</v>
      </c>
      <c r="S24" s="8">
        <f t="shared" si="2"/>
        <v>41989.703009259254</v>
      </c>
      <c r="T24" s="11">
        <f t="shared" si="3"/>
        <v>42005.124305555553</v>
      </c>
      <c r="U24" t="str">
        <f t="shared" si="4"/>
        <v>FALSE</v>
      </c>
      <c r="V24" s="18">
        <f t="shared" si="5"/>
        <v>2</v>
      </c>
      <c r="W24">
        <f t="shared" si="6"/>
        <v>1</v>
      </c>
    </row>
    <row r="25" spans="1:23" ht="100.8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s="13" t="b">
        <v>0</v>
      </c>
      <c r="L25">
        <v>23</v>
      </c>
      <c r="M25" t="b">
        <v>1</v>
      </c>
      <c r="N25" t="s">
        <v>8265</v>
      </c>
      <c r="O25" s="15">
        <f t="shared" si="0"/>
        <v>118.5</v>
      </c>
      <c r="P25" s="15">
        <f t="shared" si="1"/>
        <v>103.04347826086956</v>
      </c>
      <c r="Q25" t="s">
        <v>8308</v>
      </c>
      <c r="R25" t="s">
        <v>8314</v>
      </c>
      <c r="S25" s="8">
        <f t="shared" si="2"/>
        <v>42097.570613425924</v>
      </c>
      <c r="T25" s="11">
        <f t="shared" si="3"/>
        <v>42124.430555555555</v>
      </c>
      <c r="U25" t="str">
        <f t="shared" si="4"/>
        <v>FALSE</v>
      </c>
      <c r="V25" s="18">
        <f t="shared" si="5"/>
        <v>2</v>
      </c>
      <c r="W25">
        <f t="shared" si="6"/>
        <v>1</v>
      </c>
    </row>
    <row r="26" spans="1:23" ht="72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s="13" t="b">
        <v>0</v>
      </c>
      <c r="L26">
        <v>574</v>
      </c>
      <c r="M26" t="b">
        <v>1</v>
      </c>
      <c r="N26" t="s">
        <v>8265</v>
      </c>
      <c r="O26" s="15">
        <f t="shared" si="0"/>
        <v>108.80768571428572</v>
      </c>
      <c r="P26" s="15">
        <f t="shared" si="1"/>
        <v>66.346149825783982</v>
      </c>
      <c r="Q26" t="s">
        <v>8308</v>
      </c>
      <c r="R26" t="s">
        <v>8314</v>
      </c>
      <c r="S26" s="8">
        <f t="shared" si="2"/>
        <v>42229.611840277772</v>
      </c>
      <c r="T26" s="11">
        <f t="shared" si="3"/>
        <v>42262.610416666663</v>
      </c>
      <c r="U26" t="str">
        <f t="shared" si="4"/>
        <v>FALSE</v>
      </c>
      <c r="V26" s="18">
        <f t="shared" si="5"/>
        <v>2</v>
      </c>
      <c r="W26">
        <f t="shared" si="6"/>
        <v>1</v>
      </c>
    </row>
    <row r="27" spans="1:23" ht="115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s="13" t="b">
        <v>0</v>
      </c>
      <c r="L27">
        <v>14</v>
      </c>
      <c r="M27" t="b">
        <v>1</v>
      </c>
      <c r="N27" t="s">
        <v>8265</v>
      </c>
      <c r="O27" s="15">
        <f t="shared" si="0"/>
        <v>133.33333333333331</v>
      </c>
      <c r="P27" s="15">
        <f t="shared" si="1"/>
        <v>57.142857142857146</v>
      </c>
      <c r="Q27" t="s">
        <v>8308</v>
      </c>
      <c r="R27" t="s">
        <v>8314</v>
      </c>
      <c r="S27" s="8">
        <f t="shared" si="2"/>
        <v>42317.816678240742</v>
      </c>
      <c r="T27" s="11">
        <f t="shared" si="3"/>
        <v>42377.816678240742</v>
      </c>
      <c r="U27" t="str">
        <f t="shared" si="4"/>
        <v>FALSE</v>
      </c>
      <c r="V27" s="18">
        <f t="shared" si="5"/>
        <v>2</v>
      </c>
      <c r="W27">
        <f t="shared" si="6"/>
        <v>1</v>
      </c>
    </row>
    <row r="28" spans="1:23" ht="7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s="13" t="b">
        <v>0</v>
      </c>
      <c r="L28">
        <v>19</v>
      </c>
      <c r="M28" t="b">
        <v>1</v>
      </c>
      <c r="N28" t="s">
        <v>8265</v>
      </c>
      <c r="O28" s="15">
        <f t="shared" si="0"/>
        <v>155.20000000000002</v>
      </c>
      <c r="P28" s="15">
        <f t="shared" si="1"/>
        <v>102.10526315789474</v>
      </c>
      <c r="Q28" t="s">
        <v>8308</v>
      </c>
      <c r="R28" t="s">
        <v>8314</v>
      </c>
      <c r="S28" s="8">
        <f t="shared" si="2"/>
        <v>41828.307222222218</v>
      </c>
      <c r="T28" s="11">
        <f t="shared" si="3"/>
        <v>41868.307222222218</v>
      </c>
      <c r="U28" t="str">
        <f t="shared" si="4"/>
        <v>FALSE</v>
      </c>
      <c r="V28" s="18">
        <f t="shared" si="5"/>
        <v>2</v>
      </c>
      <c r="W28">
        <f t="shared" si="6"/>
        <v>1</v>
      </c>
    </row>
    <row r="29" spans="1:23" ht="86.4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s="13" t="b">
        <v>0</v>
      </c>
      <c r="L29">
        <v>150</v>
      </c>
      <c r="M29" t="b">
        <v>1</v>
      </c>
      <c r="N29" t="s">
        <v>8265</v>
      </c>
      <c r="O29" s="15">
        <f t="shared" si="0"/>
        <v>111.72500000000001</v>
      </c>
      <c r="P29" s="15">
        <f t="shared" si="1"/>
        <v>148.96666666666667</v>
      </c>
      <c r="Q29" t="s">
        <v>8308</v>
      </c>
      <c r="R29" t="s">
        <v>8314</v>
      </c>
      <c r="S29" s="8">
        <f t="shared" si="2"/>
        <v>41928.956400462957</v>
      </c>
      <c r="T29" s="11">
        <f t="shared" si="3"/>
        <v>41958.998067129629</v>
      </c>
      <c r="U29" t="str">
        <f t="shared" si="4"/>
        <v>FALSE</v>
      </c>
      <c r="V29" s="18">
        <f t="shared" si="5"/>
        <v>2</v>
      </c>
      <c r="W29">
        <f t="shared" si="6"/>
        <v>1</v>
      </c>
    </row>
    <row r="30" spans="1:23" ht="57.6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s="13" t="b">
        <v>0</v>
      </c>
      <c r="L30">
        <v>71</v>
      </c>
      <c r="M30" t="b">
        <v>1</v>
      </c>
      <c r="N30" t="s">
        <v>8265</v>
      </c>
      <c r="O30" s="15">
        <f t="shared" si="0"/>
        <v>100.35000000000001</v>
      </c>
      <c r="P30" s="15">
        <f t="shared" si="1"/>
        <v>169.6056338028169</v>
      </c>
      <c r="Q30" t="s">
        <v>8308</v>
      </c>
      <c r="R30" t="s">
        <v>8314</v>
      </c>
      <c r="S30" s="8">
        <f t="shared" si="2"/>
        <v>42324.755601851844</v>
      </c>
      <c r="T30" s="11">
        <f t="shared" si="3"/>
        <v>42354.755601851844</v>
      </c>
      <c r="U30" t="str">
        <f t="shared" si="4"/>
        <v>FALSE</v>
      </c>
      <c r="V30" s="18">
        <f t="shared" si="5"/>
        <v>2</v>
      </c>
      <c r="W30">
        <f t="shared" si="6"/>
        <v>1</v>
      </c>
    </row>
    <row r="31" spans="1:23" ht="100.8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s="13" t="b">
        <v>0</v>
      </c>
      <c r="L31">
        <v>117</v>
      </c>
      <c r="M31" t="b">
        <v>1</v>
      </c>
      <c r="N31" t="s">
        <v>8265</v>
      </c>
      <c r="O31" s="15">
        <f t="shared" si="0"/>
        <v>123.33333333333334</v>
      </c>
      <c r="P31" s="15">
        <f t="shared" si="1"/>
        <v>31.623931623931625</v>
      </c>
      <c r="Q31" t="s">
        <v>8308</v>
      </c>
      <c r="R31" t="s">
        <v>8314</v>
      </c>
      <c r="S31" s="8">
        <f t="shared" si="2"/>
        <v>41812.464907407404</v>
      </c>
      <c r="T31" s="11">
        <f t="shared" si="3"/>
        <v>41842.464907407404</v>
      </c>
      <c r="U31" t="str">
        <f t="shared" si="4"/>
        <v>FALSE</v>
      </c>
      <c r="V31" s="18">
        <f t="shared" si="5"/>
        <v>2</v>
      </c>
      <c r="W31">
        <f t="shared" si="6"/>
        <v>1</v>
      </c>
    </row>
    <row r="32" spans="1:23" ht="100.8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s="13" t="b">
        <v>0</v>
      </c>
      <c r="L32">
        <v>53</v>
      </c>
      <c r="M32" t="b">
        <v>1</v>
      </c>
      <c r="N32" t="s">
        <v>8265</v>
      </c>
      <c r="O32" s="15">
        <f t="shared" si="0"/>
        <v>101.29975</v>
      </c>
      <c r="P32" s="15">
        <f t="shared" si="1"/>
        <v>76.45264150943396</v>
      </c>
      <c r="Q32" t="s">
        <v>8308</v>
      </c>
      <c r="R32" t="s">
        <v>8314</v>
      </c>
      <c r="S32" s="8">
        <f t="shared" si="2"/>
        <v>41842.084664351853</v>
      </c>
      <c r="T32" s="11">
        <f t="shared" si="3"/>
        <v>41872.084664351853</v>
      </c>
      <c r="U32" t="str">
        <f t="shared" si="4"/>
        <v>FALSE</v>
      </c>
      <c r="V32" s="18">
        <f t="shared" si="5"/>
        <v>2</v>
      </c>
      <c r="W32">
        <f t="shared" si="6"/>
        <v>1</v>
      </c>
    </row>
    <row r="33" spans="1:23" ht="100.8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s="13" t="b">
        <v>0</v>
      </c>
      <c r="L33">
        <v>1</v>
      </c>
      <c r="M33" t="b">
        <v>1</v>
      </c>
      <c r="N33" t="s">
        <v>8265</v>
      </c>
      <c r="O33" s="15">
        <f t="shared" si="0"/>
        <v>100</v>
      </c>
      <c r="P33" s="15">
        <f t="shared" si="1"/>
        <v>13</v>
      </c>
      <c r="Q33" t="s">
        <v>8308</v>
      </c>
      <c r="R33" t="s">
        <v>8314</v>
      </c>
      <c r="S33" s="8">
        <f t="shared" si="2"/>
        <v>42376.583726851844</v>
      </c>
      <c r="T33" s="11">
        <f t="shared" si="3"/>
        <v>42394.583726851844</v>
      </c>
      <c r="U33" t="str">
        <f t="shared" si="4"/>
        <v>FALSE</v>
      </c>
      <c r="V33" s="18">
        <f t="shared" si="5"/>
        <v>2</v>
      </c>
      <c r="W33">
        <f t="shared" si="6"/>
        <v>1</v>
      </c>
    </row>
    <row r="34" spans="1:23" ht="115.2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s="13" t="b">
        <v>0</v>
      </c>
      <c r="L34">
        <v>89</v>
      </c>
      <c r="M34" t="b">
        <v>1</v>
      </c>
      <c r="N34" t="s">
        <v>8265</v>
      </c>
      <c r="O34" s="15">
        <f t="shared" si="0"/>
        <v>100.24604569420035</v>
      </c>
      <c r="P34" s="15">
        <f t="shared" si="1"/>
        <v>320.44943820224717</v>
      </c>
      <c r="Q34" t="s">
        <v>8308</v>
      </c>
      <c r="R34" t="s">
        <v>8314</v>
      </c>
      <c r="S34" s="8">
        <f t="shared" si="2"/>
        <v>42461.419178240736</v>
      </c>
      <c r="T34" s="11">
        <f t="shared" si="3"/>
        <v>42502.957638888889</v>
      </c>
      <c r="U34" t="str">
        <f t="shared" si="4"/>
        <v>FALSE</v>
      </c>
      <c r="V34" s="18">
        <f t="shared" si="5"/>
        <v>2</v>
      </c>
      <c r="W34">
        <f t="shared" si="6"/>
        <v>1</v>
      </c>
    </row>
    <row r="35" spans="1:23" ht="100.8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s="13" t="b">
        <v>0</v>
      </c>
      <c r="L35">
        <v>64</v>
      </c>
      <c r="M35" t="b">
        <v>1</v>
      </c>
      <c r="N35" t="s">
        <v>8265</v>
      </c>
      <c r="O35" s="15">
        <f t="shared" si="0"/>
        <v>102.0952380952381</v>
      </c>
      <c r="P35" s="15">
        <f t="shared" si="1"/>
        <v>83.75</v>
      </c>
      <c r="Q35" t="s">
        <v>8308</v>
      </c>
      <c r="R35" t="s">
        <v>8314</v>
      </c>
      <c r="S35" s="8">
        <f t="shared" si="2"/>
        <v>42286.452557870369</v>
      </c>
      <c r="T35" s="11">
        <f t="shared" si="3"/>
        <v>42316.494224537033</v>
      </c>
      <c r="U35" t="str">
        <f t="shared" si="4"/>
        <v>FALSE</v>
      </c>
      <c r="V35" s="18">
        <f t="shared" si="5"/>
        <v>2</v>
      </c>
      <c r="W35">
        <f t="shared" si="6"/>
        <v>1</v>
      </c>
    </row>
    <row r="36" spans="1:23" ht="115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s="13" t="b">
        <v>0</v>
      </c>
      <c r="L36">
        <v>68</v>
      </c>
      <c r="M36" t="b">
        <v>1</v>
      </c>
      <c r="N36" t="s">
        <v>8265</v>
      </c>
      <c r="O36" s="15">
        <f t="shared" si="0"/>
        <v>130.46153846153845</v>
      </c>
      <c r="P36" s="15">
        <f t="shared" si="1"/>
        <v>49.882352941176471</v>
      </c>
      <c r="Q36" t="s">
        <v>8308</v>
      </c>
      <c r="R36" t="s">
        <v>8314</v>
      </c>
      <c r="S36" s="8">
        <f t="shared" si="2"/>
        <v>41841.113437499997</v>
      </c>
      <c r="T36" s="11">
        <f t="shared" si="3"/>
        <v>41856.113437499997</v>
      </c>
      <c r="U36" t="str">
        <f t="shared" si="4"/>
        <v>FALSE</v>
      </c>
      <c r="V36" s="18">
        <f t="shared" si="5"/>
        <v>2</v>
      </c>
      <c r="W36">
        <f t="shared" si="6"/>
        <v>1</v>
      </c>
    </row>
    <row r="37" spans="1:23" ht="86.4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s="13" t="b">
        <v>0</v>
      </c>
      <c r="L37">
        <v>28</v>
      </c>
      <c r="M37" t="b">
        <v>1</v>
      </c>
      <c r="N37" t="s">
        <v>8265</v>
      </c>
      <c r="O37" s="15">
        <f t="shared" si="0"/>
        <v>166.5</v>
      </c>
      <c r="P37" s="15">
        <f t="shared" si="1"/>
        <v>59.464285714285715</v>
      </c>
      <c r="Q37" t="s">
        <v>8308</v>
      </c>
      <c r="R37" t="s">
        <v>8314</v>
      </c>
      <c r="S37" s="8">
        <f t="shared" si="2"/>
        <v>42098.083495370367</v>
      </c>
      <c r="T37" s="11">
        <f t="shared" si="3"/>
        <v>42121.791666666664</v>
      </c>
      <c r="U37" t="str">
        <f t="shared" si="4"/>
        <v>FALSE</v>
      </c>
      <c r="V37" s="18">
        <f t="shared" si="5"/>
        <v>2</v>
      </c>
      <c r="W37">
        <f t="shared" si="6"/>
        <v>1</v>
      </c>
    </row>
    <row r="38" spans="1:23" ht="57.6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s="13" t="b">
        <v>0</v>
      </c>
      <c r="L38">
        <v>44</v>
      </c>
      <c r="M38" t="b">
        <v>1</v>
      </c>
      <c r="N38" t="s">
        <v>8265</v>
      </c>
      <c r="O38" s="15">
        <f t="shared" si="0"/>
        <v>142.15</v>
      </c>
      <c r="P38" s="15">
        <f t="shared" si="1"/>
        <v>193.84090909090909</v>
      </c>
      <c r="Q38" t="s">
        <v>8308</v>
      </c>
      <c r="R38" t="s">
        <v>8314</v>
      </c>
      <c r="S38" s="8">
        <f t="shared" si="2"/>
        <v>42068.098668981482</v>
      </c>
      <c r="T38" s="11">
        <f t="shared" si="3"/>
        <v>42098.05700231481</v>
      </c>
      <c r="U38" t="str">
        <f t="shared" si="4"/>
        <v>FALSE</v>
      </c>
      <c r="V38" s="18">
        <f t="shared" si="5"/>
        <v>2</v>
      </c>
      <c r="W38">
        <f t="shared" si="6"/>
        <v>1</v>
      </c>
    </row>
    <row r="39" spans="1:23" ht="115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s="13" t="b">
        <v>0</v>
      </c>
      <c r="L39">
        <v>253</v>
      </c>
      <c r="M39" t="b">
        <v>1</v>
      </c>
      <c r="N39" t="s">
        <v>8265</v>
      </c>
      <c r="O39" s="15">
        <f t="shared" si="0"/>
        <v>183.44090909090909</v>
      </c>
      <c r="P39" s="15">
        <f t="shared" si="1"/>
        <v>159.51383399209487</v>
      </c>
      <c r="Q39" t="s">
        <v>8308</v>
      </c>
      <c r="R39" t="s">
        <v>8314</v>
      </c>
      <c r="S39" s="8">
        <f t="shared" si="2"/>
        <v>42032.484710648147</v>
      </c>
      <c r="T39" s="11">
        <f t="shared" si="3"/>
        <v>42062.484710648147</v>
      </c>
      <c r="U39" t="str">
        <f t="shared" si="4"/>
        <v>FALSE</v>
      </c>
      <c r="V39" s="18">
        <f t="shared" si="5"/>
        <v>2</v>
      </c>
      <c r="W39">
        <f t="shared" si="6"/>
        <v>1</v>
      </c>
    </row>
    <row r="40" spans="1:23" ht="100.8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s="13" t="b">
        <v>0</v>
      </c>
      <c r="L40">
        <v>66</v>
      </c>
      <c r="M40" t="b">
        <v>1</v>
      </c>
      <c r="N40" t="s">
        <v>8265</v>
      </c>
      <c r="O40" s="15">
        <f t="shared" si="0"/>
        <v>110.04</v>
      </c>
      <c r="P40" s="15">
        <f t="shared" si="1"/>
        <v>41.68181818181818</v>
      </c>
      <c r="Q40" t="s">
        <v>8308</v>
      </c>
      <c r="R40" t="s">
        <v>8314</v>
      </c>
      <c r="S40" s="8">
        <f t="shared" si="2"/>
        <v>41374.848888888882</v>
      </c>
      <c r="T40" s="11">
        <f t="shared" si="3"/>
        <v>41404.84888888889</v>
      </c>
      <c r="U40" t="str">
        <f t="shared" si="4"/>
        <v>FALSE</v>
      </c>
      <c r="V40" s="18">
        <f t="shared" si="5"/>
        <v>2</v>
      </c>
      <c r="W40">
        <f t="shared" si="6"/>
        <v>1</v>
      </c>
    </row>
    <row r="41" spans="1:23" ht="115.2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s="13" t="b">
        <v>0</v>
      </c>
      <c r="L41">
        <v>217</v>
      </c>
      <c r="M41" t="b">
        <v>1</v>
      </c>
      <c r="N41" t="s">
        <v>8265</v>
      </c>
      <c r="O41" s="15">
        <f t="shared" si="0"/>
        <v>130.98000000000002</v>
      </c>
      <c r="P41" s="15">
        <f t="shared" si="1"/>
        <v>150.89861751152074</v>
      </c>
      <c r="Q41" t="s">
        <v>8308</v>
      </c>
      <c r="R41" t="s">
        <v>8314</v>
      </c>
      <c r="S41" s="8">
        <f t="shared" si="2"/>
        <v>41753.838749999995</v>
      </c>
      <c r="T41" s="11">
        <f t="shared" si="3"/>
        <v>41784.749305555553</v>
      </c>
      <c r="U41" t="str">
        <f t="shared" si="4"/>
        <v>FALSE</v>
      </c>
      <c r="V41" s="18">
        <f t="shared" si="5"/>
        <v>2</v>
      </c>
      <c r="W41">
        <f t="shared" si="6"/>
        <v>1</v>
      </c>
    </row>
    <row r="42" spans="1:23" ht="100.8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s="13" t="b">
        <v>0</v>
      </c>
      <c r="L42">
        <v>16</v>
      </c>
      <c r="M42" t="b">
        <v>1</v>
      </c>
      <c r="N42" t="s">
        <v>8265</v>
      </c>
      <c r="O42" s="15">
        <f t="shared" si="0"/>
        <v>101.35000000000001</v>
      </c>
      <c r="P42" s="15">
        <f t="shared" si="1"/>
        <v>126.6875</v>
      </c>
      <c r="Q42" t="s">
        <v>8308</v>
      </c>
      <c r="R42" t="s">
        <v>8314</v>
      </c>
      <c r="S42" s="8">
        <f t="shared" si="2"/>
        <v>41789.005648148144</v>
      </c>
      <c r="T42" s="11">
        <f t="shared" si="3"/>
        <v>41808.958333333328</v>
      </c>
      <c r="U42" t="str">
        <f t="shared" si="4"/>
        <v>FALSE</v>
      </c>
      <c r="V42" s="18">
        <f t="shared" si="5"/>
        <v>2</v>
      </c>
      <c r="W42">
        <f t="shared" si="6"/>
        <v>1</v>
      </c>
    </row>
    <row r="43" spans="1:23" ht="100.8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s="13" t="b">
        <v>0</v>
      </c>
      <c r="L43">
        <v>19</v>
      </c>
      <c r="M43" t="b">
        <v>1</v>
      </c>
      <c r="N43" t="s">
        <v>8265</v>
      </c>
      <c r="O43" s="15">
        <f t="shared" si="0"/>
        <v>100</v>
      </c>
      <c r="P43" s="15">
        <f t="shared" si="1"/>
        <v>105.26315789473684</v>
      </c>
      <c r="Q43" t="s">
        <v>8308</v>
      </c>
      <c r="R43" t="s">
        <v>8314</v>
      </c>
      <c r="S43" s="8">
        <f t="shared" si="2"/>
        <v>41887.360578703701</v>
      </c>
      <c r="T43" s="11">
        <f t="shared" si="3"/>
        <v>41917.360578703701</v>
      </c>
      <c r="U43" t="str">
        <f t="shared" si="4"/>
        <v>FALSE</v>
      </c>
      <c r="V43" s="18">
        <f t="shared" si="5"/>
        <v>2</v>
      </c>
      <c r="W43">
        <f t="shared" si="6"/>
        <v>1</v>
      </c>
    </row>
    <row r="44" spans="1:23" ht="115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s="13" t="b">
        <v>0</v>
      </c>
      <c r="L44">
        <v>169</v>
      </c>
      <c r="M44" t="b">
        <v>1</v>
      </c>
      <c r="N44" t="s">
        <v>8265</v>
      </c>
      <c r="O44" s="15">
        <f t="shared" si="0"/>
        <v>141.85714285714286</v>
      </c>
      <c r="P44" s="15">
        <f t="shared" si="1"/>
        <v>117.51479289940828</v>
      </c>
      <c r="Q44" t="s">
        <v>8308</v>
      </c>
      <c r="R44" t="s">
        <v>8314</v>
      </c>
      <c r="S44" s="8">
        <f t="shared" si="2"/>
        <v>41971.430856481478</v>
      </c>
      <c r="T44" s="11">
        <f t="shared" si="3"/>
        <v>42001.430856481478</v>
      </c>
      <c r="U44" t="str">
        <f t="shared" si="4"/>
        <v>FALSE</v>
      </c>
      <c r="V44" s="18">
        <f t="shared" si="5"/>
        <v>2</v>
      </c>
      <c r="W44">
        <f t="shared" si="6"/>
        <v>1</v>
      </c>
    </row>
    <row r="45" spans="1:23" ht="100.8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s="13" t="b">
        <v>0</v>
      </c>
      <c r="L45">
        <v>263</v>
      </c>
      <c r="M45" t="b">
        <v>1</v>
      </c>
      <c r="N45" t="s">
        <v>8265</v>
      </c>
      <c r="O45" s="15">
        <f t="shared" si="0"/>
        <v>308.65999999999997</v>
      </c>
      <c r="P45" s="15">
        <f t="shared" si="1"/>
        <v>117.36121673003802</v>
      </c>
      <c r="Q45" t="s">
        <v>8308</v>
      </c>
      <c r="R45" t="s">
        <v>8314</v>
      </c>
      <c r="S45" s="8">
        <f t="shared" si="2"/>
        <v>41802.582013888888</v>
      </c>
      <c r="T45" s="11">
        <f t="shared" si="3"/>
        <v>41832.791666666664</v>
      </c>
      <c r="U45" t="str">
        <f t="shared" si="4"/>
        <v>FALSE</v>
      </c>
      <c r="V45" s="18">
        <f t="shared" si="5"/>
        <v>2</v>
      </c>
      <c r="W45">
        <f t="shared" si="6"/>
        <v>1</v>
      </c>
    </row>
    <row r="46" spans="1:23" ht="115.2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s="13" t="b">
        <v>0</v>
      </c>
      <c r="L46">
        <v>15</v>
      </c>
      <c r="M46" t="b">
        <v>1</v>
      </c>
      <c r="N46" t="s">
        <v>8265</v>
      </c>
      <c r="O46" s="15">
        <f t="shared" si="0"/>
        <v>100</v>
      </c>
      <c r="P46" s="15">
        <f t="shared" si="1"/>
        <v>133.33333333333334</v>
      </c>
      <c r="Q46" t="s">
        <v>8308</v>
      </c>
      <c r="R46" t="s">
        <v>8314</v>
      </c>
      <c r="S46" s="8">
        <f t="shared" si="2"/>
        <v>41873.890474537038</v>
      </c>
      <c r="T46" s="11">
        <f t="shared" si="3"/>
        <v>41918.890474537031</v>
      </c>
      <c r="U46" t="str">
        <f t="shared" si="4"/>
        <v>FALSE</v>
      </c>
      <c r="V46" s="18">
        <f t="shared" si="5"/>
        <v>2</v>
      </c>
      <c r="W46">
        <f t="shared" si="6"/>
        <v>1</v>
      </c>
    </row>
    <row r="47" spans="1:23" ht="100.8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s="13" t="b">
        <v>0</v>
      </c>
      <c r="L47">
        <v>61</v>
      </c>
      <c r="M47" t="b">
        <v>1</v>
      </c>
      <c r="N47" t="s">
        <v>8265</v>
      </c>
      <c r="O47" s="15">
        <f t="shared" si="0"/>
        <v>120</v>
      </c>
      <c r="P47" s="15">
        <f t="shared" si="1"/>
        <v>98.360655737704917</v>
      </c>
      <c r="Q47" t="s">
        <v>8308</v>
      </c>
      <c r="R47" t="s">
        <v>8314</v>
      </c>
      <c r="S47" s="8">
        <f t="shared" si="2"/>
        <v>42457.415590277778</v>
      </c>
      <c r="T47" s="11">
        <f t="shared" si="3"/>
        <v>42487.415590277778</v>
      </c>
      <c r="U47" t="str">
        <f t="shared" si="4"/>
        <v>FALSE</v>
      </c>
      <c r="V47" s="18">
        <f t="shared" si="5"/>
        <v>2</v>
      </c>
      <c r="W47">
        <f t="shared" si="6"/>
        <v>1</v>
      </c>
    </row>
    <row r="48" spans="1:23" ht="100.8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s="13" t="b">
        <v>0</v>
      </c>
      <c r="L48">
        <v>45</v>
      </c>
      <c r="M48" t="b">
        <v>1</v>
      </c>
      <c r="N48" t="s">
        <v>8265</v>
      </c>
      <c r="O48" s="15">
        <f t="shared" si="0"/>
        <v>104.16666666666667</v>
      </c>
      <c r="P48" s="15">
        <f t="shared" si="1"/>
        <v>194.44444444444446</v>
      </c>
      <c r="Q48" t="s">
        <v>8308</v>
      </c>
      <c r="R48" t="s">
        <v>8314</v>
      </c>
      <c r="S48" s="8">
        <f t="shared" si="2"/>
        <v>42323.756643518522</v>
      </c>
      <c r="T48" s="11">
        <f t="shared" si="3"/>
        <v>42353.756643518514</v>
      </c>
      <c r="U48" t="str">
        <f t="shared" si="4"/>
        <v>FALSE</v>
      </c>
      <c r="V48" s="18">
        <f t="shared" si="5"/>
        <v>2</v>
      </c>
      <c r="W48">
        <f t="shared" si="6"/>
        <v>1</v>
      </c>
    </row>
    <row r="49" spans="1:23" ht="115.2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s="13" t="b">
        <v>0</v>
      </c>
      <c r="L49">
        <v>70</v>
      </c>
      <c r="M49" t="b">
        <v>1</v>
      </c>
      <c r="N49" t="s">
        <v>8265</v>
      </c>
      <c r="O49" s="15">
        <f t="shared" si="0"/>
        <v>107.61100000000002</v>
      </c>
      <c r="P49" s="15">
        <f t="shared" si="1"/>
        <v>76.865000000000009</v>
      </c>
      <c r="Q49" t="s">
        <v>8308</v>
      </c>
      <c r="R49" t="s">
        <v>8314</v>
      </c>
      <c r="S49" s="8">
        <f t="shared" si="2"/>
        <v>41932.611192129625</v>
      </c>
      <c r="T49" s="11">
        <f t="shared" si="3"/>
        <v>41992.652858796289</v>
      </c>
      <c r="U49" t="str">
        <f t="shared" si="4"/>
        <v>FALSE</v>
      </c>
      <c r="V49" s="18">
        <f t="shared" si="5"/>
        <v>2</v>
      </c>
      <c r="W49">
        <f t="shared" si="6"/>
        <v>1</v>
      </c>
    </row>
    <row r="50" spans="1:23" ht="100.8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s="13" t="b">
        <v>0</v>
      </c>
      <c r="L50">
        <v>38</v>
      </c>
      <c r="M50" t="b">
        <v>1</v>
      </c>
      <c r="N50" t="s">
        <v>8265</v>
      </c>
      <c r="O50" s="15">
        <f t="shared" si="0"/>
        <v>107.94999999999999</v>
      </c>
      <c r="P50" s="15">
        <f t="shared" si="1"/>
        <v>56.815789473684212</v>
      </c>
      <c r="Q50" t="s">
        <v>8308</v>
      </c>
      <c r="R50" t="s">
        <v>8314</v>
      </c>
      <c r="S50" s="8">
        <f t="shared" si="2"/>
        <v>42033.308564814812</v>
      </c>
      <c r="T50" s="11">
        <f t="shared" si="3"/>
        <v>42064.291666666664</v>
      </c>
      <c r="U50" t="str">
        <f t="shared" si="4"/>
        <v>FALSE</v>
      </c>
      <c r="V50" s="18">
        <f t="shared" si="5"/>
        <v>2</v>
      </c>
      <c r="W50">
        <f t="shared" si="6"/>
        <v>1</v>
      </c>
    </row>
    <row r="51" spans="1:23" ht="43.2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s="13" t="b">
        <v>0</v>
      </c>
      <c r="L51">
        <v>87</v>
      </c>
      <c r="M51" t="b">
        <v>1</v>
      </c>
      <c r="N51" t="s">
        <v>8265</v>
      </c>
      <c r="O51" s="15">
        <f t="shared" si="0"/>
        <v>100</v>
      </c>
      <c r="P51" s="15">
        <f t="shared" si="1"/>
        <v>137.93103448275863</v>
      </c>
      <c r="Q51" t="s">
        <v>8308</v>
      </c>
      <c r="R51" t="s">
        <v>8314</v>
      </c>
      <c r="S51" s="8">
        <f t="shared" si="2"/>
        <v>42270.968113425923</v>
      </c>
      <c r="T51" s="11">
        <f t="shared" si="3"/>
        <v>42300.968113425923</v>
      </c>
      <c r="U51" t="str">
        <f t="shared" si="4"/>
        <v>FALSE</v>
      </c>
      <c r="V51" s="18">
        <f t="shared" si="5"/>
        <v>2</v>
      </c>
      <c r="W51">
        <f t="shared" si="6"/>
        <v>1</v>
      </c>
    </row>
    <row r="52" spans="1:23" ht="86.4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s="13" t="b">
        <v>0</v>
      </c>
      <c r="L52">
        <v>22</v>
      </c>
      <c r="M52" t="b">
        <v>1</v>
      </c>
      <c r="N52" t="s">
        <v>8265</v>
      </c>
      <c r="O52" s="15">
        <f t="shared" si="0"/>
        <v>100</v>
      </c>
      <c r="P52" s="15">
        <f t="shared" si="1"/>
        <v>27.272727272727273</v>
      </c>
      <c r="Q52" t="s">
        <v>8308</v>
      </c>
      <c r="R52" t="s">
        <v>8314</v>
      </c>
      <c r="S52" s="8">
        <f t="shared" si="2"/>
        <v>41995.544652777775</v>
      </c>
      <c r="T52" s="11">
        <f t="shared" si="3"/>
        <v>42034.499999999993</v>
      </c>
      <c r="U52" t="str">
        <f t="shared" si="4"/>
        <v>FALSE</v>
      </c>
      <c r="V52" s="18">
        <f t="shared" si="5"/>
        <v>2</v>
      </c>
      <c r="W52">
        <f t="shared" si="6"/>
        <v>1</v>
      </c>
    </row>
    <row r="53" spans="1:23" ht="100.8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s="13" t="b">
        <v>0</v>
      </c>
      <c r="L53">
        <v>119</v>
      </c>
      <c r="M53" t="b">
        <v>1</v>
      </c>
      <c r="N53" t="s">
        <v>8265</v>
      </c>
      <c r="O53" s="15">
        <f t="shared" si="0"/>
        <v>128.0181818181818</v>
      </c>
      <c r="P53" s="15">
        <f t="shared" si="1"/>
        <v>118.33613445378151</v>
      </c>
      <c r="Q53" t="s">
        <v>8308</v>
      </c>
      <c r="R53" t="s">
        <v>8314</v>
      </c>
      <c r="S53" s="8">
        <f t="shared" si="2"/>
        <v>42196.720335648148</v>
      </c>
      <c r="T53" s="11">
        <f t="shared" si="3"/>
        <v>42226.72033564814</v>
      </c>
      <c r="U53" t="str">
        <f t="shared" si="4"/>
        <v>FALSE</v>
      </c>
      <c r="V53" s="18">
        <f t="shared" si="5"/>
        <v>2</v>
      </c>
      <c r="W53">
        <f t="shared" si="6"/>
        <v>1</v>
      </c>
    </row>
    <row r="54" spans="1:23" ht="100.8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s="13" t="b">
        <v>0</v>
      </c>
      <c r="L54">
        <v>52</v>
      </c>
      <c r="M54" t="b">
        <v>1</v>
      </c>
      <c r="N54" t="s">
        <v>8265</v>
      </c>
      <c r="O54" s="15">
        <f t="shared" si="0"/>
        <v>116.21</v>
      </c>
      <c r="P54" s="15">
        <f t="shared" si="1"/>
        <v>223.48076923076923</v>
      </c>
      <c r="Q54" t="s">
        <v>8308</v>
      </c>
      <c r="R54" t="s">
        <v>8314</v>
      </c>
      <c r="S54" s="8">
        <f t="shared" si="2"/>
        <v>41807.493587962963</v>
      </c>
      <c r="T54" s="11">
        <f t="shared" si="3"/>
        <v>41837.493587962963</v>
      </c>
      <c r="U54" t="str">
        <f t="shared" si="4"/>
        <v>FALSE</v>
      </c>
      <c r="V54" s="18">
        <f t="shared" si="5"/>
        <v>2</v>
      </c>
      <c r="W54">
        <f t="shared" si="6"/>
        <v>1</v>
      </c>
    </row>
    <row r="55" spans="1:23" ht="57.6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s="13" t="b">
        <v>0</v>
      </c>
      <c r="L55">
        <v>117</v>
      </c>
      <c r="M55" t="b">
        <v>1</v>
      </c>
      <c r="N55" t="s">
        <v>8265</v>
      </c>
      <c r="O55" s="15">
        <f t="shared" si="0"/>
        <v>109.63333333333334</v>
      </c>
      <c r="P55" s="15">
        <f t="shared" si="1"/>
        <v>28.111111111111111</v>
      </c>
      <c r="Q55" t="s">
        <v>8308</v>
      </c>
      <c r="R55" t="s">
        <v>8314</v>
      </c>
      <c r="S55" s="8">
        <f t="shared" si="2"/>
        <v>41719.340798611105</v>
      </c>
      <c r="T55" s="11">
        <f t="shared" si="3"/>
        <v>41733.708333333328</v>
      </c>
      <c r="U55" t="str">
        <f t="shared" si="4"/>
        <v>FALSE</v>
      </c>
      <c r="V55" s="18">
        <f t="shared" si="5"/>
        <v>2</v>
      </c>
      <c r="W55">
        <f t="shared" si="6"/>
        <v>1</v>
      </c>
    </row>
    <row r="56" spans="1:23" ht="115.2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s="13" t="b">
        <v>0</v>
      </c>
      <c r="L56">
        <v>52</v>
      </c>
      <c r="M56" t="b">
        <v>1</v>
      </c>
      <c r="N56" t="s">
        <v>8265</v>
      </c>
      <c r="O56" s="15">
        <f t="shared" si="0"/>
        <v>101</v>
      </c>
      <c r="P56" s="15">
        <f t="shared" si="1"/>
        <v>194.23076923076923</v>
      </c>
      <c r="Q56" t="s">
        <v>8308</v>
      </c>
      <c r="R56" t="s">
        <v>8314</v>
      </c>
      <c r="S56" s="8">
        <f t="shared" si="2"/>
        <v>42333.504872685182</v>
      </c>
      <c r="T56" s="11">
        <f t="shared" si="3"/>
        <v>42363.504872685182</v>
      </c>
      <c r="U56" t="str">
        <f t="shared" si="4"/>
        <v>FALSE</v>
      </c>
      <c r="V56" s="18">
        <f t="shared" si="5"/>
        <v>2</v>
      </c>
      <c r="W56">
        <f t="shared" si="6"/>
        <v>1</v>
      </c>
    </row>
    <row r="57" spans="1:23" ht="100.8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s="13" t="b">
        <v>0</v>
      </c>
      <c r="L57">
        <v>86</v>
      </c>
      <c r="M57" t="b">
        <v>1</v>
      </c>
      <c r="N57" t="s">
        <v>8265</v>
      </c>
      <c r="O57" s="15">
        <f t="shared" si="0"/>
        <v>128.95348837209301</v>
      </c>
      <c r="P57" s="15">
        <f t="shared" si="1"/>
        <v>128.95348837209303</v>
      </c>
      <c r="Q57" t="s">
        <v>8308</v>
      </c>
      <c r="R57" t="s">
        <v>8314</v>
      </c>
      <c r="S57" s="8">
        <f t="shared" si="2"/>
        <v>42496.760601851849</v>
      </c>
      <c r="T57" s="11">
        <f t="shared" si="3"/>
        <v>42517.760601851849</v>
      </c>
      <c r="U57" t="str">
        <f t="shared" si="4"/>
        <v>FALSE</v>
      </c>
      <c r="V57" s="18">
        <f t="shared" si="5"/>
        <v>2</v>
      </c>
      <c r="W57">
        <f t="shared" si="6"/>
        <v>1</v>
      </c>
    </row>
    <row r="58" spans="1:23" ht="72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s="13" t="b">
        <v>0</v>
      </c>
      <c r="L58">
        <v>174</v>
      </c>
      <c r="M58" t="b">
        <v>1</v>
      </c>
      <c r="N58" t="s">
        <v>8265</v>
      </c>
      <c r="O58" s="15">
        <f t="shared" si="0"/>
        <v>107.26249999999999</v>
      </c>
      <c r="P58" s="15">
        <f t="shared" si="1"/>
        <v>49.316091954022987</v>
      </c>
      <c r="Q58" t="s">
        <v>8308</v>
      </c>
      <c r="R58" t="s">
        <v>8314</v>
      </c>
      <c r="S58" s="8">
        <f t="shared" si="2"/>
        <v>42149.340555555551</v>
      </c>
      <c r="T58" s="11">
        <f t="shared" si="3"/>
        <v>42163.458333333336</v>
      </c>
      <c r="U58" t="str">
        <f t="shared" si="4"/>
        <v>FALSE</v>
      </c>
      <c r="V58" s="18">
        <f t="shared" si="5"/>
        <v>2</v>
      </c>
      <c r="W58">
        <f t="shared" si="6"/>
        <v>1</v>
      </c>
    </row>
    <row r="59" spans="1:23" ht="100.8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s="13" t="b">
        <v>0</v>
      </c>
      <c r="L59">
        <v>69</v>
      </c>
      <c r="M59" t="b">
        <v>1</v>
      </c>
      <c r="N59" t="s">
        <v>8265</v>
      </c>
      <c r="O59" s="15">
        <f t="shared" si="0"/>
        <v>101.89999999999999</v>
      </c>
      <c r="P59" s="15">
        <f t="shared" si="1"/>
        <v>221.52173913043478</v>
      </c>
      <c r="Q59" t="s">
        <v>8308</v>
      </c>
      <c r="R59" t="s">
        <v>8314</v>
      </c>
      <c r="S59" s="8">
        <f t="shared" si="2"/>
        <v>42089.624560185184</v>
      </c>
      <c r="T59" s="11">
        <f t="shared" si="3"/>
        <v>42119.624560185184</v>
      </c>
      <c r="U59" t="str">
        <f t="shared" si="4"/>
        <v>FALSE</v>
      </c>
      <c r="V59" s="18">
        <f t="shared" si="5"/>
        <v>2</v>
      </c>
      <c r="W59">
        <f t="shared" si="6"/>
        <v>1</v>
      </c>
    </row>
    <row r="60" spans="1:23" ht="86.4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s="13" t="b">
        <v>0</v>
      </c>
      <c r="L60">
        <v>75</v>
      </c>
      <c r="M60" t="b">
        <v>1</v>
      </c>
      <c r="N60" t="s">
        <v>8265</v>
      </c>
      <c r="O60" s="15">
        <f t="shared" si="0"/>
        <v>102.91</v>
      </c>
      <c r="P60" s="15">
        <f t="shared" si="1"/>
        <v>137.21333333333334</v>
      </c>
      <c r="Q60" t="s">
        <v>8308</v>
      </c>
      <c r="R60" t="s">
        <v>8314</v>
      </c>
      <c r="S60" s="8">
        <f t="shared" si="2"/>
        <v>41932.536712962959</v>
      </c>
      <c r="T60" s="11">
        <f t="shared" si="3"/>
        <v>41962.578379629624</v>
      </c>
      <c r="U60" t="str">
        <f t="shared" si="4"/>
        <v>FALSE</v>
      </c>
      <c r="V60" s="18">
        <f t="shared" si="5"/>
        <v>2</v>
      </c>
      <c r="W60">
        <f t="shared" si="6"/>
        <v>1</v>
      </c>
    </row>
    <row r="61" spans="1:23" ht="100.8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s="13" t="b">
        <v>0</v>
      </c>
      <c r="L61">
        <v>33</v>
      </c>
      <c r="M61" t="b">
        <v>1</v>
      </c>
      <c r="N61" t="s">
        <v>8265</v>
      </c>
      <c r="O61" s="15">
        <f t="shared" si="0"/>
        <v>100.12570000000001</v>
      </c>
      <c r="P61" s="15">
        <f t="shared" si="1"/>
        <v>606.82242424242418</v>
      </c>
      <c r="Q61" t="s">
        <v>8308</v>
      </c>
      <c r="R61" t="s">
        <v>8314</v>
      </c>
      <c r="S61" s="8">
        <f t="shared" si="2"/>
        <v>42230.027500000004</v>
      </c>
      <c r="T61" s="11">
        <f t="shared" si="3"/>
        <v>42261.666666666664</v>
      </c>
      <c r="U61" t="str">
        <f t="shared" si="4"/>
        <v>FALSE</v>
      </c>
      <c r="V61" s="18">
        <f t="shared" si="5"/>
        <v>2</v>
      </c>
      <c r="W61">
        <f t="shared" si="6"/>
        <v>1</v>
      </c>
    </row>
    <row r="62" spans="1:23" ht="86.4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s="13" t="b">
        <v>0</v>
      </c>
      <c r="L62">
        <v>108</v>
      </c>
      <c r="M62" t="b">
        <v>1</v>
      </c>
      <c r="N62" t="s">
        <v>8266</v>
      </c>
      <c r="O62" s="15">
        <f t="shared" si="0"/>
        <v>103.29622222222221</v>
      </c>
      <c r="P62" s="15">
        <f t="shared" si="1"/>
        <v>43.040092592592593</v>
      </c>
      <c r="Q62" t="s">
        <v>8308</v>
      </c>
      <c r="R62" t="s">
        <v>8313</v>
      </c>
      <c r="S62" s="8">
        <f t="shared" si="2"/>
        <v>41701.693483796291</v>
      </c>
      <c r="T62" s="11">
        <f t="shared" si="3"/>
        <v>41720.791666666664</v>
      </c>
      <c r="U62" t="str">
        <f t="shared" si="4"/>
        <v>FALSE</v>
      </c>
      <c r="V62" s="18">
        <f t="shared" si="5"/>
        <v>2</v>
      </c>
      <c r="W62">
        <f t="shared" si="6"/>
        <v>1</v>
      </c>
    </row>
    <row r="63" spans="1:23" ht="100.8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s="13" t="b">
        <v>0</v>
      </c>
      <c r="L63">
        <v>23</v>
      </c>
      <c r="M63" t="b">
        <v>1</v>
      </c>
      <c r="N63" t="s">
        <v>8266</v>
      </c>
      <c r="O63" s="15">
        <f t="shared" si="0"/>
        <v>148.30000000000001</v>
      </c>
      <c r="P63" s="15">
        <f t="shared" si="1"/>
        <v>322.39130434782606</v>
      </c>
      <c r="Q63" t="s">
        <v>8308</v>
      </c>
      <c r="R63" t="s">
        <v>8313</v>
      </c>
      <c r="S63" s="8">
        <f t="shared" si="2"/>
        <v>41409.605983796297</v>
      </c>
      <c r="T63" s="11">
        <f t="shared" si="3"/>
        <v>41431.605983796289</v>
      </c>
      <c r="U63" t="str">
        <f t="shared" si="4"/>
        <v>FALSE</v>
      </c>
      <c r="V63" s="18">
        <f t="shared" si="5"/>
        <v>2</v>
      </c>
      <c r="W63">
        <f t="shared" si="6"/>
        <v>1</v>
      </c>
    </row>
    <row r="64" spans="1:23" ht="115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s="13" t="b">
        <v>0</v>
      </c>
      <c r="L64">
        <v>48</v>
      </c>
      <c r="M64" t="b">
        <v>1</v>
      </c>
      <c r="N64" t="s">
        <v>8266</v>
      </c>
      <c r="O64" s="15">
        <f t="shared" si="0"/>
        <v>154.73333333333332</v>
      </c>
      <c r="P64" s="15">
        <f t="shared" si="1"/>
        <v>96.708333333333329</v>
      </c>
      <c r="Q64" t="s">
        <v>8308</v>
      </c>
      <c r="R64" t="s">
        <v>8313</v>
      </c>
      <c r="S64" s="8">
        <f t="shared" si="2"/>
        <v>41311.591180555552</v>
      </c>
      <c r="T64" s="11">
        <f t="shared" si="3"/>
        <v>41336.591180555552</v>
      </c>
      <c r="U64" t="str">
        <f t="shared" si="4"/>
        <v>FALSE</v>
      </c>
      <c r="V64" s="18">
        <f t="shared" si="5"/>
        <v>2</v>
      </c>
      <c r="W64">
        <f t="shared" si="6"/>
        <v>1</v>
      </c>
    </row>
    <row r="65" spans="1:23" ht="100.8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s="13" t="b">
        <v>0</v>
      </c>
      <c r="L65">
        <v>64</v>
      </c>
      <c r="M65" t="b">
        <v>1</v>
      </c>
      <c r="N65" t="s">
        <v>8266</v>
      </c>
      <c r="O65" s="15">
        <f t="shared" si="0"/>
        <v>113.51849999999999</v>
      </c>
      <c r="P65" s="15">
        <f t="shared" si="1"/>
        <v>35.474531249999998</v>
      </c>
      <c r="Q65" t="s">
        <v>8308</v>
      </c>
      <c r="R65" t="s">
        <v>8313</v>
      </c>
      <c r="S65" s="8">
        <f t="shared" si="2"/>
        <v>41612.703854166662</v>
      </c>
      <c r="T65" s="11">
        <f t="shared" si="3"/>
        <v>41635.999305555553</v>
      </c>
      <c r="U65" t="str">
        <f t="shared" si="4"/>
        <v>FALSE</v>
      </c>
      <c r="V65" s="18">
        <f t="shared" si="5"/>
        <v>2</v>
      </c>
      <c r="W65">
        <f t="shared" si="6"/>
        <v>1</v>
      </c>
    </row>
    <row r="66" spans="1:23" ht="100.8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s="13" t="b">
        <v>0</v>
      </c>
      <c r="L66">
        <v>24</v>
      </c>
      <c r="M66" t="b">
        <v>1</v>
      </c>
      <c r="N66" t="s">
        <v>8266</v>
      </c>
      <c r="O66" s="15">
        <f t="shared" si="0"/>
        <v>173.33333333333334</v>
      </c>
      <c r="P66" s="15">
        <f t="shared" si="1"/>
        <v>86.666666666666671</v>
      </c>
      <c r="Q66" t="s">
        <v>8308</v>
      </c>
      <c r="R66" t="s">
        <v>8313</v>
      </c>
      <c r="S66" s="8">
        <f t="shared" si="2"/>
        <v>41432.809965277775</v>
      </c>
      <c r="T66" s="11">
        <f t="shared" si="3"/>
        <v>41462.809965277775</v>
      </c>
      <c r="U66" t="str">
        <f t="shared" si="4"/>
        <v>FALSE</v>
      </c>
      <c r="V66" s="18">
        <f t="shared" si="5"/>
        <v>2</v>
      </c>
      <c r="W66">
        <f t="shared" si="6"/>
        <v>1</v>
      </c>
    </row>
    <row r="67" spans="1:23" ht="7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s="13" t="b">
        <v>0</v>
      </c>
      <c r="L67">
        <v>57</v>
      </c>
      <c r="M67" t="b">
        <v>1</v>
      </c>
      <c r="N67" t="s">
        <v>8266</v>
      </c>
      <c r="O67" s="15">
        <f t="shared" ref="O67:O130" si="7">(E67/D67)*100</f>
        <v>107.52857142857141</v>
      </c>
      <c r="P67" s="15">
        <f t="shared" ref="P67:P130" si="8">IFERROR(E67/L67,0)</f>
        <v>132.05263157894737</v>
      </c>
      <c r="Q67" t="s">
        <v>8308</v>
      </c>
      <c r="R67" t="s">
        <v>8313</v>
      </c>
      <c r="S67" s="8">
        <f t="shared" ref="S67:S130" si="9">(((J67/60)/60)/24)+DATE(1970,1,1)+(-5/24)</f>
        <v>41835.612893518519</v>
      </c>
      <c r="T67" s="11">
        <f t="shared" ref="T67:T130" si="10">(I67/86400)+25569+(-5/24)</f>
        <v>41862.040972222218</v>
      </c>
      <c r="U67" t="str">
        <f t="shared" ref="U67:U130" si="11">TRIM(K67)</f>
        <v>FALSE</v>
      </c>
      <c r="V67" s="18">
        <f t="shared" ref="V67:V130" si="12">IF(U67="TRUE", 1, 2)</f>
        <v>2</v>
      </c>
      <c r="W67">
        <f t="shared" ref="W67:W130" si="13">IF(F67="successful", 1,  IF(F67= "failed", 2, IF(F67="canceled", 3, 4)))</f>
        <v>1</v>
      </c>
    </row>
    <row r="68" spans="1:23" ht="57.6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s="13" t="b">
        <v>0</v>
      </c>
      <c r="L68">
        <v>26</v>
      </c>
      <c r="M68" t="b">
        <v>1</v>
      </c>
      <c r="N68" t="s">
        <v>8266</v>
      </c>
      <c r="O68" s="15">
        <f t="shared" si="7"/>
        <v>118.6</v>
      </c>
      <c r="P68" s="15">
        <f t="shared" si="8"/>
        <v>91.230769230769226</v>
      </c>
      <c r="Q68" t="s">
        <v>8308</v>
      </c>
      <c r="R68" t="s">
        <v>8313</v>
      </c>
      <c r="S68" s="8">
        <f t="shared" si="9"/>
        <v>42539.641435185178</v>
      </c>
      <c r="T68" s="11">
        <f t="shared" si="10"/>
        <v>42569.641435185178</v>
      </c>
      <c r="U68" t="str">
        <f t="shared" si="11"/>
        <v>FALSE</v>
      </c>
      <c r="V68" s="18">
        <f t="shared" si="12"/>
        <v>2</v>
      </c>
      <c r="W68">
        <f t="shared" si="13"/>
        <v>1</v>
      </c>
    </row>
    <row r="69" spans="1:23" ht="100.8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s="13" t="b">
        <v>0</v>
      </c>
      <c r="L69">
        <v>20</v>
      </c>
      <c r="M69" t="b">
        <v>1</v>
      </c>
      <c r="N69" t="s">
        <v>8266</v>
      </c>
      <c r="O69" s="15">
        <f t="shared" si="7"/>
        <v>116.25000000000001</v>
      </c>
      <c r="P69" s="15">
        <f t="shared" si="8"/>
        <v>116.25</v>
      </c>
      <c r="Q69" t="s">
        <v>8308</v>
      </c>
      <c r="R69" t="s">
        <v>8313</v>
      </c>
      <c r="S69" s="8">
        <f t="shared" si="9"/>
        <v>41075.375046296293</v>
      </c>
      <c r="T69" s="11">
        <f t="shared" si="10"/>
        <v>41105.375046296293</v>
      </c>
      <c r="U69" t="str">
        <f t="shared" si="11"/>
        <v>FALSE</v>
      </c>
      <c r="V69" s="18">
        <f t="shared" si="12"/>
        <v>2</v>
      </c>
      <c r="W69">
        <f t="shared" si="13"/>
        <v>1</v>
      </c>
    </row>
    <row r="70" spans="1:23" ht="100.8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s="13" t="b">
        <v>0</v>
      </c>
      <c r="L70">
        <v>36</v>
      </c>
      <c r="M70" t="b">
        <v>1</v>
      </c>
      <c r="N70" t="s">
        <v>8266</v>
      </c>
      <c r="O70" s="15">
        <f t="shared" si="7"/>
        <v>127.16666666666667</v>
      </c>
      <c r="P70" s="15">
        <f t="shared" si="8"/>
        <v>21.194444444444443</v>
      </c>
      <c r="Q70" t="s">
        <v>8308</v>
      </c>
      <c r="R70" t="s">
        <v>8313</v>
      </c>
      <c r="S70" s="8">
        <f t="shared" si="9"/>
        <v>41663.36100694444</v>
      </c>
      <c r="T70" s="11">
        <f t="shared" si="10"/>
        <v>41693.36100694444</v>
      </c>
      <c r="U70" t="str">
        <f t="shared" si="11"/>
        <v>FALSE</v>
      </c>
      <c r="V70" s="18">
        <f t="shared" si="12"/>
        <v>2</v>
      </c>
      <c r="W70">
        <f t="shared" si="13"/>
        <v>1</v>
      </c>
    </row>
    <row r="71" spans="1:23" ht="115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s="13" t="b">
        <v>0</v>
      </c>
      <c r="L71">
        <v>178</v>
      </c>
      <c r="M71" t="b">
        <v>1</v>
      </c>
      <c r="N71" t="s">
        <v>8266</v>
      </c>
      <c r="O71" s="15">
        <f t="shared" si="7"/>
        <v>110.9423</v>
      </c>
      <c r="P71" s="15">
        <f t="shared" si="8"/>
        <v>62.327134831460668</v>
      </c>
      <c r="Q71" t="s">
        <v>8308</v>
      </c>
      <c r="R71" t="s">
        <v>8313</v>
      </c>
      <c r="S71" s="8">
        <f t="shared" si="9"/>
        <v>40785.979456018518</v>
      </c>
      <c r="T71" s="11">
        <f t="shared" si="10"/>
        <v>40818.082638888889</v>
      </c>
      <c r="U71" t="str">
        <f t="shared" si="11"/>
        <v>FALSE</v>
      </c>
      <c r="V71" s="18">
        <f t="shared" si="12"/>
        <v>2</v>
      </c>
      <c r="W71">
        <f t="shared" si="13"/>
        <v>1</v>
      </c>
    </row>
    <row r="72" spans="1:23" ht="115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s="13" t="b">
        <v>0</v>
      </c>
      <c r="L72">
        <v>17</v>
      </c>
      <c r="M72" t="b">
        <v>1</v>
      </c>
      <c r="N72" t="s">
        <v>8266</v>
      </c>
      <c r="O72" s="15">
        <f t="shared" si="7"/>
        <v>127.2</v>
      </c>
      <c r="P72" s="15">
        <f t="shared" si="8"/>
        <v>37.411764705882355</v>
      </c>
      <c r="Q72" t="s">
        <v>8308</v>
      </c>
      <c r="R72" t="s">
        <v>8313</v>
      </c>
      <c r="S72" s="8">
        <f t="shared" si="9"/>
        <v>40730.688020833331</v>
      </c>
      <c r="T72" s="11">
        <f t="shared" si="10"/>
        <v>40790.688020833331</v>
      </c>
      <c r="U72" t="str">
        <f t="shared" si="11"/>
        <v>FALSE</v>
      </c>
      <c r="V72" s="18">
        <f t="shared" si="12"/>
        <v>2</v>
      </c>
      <c r="W72">
        <f t="shared" si="13"/>
        <v>1</v>
      </c>
    </row>
    <row r="73" spans="1:23" ht="100.8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s="13" t="b">
        <v>0</v>
      </c>
      <c r="L73">
        <v>32</v>
      </c>
      <c r="M73" t="b">
        <v>1</v>
      </c>
      <c r="N73" t="s">
        <v>8266</v>
      </c>
      <c r="O73" s="15">
        <f t="shared" si="7"/>
        <v>123.94444444444443</v>
      </c>
      <c r="P73" s="15">
        <f t="shared" si="8"/>
        <v>69.71875</v>
      </c>
      <c r="Q73" t="s">
        <v>8308</v>
      </c>
      <c r="R73" t="s">
        <v>8313</v>
      </c>
      <c r="S73" s="8">
        <f t="shared" si="9"/>
        <v>40997.063159722216</v>
      </c>
      <c r="T73" s="11">
        <f t="shared" si="10"/>
        <v>41057.063159722216</v>
      </c>
      <c r="U73" t="str">
        <f t="shared" si="11"/>
        <v>FALSE</v>
      </c>
      <c r="V73" s="18">
        <f t="shared" si="12"/>
        <v>2</v>
      </c>
      <c r="W73">
        <f t="shared" si="13"/>
        <v>1</v>
      </c>
    </row>
    <row r="74" spans="1:23" ht="100.8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s="13" t="b">
        <v>0</v>
      </c>
      <c r="L74">
        <v>41</v>
      </c>
      <c r="M74" t="b">
        <v>1</v>
      </c>
      <c r="N74" t="s">
        <v>8266</v>
      </c>
      <c r="O74" s="15">
        <f t="shared" si="7"/>
        <v>108.40909090909091</v>
      </c>
      <c r="P74" s="15">
        <f t="shared" si="8"/>
        <v>58.170731707317074</v>
      </c>
      <c r="Q74" t="s">
        <v>8308</v>
      </c>
      <c r="R74" t="s">
        <v>8313</v>
      </c>
      <c r="S74" s="8">
        <f t="shared" si="9"/>
        <v>41207.801863425921</v>
      </c>
      <c r="T74" s="11">
        <f t="shared" si="10"/>
        <v>41227.791666666664</v>
      </c>
      <c r="U74" t="str">
        <f t="shared" si="11"/>
        <v>FALSE</v>
      </c>
      <c r="V74" s="18">
        <f t="shared" si="12"/>
        <v>2</v>
      </c>
      <c r="W74">
        <f t="shared" si="13"/>
        <v>1</v>
      </c>
    </row>
    <row r="75" spans="1:23" ht="115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s="13" t="b">
        <v>0</v>
      </c>
      <c r="L75">
        <v>18</v>
      </c>
      <c r="M75" t="b">
        <v>1</v>
      </c>
      <c r="N75" t="s">
        <v>8266</v>
      </c>
      <c r="O75" s="15">
        <f t="shared" si="7"/>
        <v>100</v>
      </c>
      <c r="P75" s="15">
        <f t="shared" si="8"/>
        <v>50</v>
      </c>
      <c r="Q75" t="s">
        <v>8308</v>
      </c>
      <c r="R75" t="s">
        <v>8313</v>
      </c>
      <c r="S75" s="8">
        <f t="shared" si="9"/>
        <v>40587.548425925925</v>
      </c>
      <c r="T75" s="11">
        <f t="shared" si="10"/>
        <v>40665.957638888889</v>
      </c>
      <c r="U75" t="str">
        <f t="shared" si="11"/>
        <v>FALSE</v>
      </c>
      <c r="V75" s="18">
        <f t="shared" si="12"/>
        <v>2</v>
      </c>
      <c r="W75">
        <f t="shared" si="13"/>
        <v>1</v>
      </c>
    </row>
    <row r="76" spans="1:23" ht="100.8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s="13" t="b">
        <v>0</v>
      </c>
      <c r="L76">
        <v>29</v>
      </c>
      <c r="M76" t="b">
        <v>1</v>
      </c>
      <c r="N76" t="s">
        <v>8266</v>
      </c>
      <c r="O76" s="15">
        <f t="shared" si="7"/>
        <v>112.93199999999999</v>
      </c>
      <c r="P76" s="15">
        <f t="shared" si="8"/>
        <v>19.471034482758618</v>
      </c>
      <c r="Q76" t="s">
        <v>8308</v>
      </c>
      <c r="R76" t="s">
        <v>8313</v>
      </c>
      <c r="S76" s="8">
        <f t="shared" si="9"/>
        <v>42360.278877314813</v>
      </c>
      <c r="T76" s="11">
        <f t="shared" si="10"/>
        <v>42390.278877314813</v>
      </c>
      <c r="U76" t="str">
        <f t="shared" si="11"/>
        <v>FALSE</v>
      </c>
      <c r="V76" s="18">
        <f t="shared" si="12"/>
        <v>2</v>
      </c>
      <c r="W76">
        <f t="shared" si="13"/>
        <v>1</v>
      </c>
    </row>
    <row r="77" spans="1:23" ht="86.4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s="13" t="b">
        <v>0</v>
      </c>
      <c r="L77">
        <v>47</v>
      </c>
      <c r="M77" t="b">
        <v>1</v>
      </c>
      <c r="N77" t="s">
        <v>8266</v>
      </c>
      <c r="O77" s="15">
        <f t="shared" si="7"/>
        <v>115.42857142857143</v>
      </c>
      <c r="P77" s="15">
        <f t="shared" si="8"/>
        <v>85.957446808510639</v>
      </c>
      <c r="Q77" t="s">
        <v>8308</v>
      </c>
      <c r="R77" t="s">
        <v>8313</v>
      </c>
      <c r="S77" s="8">
        <f t="shared" si="9"/>
        <v>41357.000833333332</v>
      </c>
      <c r="T77" s="11">
        <f t="shared" si="10"/>
        <v>41387.000833333332</v>
      </c>
      <c r="U77" t="str">
        <f t="shared" si="11"/>
        <v>FALSE</v>
      </c>
      <c r="V77" s="18">
        <f t="shared" si="12"/>
        <v>2</v>
      </c>
      <c r="W77">
        <f t="shared" si="13"/>
        <v>1</v>
      </c>
    </row>
    <row r="78" spans="1:23" ht="100.8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s="13" t="b">
        <v>0</v>
      </c>
      <c r="L78">
        <v>15</v>
      </c>
      <c r="M78" t="b">
        <v>1</v>
      </c>
      <c r="N78" t="s">
        <v>8266</v>
      </c>
      <c r="O78" s="15">
        <f t="shared" si="7"/>
        <v>153.33333333333334</v>
      </c>
      <c r="P78" s="15">
        <f t="shared" si="8"/>
        <v>30.666666666666668</v>
      </c>
      <c r="Q78" t="s">
        <v>8308</v>
      </c>
      <c r="R78" t="s">
        <v>8313</v>
      </c>
      <c r="S78" s="8">
        <f t="shared" si="9"/>
        <v>40844.483310185184</v>
      </c>
      <c r="T78" s="11">
        <f t="shared" si="10"/>
        <v>40904.524976851848</v>
      </c>
      <c r="U78" t="str">
        <f t="shared" si="11"/>
        <v>FALSE</v>
      </c>
      <c r="V78" s="18">
        <f t="shared" si="12"/>
        <v>2</v>
      </c>
      <c r="W78">
        <f t="shared" si="13"/>
        <v>1</v>
      </c>
    </row>
    <row r="79" spans="1:23" ht="7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s="13" t="b">
        <v>0</v>
      </c>
      <c r="L79">
        <v>26</v>
      </c>
      <c r="M79" t="b">
        <v>1</v>
      </c>
      <c r="N79" t="s">
        <v>8266</v>
      </c>
      <c r="O79" s="15">
        <f t="shared" si="7"/>
        <v>392.5</v>
      </c>
      <c r="P79" s="15">
        <f t="shared" si="8"/>
        <v>60.384615384615387</v>
      </c>
      <c r="Q79" t="s">
        <v>8308</v>
      </c>
      <c r="R79" t="s">
        <v>8313</v>
      </c>
      <c r="S79" s="8">
        <f t="shared" si="9"/>
        <v>40996.936539351853</v>
      </c>
      <c r="T79" s="11">
        <f t="shared" si="10"/>
        <v>41049.915972222218</v>
      </c>
      <c r="U79" t="str">
        <f t="shared" si="11"/>
        <v>FALSE</v>
      </c>
      <c r="V79" s="18">
        <f t="shared" si="12"/>
        <v>2</v>
      </c>
      <c r="W79">
        <f t="shared" si="13"/>
        <v>1</v>
      </c>
    </row>
    <row r="80" spans="1:23" ht="158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s="14" t="b">
        <v>0</v>
      </c>
      <c r="L80">
        <v>35</v>
      </c>
      <c r="M80" t="b">
        <v>1</v>
      </c>
      <c r="N80" t="s">
        <v>8266</v>
      </c>
      <c r="O80" s="15">
        <f t="shared" si="7"/>
        <v>2702</v>
      </c>
      <c r="P80" s="15">
        <f t="shared" si="8"/>
        <v>38.6</v>
      </c>
      <c r="Q80" t="s">
        <v>8308</v>
      </c>
      <c r="R80" t="s">
        <v>8313</v>
      </c>
      <c r="S80" s="8">
        <f t="shared" si="9"/>
        <v>42604.522233796299</v>
      </c>
      <c r="T80" s="11">
        <f t="shared" si="10"/>
        <v>42614.522233796299</v>
      </c>
      <c r="U80" t="str">
        <f t="shared" si="11"/>
        <v>FALSE</v>
      </c>
      <c r="V80" s="18">
        <f t="shared" si="12"/>
        <v>2</v>
      </c>
      <c r="W80">
        <f t="shared" si="13"/>
        <v>1</v>
      </c>
    </row>
    <row r="81" spans="1:23" ht="86.4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s="13" t="b">
        <v>0</v>
      </c>
      <c r="L81">
        <v>41</v>
      </c>
      <c r="M81" t="b">
        <v>1</v>
      </c>
      <c r="N81" t="s">
        <v>8266</v>
      </c>
      <c r="O81" s="15">
        <f t="shared" si="7"/>
        <v>127</v>
      </c>
      <c r="P81" s="15">
        <f t="shared" si="8"/>
        <v>40.268292682926827</v>
      </c>
      <c r="Q81" t="s">
        <v>8308</v>
      </c>
      <c r="R81" t="s">
        <v>8313</v>
      </c>
      <c r="S81" s="8">
        <f t="shared" si="9"/>
        <v>41724.568206018514</v>
      </c>
      <c r="T81" s="11">
        <f t="shared" si="10"/>
        <v>41754.568206018514</v>
      </c>
      <c r="U81" t="str">
        <f t="shared" si="11"/>
        <v>FALSE</v>
      </c>
      <c r="V81" s="18">
        <f t="shared" si="12"/>
        <v>2</v>
      </c>
      <c r="W81">
        <f t="shared" si="13"/>
        <v>1</v>
      </c>
    </row>
    <row r="82" spans="1:23" ht="86.4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s="13" t="b">
        <v>0</v>
      </c>
      <c r="L82">
        <v>47</v>
      </c>
      <c r="M82" t="b">
        <v>1</v>
      </c>
      <c r="N82" t="s">
        <v>8266</v>
      </c>
      <c r="O82" s="15">
        <f t="shared" si="7"/>
        <v>107.25</v>
      </c>
      <c r="P82" s="15">
        <f t="shared" si="8"/>
        <v>273.82978723404256</v>
      </c>
      <c r="Q82" t="s">
        <v>8308</v>
      </c>
      <c r="R82" t="s">
        <v>8313</v>
      </c>
      <c r="S82" s="8">
        <f t="shared" si="9"/>
        <v>41582.875648148147</v>
      </c>
      <c r="T82" s="11">
        <f t="shared" si="10"/>
        <v>41617.875648148147</v>
      </c>
      <c r="U82" t="str">
        <f t="shared" si="11"/>
        <v>FALSE</v>
      </c>
      <c r="V82" s="18">
        <f t="shared" si="12"/>
        <v>2</v>
      </c>
      <c r="W82">
        <f t="shared" si="13"/>
        <v>1</v>
      </c>
    </row>
    <row r="83" spans="1:23" ht="100.8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s="13" t="b">
        <v>0</v>
      </c>
      <c r="L83">
        <v>28</v>
      </c>
      <c r="M83" t="b">
        <v>1</v>
      </c>
      <c r="N83" t="s">
        <v>8266</v>
      </c>
      <c r="O83" s="15">
        <f t="shared" si="7"/>
        <v>198</v>
      </c>
      <c r="P83" s="15">
        <f t="shared" si="8"/>
        <v>53.035714285714285</v>
      </c>
      <c r="Q83" t="s">
        <v>8308</v>
      </c>
      <c r="R83" t="s">
        <v>8313</v>
      </c>
      <c r="S83" s="8">
        <f t="shared" si="9"/>
        <v>41099.950543981482</v>
      </c>
      <c r="T83" s="11">
        <f t="shared" si="10"/>
        <v>41103.918055555558</v>
      </c>
      <c r="U83" t="str">
        <f t="shared" si="11"/>
        <v>FALSE</v>
      </c>
      <c r="V83" s="18">
        <f t="shared" si="12"/>
        <v>2</v>
      </c>
      <c r="W83">
        <f t="shared" si="13"/>
        <v>1</v>
      </c>
    </row>
    <row r="84" spans="1:23" ht="100.8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s="13" t="b">
        <v>0</v>
      </c>
      <c r="L84">
        <v>100</v>
      </c>
      <c r="M84" t="b">
        <v>1</v>
      </c>
      <c r="N84" t="s">
        <v>8266</v>
      </c>
      <c r="O84" s="15">
        <f t="shared" si="7"/>
        <v>100.01249999999999</v>
      </c>
      <c r="P84" s="15">
        <f t="shared" si="8"/>
        <v>40.005000000000003</v>
      </c>
      <c r="Q84" t="s">
        <v>8308</v>
      </c>
      <c r="R84" t="s">
        <v>8313</v>
      </c>
      <c r="S84" s="8">
        <f t="shared" si="9"/>
        <v>40795.611817129626</v>
      </c>
      <c r="T84" s="11">
        <f t="shared" si="10"/>
        <v>40825.611817129626</v>
      </c>
      <c r="U84" t="str">
        <f t="shared" si="11"/>
        <v>FALSE</v>
      </c>
      <c r="V84" s="18">
        <f t="shared" si="12"/>
        <v>2</v>
      </c>
      <c r="W84">
        <f t="shared" si="13"/>
        <v>1</v>
      </c>
    </row>
    <row r="85" spans="1:23" ht="100.8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s="13" t="b">
        <v>0</v>
      </c>
      <c r="L85">
        <v>13</v>
      </c>
      <c r="M85" t="b">
        <v>1</v>
      </c>
      <c r="N85" t="s">
        <v>8266</v>
      </c>
      <c r="O85" s="15">
        <f t="shared" si="7"/>
        <v>102.49999999999999</v>
      </c>
      <c r="P85" s="15">
        <f t="shared" si="8"/>
        <v>15.76923076923077</v>
      </c>
      <c r="Q85" t="s">
        <v>8308</v>
      </c>
      <c r="R85" t="s">
        <v>8313</v>
      </c>
      <c r="S85" s="8">
        <f t="shared" si="9"/>
        <v>42042.407280092586</v>
      </c>
      <c r="T85" s="11">
        <f t="shared" si="10"/>
        <v>42057.270833333336</v>
      </c>
      <c r="U85" t="str">
        <f t="shared" si="11"/>
        <v>FALSE</v>
      </c>
      <c r="V85" s="18">
        <f t="shared" si="12"/>
        <v>2</v>
      </c>
      <c r="W85">
        <f t="shared" si="13"/>
        <v>1</v>
      </c>
    </row>
    <row r="86" spans="1:23" ht="86.4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s="13" t="b">
        <v>0</v>
      </c>
      <c r="L86">
        <v>7</v>
      </c>
      <c r="M86" t="b">
        <v>1</v>
      </c>
      <c r="N86" t="s">
        <v>8266</v>
      </c>
      <c r="O86" s="15">
        <f t="shared" si="7"/>
        <v>100</v>
      </c>
      <c r="P86" s="15">
        <f t="shared" si="8"/>
        <v>71.428571428571431</v>
      </c>
      <c r="Q86" t="s">
        <v>8308</v>
      </c>
      <c r="R86" t="s">
        <v>8313</v>
      </c>
      <c r="S86" s="8">
        <f t="shared" si="9"/>
        <v>40648.54960648148</v>
      </c>
      <c r="T86" s="11">
        <f t="shared" si="10"/>
        <v>40678.54960648148</v>
      </c>
      <c r="U86" t="str">
        <f t="shared" si="11"/>
        <v>FALSE</v>
      </c>
      <c r="V86" s="18">
        <f t="shared" si="12"/>
        <v>2</v>
      </c>
      <c r="W86">
        <f t="shared" si="13"/>
        <v>1</v>
      </c>
    </row>
    <row r="87" spans="1:23" ht="100.8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s="13" t="b">
        <v>0</v>
      </c>
      <c r="L87">
        <v>21</v>
      </c>
      <c r="M87" t="b">
        <v>1</v>
      </c>
      <c r="N87" t="s">
        <v>8266</v>
      </c>
      <c r="O87" s="15">
        <f t="shared" si="7"/>
        <v>125.49999999999999</v>
      </c>
      <c r="P87" s="15">
        <f t="shared" si="8"/>
        <v>71.714285714285708</v>
      </c>
      <c r="Q87" t="s">
        <v>8308</v>
      </c>
      <c r="R87" t="s">
        <v>8313</v>
      </c>
      <c r="S87" s="8">
        <f t="shared" si="9"/>
        <v>40778.917094907403</v>
      </c>
      <c r="T87" s="11">
        <f t="shared" si="10"/>
        <v>40808.917094907403</v>
      </c>
      <c r="U87" t="str">
        <f t="shared" si="11"/>
        <v>FALSE</v>
      </c>
      <c r="V87" s="18">
        <f t="shared" si="12"/>
        <v>2</v>
      </c>
      <c r="W87">
        <f t="shared" si="13"/>
        <v>1</v>
      </c>
    </row>
    <row r="88" spans="1:23" ht="115.2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s="13" t="b">
        <v>0</v>
      </c>
      <c r="L88">
        <v>17</v>
      </c>
      <c r="M88" t="b">
        <v>1</v>
      </c>
      <c r="N88" t="s">
        <v>8266</v>
      </c>
      <c r="O88" s="15">
        <f t="shared" si="7"/>
        <v>106.46666666666667</v>
      </c>
      <c r="P88" s="15">
        <f t="shared" si="8"/>
        <v>375.76470588235293</v>
      </c>
      <c r="Q88" t="s">
        <v>8308</v>
      </c>
      <c r="R88" t="s">
        <v>8313</v>
      </c>
      <c r="S88" s="8">
        <f t="shared" si="9"/>
        <v>42291.347743055558</v>
      </c>
      <c r="T88" s="11">
        <f t="shared" si="10"/>
        <v>42365.389409722215</v>
      </c>
      <c r="U88" t="str">
        <f t="shared" si="11"/>
        <v>FALSE</v>
      </c>
      <c r="V88" s="18">
        <f t="shared" si="12"/>
        <v>2</v>
      </c>
      <c r="W88">
        <f t="shared" si="13"/>
        <v>1</v>
      </c>
    </row>
    <row r="89" spans="1:23" ht="100.8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s="13" t="b">
        <v>0</v>
      </c>
      <c r="L89">
        <v>25</v>
      </c>
      <c r="M89" t="b">
        <v>1</v>
      </c>
      <c r="N89" t="s">
        <v>8266</v>
      </c>
      <c r="O89" s="15">
        <f t="shared" si="7"/>
        <v>104.60000000000001</v>
      </c>
      <c r="P89" s="15">
        <f t="shared" si="8"/>
        <v>104.6</v>
      </c>
      <c r="Q89" t="s">
        <v>8308</v>
      </c>
      <c r="R89" t="s">
        <v>8313</v>
      </c>
      <c r="S89" s="8">
        <f t="shared" si="9"/>
        <v>40322.331053240734</v>
      </c>
      <c r="T89" s="11">
        <f t="shared" si="10"/>
        <v>40331.861805555549</v>
      </c>
      <c r="U89" t="str">
        <f t="shared" si="11"/>
        <v>FALSE</v>
      </c>
      <c r="V89" s="18">
        <f t="shared" si="12"/>
        <v>2</v>
      </c>
      <c r="W89">
        <f t="shared" si="13"/>
        <v>1</v>
      </c>
    </row>
    <row r="90" spans="1:23" ht="115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s="13" t="b">
        <v>0</v>
      </c>
      <c r="L90">
        <v>60</v>
      </c>
      <c r="M90" t="b">
        <v>1</v>
      </c>
      <c r="N90" t="s">
        <v>8266</v>
      </c>
      <c r="O90" s="15">
        <f t="shared" si="7"/>
        <v>102.85714285714285</v>
      </c>
      <c r="P90" s="15">
        <f t="shared" si="8"/>
        <v>60</v>
      </c>
      <c r="Q90" t="s">
        <v>8308</v>
      </c>
      <c r="R90" t="s">
        <v>8313</v>
      </c>
      <c r="S90" s="8">
        <f t="shared" si="9"/>
        <v>41786.450590277775</v>
      </c>
      <c r="T90" s="11">
        <f t="shared" si="10"/>
        <v>41812.450590277775</v>
      </c>
      <c r="U90" t="str">
        <f t="shared" si="11"/>
        <v>FALSE</v>
      </c>
      <c r="V90" s="18">
        <f t="shared" si="12"/>
        <v>2</v>
      </c>
      <c r="W90">
        <f t="shared" si="13"/>
        <v>1</v>
      </c>
    </row>
    <row r="91" spans="1:23" ht="86.4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s="13" t="b">
        <v>0</v>
      </c>
      <c r="L91">
        <v>56</v>
      </c>
      <c r="M91" t="b">
        <v>1</v>
      </c>
      <c r="N91" t="s">
        <v>8266</v>
      </c>
      <c r="O91" s="15">
        <f t="shared" si="7"/>
        <v>115.06666666666668</v>
      </c>
      <c r="P91" s="15">
        <f t="shared" si="8"/>
        <v>123.28571428571429</v>
      </c>
      <c r="Q91" t="s">
        <v>8308</v>
      </c>
      <c r="R91" t="s">
        <v>8313</v>
      </c>
      <c r="S91" s="8">
        <f t="shared" si="9"/>
        <v>41402.543888888889</v>
      </c>
      <c r="T91" s="11">
        <f t="shared" si="10"/>
        <v>41427.543888888882</v>
      </c>
      <c r="U91" t="str">
        <f t="shared" si="11"/>
        <v>FALSE</v>
      </c>
      <c r="V91" s="18">
        <f t="shared" si="12"/>
        <v>2</v>
      </c>
      <c r="W91">
        <f t="shared" si="13"/>
        <v>1</v>
      </c>
    </row>
    <row r="92" spans="1:23" ht="57.6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s="13" t="b">
        <v>0</v>
      </c>
      <c r="L92">
        <v>16</v>
      </c>
      <c r="M92" t="b">
        <v>1</v>
      </c>
      <c r="N92" t="s">
        <v>8266</v>
      </c>
      <c r="O92" s="15">
        <f t="shared" si="7"/>
        <v>100.4</v>
      </c>
      <c r="P92" s="15">
        <f t="shared" si="8"/>
        <v>31.375</v>
      </c>
      <c r="Q92" t="s">
        <v>8308</v>
      </c>
      <c r="R92" t="s">
        <v>8313</v>
      </c>
      <c r="S92" s="8">
        <f t="shared" si="9"/>
        <v>40706.089108796295</v>
      </c>
      <c r="T92" s="11">
        <f t="shared" si="10"/>
        <v>40736.089108796295</v>
      </c>
      <c r="U92" t="str">
        <f t="shared" si="11"/>
        <v>FALSE</v>
      </c>
      <c r="V92" s="18">
        <f t="shared" si="12"/>
        <v>2</v>
      </c>
      <c r="W92">
        <f t="shared" si="13"/>
        <v>1</v>
      </c>
    </row>
    <row r="93" spans="1:23" ht="100.8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s="13" t="b">
        <v>0</v>
      </c>
      <c r="L93">
        <v>46</v>
      </c>
      <c r="M93" t="b">
        <v>1</v>
      </c>
      <c r="N93" t="s">
        <v>8266</v>
      </c>
      <c r="O93" s="15">
        <f t="shared" si="7"/>
        <v>120</v>
      </c>
      <c r="P93" s="15">
        <f t="shared" si="8"/>
        <v>78.260869565217391</v>
      </c>
      <c r="Q93" t="s">
        <v>8308</v>
      </c>
      <c r="R93" t="s">
        <v>8313</v>
      </c>
      <c r="S93" s="8">
        <f t="shared" si="9"/>
        <v>40619.194027777776</v>
      </c>
      <c r="T93" s="11">
        <f t="shared" si="10"/>
        <v>40680.194027777776</v>
      </c>
      <c r="U93" t="str">
        <f t="shared" si="11"/>
        <v>FALSE</v>
      </c>
      <c r="V93" s="18">
        <f t="shared" si="12"/>
        <v>2</v>
      </c>
      <c r="W93">
        <f t="shared" si="13"/>
        <v>1</v>
      </c>
    </row>
    <row r="94" spans="1:23" ht="115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s="13" t="b">
        <v>0</v>
      </c>
      <c r="L94">
        <v>43</v>
      </c>
      <c r="M94" t="b">
        <v>1</v>
      </c>
      <c r="N94" t="s">
        <v>8266</v>
      </c>
      <c r="O94" s="15">
        <f t="shared" si="7"/>
        <v>105.2</v>
      </c>
      <c r="P94" s="15">
        <f t="shared" si="8"/>
        <v>122.32558139534883</v>
      </c>
      <c r="Q94" t="s">
        <v>8308</v>
      </c>
      <c r="R94" t="s">
        <v>8313</v>
      </c>
      <c r="S94" s="8">
        <f t="shared" si="9"/>
        <v>42720.990543981483</v>
      </c>
      <c r="T94" s="11">
        <f t="shared" si="10"/>
        <v>42767.124999999993</v>
      </c>
      <c r="U94" t="str">
        <f t="shared" si="11"/>
        <v>FALSE</v>
      </c>
      <c r="V94" s="18">
        <f t="shared" si="12"/>
        <v>2</v>
      </c>
      <c r="W94">
        <f t="shared" si="13"/>
        <v>1</v>
      </c>
    </row>
    <row r="95" spans="1:23" ht="100.8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s="13" t="b">
        <v>0</v>
      </c>
      <c r="L95">
        <v>15</v>
      </c>
      <c r="M95" t="b">
        <v>1</v>
      </c>
      <c r="N95" t="s">
        <v>8266</v>
      </c>
      <c r="O95" s="15">
        <f t="shared" si="7"/>
        <v>110.60000000000001</v>
      </c>
      <c r="P95" s="15">
        <f t="shared" si="8"/>
        <v>73.733333333333334</v>
      </c>
      <c r="Q95" t="s">
        <v>8308</v>
      </c>
      <c r="R95" t="s">
        <v>8313</v>
      </c>
      <c r="S95" s="8">
        <f t="shared" si="9"/>
        <v>41065.649733796294</v>
      </c>
      <c r="T95" s="11">
        <f t="shared" si="10"/>
        <v>41093.666666666664</v>
      </c>
      <c r="U95" t="str">
        <f t="shared" si="11"/>
        <v>FALSE</v>
      </c>
      <c r="V95" s="18">
        <f t="shared" si="12"/>
        <v>2</v>
      </c>
      <c r="W95">
        <f t="shared" si="13"/>
        <v>1</v>
      </c>
    </row>
    <row r="96" spans="1:23" ht="86.4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s="13" t="b">
        <v>0</v>
      </c>
      <c r="L96">
        <v>12</v>
      </c>
      <c r="M96" t="b">
        <v>1</v>
      </c>
      <c r="N96" t="s">
        <v>8266</v>
      </c>
      <c r="O96" s="15">
        <f t="shared" si="7"/>
        <v>104</v>
      </c>
      <c r="P96" s="15">
        <f t="shared" si="8"/>
        <v>21.666666666666668</v>
      </c>
      <c r="Q96" t="s">
        <v>8308</v>
      </c>
      <c r="R96" t="s">
        <v>8313</v>
      </c>
      <c r="S96" s="8">
        <f t="shared" si="9"/>
        <v>41716.509513888886</v>
      </c>
      <c r="T96" s="11">
        <f t="shared" si="10"/>
        <v>41736.509513888886</v>
      </c>
      <c r="U96" t="str">
        <f t="shared" si="11"/>
        <v>FALSE</v>
      </c>
      <c r="V96" s="18">
        <f t="shared" si="12"/>
        <v>2</v>
      </c>
      <c r="W96">
        <f t="shared" si="13"/>
        <v>1</v>
      </c>
    </row>
    <row r="97" spans="1:23" ht="100.8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s="13" t="b">
        <v>0</v>
      </c>
      <c r="L97">
        <v>21</v>
      </c>
      <c r="M97" t="b">
        <v>1</v>
      </c>
      <c r="N97" t="s">
        <v>8266</v>
      </c>
      <c r="O97" s="15">
        <f t="shared" si="7"/>
        <v>131.42857142857142</v>
      </c>
      <c r="P97" s="15">
        <f t="shared" si="8"/>
        <v>21.904761904761905</v>
      </c>
      <c r="Q97" t="s">
        <v>8308</v>
      </c>
      <c r="R97" t="s">
        <v>8313</v>
      </c>
      <c r="S97" s="8">
        <f t="shared" si="9"/>
        <v>40934.796770833331</v>
      </c>
      <c r="T97" s="11">
        <f t="shared" si="10"/>
        <v>40964.796770833331</v>
      </c>
      <c r="U97" t="str">
        <f t="shared" si="11"/>
        <v>FALSE</v>
      </c>
      <c r="V97" s="18">
        <f t="shared" si="12"/>
        <v>2</v>
      </c>
      <c r="W97">
        <f t="shared" si="13"/>
        <v>1</v>
      </c>
    </row>
    <row r="98" spans="1:23" ht="115.2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s="13" t="b">
        <v>0</v>
      </c>
      <c r="L98">
        <v>34</v>
      </c>
      <c r="M98" t="b">
        <v>1</v>
      </c>
      <c r="N98" t="s">
        <v>8266</v>
      </c>
      <c r="O98" s="15">
        <f t="shared" si="7"/>
        <v>114.66666666666667</v>
      </c>
      <c r="P98" s="15">
        <f t="shared" si="8"/>
        <v>50.588235294117645</v>
      </c>
      <c r="Q98" t="s">
        <v>8308</v>
      </c>
      <c r="R98" t="s">
        <v>8313</v>
      </c>
      <c r="S98" s="8">
        <f t="shared" si="9"/>
        <v>40324.45417824074</v>
      </c>
      <c r="T98" s="11">
        <f t="shared" si="10"/>
        <v>40390.916666666664</v>
      </c>
      <c r="U98" t="str">
        <f t="shared" si="11"/>
        <v>FALSE</v>
      </c>
      <c r="V98" s="18">
        <f t="shared" si="12"/>
        <v>2</v>
      </c>
      <c r="W98">
        <f t="shared" si="13"/>
        <v>1</v>
      </c>
    </row>
    <row r="99" spans="1:23" ht="100.8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s="13" t="b">
        <v>0</v>
      </c>
      <c r="L99">
        <v>8</v>
      </c>
      <c r="M99" t="b">
        <v>1</v>
      </c>
      <c r="N99" t="s">
        <v>8266</v>
      </c>
      <c r="O99" s="15">
        <f t="shared" si="7"/>
        <v>106.25</v>
      </c>
      <c r="P99" s="15">
        <f t="shared" si="8"/>
        <v>53.125</v>
      </c>
      <c r="Q99" t="s">
        <v>8308</v>
      </c>
      <c r="R99" t="s">
        <v>8313</v>
      </c>
      <c r="S99" s="8">
        <f t="shared" si="9"/>
        <v>40705.926874999997</v>
      </c>
      <c r="T99" s="11">
        <f t="shared" si="10"/>
        <v>40735.926874999997</v>
      </c>
      <c r="U99" t="str">
        <f t="shared" si="11"/>
        <v>FALSE</v>
      </c>
      <c r="V99" s="18">
        <f t="shared" si="12"/>
        <v>2</v>
      </c>
      <c r="W99">
        <f t="shared" si="13"/>
        <v>1</v>
      </c>
    </row>
    <row r="100" spans="1:23" ht="115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s="13" t="b">
        <v>0</v>
      </c>
      <c r="L100">
        <v>60</v>
      </c>
      <c r="M100" t="b">
        <v>1</v>
      </c>
      <c r="N100" t="s">
        <v>8266</v>
      </c>
      <c r="O100" s="15">
        <f t="shared" si="7"/>
        <v>106.25</v>
      </c>
      <c r="P100" s="15">
        <f t="shared" si="8"/>
        <v>56.666666666666664</v>
      </c>
      <c r="Q100" t="s">
        <v>8308</v>
      </c>
      <c r="R100" t="s">
        <v>8313</v>
      </c>
      <c r="S100" s="8">
        <f t="shared" si="9"/>
        <v>41214.586504629624</v>
      </c>
      <c r="T100" s="11">
        <f t="shared" si="10"/>
        <v>41250.770833333328</v>
      </c>
      <c r="U100" t="str">
        <f t="shared" si="11"/>
        <v>FALSE</v>
      </c>
      <c r="V100" s="18">
        <f t="shared" si="12"/>
        <v>2</v>
      </c>
      <c r="W100">
        <f t="shared" si="13"/>
        <v>1</v>
      </c>
    </row>
    <row r="101" spans="1:23" ht="72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s="13" t="b">
        <v>0</v>
      </c>
      <c r="L101">
        <v>39</v>
      </c>
      <c r="M101" t="b">
        <v>1</v>
      </c>
      <c r="N101" t="s">
        <v>8266</v>
      </c>
      <c r="O101" s="15">
        <f t="shared" si="7"/>
        <v>106.01933333333334</v>
      </c>
      <c r="P101" s="15">
        <f t="shared" si="8"/>
        <v>40.776666666666664</v>
      </c>
      <c r="Q101" t="s">
        <v>8308</v>
      </c>
      <c r="R101" t="s">
        <v>8313</v>
      </c>
      <c r="S101" s="8">
        <f t="shared" si="9"/>
        <v>41631.694432870368</v>
      </c>
      <c r="T101" s="11">
        <f t="shared" si="10"/>
        <v>41661.694432870368</v>
      </c>
      <c r="U101" t="str">
        <f t="shared" si="11"/>
        <v>FALSE</v>
      </c>
      <c r="V101" s="18">
        <f t="shared" si="12"/>
        <v>2</v>
      </c>
      <c r="W101">
        <f t="shared" si="13"/>
        <v>1</v>
      </c>
    </row>
    <row r="102" spans="1:23" ht="100.8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s="13" t="b">
        <v>0</v>
      </c>
      <c r="L102">
        <v>26</v>
      </c>
      <c r="M102" t="b">
        <v>1</v>
      </c>
      <c r="N102" t="s">
        <v>8266</v>
      </c>
      <c r="O102" s="15">
        <f t="shared" si="7"/>
        <v>100</v>
      </c>
      <c r="P102" s="15">
        <f t="shared" si="8"/>
        <v>192.30769230769232</v>
      </c>
      <c r="Q102" t="s">
        <v>8308</v>
      </c>
      <c r="R102" t="s">
        <v>8313</v>
      </c>
      <c r="S102" s="8">
        <f t="shared" si="9"/>
        <v>41197.544976851852</v>
      </c>
      <c r="T102" s="11">
        <f t="shared" si="10"/>
        <v>41217.586643518516</v>
      </c>
      <c r="U102" t="str">
        <f t="shared" si="11"/>
        <v>FALSE</v>
      </c>
      <c r="V102" s="18">
        <f t="shared" si="12"/>
        <v>2</v>
      </c>
      <c r="W102">
        <f t="shared" si="13"/>
        <v>1</v>
      </c>
    </row>
    <row r="103" spans="1:23" ht="100.8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s="13" t="b">
        <v>0</v>
      </c>
      <c r="L103">
        <v>35</v>
      </c>
      <c r="M103" t="b">
        <v>1</v>
      </c>
      <c r="N103" t="s">
        <v>8266</v>
      </c>
      <c r="O103" s="15">
        <f t="shared" si="7"/>
        <v>100</v>
      </c>
      <c r="P103" s="15">
        <f t="shared" si="8"/>
        <v>100</v>
      </c>
      <c r="Q103" t="s">
        <v>8308</v>
      </c>
      <c r="R103" t="s">
        <v>8313</v>
      </c>
      <c r="S103" s="8">
        <f t="shared" si="9"/>
        <v>41274.568402777775</v>
      </c>
      <c r="T103" s="11">
        <f t="shared" si="10"/>
        <v>41298.568402777775</v>
      </c>
      <c r="U103" t="str">
        <f t="shared" si="11"/>
        <v>FALSE</v>
      </c>
      <c r="V103" s="18">
        <f t="shared" si="12"/>
        <v>2</v>
      </c>
      <c r="W103">
        <f t="shared" si="13"/>
        <v>1</v>
      </c>
    </row>
    <row r="104" spans="1:23" ht="100.8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s="13" t="b">
        <v>0</v>
      </c>
      <c r="L104">
        <v>65</v>
      </c>
      <c r="M104" t="b">
        <v>1</v>
      </c>
      <c r="N104" t="s">
        <v>8266</v>
      </c>
      <c r="O104" s="15">
        <f t="shared" si="7"/>
        <v>127.75000000000001</v>
      </c>
      <c r="P104" s="15">
        <f t="shared" si="8"/>
        <v>117.92307692307692</v>
      </c>
      <c r="Q104" t="s">
        <v>8308</v>
      </c>
      <c r="R104" t="s">
        <v>8313</v>
      </c>
      <c r="S104" s="8">
        <f t="shared" si="9"/>
        <v>40504.922835648147</v>
      </c>
      <c r="T104" s="11">
        <f t="shared" si="10"/>
        <v>40534.922835648147</v>
      </c>
      <c r="U104" t="str">
        <f t="shared" si="11"/>
        <v>FALSE</v>
      </c>
      <c r="V104" s="18">
        <f t="shared" si="12"/>
        <v>2</v>
      </c>
      <c r="W104">
        <f t="shared" si="13"/>
        <v>1</v>
      </c>
    </row>
    <row r="105" spans="1:23" ht="7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s="13" t="b">
        <v>0</v>
      </c>
      <c r="L105">
        <v>49</v>
      </c>
      <c r="M105" t="b">
        <v>1</v>
      </c>
      <c r="N105" t="s">
        <v>8266</v>
      </c>
      <c r="O105" s="15">
        <f t="shared" si="7"/>
        <v>105.15384615384616</v>
      </c>
      <c r="P105" s="15">
        <f t="shared" si="8"/>
        <v>27.897959183673468</v>
      </c>
      <c r="Q105" t="s">
        <v>8308</v>
      </c>
      <c r="R105" t="s">
        <v>8313</v>
      </c>
      <c r="S105" s="8">
        <f t="shared" si="9"/>
        <v>41682.597569444442</v>
      </c>
      <c r="T105" s="11">
        <f t="shared" si="10"/>
        <v>41705.597569444442</v>
      </c>
      <c r="U105" t="str">
        <f t="shared" si="11"/>
        <v>FALSE</v>
      </c>
      <c r="V105" s="18">
        <f t="shared" si="12"/>
        <v>2</v>
      </c>
      <c r="W105">
        <f t="shared" si="13"/>
        <v>1</v>
      </c>
    </row>
    <row r="106" spans="1:23" ht="57.6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s="13" t="b">
        <v>0</v>
      </c>
      <c r="L106">
        <v>10</v>
      </c>
      <c r="M106" t="b">
        <v>1</v>
      </c>
      <c r="N106" t="s">
        <v>8266</v>
      </c>
      <c r="O106" s="15">
        <f t="shared" si="7"/>
        <v>120</v>
      </c>
      <c r="P106" s="15">
        <f t="shared" si="8"/>
        <v>60</v>
      </c>
      <c r="Q106" t="s">
        <v>8308</v>
      </c>
      <c r="R106" t="s">
        <v>8313</v>
      </c>
      <c r="S106" s="8">
        <f t="shared" si="9"/>
        <v>40612.486874999995</v>
      </c>
      <c r="T106" s="11">
        <f t="shared" si="10"/>
        <v>40635.833333333328</v>
      </c>
      <c r="U106" t="str">
        <f t="shared" si="11"/>
        <v>FALSE</v>
      </c>
      <c r="V106" s="18">
        <f t="shared" si="12"/>
        <v>2</v>
      </c>
      <c r="W106">
        <f t="shared" si="13"/>
        <v>1</v>
      </c>
    </row>
    <row r="107" spans="1:23" ht="86.4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s="13" t="b">
        <v>0</v>
      </c>
      <c r="L107">
        <v>60</v>
      </c>
      <c r="M107" t="b">
        <v>1</v>
      </c>
      <c r="N107" t="s">
        <v>8266</v>
      </c>
      <c r="O107" s="15">
        <f t="shared" si="7"/>
        <v>107.40909090909089</v>
      </c>
      <c r="P107" s="15">
        <f t="shared" si="8"/>
        <v>39.383333333333333</v>
      </c>
      <c r="Q107" t="s">
        <v>8308</v>
      </c>
      <c r="R107" t="s">
        <v>8313</v>
      </c>
      <c r="S107" s="8">
        <f t="shared" si="9"/>
        <v>42485.516435185178</v>
      </c>
      <c r="T107" s="11">
        <f t="shared" si="10"/>
        <v>42503.791666666664</v>
      </c>
      <c r="U107" t="str">
        <f t="shared" si="11"/>
        <v>FALSE</v>
      </c>
      <c r="V107" s="18">
        <f t="shared" si="12"/>
        <v>2</v>
      </c>
      <c r="W107">
        <f t="shared" si="13"/>
        <v>1</v>
      </c>
    </row>
    <row r="108" spans="1:23" ht="28.8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s="13" t="b">
        <v>0</v>
      </c>
      <c r="L108">
        <v>27</v>
      </c>
      <c r="M108" t="b">
        <v>1</v>
      </c>
      <c r="N108" t="s">
        <v>8266</v>
      </c>
      <c r="O108" s="15">
        <f t="shared" si="7"/>
        <v>100.49999999999999</v>
      </c>
      <c r="P108" s="15">
        <f t="shared" si="8"/>
        <v>186.11111111111111</v>
      </c>
      <c r="Q108" t="s">
        <v>8308</v>
      </c>
      <c r="R108" t="s">
        <v>8313</v>
      </c>
      <c r="S108" s="8">
        <f t="shared" si="9"/>
        <v>40987.568298611113</v>
      </c>
      <c r="T108" s="11">
        <f t="shared" si="10"/>
        <v>41001.568298611106</v>
      </c>
      <c r="U108" t="str">
        <f t="shared" si="11"/>
        <v>FALSE</v>
      </c>
      <c r="V108" s="18">
        <f t="shared" si="12"/>
        <v>2</v>
      </c>
      <c r="W108">
        <f t="shared" si="13"/>
        <v>1</v>
      </c>
    </row>
    <row r="109" spans="1:23" ht="115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s="13" t="b">
        <v>0</v>
      </c>
      <c r="L109">
        <v>69</v>
      </c>
      <c r="M109" t="b">
        <v>1</v>
      </c>
      <c r="N109" t="s">
        <v>8266</v>
      </c>
      <c r="O109" s="15">
        <f t="shared" si="7"/>
        <v>102.46666666666667</v>
      </c>
      <c r="P109" s="15">
        <f t="shared" si="8"/>
        <v>111.37681159420291</v>
      </c>
      <c r="Q109" t="s">
        <v>8308</v>
      </c>
      <c r="R109" t="s">
        <v>8313</v>
      </c>
      <c r="S109" s="8">
        <f t="shared" si="9"/>
        <v>40635.774155092593</v>
      </c>
      <c r="T109" s="11">
        <f t="shared" si="10"/>
        <v>40657.774155092593</v>
      </c>
      <c r="U109" t="str">
        <f t="shared" si="11"/>
        <v>FALSE</v>
      </c>
      <c r="V109" s="18">
        <f t="shared" si="12"/>
        <v>2</v>
      </c>
      <c r="W109">
        <f t="shared" si="13"/>
        <v>1</v>
      </c>
    </row>
    <row r="110" spans="1:23" ht="86.4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s="13" t="b">
        <v>0</v>
      </c>
      <c r="L110">
        <v>47</v>
      </c>
      <c r="M110" t="b">
        <v>1</v>
      </c>
      <c r="N110" t="s">
        <v>8266</v>
      </c>
      <c r="O110" s="15">
        <f t="shared" si="7"/>
        <v>246.66666666666669</v>
      </c>
      <c r="P110" s="15">
        <f t="shared" si="8"/>
        <v>78.723404255319153</v>
      </c>
      <c r="Q110" t="s">
        <v>8308</v>
      </c>
      <c r="R110" t="s">
        <v>8313</v>
      </c>
      <c r="S110" s="8">
        <f t="shared" si="9"/>
        <v>41365.404745370368</v>
      </c>
      <c r="T110" s="11">
        <f t="shared" si="10"/>
        <v>41425.404745370368</v>
      </c>
      <c r="U110" t="str">
        <f t="shared" si="11"/>
        <v>FALSE</v>
      </c>
      <c r="V110" s="18">
        <f t="shared" si="12"/>
        <v>2</v>
      </c>
      <c r="W110">
        <f t="shared" si="13"/>
        <v>1</v>
      </c>
    </row>
    <row r="111" spans="1:23" ht="86.4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s="13" t="b">
        <v>0</v>
      </c>
      <c r="L111">
        <v>47</v>
      </c>
      <c r="M111" t="b">
        <v>1</v>
      </c>
      <c r="N111" t="s">
        <v>8266</v>
      </c>
      <c r="O111" s="15">
        <f t="shared" si="7"/>
        <v>219.49999999999997</v>
      </c>
      <c r="P111" s="15">
        <f t="shared" si="8"/>
        <v>46.702127659574465</v>
      </c>
      <c r="Q111" t="s">
        <v>8308</v>
      </c>
      <c r="R111" t="s">
        <v>8313</v>
      </c>
      <c r="S111" s="8">
        <f t="shared" si="9"/>
        <v>40569.817476851851</v>
      </c>
      <c r="T111" s="11">
        <f t="shared" si="10"/>
        <v>40599.817476851851</v>
      </c>
      <c r="U111" t="str">
        <f t="shared" si="11"/>
        <v>FALSE</v>
      </c>
      <c r="V111" s="18">
        <f t="shared" si="12"/>
        <v>2</v>
      </c>
      <c r="W111">
        <f t="shared" si="13"/>
        <v>1</v>
      </c>
    </row>
    <row r="112" spans="1:23" ht="86.4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s="13" t="b">
        <v>0</v>
      </c>
      <c r="L112">
        <v>26</v>
      </c>
      <c r="M112" t="b">
        <v>1</v>
      </c>
      <c r="N112" t="s">
        <v>8266</v>
      </c>
      <c r="O112" s="15">
        <f t="shared" si="7"/>
        <v>130.76923076923077</v>
      </c>
      <c r="P112" s="15">
        <f t="shared" si="8"/>
        <v>65.384615384615387</v>
      </c>
      <c r="Q112" t="s">
        <v>8308</v>
      </c>
      <c r="R112" t="s">
        <v>8313</v>
      </c>
      <c r="S112" s="8">
        <f t="shared" si="9"/>
        <v>41557.741354166668</v>
      </c>
      <c r="T112" s="11">
        <f t="shared" si="10"/>
        <v>41592.040972222218</v>
      </c>
      <c r="U112" t="str">
        <f t="shared" si="11"/>
        <v>FALSE</v>
      </c>
      <c r="V112" s="18">
        <f t="shared" si="12"/>
        <v>2</v>
      </c>
      <c r="W112">
        <f t="shared" si="13"/>
        <v>1</v>
      </c>
    </row>
    <row r="113" spans="1:23" ht="86.4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s="13" t="b">
        <v>0</v>
      </c>
      <c r="L113">
        <v>53</v>
      </c>
      <c r="M113" t="b">
        <v>1</v>
      </c>
      <c r="N113" t="s">
        <v>8266</v>
      </c>
      <c r="O113" s="15">
        <f t="shared" si="7"/>
        <v>154.57142857142858</v>
      </c>
      <c r="P113" s="15">
        <f t="shared" si="8"/>
        <v>102.0754716981132</v>
      </c>
      <c r="Q113" t="s">
        <v>8308</v>
      </c>
      <c r="R113" t="s">
        <v>8313</v>
      </c>
      <c r="S113" s="8">
        <f t="shared" si="9"/>
        <v>42125.124849537031</v>
      </c>
      <c r="T113" s="11">
        <f t="shared" si="10"/>
        <v>42155.124849537031</v>
      </c>
      <c r="U113" t="str">
        <f t="shared" si="11"/>
        <v>FALSE</v>
      </c>
      <c r="V113" s="18">
        <f t="shared" si="12"/>
        <v>2</v>
      </c>
      <c r="W113">
        <f t="shared" si="13"/>
        <v>1</v>
      </c>
    </row>
    <row r="114" spans="1:23" ht="100.8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s="13" t="b">
        <v>0</v>
      </c>
      <c r="L114">
        <v>81</v>
      </c>
      <c r="M114" t="b">
        <v>1</v>
      </c>
      <c r="N114" t="s">
        <v>8266</v>
      </c>
      <c r="O114" s="15">
        <f t="shared" si="7"/>
        <v>104</v>
      </c>
      <c r="P114" s="15">
        <f t="shared" si="8"/>
        <v>64.197530864197532</v>
      </c>
      <c r="Q114" t="s">
        <v>8308</v>
      </c>
      <c r="R114" t="s">
        <v>8313</v>
      </c>
      <c r="S114" s="8">
        <f t="shared" si="9"/>
        <v>41717.834699074068</v>
      </c>
      <c r="T114" s="11">
        <f t="shared" si="10"/>
        <v>41741.875</v>
      </c>
      <c r="U114" t="str">
        <f t="shared" si="11"/>
        <v>FALSE</v>
      </c>
      <c r="V114" s="18">
        <f t="shared" si="12"/>
        <v>2</v>
      </c>
      <c r="W114">
        <f t="shared" si="13"/>
        <v>1</v>
      </c>
    </row>
    <row r="115" spans="1:23" ht="57.6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s="13" t="b">
        <v>0</v>
      </c>
      <c r="L115">
        <v>78</v>
      </c>
      <c r="M115" t="b">
        <v>1</v>
      </c>
      <c r="N115" t="s">
        <v>8266</v>
      </c>
      <c r="O115" s="15">
        <f t="shared" si="7"/>
        <v>141</v>
      </c>
      <c r="P115" s="15">
        <f t="shared" si="8"/>
        <v>90.384615384615387</v>
      </c>
      <c r="Q115" t="s">
        <v>8308</v>
      </c>
      <c r="R115" t="s">
        <v>8313</v>
      </c>
      <c r="S115" s="8">
        <f t="shared" si="9"/>
        <v>40753.550092592588</v>
      </c>
      <c r="T115" s="11">
        <f t="shared" si="10"/>
        <v>40761.416666666664</v>
      </c>
      <c r="U115" t="str">
        <f t="shared" si="11"/>
        <v>FALSE</v>
      </c>
      <c r="V115" s="18">
        <f t="shared" si="12"/>
        <v>2</v>
      </c>
      <c r="W115">
        <f t="shared" si="13"/>
        <v>1</v>
      </c>
    </row>
    <row r="116" spans="1:23" ht="100.8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s="13" t="b">
        <v>0</v>
      </c>
      <c r="L116">
        <v>35</v>
      </c>
      <c r="M116" t="b">
        <v>1</v>
      </c>
      <c r="N116" t="s">
        <v>8266</v>
      </c>
      <c r="O116" s="15">
        <f t="shared" si="7"/>
        <v>103.33333333333334</v>
      </c>
      <c r="P116" s="15">
        <f t="shared" si="8"/>
        <v>88.571428571428569</v>
      </c>
      <c r="Q116" t="s">
        <v>8308</v>
      </c>
      <c r="R116" t="s">
        <v>8313</v>
      </c>
      <c r="S116" s="8">
        <f t="shared" si="9"/>
        <v>40861.065833333334</v>
      </c>
      <c r="T116" s="11">
        <f t="shared" si="10"/>
        <v>40921.065833333334</v>
      </c>
      <c r="U116" t="str">
        <f t="shared" si="11"/>
        <v>FALSE</v>
      </c>
      <c r="V116" s="18">
        <f t="shared" si="12"/>
        <v>2</v>
      </c>
      <c r="W116">
        <f t="shared" si="13"/>
        <v>1</v>
      </c>
    </row>
    <row r="117" spans="1:23" ht="43.2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s="13" t="b">
        <v>0</v>
      </c>
      <c r="L117">
        <v>22</v>
      </c>
      <c r="M117" t="b">
        <v>1</v>
      </c>
      <c r="N117" t="s">
        <v>8266</v>
      </c>
      <c r="O117" s="15">
        <f t="shared" si="7"/>
        <v>140.44444444444443</v>
      </c>
      <c r="P117" s="15">
        <f t="shared" si="8"/>
        <v>28.727272727272727</v>
      </c>
      <c r="Q117" t="s">
        <v>8308</v>
      </c>
      <c r="R117" t="s">
        <v>8313</v>
      </c>
      <c r="S117" s="8">
        <f t="shared" si="9"/>
        <v>40918.530601851846</v>
      </c>
      <c r="T117" s="11">
        <f t="shared" si="10"/>
        <v>40943.530601851853</v>
      </c>
      <c r="U117" t="str">
        <f t="shared" si="11"/>
        <v>FALSE</v>
      </c>
      <c r="V117" s="18">
        <f t="shared" si="12"/>
        <v>2</v>
      </c>
      <c r="W117">
        <f t="shared" si="13"/>
        <v>1</v>
      </c>
    </row>
    <row r="118" spans="1:23" ht="100.8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s="13" t="b">
        <v>0</v>
      </c>
      <c r="L118">
        <v>57</v>
      </c>
      <c r="M118" t="b">
        <v>1</v>
      </c>
      <c r="N118" t="s">
        <v>8266</v>
      </c>
      <c r="O118" s="15">
        <f t="shared" si="7"/>
        <v>113.65714285714286</v>
      </c>
      <c r="P118" s="15">
        <f t="shared" si="8"/>
        <v>69.78947368421052</v>
      </c>
      <c r="Q118" t="s">
        <v>8308</v>
      </c>
      <c r="R118" t="s">
        <v>8313</v>
      </c>
      <c r="S118" s="8">
        <f t="shared" si="9"/>
        <v>40595.288831018515</v>
      </c>
      <c r="T118" s="11">
        <f t="shared" si="10"/>
        <v>40641.247164351851</v>
      </c>
      <c r="U118" t="str">
        <f t="shared" si="11"/>
        <v>FALSE</v>
      </c>
      <c r="V118" s="18">
        <f t="shared" si="12"/>
        <v>2</v>
      </c>
      <c r="W118">
        <f t="shared" si="13"/>
        <v>1</v>
      </c>
    </row>
    <row r="119" spans="1:23" ht="115.2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s="13" t="b">
        <v>0</v>
      </c>
      <c r="L119">
        <v>27</v>
      </c>
      <c r="M119" t="b">
        <v>1</v>
      </c>
      <c r="N119" t="s">
        <v>8266</v>
      </c>
      <c r="O119" s="15">
        <f t="shared" si="7"/>
        <v>100.49377777777779</v>
      </c>
      <c r="P119" s="15">
        <f t="shared" si="8"/>
        <v>167.48962962962963</v>
      </c>
      <c r="Q119" t="s">
        <v>8308</v>
      </c>
      <c r="R119" t="s">
        <v>8313</v>
      </c>
      <c r="S119" s="8">
        <f t="shared" si="9"/>
        <v>40248.626666666663</v>
      </c>
      <c r="T119" s="11">
        <f t="shared" si="10"/>
        <v>40338.583333333328</v>
      </c>
      <c r="U119" t="str">
        <f t="shared" si="11"/>
        <v>FALSE</v>
      </c>
      <c r="V119" s="18">
        <f t="shared" si="12"/>
        <v>2</v>
      </c>
      <c r="W119">
        <f t="shared" si="13"/>
        <v>1</v>
      </c>
    </row>
    <row r="120" spans="1:23" ht="72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s="13" t="b">
        <v>0</v>
      </c>
      <c r="L120">
        <v>39</v>
      </c>
      <c r="M120" t="b">
        <v>1</v>
      </c>
      <c r="N120" t="s">
        <v>8266</v>
      </c>
      <c r="O120" s="15">
        <f t="shared" si="7"/>
        <v>113.03159999999998</v>
      </c>
      <c r="P120" s="15">
        <f t="shared" si="8"/>
        <v>144.91230769230768</v>
      </c>
      <c r="Q120" t="s">
        <v>8308</v>
      </c>
      <c r="R120" t="s">
        <v>8313</v>
      </c>
      <c r="S120" s="8">
        <f t="shared" si="9"/>
        <v>40722.845324074071</v>
      </c>
      <c r="T120" s="11">
        <f t="shared" si="10"/>
        <v>40752.845324074071</v>
      </c>
      <c r="U120" t="str">
        <f t="shared" si="11"/>
        <v>FALSE</v>
      </c>
      <c r="V120" s="18">
        <f t="shared" si="12"/>
        <v>2</v>
      </c>
      <c r="W120">
        <f t="shared" si="13"/>
        <v>1</v>
      </c>
    </row>
    <row r="121" spans="1:23" ht="100.8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s="13" t="b">
        <v>0</v>
      </c>
      <c r="L121">
        <v>37</v>
      </c>
      <c r="M121" t="b">
        <v>1</v>
      </c>
      <c r="N121" t="s">
        <v>8266</v>
      </c>
      <c r="O121" s="15">
        <f t="shared" si="7"/>
        <v>104.55692307692308</v>
      </c>
      <c r="P121" s="15">
        <f t="shared" si="8"/>
        <v>91.840540540540545</v>
      </c>
      <c r="Q121" t="s">
        <v>8308</v>
      </c>
      <c r="R121" t="s">
        <v>8313</v>
      </c>
      <c r="S121" s="8">
        <f t="shared" si="9"/>
        <v>40738.860949074071</v>
      </c>
      <c r="T121" s="11">
        <f t="shared" si="10"/>
        <v>40768.75</v>
      </c>
      <c r="U121" t="str">
        <f t="shared" si="11"/>
        <v>FALSE</v>
      </c>
      <c r="V121" s="18">
        <f t="shared" si="12"/>
        <v>2</v>
      </c>
      <c r="W121">
        <f t="shared" si="13"/>
        <v>1</v>
      </c>
    </row>
    <row r="122" spans="1:23" ht="100.8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s="13" t="b">
        <v>0</v>
      </c>
      <c r="L122">
        <v>1</v>
      </c>
      <c r="M122" t="b">
        <v>0</v>
      </c>
      <c r="N122" t="s">
        <v>8267</v>
      </c>
      <c r="O122" s="15">
        <f t="shared" si="7"/>
        <v>1.4285714285714287E-2</v>
      </c>
      <c r="P122" s="15">
        <f t="shared" si="8"/>
        <v>10</v>
      </c>
      <c r="Q122" t="s">
        <v>8308</v>
      </c>
      <c r="R122" t="s">
        <v>8312</v>
      </c>
      <c r="S122" s="8">
        <f t="shared" si="9"/>
        <v>42615.841516203705</v>
      </c>
      <c r="T122" s="11">
        <f t="shared" si="10"/>
        <v>42645.841516203705</v>
      </c>
      <c r="U122" t="str">
        <f t="shared" si="11"/>
        <v>FALSE</v>
      </c>
      <c r="V122" s="18">
        <f t="shared" si="12"/>
        <v>2</v>
      </c>
      <c r="W122">
        <f t="shared" si="13"/>
        <v>3</v>
      </c>
    </row>
    <row r="123" spans="1:23" ht="100.8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s="13" t="b">
        <v>0</v>
      </c>
      <c r="L123">
        <v>1</v>
      </c>
      <c r="M123" t="b">
        <v>0</v>
      </c>
      <c r="N123" t="s">
        <v>8267</v>
      </c>
      <c r="O123" s="15">
        <f t="shared" si="7"/>
        <v>3.3333333333333333E-2</v>
      </c>
      <c r="P123" s="15">
        <f t="shared" si="8"/>
        <v>1</v>
      </c>
      <c r="Q123" t="s">
        <v>8308</v>
      </c>
      <c r="R123" t="s">
        <v>8312</v>
      </c>
      <c r="S123" s="8">
        <f t="shared" si="9"/>
        <v>42096.496643518512</v>
      </c>
      <c r="T123" s="11">
        <f t="shared" si="10"/>
        <v>42112.219444444439</v>
      </c>
      <c r="U123" t="str">
        <f t="shared" si="11"/>
        <v>FALSE</v>
      </c>
      <c r="V123" s="18">
        <f t="shared" si="12"/>
        <v>2</v>
      </c>
      <c r="W123">
        <f t="shared" si="13"/>
        <v>3</v>
      </c>
    </row>
    <row r="124" spans="1:23" ht="72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s="13" t="b">
        <v>0</v>
      </c>
      <c r="L124">
        <v>0</v>
      </c>
      <c r="M124" t="b">
        <v>0</v>
      </c>
      <c r="N124" t="s">
        <v>8267</v>
      </c>
      <c r="O124" s="15">
        <f t="shared" si="7"/>
        <v>0</v>
      </c>
      <c r="P124" s="15">
        <f t="shared" si="8"/>
        <v>0</v>
      </c>
      <c r="Q124" t="s">
        <v>8308</v>
      </c>
      <c r="R124" t="s">
        <v>8312</v>
      </c>
      <c r="S124" s="8">
        <f t="shared" si="9"/>
        <v>42593.223460648143</v>
      </c>
      <c r="T124" s="11">
        <f t="shared" si="10"/>
        <v>42653.223460648143</v>
      </c>
      <c r="U124" t="str">
        <f t="shared" si="11"/>
        <v>FALSE</v>
      </c>
      <c r="V124" s="18">
        <f t="shared" si="12"/>
        <v>2</v>
      </c>
      <c r="W124">
        <f t="shared" si="13"/>
        <v>3</v>
      </c>
    </row>
    <row r="125" spans="1:23" ht="100.8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s="13" t="b">
        <v>0</v>
      </c>
      <c r="L125">
        <v>6</v>
      </c>
      <c r="M125" t="b">
        <v>0</v>
      </c>
      <c r="N125" t="s">
        <v>8267</v>
      </c>
      <c r="O125" s="15">
        <f t="shared" si="7"/>
        <v>0.27454545454545454</v>
      </c>
      <c r="P125" s="15">
        <f t="shared" si="8"/>
        <v>25.166666666666668</v>
      </c>
      <c r="Q125" t="s">
        <v>8308</v>
      </c>
      <c r="R125" t="s">
        <v>8312</v>
      </c>
      <c r="S125" s="8">
        <f t="shared" si="9"/>
        <v>41904.573657407404</v>
      </c>
      <c r="T125" s="11">
        <f t="shared" si="10"/>
        <v>41940.708333333328</v>
      </c>
      <c r="U125" t="str">
        <f t="shared" si="11"/>
        <v>FALSE</v>
      </c>
      <c r="V125" s="18">
        <f t="shared" si="12"/>
        <v>2</v>
      </c>
      <c r="W125">
        <f t="shared" si="13"/>
        <v>3</v>
      </c>
    </row>
    <row r="126" spans="1:23" ht="100.8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s="13" t="b">
        <v>0</v>
      </c>
      <c r="L126">
        <v>0</v>
      </c>
      <c r="M126" t="b">
        <v>0</v>
      </c>
      <c r="N126" t="s">
        <v>8267</v>
      </c>
      <c r="O126" s="15">
        <f t="shared" si="7"/>
        <v>0</v>
      </c>
      <c r="P126" s="15">
        <f t="shared" si="8"/>
        <v>0</v>
      </c>
      <c r="Q126" t="s">
        <v>8308</v>
      </c>
      <c r="R126" t="s">
        <v>8312</v>
      </c>
      <c r="S126" s="8">
        <f t="shared" si="9"/>
        <v>42114.720393518517</v>
      </c>
      <c r="T126" s="11">
        <f t="shared" si="10"/>
        <v>42139.720393518517</v>
      </c>
      <c r="U126" t="str">
        <f t="shared" si="11"/>
        <v>FALSE</v>
      </c>
      <c r="V126" s="18">
        <f t="shared" si="12"/>
        <v>2</v>
      </c>
      <c r="W126">
        <f t="shared" si="13"/>
        <v>3</v>
      </c>
    </row>
    <row r="127" spans="1:23" ht="100.8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s="13" t="b">
        <v>0</v>
      </c>
      <c r="L127">
        <v>6</v>
      </c>
      <c r="M127" t="b">
        <v>0</v>
      </c>
      <c r="N127" t="s">
        <v>8267</v>
      </c>
      <c r="O127" s="15">
        <f t="shared" si="7"/>
        <v>14.000000000000002</v>
      </c>
      <c r="P127" s="15">
        <f t="shared" si="8"/>
        <v>11.666666666666666</v>
      </c>
      <c r="Q127" t="s">
        <v>8308</v>
      </c>
      <c r="R127" t="s">
        <v>8312</v>
      </c>
      <c r="S127" s="8">
        <f t="shared" si="9"/>
        <v>42709.78564814815</v>
      </c>
      <c r="T127" s="11">
        <f t="shared" si="10"/>
        <v>42769.78564814815</v>
      </c>
      <c r="U127" t="str">
        <f t="shared" si="11"/>
        <v>FALSE</v>
      </c>
      <c r="V127" s="18">
        <f t="shared" si="12"/>
        <v>2</v>
      </c>
      <c r="W127">
        <f t="shared" si="13"/>
        <v>3</v>
      </c>
    </row>
    <row r="128" spans="1:23" ht="100.8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s="13" t="b">
        <v>0</v>
      </c>
      <c r="L128">
        <v>13</v>
      </c>
      <c r="M128" t="b">
        <v>0</v>
      </c>
      <c r="N128" t="s">
        <v>8267</v>
      </c>
      <c r="O128" s="15">
        <f t="shared" si="7"/>
        <v>5.548</v>
      </c>
      <c r="P128" s="15">
        <f t="shared" si="8"/>
        <v>106.69230769230769</v>
      </c>
      <c r="Q128" t="s">
        <v>8308</v>
      </c>
      <c r="R128" t="s">
        <v>8312</v>
      </c>
      <c r="S128" s="8">
        <f t="shared" si="9"/>
        <v>42135.381215277775</v>
      </c>
      <c r="T128" s="11">
        <f t="shared" si="10"/>
        <v>42165.874999999993</v>
      </c>
      <c r="U128" t="str">
        <f t="shared" si="11"/>
        <v>FALSE</v>
      </c>
      <c r="V128" s="18">
        <f t="shared" si="12"/>
        <v>2</v>
      </c>
      <c r="W128">
        <f t="shared" si="13"/>
        <v>3</v>
      </c>
    </row>
    <row r="129" spans="1:23" ht="115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s="13" t="b">
        <v>0</v>
      </c>
      <c r="L129">
        <v>4</v>
      </c>
      <c r="M129" t="b">
        <v>0</v>
      </c>
      <c r="N129" t="s">
        <v>8267</v>
      </c>
      <c r="O129" s="15">
        <f t="shared" si="7"/>
        <v>2.375</v>
      </c>
      <c r="P129" s="15">
        <f t="shared" si="8"/>
        <v>47.5</v>
      </c>
      <c r="Q129" t="s">
        <v>8308</v>
      </c>
      <c r="R129" t="s">
        <v>8312</v>
      </c>
      <c r="S129" s="8">
        <f t="shared" si="9"/>
        <v>42067.415983796294</v>
      </c>
      <c r="T129" s="11">
        <f t="shared" si="10"/>
        <v>42097.37431712963</v>
      </c>
      <c r="U129" t="str">
        <f t="shared" si="11"/>
        <v>FALSE</v>
      </c>
      <c r="V129" s="18">
        <f t="shared" si="12"/>
        <v>2</v>
      </c>
      <c r="W129">
        <f t="shared" si="13"/>
        <v>3</v>
      </c>
    </row>
    <row r="130" spans="1:23" ht="57.6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s="13" t="b">
        <v>0</v>
      </c>
      <c r="L130">
        <v>6</v>
      </c>
      <c r="M130" t="b">
        <v>0</v>
      </c>
      <c r="N130" t="s">
        <v>8267</v>
      </c>
      <c r="O130" s="15">
        <f t="shared" si="7"/>
        <v>1.867</v>
      </c>
      <c r="P130" s="15">
        <f t="shared" si="8"/>
        <v>311.16666666666669</v>
      </c>
      <c r="Q130" t="s">
        <v>8308</v>
      </c>
      <c r="R130" t="s">
        <v>8312</v>
      </c>
      <c r="S130" s="8">
        <f t="shared" si="9"/>
        <v>42628.019594907404</v>
      </c>
      <c r="T130" s="11">
        <f t="shared" si="10"/>
        <v>42663.019594907404</v>
      </c>
      <c r="U130" t="str">
        <f t="shared" si="11"/>
        <v>FALSE</v>
      </c>
      <c r="V130" s="18">
        <f t="shared" si="12"/>
        <v>2</v>
      </c>
      <c r="W130">
        <f t="shared" si="13"/>
        <v>3</v>
      </c>
    </row>
    <row r="131" spans="1:23" ht="100.8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s="13" t="b">
        <v>0</v>
      </c>
      <c r="L131">
        <v>0</v>
      </c>
      <c r="M131" t="b">
        <v>0</v>
      </c>
      <c r="N131" t="s">
        <v>8267</v>
      </c>
      <c r="O131" s="15">
        <f t="shared" ref="O131:O194" si="14">(E131/D131)*100</f>
        <v>0</v>
      </c>
      <c r="P131" s="15">
        <f t="shared" ref="P131:P194" si="15">IFERROR(E131/L131,0)</f>
        <v>0</v>
      </c>
      <c r="Q131" t="s">
        <v>8308</v>
      </c>
      <c r="R131" t="s">
        <v>8312</v>
      </c>
      <c r="S131" s="8">
        <f t="shared" ref="S131:S194" si="16">(((J131/60)/60)/24)+DATE(1970,1,1)+(-5/24)</f>
        <v>41882.728969907403</v>
      </c>
      <c r="T131" s="11">
        <f t="shared" ref="T131:T194" si="17">(I131/86400)+25569+(-5/24)</f>
        <v>41942.728969907403</v>
      </c>
      <c r="U131" t="str">
        <f t="shared" ref="U131:U194" si="18">TRIM(K131)</f>
        <v>FALSE</v>
      </c>
      <c r="V131" s="18">
        <f t="shared" ref="V131:V194" si="19">IF(U131="TRUE", 1, 2)</f>
        <v>2</v>
      </c>
      <c r="W131">
        <f t="shared" ref="W131:W194" si="20">IF(F131="successful", 1,  IF(F131= "failed", 2, IF(F131="canceled", 3, 4)))</f>
        <v>3</v>
      </c>
    </row>
    <row r="132" spans="1:23" ht="100.8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s="13" t="b">
        <v>0</v>
      </c>
      <c r="L132">
        <v>0</v>
      </c>
      <c r="M132" t="b">
        <v>0</v>
      </c>
      <c r="N132" t="s">
        <v>8267</v>
      </c>
      <c r="O132" s="15">
        <f t="shared" si="14"/>
        <v>0</v>
      </c>
      <c r="P132" s="15">
        <f t="shared" si="15"/>
        <v>0</v>
      </c>
      <c r="Q132" t="s">
        <v>8308</v>
      </c>
      <c r="R132" t="s">
        <v>8312</v>
      </c>
      <c r="S132" s="8">
        <f t="shared" si="16"/>
        <v>41778.707083333327</v>
      </c>
      <c r="T132" s="11">
        <f t="shared" si="17"/>
        <v>41806.636111111111</v>
      </c>
      <c r="U132" t="str">
        <f t="shared" si="18"/>
        <v>FALSE</v>
      </c>
      <c r="V132" s="18">
        <f t="shared" si="19"/>
        <v>2</v>
      </c>
      <c r="W132">
        <f t="shared" si="20"/>
        <v>3</v>
      </c>
    </row>
    <row r="133" spans="1:23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s="13" t="b">
        <v>0</v>
      </c>
      <c r="L133">
        <v>0</v>
      </c>
      <c r="M133" t="b">
        <v>0</v>
      </c>
      <c r="N133" t="s">
        <v>8267</v>
      </c>
      <c r="O133" s="15">
        <f t="shared" si="14"/>
        <v>0</v>
      </c>
      <c r="P133" s="15">
        <f t="shared" si="15"/>
        <v>0</v>
      </c>
      <c r="Q133" t="s">
        <v>8308</v>
      </c>
      <c r="R133" t="s">
        <v>8312</v>
      </c>
      <c r="S133" s="8">
        <f t="shared" si="16"/>
        <v>42541.629178240742</v>
      </c>
      <c r="T133" s="11">
        <f t="shared" si="17"/>
        <v>42556.791666666664</v>
      </c>
      <c r="U133" t="str">
        <f t="shared" si="18"/>
        <v>FALSE</v>
      </c>
      <c r="V133" s="18">
        <f t="shared" si="19"/>
        <v>2</v>
      </c>
      <c r="W133">
        <f t="shared" si="20"/>
        <v>3</v>
      </c>
    </row>
    <row r="134" spans="1:23" ht="100.8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s="13" t="b">
        <v>0</v>
      </c>
      <c r="L134">
        <v>81</v>
      </c>
      <c r="M134" t="b">
        <v>0</v>
      </c>
      <c r="N134" t="s">
        <v>8267</v>
      </c>
      <c r="O134" s="15">
        <f t="shared" si="14"/>
        <v>9.5687499999999996</v>
      </c>
      <c r="P134" s="15">
        <f t="shared" si="15"/>
        <v>94.506172839506178</v>
      </c>
      <c r="Q134" t="s">
        <v>8308</v>
      </c>
      <c r="R134" t="s">
        <v>8312</v>
      </c>
      <c r="S134" s="8">
        <f t="shared" si="16"/>
        <v>41905.60424768518</v>
      </c>
      <c r="T134" s="11">
        <f t="shared" si="17"/>
        <v>41950.645914351851</v>
      </c>
      <c r="U134" t="str">
        <f t="shared" si="18"/>
        <v>FALSE</v>
      </c>
      <c r="V134" s="18">
        <f t="shared" si="19"/>
        <v>2</v>
      </c>
      <c r="W134">
        <f t="shared" si="20"/>
        <v>3</v>
      </c>
    </row>
    <row r="135" spans="1:23" ht="72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s="13" t="b">
        <v>0</v>
      </c>
      <c r="L135">
        <v>0</v>
      </c>
      <c r="M135" t="b">
        <v>0</v>
      </c>
      <c r="N135" t="s">
        <v>8267</v>
      </c>
      <c r="O135" s="15">
        <f t="shared" si="14"/>
        <v>0</v>
      </c>
      <c r="P135" s="15">
        <f t="shared" si="15"/>
        <v>0</v>
      </c>
      <c r="Q135" t="s">
        <v>8308</v>
      </c>
      <c r="R135" t="s">
        <v>8312</v>
      </c>
      <c r="S135" s="8">
        <f t="shared" si="16"/>
        <v>42491.599351851844</v>
      </c>
      <c r="T135" s="11">
        <f t="shared" si="17"/>
        <v>42521.521527777775</v>
      </c>
      <c r="U135" t="str">
        <f t="shared" si="18"/>
        <v>FALSE</v>
      </c>
      <c r="V135" s="18">
        <f t="shared" si="19"/>
        <v>2</v>
      </c>
      <c r="W135">
        <f t="shared" si="20"/>
        <v>3</v>
      </c>
    </row>
    <row r="136" spans="1:23" ht="43.2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s="13" t="b">
        <v>0</v>
      </c>
      <c r="L136">
        <v>0</v>
      </c>
      <c r="M136" t="b">
        <v>0</v>
      </c>
      <c r="N136" t="s">
        <v>8267</v>
      </c>
      <c r="O136" s="15">
        <f t="shared" si="14"/>
        <v>0</v>
      </c>
      <c r="P136" s="15">
        <f t="shared" si="15"/>
        <v>0</v>
      </c>
      <c r="Q136" t="s">
        <v>8308</v>
      </c>
      <c r="R136" t="s">
        <v>8312</v>
      </c>
      <c r="S136" s="8">
        <f t="shared" si="16"/>
        <v>42221.701597222222</v>
      </c>
      <c r="T136" s="11">
        <f t="shared" si="17"/>
        <v>42251.499999999993</v>
      </c>
      <c r="U136" t="str">
        <f t="shared" si="18"/>
        <v>FALSE</v>
      </c>
      <c r="V136" s="18">
        <f t="shared" si="19"/>
        <v>2</v>
      </c>
      <c r="W136">
        <f t="shared" si="20"/>
        <v>3</v>
      </c>
    </row>
    <row r="137" spans="1:23" ht="100.8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s="13" t="b">
        <v>0</v>
      </c>
      <c r="L137">
        <v>5</v>
      </c>
      <c r="M137" t="b">
        <v>0</v>
      </c>
      <c r="N137" t="s">
        <v>8267</v>
      </c>
      <c r="O137" s="15">
        <f t="shared" si="14"/>
        <v>13.433333333333334</v>
      </c>
      <c r="P137" s="15">
        <f t="shared" si="15"/>
        <v>80.599999999999994</v>
      </c>
      <c r="Q137" t="s">
        <v>8308</v>
      </c>
      <c r="R137" t="s">
        <v>8312</v>
      </c>
      <c r="S137" s="8">
        <f t="shared" si="16"/>
        <v>41788.173576388886</v>
      </c>
      <c r="T137" s="11">
        <f t="shared" si="17"/>
        <v>41821.583333333328</v>
      </c>
      <c r="U137" t="str">
        <f t="shared" si="18"/>
        <v>FALSE</v>
      </c>
      <c r="V137" s="18">
        <f t="shared" si="19"/>
        <v>2</v>
      </c>
      <c r="W137">
        <f t="shared" si="20"/>
        <v>3</v>
      </c>
    </row>
    <row r="138" spans="1:23" ht="100.8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s="13" t="b">
        <v>0</v>
      </c>
      <c r="L138">
        <v>0</v>
      </c>
      <c r="M138" t="b">
        <v>0</v>
      </c>
      <c r="N138" t="s">
        <v>8267</v>
      </c>
      <c r="O138" s="15">
        <f t="shared" si="14"/>
        <v>0</v>
      </c>
      <c r="P138" s="15">
        <f t="shared" si="15"/>
        <v>0</v>
      </c>
      <c r="Q138" t="s">
        <v>8308</v>
      </c>
      <c r="R138" t="s">
        <v>8312</v>
      </c>
      <c r="S138" s="8">
        <f t="shared" si="16"/>
        <v>42096.201782407406</v>
      </c>
      <c r="T138" s="11">
        <f t="shared" si="17"/>
        <v>42140.219444444439</v>
      </c>
      <c r="U138" t="str">
        <f t="shared" si="18"/>
        <v>FALSE</v>
      </c>
      <c r="V138" s="18">
        <f t="shared" si="19"/>
        <v>2</v>
      </c>
      <c r="W138">
        <f t="shared" si="20"/>
        <v>3</v>
      </c>
    </row>
    <row r="139" spans="1:23" ht="100.8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s="13" t="b">
        <v>0</v>
      </c>
      <c r="L139">
        <v>0</v>
      </c>
      <c r="M139" t="b">
        <v>0</v>
      </c>
      <c r="N139" t="s">
        <v>8267</v>
      </c>
      <c r="O139" s="15">
        <f t="shared" si="14"/>
        <v>0</v>
      </c>
      <c r="P139" s="15">
        <f t="shared" si="15"/>
        <v>0</v>
      </c>
      <c r="Q139" t="s">
        <v>8308</v>
      </c>
      <c r="R139" t="s">
        <v>8312</v>
      </c>
      <c r="S139" s="8">
        <f t="shared" si="16"/>
        <v>42239.365659722222</v>
      </c>
      <c r="T139" s="11">
        <f t="shared" si="17"/>
        <v>42289.365659722222</v>
      </c>
      <c r="U139" t="str">
        <f t="shared" si="18"/>
        <v>FALSE</v>
      </c>
      <c r="V139" s="18">
        <f t="shared" si="19"/>
        <v>2</v>
      </c>
      <c r="W139">
        <f t="shared" si="20"/>
        <v>3</v>
      </c>
    </row>
    <row r="140" spans="1:23" ht="100.8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s="13" t="b">
        <v>0</v>
      </c>
      <c r="L140">
        <v>58</v>
      </c>
      <c r="M140" t="b">
        <v>0</v>
      </c>
      <c r="N140" t="s">
        <v>8267</v>
      </c>
      <c r="O140" s="15">
        <f t="shared" si="14"/>
        <v>3.1413333333333333</v>
      </c>
      <c r="P140" s="15">
        <f t="shared" si="15"/>
        <v>81.241379310344826</v>
      </c>
      <c r="Q140" t="s">
        <v>8308</v>
      </c>
      <c r="R140" t="s">
        <v>8312</v>
      </c>
      <c r="S140" s="8">
        <f t="shared" si="16"/>
        <v>42186.049085648141</v>
      </c>
      <c r="T140" s="11">
        <f t="shared" si="17"/>
        <v>42216.999305555553</v>
      </c>
      <c r="U140" t="str">
        <f t="shared" si="18"/>
        <v>FALSE</v>
      </c>
      <c r="V140" s="18">
        <f t="shared" si="19"/>
        <v>2</v>
      </c>
      <c r="W140">
        <f t="shared" si="20"/>
        <v>3</v>
      </c>
    </row>
    <row r="141" spans="1:23" ht="86.4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s="13" t="b">
        <v>0</v>
      </c>
      <c r="L141">
        <v>1</v>
      </c>
      <c r="M141" t="b">
        <v>0</v>
      </c>
      <c r="N141" t="s">
        <v>8267</v>
      </c>
      <c r="O141" s="15">
        <f t="shared" si="14"/>
        <v>100</v>
      </c>
      <c r="P141" s="15">
        <f t="shared" si="15"/>
        <v>500</v>
      </c>
      <c r="Q141" t="s">
        <v>8308</v>
      </c>
      <c r="R141" t="s">
        <v>8312</v>
      </c>
      <c r="S141" s="8">
        <f t="shared" si="16"/>
        <v>42187.712638888886</v>
      </c>
      <c r="T141" s="11">
        <f t="shared" si="17"/>
        <v>42197.712638888886</v>
      </c>
      <c r="U141" t="str">
        <f t="shared" si="18"/>
        <v>FALSE</v>
      </c>
      <c r="V141" s="18">
        <f t="shared" si="19"/>
        <v>2</v>
      </c>
      <c r="W141">
        <f t="shared" si="20"/>
        <v>3</v>
      </c>
    </row>
    <row r="142" spans="1:23" ht="100.8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s="13" t="b">
        <v>0</v>
      </c>
      <c r="L142">
        <v>0</v>
      </c>
      <c r="M142" t="b">
        <v>0</v>
      </c>
      <c r="N142" t="s">
        <v>8267</v>
      </c>
      <c r="O142" s="15">
        <f t="shared" si="14"/>
        <v>0</v>
      </c>
      <c r="P142" s="15">
        <f t="shared" si="15"/>
        <v>0</v>
      </c>
      <c r="Q142" t="s">
        <v>8308</v>
      </c>
      <c r="R142" t="s">
        <v>8312</v>
      </c>
      <c r="S142" s="8">
        <f t="shared" si="16"/>
        <v>42052.989953703705</v>
      </c>
      <c r="T142" s="11">
        <f t="shared" si="17"/>
        <v>42082.948287037034</v>
      </c>
      <c r="U142" t="str">
        <f t="shared" si="18"/>
        <v>FALSE</v>
      </c>
      <c r="V142" s="18">
        <f t="shared" si="19"/>
        <v>2</v>
      </c>
      <c r="W142">
        <f t="shared" si="20"/>
        <v>3</v>
      </c>
    </row>
    <row r="143" spans="1:23" ht="86.4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s="13" t="b">
        <v>0</v>
      </c>
      <c r="L143">
        <v>28</v>
      </c>
      <c r="M143" t="b">
        <v>0</v>
      </c>
      <c r="N143" t="s">
        <v>8267</v>
      </c>
      <c r="O143" s="15">
        <f t="shared" si="14"/>
        <v>10.775</v>
      </c>
      <c r="P143" s="15">
        <f t="shared" si="15"/>
        <v>46.178571428571431</v>
      </c>
      <c r="Q143" t="s">
        <v>8308</v>
      </c>
      <c r="R143" t="s">
        <v>8312</v>
      </c>
      <c r="S143" s="8">
        <f t="shared" si="16"/>
        <v>42109.944710648146</v>
      </c>
      <c r="T143" s="11">
        <f t="shared" si="17"/>
        <v>42154.944710648146</v>
      </c>
      <c r="U143" t="str">
        <f t="shared" si="18"/>
        <v>FALSE</v>
      </c>
      <c r="V143" s="18">
        <f t="shared" si="19"/>
        <v>2</v>
      </c>
      <c r="W143">
        <f t="shared" si="20"/>
        <v>3</v>
      </c>
    </row>
    <row r="144" spans="1:23" ht="129.6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s="13" t="b">
        <v>0</v>
      </c>
      <c r="L144">
        <v>1</v>
      </c>
      <c r="M144" t="b">
        <v>0</v>
      </c>
      <c r="N144" t="s">
        <v>8267</v>
      </c>
      <c r="O144" s="15">
        <f t="shared" si="14"/>
        <v>0.33333333333333337</v>
      </c>
      <c r="P144" s="15">
        <f t="shared" si="15"/>
        <v>10</v>
      </c>
      <c r="Q144" t="s">
        <v>8308</v>
      </c>
      <c r="R144" t="s">
        <v>8312</v>
      </c>
      <c r="S144" s="8">
        <f t="shared" si="16"/>
        <v>41938.684930555552</v>
      </c>
      <c r="T144" s="11">
        <f t="shared" si="17"/>
        <v>41959.726597222216</v>
      </c>
      <c r="U144" t="str">
        <f t="shared" si="18"/>
        <v>FALSE</v>
      </c>
      <c r="V144" s="18">
        <f t="shared" si="19"/>
        <v>2</v>
      </c>
      <c r="W144">
        <f t="shared" si="20"/>
        <v>3</v>
      </c>
    </row>
    <row r="145" spans="1:23" ht="100.8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s="13" t="b">
        <v>0</v>
      </c>
      <c r="L145">
        <v>0</v>
      </c>
      <c r="M145" t="b">
        <v>0</v>
      </c>
      <c r="N145" t="s">
        <v>8267</v>
      </c>
      <c r="O145" s="15">
        <f t="shared" si="14"/>
        <v>0</v>
      </c>
      <c r="P145" s="15">
        <f t="shared" si="15"/>
        <v>0</v>
      </c>
      <c r="Q145" t="s">
        <v>8308</v>
      </c>
      <c r="R145" t="s">
        <v>8312</v>
      </c>
      <c r="S145" s="8">
        <f t="shared" si="16"/>
        <v>42558.855810185189</v>
      </c>
      <c r="T145" s="11">
        <f t="shared" si="17"/>
        <v>42616.038194444445</v>
      </c>
      <c r="U145" t="str">
        <f t="shared" si="18"/>
        <v>FALSE</v>
      </c>
      <c r="V145" s="18">
        <f t="shared" si="19"/>
        <v>2</v>
      </c>
      <c r="W145">
        <f t="shared" si="20"/>
        <v>3</v>
      </c>
    </row>
    <row r="146" spans="1:23" ht="100.8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s="13" t="b">
        <v>0</v>
      </c>
      <c r="L146">
        <v>37</v>
      </c>
      <c r="M146" t="b">
        <v>0</v>
      </c>
      <c r="N146" t="s">
        <v>8267</v>
      </c>
      <c r="O146" s="15">
        <f t="shared" si="14"/>
        <v>27.6</v>
      </c>
      <c r="P146" s="15">
        <f t="shared" si="15"/>
        <v>55.945945945945944</v>
      </c>
      <c r="Q146" t="s">
        <v>8308</v>
      </c>
      <c r="R146" t="s">
        <v>8312</v>
      </c>
      <c r="S146" s="8">
        <f t="shared" si="16"/>
        <v>42047.554074074076</v>
      </c>
      <c r="T146" s="11">
        <f t="shared" si="17"/>
        <v>42107.512407407405</v>
      </c>
      <c r="U146" t="str">
        <f t="shared" si="18"/>
        <v>FALSE</v>
      </c>
      <c r="V146" s="18">
        <f t="shared" si="19"/>
        <v>2</v>
      </c>
      <c r="W146">
        <f t="shared" si="20"/>
        <v>3</v>
      </c>
    </row>
    <row r="147" spans="1:23" ht="100.8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s="13" t="b">
        <v>0</v>
      </c>
      <c r="L147">
        <v>9</v>
      </c>
      <c r="M147" t="b">
        <v>0</v>
      </c>
      <c r="N147" t="s">
        <v>8267</v>
      </c>
      <c r="O147" s="15">
        <f t="shared" si="14"/>
        <v>7.5111111111111111</v>
      </c>
      <c r="P147" s="15">
        <f t="shared" si="15"/>
        <v>37.555555555555557</v>
      </c>
      <c r="Q147" t="s">
        <v>8308</v>
      </c>
      <c r="R147" t="s">
        <v>8312</v>
      </c>
      <c r="S147" s="8">
        <f t="shared" si="16"/>
        <v>42200.333935185183</v>
      </c>
      <c r="T147" s="11">
        <f t="shared" si="17"/>
        <v>42227.333935185183</v>
      </c>
      <c r="U147" t="str">
        <f t="shared" si="18"/>
        <v>FALSE</v>
      </c>
      <c r="V147" s="18">
        <f t="shared" si="19"/>
        <v>2</v>
      </c>
      <c r="W147">
        <f t="shared" si="20"/>
        <v>3</v>
      </c>
    </row>
    <row r="148" spans="1:23" ht="115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s="13" t="b">
        <v>0</v>
      </c>
      <c r="L148">
        <v>3</v>
      </c>
      <c r="M148" t="b">
        <v>0</v>
      </c>
      <c r="N148" t="s">
        <v>8267</v>
      </c>
      <c r="O148" s="15">
        <f t="shared" si="14"/>
        <v>0.57499999999999996</v>
      </c>
      <c r="P148" s="15">
        <f t="shared" si="15"/>
        <v>38.333333333333336</v>
      </c>
      <c r="Q148" t="s">
        <v>8308</v>
      </c>
      <c r="R148" t="s">
        <v>8312</v>
      </c>
      <c r="S148" s="8">
        <f t="shared" si="16"/>
        <v>42692.807847222219</v>
      </c>
      <c r="T148" s="11">
        <f t="shared" si="17"/>
        <v>42752.807847222219</v>
      </c>
      <c r="U148" t="str">
        <f t="shared" si="18"/>
        <v>FALSE</v>
      </c>
      <c r="V148" s="18">
        <f t="shared" si="19"/>
        <v>2</v>
      </c>
      <c r="W148">
        <f t="shared" si="20"/>
        <v>3</v>
      </c>
    </row>
    <row r="149" spans="1:23" ht="43.2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s="13" t="b">
        <v>0</v>
      </c>
      <c r="L149">
        <v>0</v>
      </c>
      <c r="M149" t="b">
        <v>0</v>
      </c>
      <c r="N149" t="s">
        <v>8267</v>
      </c>
      <c r="O149" s="15">
        <f t="shared" si="14"/>
        <v>0</v>
      </c>
      <c r="P149" s="15">
        <f t="shared" si="15"/>
        <v>0</v>
      </c>
      <c r="Q149" t="s">
        <v>8308</v>
      </c>
      <c r="R149" t="s">
        <v>8312</v>
      </c>
      <c r="S149" s="8">
        <f t="shared" si="16"/>
        <v>41969.559490740743</v>
      </c>
      <c r="T149" s="11">
        <f t="shared" si="17"/>
        <v>42012.554166666661</v>
      </c>
      <c r="U149" t="str">
        <f t="shared" si="18"/>
        <v>FALSE</v>
      </c>
      <c r="V149" s="18">
        <f t="shared" si="19"/>
        <v>2</v>
      </c>
      <c r="W149">
        <f t="shared" si="20"/>
        <v>3</v>
      </c>
    </row>
    <row r="150" spans="1:23" ht="100.8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s="13" t="b">
        <v>0</v>
      </c>
      <c r="L150">
        <v>2</v>
      </c>
      <c r="M150" t="b">
        <v>0</v>
      </c>
      <c r="N150" t="s">
        <v>8267</v>
      </c>
      <c r="O150" s="15">
        <f t="shared" si="14"/>
        <v>0.08</v>
      </c>
      <c r="P150" s="15">
        <f t="shared" si="15"/>
        <v>20</v>
      </c>
      <c r="Q150" t="s">
        <v>8308</v>
      </c>
      <c r="R150" t="s">
        <v>8312</v>
      </c>
      <c r="S150" s="8">
        <f t="shared" si="16"/>
        <v>42397.073333333326</v>
      </c>
      <c r="T150" s="11">
        <f t="shared" si="17"/>
        <v>42427.073333333326</v>
      </c>
      <c r="U150" t="str">
        <f t="shared" si="18"/>
        <v>FALSE</v>
      </c>
      <c r="V150" s="18">
        <f t="shared" si="19"/>
        <v>2</v>
      </c>
      <c r="W150">
        <f t="shared" si="20"/>
        <v>3</v>
      </c>
    </row>
    <row r="151" spans="1:23" ht="100.8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s="13" t="b">
        <v>0</v>
      </c>
      <c r="L151">
        <v>6</v>
      </c>
      <c r="M151" t="b">
        <v>0</v>
      </c>
      <c r="N151" t="s">
        <v>8267</v>
      </c>
      <c r="O151" s="15">
        <f t="shared" si="14"/>
        <v>0.91999999999999993</v>
      </c>
      <c r="P151" s="15">
        <f t="shared" si="15"/>
        <v>15.333333333333334</v>
      </c>
      <c r="Q151" t="s">
        <v>8308</v>
      </c>
      <c r="R151" t="s">
        <v>8312</v>
      </c>
      <c r="S151" s="8">
        <f t="shared" si="16"/>
        <v>41967.963773148142</v>
      </c>
      <c r="T151" s="11">
        <f t="shared" si="17"/>
        <v>41998.124999999993</v>
      </c>
      <c r="U151" t="str">
        <f t="shared" si="18"/>
        <v>FALSE</v>
      </c>
      <c r="V151" s="18">
        <f t="shared" si="19"/>
        <v>2</v>
      </c>
      <c r="W151">
        <f t="shared" si="20"/>
        <v>3</v>
      </c>
    </row>
    <row r="152" spans="1:23" ht="100.8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s="13" t="b">
        <v>0</v>
      </c>
      <c r="L152">
        <v>67</v>
      </c>
      <c r="M152" t="b">
        <v>0</v>
      </c>
      <c r="N152" t="s">
        <v>8267</v>
      </c>
      <c r="O152" s="15">
        <f t="shared" si="14"/>
        <v>23.163076923076922</v>
      </c>
      <c r="P152" s="15">
        <f t="shared" si="15"/>
        <v>449.43283582089555</v>
      </c>
      <c r="Q152" t="s">
        <v>8308</v>
      </c>
      <c r="R152" t="s">
        <v>8312</v>
      </c>
      <c r="S152" s="8">
        <f t="shared" si="16"/>
        <v>42089.95349537037</v>
      </c>
      <c r="T152" s="11">
        <f t="shared" si="17"/>
        <v>42149.95349537037</v>
      </c>
      <c r="U152" t="str">
        <f t="shared" si="18"/>
        <v>FALSE</v>
      </c>
      <c r="V152" s="18">
        <f t="shared" si="19"/>
        <v>2</v>
      </c>
      <c r="W152">
        <f t="shared" si="20"/>
        <v>3</v>
      </c>
    </row>
    <row r="153" spans="1:23" ht="115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s="13" t="b">
        <v>0</v>
      </c>
      <c r="L153">
        <v>5</v>
      </c>
      <c r="M153" t="b">
        <v>0</v>
      </c>
      <c r="N153" t="s">
        <v>8267</v>
      </c>
      <c r="O153" s="15">
        <f t="shared" si="14"/>
        <v>5.5999999999999994E-2</v>
      </c>
      <c r="P153" s="15">
        <f t="shared" si="15"/>
        <v>28</v>
      </c>
      <c r="Q153" t="s">
        <v>8308</v>
      </c>
      <c r="R153" t="s">
        <v>8312</v>
      </c>
      <c r="S153" s="8">
        <f t="shared" si="16"/>
        <v>42113.342488425922</v>
      </c>
      <c r="T153" s="11">
        <f t="shared" si="17"/>
        <v>42173.342488425922</v>
      </c>
      <c r="U153" t="str">
        <f t="shared" si="18"/>
        <v>FALSE</v>
      </c>
      <c r="V153" s="18">
        <f t="shared" si="19"/>
        <v>2</v>
      </c>
      <c r="W153">
        <f t="shared" si="20"/>
        <v>3</v>
      </c>
    </row>
    <row r="154" spans="1:23" ht="57.6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s="13" t="b">
        <v>0</v>
      </c>
      <c r="L154">
        <v>2</v>
      </c>
      <c r="M154" t="b">
        <v>0</v>
      </c>
      <c r="N154" t="s">
        <v>8267</v>
      </c>
      <c r="O154" s="15">
        <f t="shared" si="14"/>
        <v>7.8947368421052634E-3</v>
      </c>
      <c r="P154" s="15">
        <f t="shared" si="15"/>
        <v>15</v>
      </c>
      <c r="Q154" t="s">
        <v>8308</v>
      </c>
      <c r="R154" t="s">
        <v>8312</v>
      </c>
      <c r="S154" s="8">
        <f t="shared" si="16"/>
        <v>41874.869212962964</v>
      </c>
      <c r="T154" s="11">
        <f t="shared" si="17"/>
        <v>41904.869212962956</v>
      </c>
      <c r="U154" t="str">
        <f t="shared" si="18"/>
        <v>FALSE</v>
      </c>
      <c r="V154" s="18">
        <f t="shared" si="19"/>
        <v>2</v>
      </c>
      <c r="W154">
        <f t="shared" si="20"/>
        <v>3</v>
      </c>
    </row>
    <row r="155" spans="1:23" ht="100.8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s="13" t="b">
        <v>0</v>
      </c>
      <c r="L155">
        <v>10</v>
      </c>
      <c r="M155" t="b">
        <v>0</v>
      </c>
      <c r="N155" t="s">
        <v>8267</v>
      </c>
      <c r="O155" s="15">
        <f t="shared" si="14"/>
        <v>0.71799999999999997</v>
      </c>
      <c r="P155" s="15">
        <f t="shared" si="15"/>
        <v>35.9</v>
      </c>
      <c r="Q155" t="s">
        <v>8308</v>
      </c>
      <c r="R155" t="s">
        <v>8312</v>
      </c>
      <c r="S155" s="8">
        <f t="shared" si="16"/>
        <v>41933.377824074072</v>
      </c>
      <c r="T155" s="11">
        <f t="shared" si="17"/>
        <v>41975.419490740744</v>
      </c>
      <c r="U155" t="str">
        <f t="shared" si="18"/>
        <v>FALSE</v>
      </c>
      <c r="V155" s="18">
        <f t="shared" si="19"/>
        <v>2</v>
      </c>
      <c r="W155">
        <f t="shared" si="20"/>
        <v>3</v>
      </c>
    </row>
    <row r="156" spans="1:23" ht="7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s="13" t="b">
        <v>0</v>
      </c>
      <c r="L156">
        <v>3</v>
      </c>
      <c r="M156" t="b">
        <v>0</v>
      </c>
      <c r="N156" t="s">
        <v>8267</v>
      </c>
      <c r="O156" s="15">
        <f t="shared" si="14"/>
        <v>2.666666666666667</v>
      </c>
      <c r="P156" s="15">
        <f t="shared" si="15"/>
        <v>13.333333333333334</v>
      </c>
      <c r="Q156" t="s">
        <v>8308</v>
      </c>
      <c r="R156" t="s">
        <v>8312</v>
      </c>
      <c r="S156" s="8">
        <f t="shared" si="16"/>
        <v>42115.339062499996</v>
      </c>
      <c r="T156" s="11">
        <f t="shared" si="17"/>
        <v>42158.339062499996</v>
      </c>
      <c r="U156" t="str">
        <f t="shared" si="18"/>
        <v>FALSE</v>
      </c>
      <c r="V156" s="18">
        <f t="shared" si="19"/>
        <v>2</v>
      </c>
      <c r="W156">
        <f t="shared" si="20"/>
        <v>3</v>
      </c>
    </row>
    <row r="157" spans="1:23" ht="100.8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s="13" t="b">
        <v>0</v>
      </c>
      <c r="L157">
        <v>4</v>
      </c>
      <c r="M157" t="b">
        <v>0</v>
      </c>
      <c r="N157" t="s">
        <v>8267</v>
      </c>
      <c r="O157" s="15">
        <f t="shared" si="14"/>
        <v>6.0000000000000001E-3</v>
      </c>
      <c r="P157" s="15">
        <f t="shared" si="15"/>
        <v>20.25</v>
      </c>
      <c r="Q157" t="s">
        <v>8308</v>
      </c>
      <c r="R157" t="s">
        <v>8312</v>
      </c>
      <c r="S157" s="8">
        <f t="shared" si="16"/>
        <v>42168.351099537038</v>
      </c>
      <c r="T157" s="11">
        <f t="shared" si="17"/>
        <v>42208.351099537038</v>
      </c>
      <c r="U157" t="str">
        <f t="shared" si="18"/>
        <v>FALSE</v>
      </c>
      <c r="V157" s="18">
        <f t="shared" si="19"/>
        <v>2</v>
      </c>
      <c r="W157">
        <f t="shared" si="20"/>
        <v>3</v>
      </c>
    </row>
    <row r="158" spans="1:23" ht="115.2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s="13" t="b">
        <v>0</v>
      </c>
      <c r="L158">
        <v>15</v>
      </c>
      <c r="M158" t="b">
        <v>0</v>
      </c>
      <c r="N158" t="s">
        <v>8267</v>
      </c>
      <c r="O158" s="15">
        <f t="shared" si="14"/>
        <v>5.0999999999999996</v>
      </c>
      <c r="P158" s="15">
        <f t="shared" si="15"/>
        <v>119</v>
      </c>
      <c r="Q158" t="s">
        <v>8308</v>
      </c>
      <c r="R158" t="s">
        <v>8312</v>
      </c>
      <c r="S158" s="8">
        <f t="shared" si="16"/>
        <v>41793.916620370372</v>
      </c>
      <c r="T158" s="11">
        <f t="shared" si="17"/>
        <v>41853.916620370372</v>
      </c>
      <c r="U158" t="str">
        <f t="shared" si="18"/>
        <v>FALSE</v>
      </c>
      <c r="V158" s="18">
        <f t="shared" si="19"/>
        <v>2</v>
      </c>
      <c r="W158">
        <f t="shared" si="20"/>
        <v>3</v>
      </c>
    </row>
    <row r="159" spans="1:23" ht="100.8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s="13" t="b">
        <v>0</v>
      </c>
      <c r="L159">
        <v>2</v>
      </c>
      <c r="M159" t="b">
        <v>0</v>
      </c>
      <c r="N159" t="s">
        <v>8267</v>
      </c>
      <c r="O159" s="15">
        <f t="shared" si="14"/>
        <v>0.26711185308848079</v>
      </c>
      <c r="P159" s="15">
        <f t="shared" si="15"/>
        <v>4</v>
      </c>
      <c r="Q159" t="s">
        <v>8308</v>
      </c>
      <c r="R159" t="s">
        <v>8312</v>
      </c>
      <c r="S159" s="8">
        <f t="shared" si="16"/>
        <v>42396.703379629624</v>
      </c>
      <c r="T159" s="11">
        <f t="shared" si="17"/>
        <v>42426.703379629624</v>
      </c>
      <c r="U159" t="str">
        <f t="shared" si="18"/>
        <v>FALSE</v>
      </c>
      <c r="V159" s="18">
        <f t="shared" si="19"/>
        <v>2</v>
      </c>
      <c r="W159">
        <f t="shared" si="20"/>
        <v>3</v>
      </c>
    </row>
    <row r="160" spans="1:23" ht="100.8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s="13" t="b">
        <v>0</v>
      </c>
      <c r="L160">
        <v>0</v>
      </c>
      <c r="M160" t="b">
        <v>0</v>
      </c>
      <c r="N160" t="s">
        <v>8267</v>
      </c>
      <c r="O160" s="15">
        <f t="shared" si="14"/>
        <v>0</v>
      </c>
      <c r="P160" s="15">
        <f t="shared" si="15"/>
        <v>0</v>
      </c>
      <c r="Q160" t="s">
        <v>8308</v>
      </c>
      <c r="R160" t="s">
        <v>8312</v>
      </c>
      <c r="S160" s="8">
        <f t="shared" si="16"/>
        <v>41903.868379629625</v>
      </c>
      <c r="T160" s="11">
        <f t="shared" si="17"/>
        <v>41933.868379629625</v>
      </c>
      <c r="U160" t="str">
        <f t="shared" si="18"/>
        <v>FALSE</v>
      </c>
      <c r="V160" s="18">
        <f t="shared" si="19"/>
        <v>2</v>
      </c>
      <c r="W160">
        <f t="shared" si="20"/>
        <v>3</v>
      </c>
    </row>
    <row r="161" spans="1:23" ht="100.8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s="13" t="b">
        <v>0</v>
      </c>
      <c r="L161">
        <v>1</v>
      </c>
      <c r="M161" t="b">
        <v>0</v>
      </c>
      <c r="N161" t="s">
        <v>8267</v>
      </c>
      <c r="O161" s="15">
        <f t="shared" si="14"/>
        <v>2E-3</v>
      </c>
      <c r="P161" s="15">
        <f t="shared" si="15"/>
        <v>10</v>
      </c>
      <c r="Q161" t="s">
        <v>8308</v>
      </c>
      <c r="R161" t="s">
        <v>8312</v>
      </c>
      <c r="S161" s="8">
        <f t="shared" si="16"/>
        <v>42514.226215277777</v>
      </c>
      <c r="T161" s="11">
        <f t="shared" si="17"/>
        <v>42554.226215277777</v>
      </c>
      <c r="U161" t="str">
        <f t="shared" si="18"/>
        <v>FALSE</v>
      </c>
      <c r="V161" s="18">
        <f t="shared" si="19"/>
        <v>2</v>
      </c>
      <c r="W161">
        <f t="shared" si="20"/>
        <v>3</v>
      </c>
    </row>
    <row r="162" spans="1:23" ht="100.8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s="13" t="b">
        <v>0</v>
      </c>
      <c r="L162">
        <v>0</v>
      </c>
      <c r="M162" t="b">
        <v>0</v>
      </c>
      <c r="N162" t="s">
        <v>8268</v>
      </c>
      <c r="O162" s="15">
        <f t="shared" si="14"/>
        <v>0</v>
      </c>
      <c r="P162" s="15">
        <f t="shared" si="15"/>
        <v>0</v>
      </c>
      <c r="Q162" t="s">
        <v>8308</v>
      </c>
      <c r="R162" t="s">
        <v>8311</v>
      </c>
      <c r="S162" s="8">
        <f t="shared" si="16"/>
        <v>42171.704756944448</v>
      </c>
      <c r="T162" s="11">
        <f t="shared" si="17"/>
        <v>42231.70475694444</v>
      </c>
      <c r="U162" t="str">
        <f t="shared" si="18"/>
        <v>FALSE</v>
      </c>
      <c r="V162" s="18">
        <f t="shared" si="19"/>
        <v>2</v>
      </c>
      <c r="W162">
        <f t="shared" si="20"/>
        <v>2</v>
      </c>
    </row>
    <row r="163" spans="1:23" ht="100.8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s="13" t="b">
        <v>0</v>
      </c>
      <c r="L163">
        <v>1</v>
      </c>
      <c r="M163" t="b">
        <v>0</v>
      </c>
      <c r="N163" t="s">
        <v>8268</v>
      </c>
      <c r="O163" s="15">
        <f t="shared" si="14"/>
        <v>0.01</v>
      </c>
      <c r="P163" s="15">
        <f t="shared" si="15"/>
        <v>5</v>
      </c>
      <c r="Q163" t="s">
        <v>8308</v>
      </c>
      <c r="R163" t="s">
        <v>8311</v>
      </c>
      <c r="S163" s="8">
        <f t="shared" si="16"/>
        <v>41792.479108796295</v>
      </c>
      <c r="T163" s="11">
        <f t="shared" si="17"/>
        <v>41822.479108796295</v>
      </c>
      <c r="U163" t="str">
        <f t="shared" si="18"/>
        <v>FALSE</v>
      </c>
      <c r="V163" s="18">
        <f t="shared" si="19"/>
        <v>2</v>
      </c>
      <c r="W163">
        <f t="shared" si="20"/>
        <v>2</v>
      </c>
    </row>
    <row r="164" spans="1:23" ht="100.8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s="13" t="b">
        <v>0</v>
      </c>
      <c r="L164">
        <v>10</v>
      </c>
      <c r="M164" t="b">
        <v>0</v>
      </c>
      <c r="N164" t="s">
        <v>8268</v>
      </c>
      <c r="O164" s="15">
        <f t="shared" si="14"/>
        <v>15.535714285714286</v>
      </c>
      <c r="P164" s="15">
        <f t="shared" si="15"/>
        <v>43.5</v>
      </c>
      <c r="Q164" t="s">
        <v>8308</v>
      </c>
      <c r="R164" t="s">
        <v>8311</v>
      </c>
      <c r="S164" s="8">
        <f t="shared" si="16"/>
        <v>41834.91847222222</v>
      </c>
      <c r="T164" s="11">
        <f t="shared" si="17"/>
        <v>41867.779166666667</v>
      </c>
      <c r="U164" t="str">
        <f t="shared" si="18"/>
        <v>FALSE</v>
      </c>
      <c r="V164" s="18">
        <f t="shared" si="19"/>
        <v>2</v>
      </c>
      <c r="W164">
        <f t="shared" si="20"/>
        <v>2</v>
      </c>
    </row>
    <row r="165" spans="1:23" ht="115.2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s="13" t="b">
        <v>0</v>
      </c>
      <c r="L165">
        <v>0</v>
      </c>
      <c r="M165" t="b">
        <v>0</v>
      </c>
      <c r="N165" t="s">
        <v>8268</v>
      </c>
      <c r="O165" s="15">
        <f t="shared" si="14"/>
        <v>0</v>
      </c>
      <c r="P165" s="15">
        <f t="shared" si="15"/>
        <v>0</v>
      </c>
      <c r="Q165" t="s">
        <v>8308</v>
      </c>
      <c r="R165" t="s">
        <v>8311</v>
      </c>
      <c r="S165" s="8">
        <f t="shared" si="16"/>
        <v>42243.752939814811</v>
      </c>
      <c r="T165" s="11">
        <f t="shared" si="17"/>
        <v>42277.791666666664</v>
      </c>
      <c r="U165" t="str">
        <f t="shared" si="18"/>
        <v>FALSE</v>
      </c>
      <c r="V165" s="18">
        <f t="shared" si="19"/>
        <v>2</v>
      </c>
      <c r="W165">
        <f t="shared" si="20"/>
        <v>2</v>
      </c>
    </row>
    <row r="166" spans="1:23" ht="115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s="13" t="b">
        <v>0</v>
      </c>
      <c r="L166">
        <v>7</v>
      </c>
      <c r="M166" t="b">
        <v>0</v>
      </c>
      <c r="N166" t="s">
        <v>8268</v>
      </c>
      <c r="O166" s="15">
        <f t="shared" si="14"/>
        <v>0.53333333333333333</v>
      </c>
      <c r="P166" s="15">
        <f t="shared" si="15"/>
        <v>91.428571428571431</v>
      </c>
      <c r="Q166" t="s">
        <v>8308</v>
      </c>
      <c r="R166" t="s">
        <v>8311</v>
      </c>
      <c r="S166" s="8">
        <f t="shared" si="16"/>
        <v>41841.554409722223</v>
      </c>
      <c r="T166" s="11">
        <f t="shared" si="17"/>
        <v>41901.554409722223</v>
      </c>
      <c r="U166" t="str">
        <f t="shared" si="18"/>
        <v>FALSE</v>
      </c>
      <c r="V166" s="18">
        <f t="shared" si="19"/>
        <v>2</v>
      </c>
      <c r="W166">
        <f t="shared" si="20"/>
        <v>2</v>
      </c>
    </row>
    <row r="167" spans="1:23" ht="57.6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s="13" t="b">
        <v>0</v>
      </c>
      <c r="L167">
        <v>0</v>
      </c>
      <c r="M167" t="b">
        <v>0</v>
      </c>
      <c r="N167" t="s">
        <v>8268</v>
      </c>
      <c r="O167" s="15">
        <f t="shared" si="14"/>
        <v>0</v>
      </c>
      <c r="P167" s="15">
        <f t="shared" si="15"/>
        <v>0</v>
      </c>
      <c r="Q167" t="s">
        <v>8308</v>
      </c>
      <c r="R167" t="s">
        <v>8311</v>
      </c>
      <c r="S167" s="8">
        <f t="shared" si="16"/>
        <v>42351.450509259252</v>
      </c>
      <c r="T167" s="11">
        <f t="shared" si="17"/>
        <v>42381.450509259252</v>
      </c>
      <c r="U167" t="str">
        <f t="shared" si="18"/>
        <v>FALSE</v>
      </c>
      <c r="V167" s="18">
        <f t="shared" si="19"/>
        <v>2</v>
      </c>
      <c r="W167">
        <f t="shared" si="20"/>
        <v>2</v>
      </c>
    </row>
    <row r="168" spans="1:23" ht="86.4" hidden="1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s="13" t="b">
        <v>0</v>
      </c>
      <c r="L168">
        <v>1</v>
      </c>
      <c r="M168" t="b">
        <v>0</v>
      </c>
      <c r="N168" t="s">
        <v>8268</v>
      </c>
      <c r="O168" s="15">
        <f t="shared" si="14"/>
        <v>60</v>
      </c>
      <c r="P168" s="15">
        <f t="shared" si="15"/>
        <v>3000</v>
      </c>
      <c r="Q168" t="s">
        <v>8308</v>
      </c>
      <c r="R168" t="s">
        <v>8311</v>
      </c>
      <c r="S168" s="8">
        <f t="shared" si="16"/>
        <v>42720.867615740739</v>
      </c>
      <c r="T168" s="11">
        <f t="shared" si="17"/>
        <v>42750.867615740739</v>
      </c>
      <c r="U168" t="str">
        <f t="shared" si="18"/>
        <v>FALSE</v>
      </c>
      <c r="V168" s="18">
        <f t="shared" si="19"/>
        <v>2</v>
      </c>
      <c r="W168">
        <f t="shared" si="20"/>
        <v>2</v>
      </c>
    </row>
    <row r="169" spans="1:23" ht="100.8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s="13" t="b">
        <v>0</v>
      </c>
      <c r="L169">
        <v>2</v>
      </c>
      <c r="M169" t="b">
        <v>0</v>
      </c>
      <c r="N169" t="s">
        <v>8268</v>
      </c>
      <c r="O169" s="15">
        <f t="shared" si="14"/>
        <v>0.01</v>
      </c>
      <c r="P169" s="15">
        <f t="shared" si="15"/>
        <v>5.5</v>
      </c>
      <c r="Q169" t="s">
        <v>8308</v>
      </c>
      <c r="R169" t="s">
        <v>8311</v>
      </c>
      <c r="S169" s="8">
        <f t="shared" si="16"/>
        <v>42160.719155092585</v>
      </c>
      <c r="T169" s="11">
        <f t="shared" si="17"/>
        <v>42220.719155092585</v>
      </c>
      <c r="U169" t="str">
        <f t="shared" si="18"/>
        <v>FALSE</v>
      </c>
      <c r="V169" s="18">
        <f t="shared" si="19"/>
        <v>2</v>
      </c>
      <c r="W169">
        <f t="shared" si="20"/>
        <v>2</v>
      </c>
    </row>
    <row r="170" spans="1:23" ht="100.8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s="13" t="b">
        <v>0</v>
      </c>
      <c r="L170">
        <v>3</v>
      </c>
      <c r="M170" t="b">
        <v>0</v>
      </c>
      <c r="N170" t="s">
        <v>8268</v>
      </c>
      <c r="O170" s="15">
        <f t="shared" si="14"/>
        <v>4.0625</v>
      </c>
      <c r="P170" s="15">
        <f t="shared" si="15"/>
        <v>108.33333333333333</v>
      </c>
      <c r="Q170" t="s">
        <v>8308</v>
      </c>
      <c r="R170" t="s">
        <v>8311</v>
      </c>
      <c r="S170" s="8">
        <f t="shared" si="16"/>
        <v>42052.626967592594</v>
      </c>
      <c r="T170" s="11">
        <f t="shared" si="17"/>
        <v>42082.585300925923</v>
      </c>
      <c r="U170" t="str">
        <f t="shared" si="18"/>
        <v>FALSE</v>
      </c>
      <c r="V170" s="18">
        <f t="shared" si="19"/>
        <v>2</v>
      </c>
      <c r="W170">
        <f t="shared" si="20"/>
        <v>2</v>
      </c>
    </row>
    <row r="171" spans="1:23" ht="100.8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s="13" t="b">
        <v>0</v>
      </c>
      <c r="L171">
        <v>10</v>
      </c>
      <c r="M171" t="b">
        <v>0</v>
      </c>
      <c r="N171" t="s">
        <v>8268</v>
      </c>
      <c r="O171" s="15">
        <f t="shared" si="14"/>
        <v>22.400000000000002</v>
      </c>
      <c r="P171" s="15">
        <f t="shared" si="15"/>
        <v>56</v>
      </c>
      <c r="Q171" t="s">
        <v>8308</v>
      </c>
      <c r="R171" t="s">
        <v>8311</v>
      </c>
      <c r="S171" s="8">
        <f t="shared" si="16"/>
        <v>41900.296979166662</v>
      </c>
      <c r="T171" s="11">
        <f t="shared" si="17"/>
        <v>41930.296979166662</v>
      </c>
      <c r="U171" t="str">
        <f t="shared" si="18"/>
        <v>FALSE</v>
      </c>
      <c r="V171" s="18">
        <f t="shared" si="19"/>
        <v>2</v>
      </c>
      <c r="W171">
        <f t="shared" si="20"/>
        <v>2</v>
      </c>
    </row>
    <row r="172" spans="1:23" ht="115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s="13" t="b">
        <v>0</v>
      </c>
      <c r="L172">
        <v>10</v>
      </c>
      <c r="M172" t="b">
        <v>0</v>
      </c>
      <c r="N172" t="s">
        <v>8268</v>
      </c>
      <c r="O172" s="15">
        <f t="shared" si="14"/>
        <v>3.25</v>
      </c>
      <c r="P172" s="15">
        <f t="shared" si="15"/>
        <v>32.5</v>
      </c>
      <c r="Q172" t="s">
        <v>8308</v>
      </c>
      <c r="R172" t="s">
        <v>8311</v>
      </c>
      <c r="S172" s="8">
        <f t="shared" si="16"/>
        <v>42216.769479166665</v>
      </c>
      <c r="T172" s="11">
        <f t="shared" si="17"/>
        <v>42246.019444444442</v>
      </c>
      <c r="U172" t="str">
        <f t="shared" si="18"/>
        <v>FALSE</v>
      </c>
      <c r="V172" s="18">
        <f t="shared" si="19"/>
        <v>2</v>
      </c>
      <c r="W172">
        <f t="shared" si="20"/>
        <v>2</v>
      </c>
    </row>
    <row r="173" spans="1:23" ht="100.8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s="13" t="b">
        <v>0</v>
      </c>
      <c r="L173">
        <v>1</v>
      </c>
      <c r="M173" t="b">
        <v>0</v>
      </c>
      <c r="N173" t="s">
        <v>8268</v>
      </c>
      <c r="O173" s="15">
        <f t="shared" si="14"/>
        <v>2E-3</v>
      </c>
      <c r="P173" s="15">
        <f t="shared" si="15"/>
        <v>1</v>
      </c>
      <c r="Q173" t="s">
        <v>8308</v>
      </c>
      <c r="R173" t="s">
        <v>8311</v>
      </c>
      <c r="S173" s="8">
        <f t="shared" si="16"/>
        <v>42533.972384259258</v>
      </c>
      <c r="T173" s="11">
        <f t="shared" si="17"/>
        <v>42593.972384259258</v>
      </c>
      <c r="U173" t="str">
        <f t="shared" si="18"/>
        <v>FALSE</v>
      </c>
      <c r="V173" s="18">
        <f t="shared" si="19"/>
        <v>2</v>
      </c>
      <c r="W173">
        <f t="shared" si="20"/>
        <v>2</v>
      </c>
    </row>
    <row r="174" spans="1:23" ht="86.4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s="13" t="b">
        <v>0</v>
      </c>
      <c r="L174">
        <v>0</v>
      </c>
      <c r="M174" t="b">
        <v>0</v>
      </c>
      <c r="N174" t="s">
        <v>8268</v>
      </c>
      <c r="O174" s="15">
        <f t="shared" si="14"/>
        <v>0</v>
      </c>
      <c r="P174" s="15">
        <f t="shared" si="15"/>
        <v>0</v>
      </c>
      <c r="Q174" t="s">
        <v>8308</v>
      </c>
      <c r="R174" t="s">
        <v>8311</v>
      </c>
      <c r="S174" s="8">
        <f t="shared" si="16"/>
        <v>42047.186608796292</v>
      </c>
      <c r="T174" s="11">
        <f t="shared" si="17"/>
        <v>42082.144942129627</v>
      </c>
      <c r="U174" t="str">
        <f t="shared" si="18"/>
        <v>FALSE</v>
      </c>
      <c r="V174" s="18">
        <f t="shared" si="19"/>
        <v>2</v>
      </c>
      <c r="W174">
        <f t="shared" si="20"/>
        <v>2</v>
      </c>
    </row>
    <row r="175" spans="1:23" ht="100.8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s="13" t="b">
        <v>0</v>
      </c>
      <c r="L175">
        <v>0</v>
      </c>
      <c r="M175" t="b">
        <v>0</v>
      </c>
      <c r="N175" t="s">
        <v>8268</v>
      </c>
      <c r="O175" s="15">
        <f t="shared" si="14"/>
        <v>0</v>
      </c>
      <c r="P175" s="15">
        <f t="shared" si="15"/>
        <v>0</v>
      </c>
      <c r="Q175" t="s">
        <v>8308</v>
      </c>
      <c r="R175" t="s">
        <v>8311</v>
      </c>
      <c r="S175" s="8">
        <f t="shared" si="16"/>
        <v>42033.364675925921</v>
      </c>
      <c r="T175" s="11">
        <f t="shared" si="17"/>
        <v>42063.364675925921</v>
      </c>
      <c r="U175" t="str">
        <f t="shared" si="18"/>
        <v>FALSE</v>
      </c>
      <c r="V175" s="18">
        <f t="shared" si="19"/>
        <v>2</v>
      </c>
      <c r="W175">
        <f t="shared" si="20"/>
        <v>2</v>
      </c>
    </row>
    <row r="176" spans="1:23" ht="100.8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s="13" t="b">
        <v>0</v>
      </c>
      <c r="L176">
        <v>0</v>
      </c>
      <c r="M176" t="b">
        <v>0</v>
      </c>
      <c r="N176" t="s">
        <v>8268</v>
      </c>
      <c r="O176" s="15">
        <f t="shared" si="14"/>
        <v>0</v>
      </c>
      <c r="P176" s="15">
        <f t="shared" si="15"/>
        <v>0</v>
      </c>
      <c r="Q176" t="s">
        <v>8308</v>
      </c>
      <c r="R176" t="s">
        <v>8311</v>
      </c>
      <c r="S176" s="8">
        <f t="shared" si="16"/>
        <v>42072.55064814815</v>
      </c>
      <c r="T176" s="11">
        <f t="shared" si="17"/>
        <v>42132.55064814815</v>
      </c>
      <c r="U176" t="str">
        <f t="shared" si="18"/>
        <v>FALSE</v>
      </c>
      <c r="V176" s="18">
        <f t="shared" si="19"/>
        <v>2</v>
      </c>
      <c r="W176">
        <f t="shared" si="20"/>
        <v>2</v>
      </c>
    </row>
    <row r="177" spans="1:23" ht="100.8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s="13" t="b">
        <v>0</v>
      </c>
      <c r="L177">
        <v>26</v>
      </c>
      <c r="M177" t="b">
        <v>0</v>
      </c>
      <c r="N177" t="s">
        <v>8268</v>
      </c>
      <c r="O177" s="15">
        <f t="shared" si="14"/>
        <v>6.4850000000000003</v>
      </c>
      <c r="P177" s="15">
        <f t="shared" si="15"/>
        <v>49.884615384615387</v>
      </c>
      <c r="Q177" t="s">
        <v>8308</v>
      </c>
      <c r="R177" t="s">
        <v>8311</v>
      </c>
      <c r="S177" s="8">
        <f t="shared" si="16"/>
        <v>41855.569571759253</v>
      </c>
      <c r="T177" s="11">
        <f t="shared" si="17"/>
        <v>41880.569571759253</v>
      </c>
      <c r="U177" t="str">
        <f t="shared" si="18"/>
        <v>FALSE</v>
      </c>
      <c r="V177" s="18">
        <f t="shared" si="19"/>
        <v>2</v>
      </c>
      <c r="W177">
        <f t="shared" si="20"/>
        <v>2</v>
      </c>
    </row>
    <row r="178" spans="1:23" ht="100.8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s="13" t="b">
        <v>0</v>
      </c>
      <c r="L178">
        <v>0</v>
      </c>
      <c r="M178" t="b">
        <v>0</v>
      </c>
      <c r="N178" t="s">
        <v>8268</v>
      </c>
      <c r="O178" s="15">
        <f t="shared" si="14"/>
        <v>0</v>
      </c>
      <c r="P178" s="15">
        <f t="shared" si="15"/>
        <v>0</v>
      </c>
      <c r="Q178" t="s">
        <v>8308</v>
      </c>
      <c r="R178" t="s">
        <v>8311</v>
      </c>
      <c r="S178" s="8">
        <f t="shared" si="16"/>
        <v>42191.615729166668</v>
      </c>
      <c r="T178" s="11">
        <f t="shared" si="17"/>
        <v>42221.615729166668</v>
      </c>
      <c r="U178" t="str">
        <f t="shared" si="18"/>
        <v>FALSE</v>
      </c>
      <c r="V178" s="18">
        <f t="shared" si="19"/>
        <v>2</v>
      </c>
      <c r="W178">
        <f t="shared" si="20"/>
        <v>2</v>
      </c>
    </row>
    <row r="179" spans="1:23" ht="57.6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s="13" t="b">
        <v>0</v>
      </c>
      <c r="L179">
        <v>7</v>
      </c>
      <c r="M179" t="b">
        <v>0</v>
      </c>
      <c r="N179" t="s">
        <v>8268</v>
      </c>
      <c r="O179" s="15">
        <f t="shared" si="14"/>
        <v>40</v>
      </c>
      <c r="P179" s="15">
        <f t="shared" si="15"/>
        <v>25.714285714285715</v>
      </c>
      <c r="Q179" t="s">
        <v>8308</v>
      </c>
      <c r="R179" t="s">
        <v>8311</v>
      </c>
      <c r="S179" s="8">
        <f t="shared" si="16"/>
        <v>42069.839421296296</v>
      </c>
      <c r="T179" s="11">
        <f t="shared" si="17"/>
        <v>42086.797754629624</v>
      </c>
      <c r="U179" t="str">
        <f t="shared" si="18"/>
        <v>FALSE</v>
      </c>
      <c r="V179" s="18">
        <f t="shared" si="19"/>
        <v>2</v>
      </c>
      <c r="W179">
        <f t="shared" si="20"/>
        <v>2</v>
      </c>
    </row>
    <row r="180" spans="1:23" ht="72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s="13" t="b">
        <v>0</v>
      </c>
      <c r="L180">
        <v>0</v>
      </c>
      <c r="M180" t="b">
        <v>0</v>
      </c>
      <c r="N180" t="s">
        <v>8268</v>
      </c>
      <c r="O180" s="15">
        <f t="shared" si="14"/>
        <v>0</v>
      </c>
      <c r="P180" s="15">
        <f t="shared" si="15"/>
        <v>0</v>
      </c>
      <c r="Q180" t="s">
        <v>8308</v>
      </c>
      <c r="R180" t="s">
        <v>8311</v>
      </c>
      <c r="S180" s="8">
        <f t="shared" si="16"/>
        <v>42304.747048611105</v>
      </c>
      <c r="T180" s="11">
        <f t="shared" si="17"/>
        <v>42334.788715277777</v>
      </c>
      <c r="U180" t="str">
        <f t="shared" si="18"/>
        <v>FALSE</v>
      </c>
      <c r="V180" s="18">
        <f t="shared" si="19"/>
        <v>2</v>
      </c>
      <c r="W180">
        <f t="shared" si="20"/>
        <v>2</v>
      </c>
    </row>
    <row r="181" spans="1:23" ht="57.6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s="13" t="b">
        <v>0</v>
      </c>
      <c r="L181">
        <v>2</v>
      </c>
      <c r="M181" t="b">
        <v>0</v>
      </c>
      <c r="N181" t="s">
        <v>8268</v>
      </c>
      <c r="O181" s="15">
        <f t="shared" si="14"/>
        <v>20</v>
      </c>
      <c r="P181" s="15">
        <f t="shared" si="15"/>
        <v>100</v>
      </c>
      <c r="Q181" t="s">
        <v>8308</v>
      </c>
      <c r="R181" t="s">
        <v>8311</v>
      </c>
      <c r="S181" s="8">
        <f t="shared" si="16"/>
        <v>42402.872164351851</v>
      </c>
      <c r="T181" s="11">
        <f t="shared" si="17"/>
        <v>42432.872164351851</v>
      </c>
      <c r="U181" t="str">
        <f t="shared" si="18"/>
        <v>FALSE</v>
      </c>
      <c r="V181" s="18">
        <f t="shared" si="19"/>
        <v>2</v>
      </c>
      <c r="W181">
        <f t="shared" si="20"/>
        <v>2</v>
      </c>
    </row>
    <row r="182" spans="1:23" ht="100.8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s="13" t="b">
        <v>0</v>
      </c>
      <c r="L182">
        <v>13</v>
      </c>
      <c r="M182" t="b">
        <v>0</v>
      </c>
      <c r="N182" t="s">
        <v>8268</v>
      </c>
      <c r="O182" s="15">
        <f t="shared" si="14"/>
        <v>33.416666666666664</v>
      </c>
      <c r="P182" s="15">
        <f t="shared" si="15"/>
        <v>30.846153846153847</v>
      </c>
      <c r="Q182" t="s">
        <v>8308</v>
      </c>
      <c r="R182" t="s">
        <v>8311</v>
      </c>
      <c r="S182" s="8">
        <f t="shared" si="16"/>
        <v>42067.782905092587</v>
      </c>
      <c r="T182" s="11">
        <f t="shared" si="17"/>
        <v>42107.583333333336</v>
      </c>
      <c r="U182" t="str">
        <f t="shared" si="18"/>
        <v>FALSE</v>
      </c>
      <c r="V182" s="18">
        <f t="shared" si="19"/>
        <v>2</v>
      </c>
      <c r="W182">
        <f t="shared" si="20"/>
        <v>2</v>
      </c>
    </row>
    <row r="183" spans="1:23" ht="100.8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s="13" t="b">
        <v>0</v>
      </c>
      <c r="L183">
        <v>4</v>
      </c>
      <c r="M183" t="b">
        <v>0</v>
      </c>
      <c r="N183" t="s">
        <v>8268</v>
      </c>
      <c r="O183" s="15">
        <f t="shared" si="14"/>
        <v>21.092608822670172</v>
      </c>
      <c r="P183" s="15">
        <f t="shared" si="15"/>
        <v>180.5</v>
      </c>
      <c r="Q183" t="s">
        <v>8308</v>
      </c>
      <c r="R183" t="s">
        <v>8311</v>
      </c>
      <c r="S183" s="8">
        <f t="shared" si="16"/>
        <v>42147.533506944441</v>
      </c>
      <c r="T183" s="11">
        <f t="shared" si="17"/>
        <v>42177.533506944441</v>
      </c>
      <c r="U183" t="str">
        <f t="shared" si="18"/>
        <v>FALSE</v>
      </c>
      <c r="V183" s="18">
        <f t="shared" si="19"/>
        <v>2</v>
      </c>
      <c r="W183">
        <f t="shared" si="20"/>
        <v>2</v>
      </c>
    </row>
    <row r="184" spans="1:23" ht="100.8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s="13" t="b">
        <v>0</v>
      </c>
      <c r="L184">
        <v>0</v>
      </c>
      <c r="M184" t="b">
        <v>0</v>
      </c>
      <c r="N184" t="s">
        <v>8268</v>
      </c>
      <c r="O184" s="15">
        <f t="shared" si="14"/>
        <v>0</v>
      </c>
      <c r="P184" s="15">
        <f t="shared" si="15"/>
        <v>0</v>
      </c>
      <c r="Q184" t="s">
        <v>8308</v>
      </c>
      <c r="R184" t="s">
        <v>8311</v>
      </c>
      <c r="S184" s="8">
        <f t="shared" si="16"/>
        <v>42711.803611111107</v>
      </c>
      <c r="T184" s="11">
        <f t="shared" si="17"/>
        <v>42741.803611111107</v>
      </c>
      <c r="U184" t="str">
        <f t="shared" si="18"/>
        <v>FALSE</v>
      </c>
      <c r="V184" s="18">
        <f t="shared" si="19"/>
        <v>2</v>
      </c>
      <c r="W184">
        <f t="shared" si="20"/>
        <v>2</v>
      </c>
    </row>
    <row r="185" spans="1:23" ht="28.8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s="13" t="b">
        <v>0</v>
      </c>
      <c r="L185">
        <v>12</v>
      </c>
      <c r="M185" t="b">
        <v>0</v>
      </c>
      <c r="N185" t="s">
        <v>8268</v>
      </c>
      <c r="O185" s="15">
        <f t="shared" si="14"/>
        <v>35.856000000000002</v>
      </c>
      <c r="P185" s="15">
        <f t="shared" si="15"/>
        <v>373.5</v>
      </c>
      <c r="Q185" t="s">
        <v>8308</v>
      </c>
      <c r="R185" t="s">
        <v>8311</v>
      </c>
      <c r="S185" s="8">
        <f t="shared" si="16"/>
        <v>41939.601967592593</v>
      </c>
      <c r="T185" s="11">
        <f t="shared" si="17"/>
        <v>41969.643634259257</v>
      </c>
      <c r="U185" t="str">
        <f t="shared" si="18"/>
        <v>FALSE</v>
      </c>
      <c r="V185" s="18">
        <f t="shared" si="19"/>
        <v>2</v>
      </c>
      <c r="W185">
        <f t="shared" si="20"/>
        <v>2</v>
      </c>
    </row>
    <row r="186" spans="1:23" ht="115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s="13" t="b">
        <v>0</v>
      </c>
      <c r="L186">
        <v>2</v>
      </c>
      <c r="M186" t="b">
        <v>0</v>
      </c>
      <c r="N186" t="s">
        <v>8268</v>
      </c>
      <c r="O186" s="15">
        <f t="shared" si="14"/>
        <v>3.4000000000000004</v>
      </c>
      <c r="P186" s="15">
        <f t="shared" si="15"/>
        <v>25.5</v>
      </c>
      <c r="Q186" t="s">
        <v>8308</v>
      </c>
      <c r="R186" t="s">
        <v>8311</v>
      </c>
      <c r="S186" s="8">
        <f t="shared" si="16"/>
        <v>41825.58289351852</v>
      </c>
      <c r="T186" s="11">
        <f t="shared" si="17"/>
        <v>41882.957638888889</v>
      </c>
      <c r="U186" t="str">
        <f t="shared" si="18"/>
        <v>FALSE</v>
      </c>
      <c r="V186" s="18">
        <f t="shared" si="19"/>
        <v>2</v>
      </c>
      <c r="W186">
        <f t="shared" si="20"/>
        <v>2</v>
      </c>
    </row>
    <row r="187" spans="1:23" ht="28.8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s="13" t="b">
        <v>0</v>
      </c>
      <c r="L187">
        <v>10</v>
      </c>
      <c r="M187" t="b">
        <v>0</v>
      </c>
      <c r="N187" t="s">
        <v>8268</v>
      </c>
      <c r="O187" s="15">
        <f t="shared" si="14"/>
        <v>5.5</v>
      </c>
      <c r="P187" s="15">
        <f t="shared" si="15"/>
        <v>220</v>
      </c>
      <c r="Q187" t="s">
        <v>8308</v>
      </c>
      <c r="R187" t="s">
        <v>8311</v>
      </c>
      <c r="S187" s="8">
        <f t="shared" si="16"/>
        <v>42570.702997685185</v>
      </c>
      <c r="T187" s="11">
        <f t="shared" si="17"/>
        <v>42600.702997685185</v>
      </c>
      <c r="U187" t="str">
        <f t="shared" si="18"/>
        <v>FALSE</v>
      </c>
      <c r="V187" s="18">
        <f t="shared" si="19"/>
        <v>2</v>
      </c>
      <c r="W187">
        <f t="shared" si="20"/>
        <v>2</v>
      </c>
    </row>
    <row r="188" spans="1:23" ht="115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s="13" t="b">
        <v>0</v>
      </c>
      <c r="L188">
        <v>0</v>
      </c>
      <c r="M188" t="b">
        <v>0</v>
      </c>
      <c r="N188" t="s">
        <v>8268</v>
      </c>
      <c r="O188" s="15">
        <f t="shared" si="14"/>
        <v>0</v>
      </c>
      <c r="P188" s="15">
        <f t="shared" si="15"/>
        <v>0</v>
      </c>
      <c r="Q188" t="s">
        <v>8308</v>
      </c>
      <c r="R188" t="s">
        <v>8311</v>
      </c>
      <c r="S188" s="8">
        <f t="shared" si="16"/>
        <v>42767.604560185187</v>
      </c>
      <c r="T188" s="11">
        <f t="shared" si="17"/>
        <v>42797.624999999993</v>
      </c>
      <c r="U188" t="str">
        <f t="shared" si="18"/>
        <v>FALSE</v>
      </c>
      <c r="V188" s="18">
        <f t="shared" si="19"/>
        <v>2</v>
      </c>
      <c r="W188">
        <f t="shared" si="20"/>
        <v>2</v>
      </c>
    </row>
    <row r="189" spans="1:23" ht="86.4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s="13" t="b">
        <v>0</v>
      </c>
      <c r="L189">
        <v>5</v>
      </c>
      <c r="M189" t="b">
        <v>0</v>
      </c>
      <c r="N189" t="s">
        <v>8268</v>
      </c>
      <c r="O189" s="15">
        <f t="shared" si="14"/>
        <v>16</v>
      </c>
      <c r="P189" s="15">
        <f t="shared" si="15"/>
        <v>160</v>
      </c>
      <c r="Q189" t="s">
        <v>8308</v>
      </c>
      <c r="R189" t="s">
        <v>8311</v>
      </c>
      <c r="S189" s="8">
        <f t="shared" si="16"/>
        <v>42182.02612268518</v>
      </c>
      <c r="T189" s="11">
        <f t="shared" si="17"/>
        <v>42206.082638888889</v>
      </c>
      <c r="U189" t="str">
        <f t="shared" si="18"/>
        <v>FALSE</v>
      </c>
      <c r="V189" s="18">
        <f t="shared" si="19"/>
        <v>2</v>
      </c>
      <c r="W189">
        <f t="shared" si="20"/>
        <v>2</v>
      </c>
    </row>
    <row r="190" spans="1:23" ht="115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s="13" t="b">
        <v>0</v>
      </c>
      <c r="L190">
        <v>0</v>
      </c>
      <c r="M190" t="b">
        <v>0</v>
      </c>
      <c r="N190" t="s">
        <v>8268</v>
      </c>
      <c r="O190" s="15">
        <f t="shared" si="14"/>
        <v>0</v>
      </c>
      <c r="P190" s="15">
        <f t="shared" si="15"/>
        <v>0</v>
      </c>
      <c r="Q190" t="s">
        <v>8308</v>
      </c>
      <c r="R190" t="s">
        <v>8311</v>
      </c>
      <c r="S190" s="8">
        <f t="shared" si="16"/>
        <v>41856.974710648145</v>
      </c>
      <c r="T190" s="11">
        <f t="shared" si="17"/>
        <v>41886.974710648145</v>
      </c>
      <c r="U190" t="str">
        <f t="shared" si="18"/>
        <v>FALSE</v>
      </c>
      <c r="V190" s="18">
        <f t="shared" si="19"/>
        <v>2</v>
      </c>
      <c r="W190">
        <f t="shared" si="20"/>
        <v>2</v>
      </c>
    </row>
    <row r="191" spans="1:23" ht="100.8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s="13" t="b">
        <v>0</v>
      </c>
      <c r="L191">
        <v>5</v>
      </c>
      <c r="M191" t="b">
        <v>0</v>
      </c>
      <c r="N191" t="s">
        <v>8268</v>
      </c>
      <c r="O191" s="15">
        <f t="shared" si="14"/>
        <v>6.8999999999999992E-2</v>
      </c>
      <c r="P191" s="15">
        <f t="shared" si="15"/>
        <v>69</v>
      </c>
      <c r="Q191" t="s">
        <v>8308</v>
      </c>
      <c r="R191" t="s">
        <v>8311</v>
      </c>
      <c r="S191" s="8">
        <f t="shared" si="16"/>
        <v>42556.482372685183</v>
      </c>
      <c r="T191" s="11">
        <f t="shared" si="17"/>
        <v>42616.482372685183</v>
      </c>
      <c r="U191" t="str">
        <f t="shared" si="18"/>
        <v>FALSE</v>
      </c>
      <c r="V191" s="18">
        <f t="shared" si="19"/>
        <v>2</v>
      </c>
      <c r="W191">
        <f t="shared" si="20"/>
        <v>2</v>
      </c>
    </row>
    <row r="192" spans="1:23" ht="28.8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s="13" t="b">
        <v>0</v>
      </c>
      <c r="L192">
        <v>1</v>
      </c>
      <c r="M192" t="b">
        <v>0</v>
      </c>
      <c r="N192" t="s">
        <v>8268</v>
      </c>
      <c r="O192" s="15">
        <f t="shared" si="14"/>
        <v>0.41666666666666669</v>
      </c>
      <c r="P192" s="15">
        <f t="shared" si="15"/>
        <v>50</v>
      </c>
      <c r="Q192" t="s">
        <v>8308</v>
      </c>
      <c r="R192" t="s">
        <v>8311</v>
      </c>
      <c r="S192" s="8">
        <f t="shared" si="16"/>
        <v>42527.442662037036</v>
      </c>
      <c r="T192" s="11">
        <f t="shared" si="17"/>
        <v>42537.442662037036</v>
      </c>
      <c r="U192" t="str">
        <f t="shared" si="18"/>
        <v>FALSE</v>
      </c>
      <c r="V192" s="18">
        <f t="shared" si="19"/>
        <v>2</v>
      </c>
      <c r="W192">
        <f t="shared" si="20"/>
        <v>2</v>
      </c>
    </row>
    <row r="193" spans="1:23" ht="100.8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s="13" t="b">
        <v>0</v>
      </c>
      <c r="L193">
        <v>3</v>
      </c>
      <c r="M193" t="b">
        <v>0</v>
      </c>
      <c r="N193" t="s">
        <v>8268</v>
      </c>
      <c r="O193" s="15">
        <f t="shared" si="14"/>
        <v>5</v>
      </c>
      <c r="P193" s="15">
        <f t="shared" si="15"/>
        <v>83.333333333333329</v>
      </c>
      <c r="Q193" t="s">
        <v>8308</v>
      </c>
      <c r="R193" t="s">
        <v>8311</v>
      </c>
      <c r="S193" s="8">
        <f t="shared" si="16"/>
        <v>42239.233078703699</v>
      </c>
      <c r="T193" s="11">
        <f t="shared" si="17"/>
        <v>42279.233078703699</v>
      </c>
      <c r="U193" t="str">
        <f t="shared" si="18"/>
        <v>FALSE</v>
      </c>
      <c r="V193" s="18">
        <f t="shared" si="19"/>
        <v>2</v>
      </c>
      <c r="W193">
        <f t="shared" si="20"/>
        <v>2</v>
      </c>
    </row>
    <row r="194" spans="1:23" ht="115.2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s="13" t="b">
        <v>0</v>
      </c>
      <c r="L194">
        <v>3</v>
      </c>
      <c r="M194" t="b">
        <v>0</v>
      </c>
      <c r="N194" t="s">
        <v>8268</v>
      </c>
      <c r="O194" s="15">
        <f t="shared" si="14"/>
        <v>1.6999999999999999E-3</v>
      </c>
      <c r="P194" s="15">
        <f t="shared" si="15"/>
        <v>5.666666666666667</v>
      </c>
      <c r="Q194" t="s">
        <v>8308</v>
      </c>
      <c r="R194" t="s">
        <v>8311</v>
      </c>
      <c r="S194" s="8">
        <f t="shared" si="16"/>
        <v>41899.583703703705</v>
      </c>
      <c r="T194" s="11">
        <f t="shared" si="17"/>
        <v>41929.583703703705</v>
      </c>
      <c r="U194" t="str">
        <f t="shared" si="18"/>
        <v>FALSE</v>
      </c>
      <c r="V194" s="18">
        <f t="shared" si="19"/>
        <v>2</v>
      </c>
      <c r="W194">
        <f t="shared" si="20"/>
        <v>2</v>
      </c>
    </row>
    <row r="195" spans="1:23" ht="115.2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s="13" t="b">
        <v>0</v>
      </c>
      <c r="L195">
        <v>0</v>
      </c>
      <c r="M195" t="b">
        <v>0</v>
      </c>
      <c r="N195" t="s">
        <v>8268</v>
      </c>
      <c r="O195" s="15">
        <f t="shared" ref="O195:O258" si="21">(E195/D195)*100</f>
        <v>0</v>
      </c>
      <c r="P195" s="15">
        <f t="shared" ref="P195:P258" si="22">IFERROR(E195/L195,0)</f>
        <v>0</v>
      </c>
      <c r="Q195" t="s">
        <v>8308</v>
      </c>
      <c r="R195" t="s">
        <v>8311</v>
      </c>
      <c r="S195" s="8">
        <f t="shared" ref="S195:S258" si="23">(((J195/60)/60)/24)+DATE(1970,1,1)+(-5/24)</f>
        <v>41911.726458333331</v>
      </c>
      <c r="T195" s="11">
        <f t="shared" ref="T195:T258" si="24">(I195/86400)+25569+(-5/24)</f>
        <v>41971.768124999995</v>
      </c>
      <c r="U195" t="str">
        <f t="shared" ref="U195:U258" si="25">TRIM(K195)</f>
        <v>FALSE</v>
      </c>
      <c r="V195" s="18">
        <f t="shared" ref="V195:V258" si="26">IF(U195="TRUE", 1, 2)</f>
        <v>2</v>
      </c>
      <c r="W195">
        <f t="shared" ref="W195:W258" si="27">IF(F195="successful", 1,  IF(F195= "failed", 2, IF(F195="canceled", 3, 4)))</f>
        <v>2</v>
      </c>
    </row>
    <row r="196" spans="1:23" ht="100.8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s="13" t="b">
        <v>0</v>
      </c>
      <c r="L196">
        <v>3</v>
      </c>
      <c r="M196" t="b">
        <v>0</v>
      </c>
      <c r="N196" t="s">
        <v>8268</v>
      </c>
      <c r="O196" s="15">
        <f t="shared" si="21"/>
        <v>0.12</v>
      </c>
      <c r="P196" s="15">
        <f t="shared" si="22"/>
        <v>1</v>
      </c>
      <c r="Q196" t="s">
        <v>8308</v>
      </c>
      <c r="R196" t="s">
        <v>8311</v>
      </c>
      <c r="S196" s="8">
        <f t="shared" si="23"/>
        <v>42375.788553240738</v>
      </c>
      <c r="T196" s="11">
        <f t="shared" si="24"/>
        <v>42435.788553240738</v>
      </c>
      <c r="U196" t="str">
        <f t="shared" si="25"/>
        <v>FALSE</v>
      </c>
      <c r="V196" s="18">
        <f t="shared" si="26"/>
        <v>2</v>
      </c>
      <c r="W196">
        <f t="shared" si="27"/>
        <v>2</v>
      </c>
    </row>
    <row r="197" spans="1:23" ht="100.8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s="13" t="b">
        <v>0</v>
      </c>
      <c r="L197">
        <v>0</v>
      </c>
      <c r="M197" t="b">
        <v>0</v>
      </c>
      <c r="N197" t="s">
        <v>8268</v>
      </c>
      <c r="O197" s="15">
        <f t="shared" si="21"/>
        <v>0</v>
      </c>
      <c r="P197" s="15">
        <f t="shared" si="22"/>
        <v>0</v>
      </c>
      <c r="Q197" t="s">
        <v>8308</v>
      </c>
      <c r="R197" t="s">
        <v>8311</v>
      </c>
      <c r="S197" s="8">
        <f t="shared" si="23"/>
        <v>42135.462175925924</v>
      </c>
      <c r="T197" s="11">
        <f t="shared" si="24"/>
        <v>42195.462175925924</v>
      </c>
      <c r="U197" t="str">
        <f t="shared" si="25"/>
        <v>FALSE</v>
      </c>
      <c r="V197" s="18">
        <f t="shared" si="26"/>
        <v>2</v>
      </c>
      <c r="W197">
        <f t="shared" si="27"/>
        <v>2</v>
      </c>
    </row>
    <row r="198" spans="1:23" ht="100.8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s="13" t="b">
        <v>0</v>
      </c>
      <c r="L198">
        <v>19</v>
      </c>
      <c r="M198" t="b">
        <v>0</v>
      </c>
      <c r="N198" t="s">
        <v>8268</v>
      </c>
      <c r="O198" s="15">
        <f t="shared" si="21"/>
        <v>41.857142857142861</v>
      </c>
      <c r="P198" s="15">
        <f t="shared" si="22"/>
        <v>77.10526315789474</v>
      </c>
      <c r="Q198" t="s">
        <v>8308</v>
      </c>
      <c r="R198" t="s">
        <v>8311</v>
      </c>
      <c r="S198" s="8">
        <f t="shared" si="23"/>
        <v>42259.334467592591</v>
      </c>
      <c r="T198" s="11">
        <f t="shared" si="24"/>
        <v>42287.666666666664</v>
      </c>
      <c r="U198" t="str">
        <f t="shared" si="25"/>
        <v>FALSE</v>
      </c>
      <c r="V198" s="18">
        <f t="shared" si="26"/>
        <v>2</v>
      </c>
      <c r="W198">
        <f t="shared" si="27"/>
        <v>2</v>
      </c>
    </row>
    <row r="199" spans="1:23" ht="115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s="13" t="b">
        <v>0</v>
      </c>
      <c r="L199">
        <v>8</v>
      </c>
      <c r="M199" t="b">
        <v>0</v>
      </c>
      <c r="N199" t="s">
        <v>8268</v>
      </c>
      <c r="O199" s="15">
        <f t="shared" si="21"/>
        <v>10.48</v>
      </c>
      <c r="P199" s="15">
        <f t="shared" si="22"/>
        <v>32.75</v>
      </c>
      <c r="Q199" t="s">
        <v>8308</v>
      </c>
      <c r="R199" t="s">
        <v>8311</v>
      </c>
      <c r="S199" s="8">
        <f t="shared" si="23"/>
        <v>42741.640046296299</v>
      </c>
      <c r="T199" s="11">
        <f t="shared" si="24"/>
        <v>42783.666666666664</v>
      </c>
      <c r="U199" t="str">
        <f t="shared" si="25"/>
        <v>FALSE</v>
      </c>
      <c r="V199" s="18">
        <f t="shared" si="26"/>
        <v>2</v>
      </c>
      <c r="W199">
        <f t="shared" si="27"/>
        <v>2</v>
      </c>
    </row>
    <row r="200" spans="1:23" ht="100.8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s="13" t="b">
        <v>0</v>
      </c>
      <c r="L200">
        <v>6</v>
      </c>
      <c r="M200" t="b">
        <v>0</v>
      </c>
      <c r="N200" t="s">
        <v>8268</v>
      </c>
      <c r="O200" s="15">
        <f t="shared" si="21"/>
        <v>1.1159999999999999</v>
      </c>
      <c r="P200" s="15">
        <f t="shared" si="22"/>
        <v>46.5</v>
      </c>
      <c r="Q200" t="s">
        <v>8308</v>
      </c>
      <c r="R200" t="s">
        <v>8311</v>
      </c>
      <c r="S200" s="8">
        <f t="shared" si="23"/>
        <v>41887.175023148149</v>
      </c>
      <c r="T200" s="11">
        <f t="shared" si="24"/>
        <v>41917.175023148149</v>
      </c>
      <c r="U200" t="str">
        <f t="shared" si="25"/>
        <v>FALSE</v>
      </c>
      <c r="V200" s="18">
        <f t="shared" si="26"/>
        <v>2</v>
      </c>
      <c r="W200">
        <f t="shared" si="27"/>
        <v>2</v>
      </c>
    </row>
    <row r="201" spans="1:23" ht="100.8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s="13" t="b">
        <v>0</v>
      </c>
      <c r="L201">
        <v>0</v>
      </c>
      <c r="M201" t="b">
        <v>0</v>
      </c>
      <c r="N201" t="s">
        <v>8268</v>
      </c>
      <c r="O201" s="15">
        <f t="shared" si="21"/>
        <v>0</v>
      </c>
      <c r="P201" s="15">
        <f t="shared" si="22"/>
        <v>0</v>
      </c>
      <c r="Q201" t="s">
        <v>8308</v>
      </c>
      <c r="R201" t="s">
        <v>8311</v>
      </c>
      <c r="S201" s="8">
        <f t="shared" si="23"/>
        <v>42583.915532407402</v>
      </c>
      <c r="T201" s="11">
        <f t="shared" si="24"/>
        <v>42613.915532407402</v>
      </c>
      <c r="U201" t="str">
        <f t="shared" si="25"/>
        <v>FALSE</v>
      </c>
      <c r="V201" s="18">
        <f t="shared" si="26"/>
        <v>2</v>
      </c>
      <c r="W201">
        <f t="shared" si="27"/>
        <v>2</v>
      </c>
    </row>
    <row r="202" spans="1:23" ht="72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s="13" t="b">
        <v>0</v>
      </c>
      <c r="L202">
        <v>18</v>
      </c>
      <c r="M202" t="b">
        <v>0</v>
      </c>
      <c r="N202" t="s">
        <v>8268</v>
      </c>
      <c r="O202" s="15">
        <f t="shared" si="21"/>
        <v>26.192500000000003</v>
      </c>
      <c r="P202" s="15">
        <f t="shared" si="22"/>
        <v>87.308333333333337</v>
      </c>
      <c r="Q202" t="s">
        <v>8308</v>
      </c>
      <c r="R202" t="s">
        <v>8311</v>
      </c>
      <c r="S202" s="8">
        <f t="shared" si="23"/>
        <v>41866.875034722223</v>
      </c>
      <c r="T202" s="11">
        <f t="shared" si="24"/>
        <v>41896.875034722216</v>
      </c>
      <c r="U202" t="str">
        <f t="shared" si="25"/>
        <v>FALSE</v>
      </c>
      <c r="V202" s="18">
        <f t="shared" si="26"/>
        <v>2</v>
      </c>
      <c r="W202">
        <f t="shared" si="27"/>
        <v>2</v>
      </c>
    </row>
    <row r="203" spans="1:23" ht="100.8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s="13" t="b">
        <v>0</v>
      </c>
      <c r="L203">
        <v>7</v>
      </c>
      <c r="M203" t="b">
        <v>0</v>
      </c>
      <c r="N203" t="s">
        <v>8268</v>
      </c>
      <c r="O203" s="15">
        <f t="shared" si="21"/>
        <v>58.461538461538467</v>
      </c>
      <c r="P203" s="15">
        <f t="shared" si="22"/>
        <v>54.285714285714285</v>
      </c>
      <c r="Q203" t="s">
        <v>8308</v>
      </c>
      <c r="R203" t="s">
        <v>8311</v>
      </c>
      <c r="S203" s="8">
        <f t="shared" si="23"/>
        <v>42023.610289351847</v>
      </c>
      <c r="T203" s="11">
        <f t="shared" si="24"/>
        <v>42043.610289351847</v>
      </c>
      <c r="U203" t="str">
        <f t="shared" si="25"/>
        <v>FALSE</v>
      </c>
      <c r="V203" s="18">
        <f t="shared" si="26"/>
        <v>2</v>
      </c>
      <c r="W203">
        <f t="shared" si="27"/>
        <v>2</v>
      </c>
    </row>
    <row r="204" spans="1:23" ht="43.2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s="13" t="b">
        <v>0</v>
      </c>
      <c r="L204">
        <v>0</v>
      </c>
      <c r="M204" t="b">
        <v>0</v>
      </c>
      <c r="N204" t="s">
        <v>8268</v>
      </c>
      <c r="O204" s="15">
        <f t="shared" si="21"/>
        <v>0</v>
      </c>
      <c r="P204" s="15">
        <f t="shared" si="22"/>
        <v>0</v>
      </c>
      <c r="Q204" t="s">
        <v>8308</v>
      </c>
      <c r="R204" t="s">
        <v>8311</v>
      </c>
      <c r="S204" s="8">
        <f t="shared" si="23"/>
        <v>42255.719490740739</v>
      </c>
      <c r="T204" s="11">
        <f t="shared" si="24"/>
        <v>42285.665972222218</v>
      </c>
      <c r="U204" t="str">
        <f t="shared" si="25"/>
        <v>FALSE</v>
      </c>
      <c r="V204" s="18">
        <f t="shared" si="26"/>
        <v>2</v>
      </c>
      <c r="W204">
        <f t="shared" si="27"/>
        <v>2</v>
      </c>
    </row>
    <row r="205" spans="1:23" ht="100.8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s="13" t="b">
        <v>0</v>
      </c>
      <c r="L205">
        <v>8</v>
      </c>
      <c r="M205" t="b">
        <v>0</v>
      </c>
      <c r="N205" t="s">
        <v>8268</v>
      </c>
      <c r="O205" s="15">
        <f t="shared" si="21"/>
        <v>29.84</v>
      </c>
      <c r="P205" s="15">
        <f t="shared" si="22"/>
        <v>93.25</v>
      </c>
      <c r="Q205" t="s">
        <v>8308</v>
      </c>
      <c r="R205" t="s">
        <v>8311</v>
      </c>
      <c r="S205" s="8">
        <f t="shared" si="23"/>
        <v>41973.639629629623</v>
      </c>
      <c r="T205" s="11">
        <f t="shared" si="24"/>
        <v>42033.639629629623</v>
      </c>
      <c r="U205" t="str">
        <f t="shared" si="25"/>
        <v>FALSE</v>
      </c>
      <c r="V205" s="18">
        <f t="shared" si="26"/>
        <v>2</v>
      </c>
      <c r="W205">
        <f t="shared" si="27"/>
        <v>2</v>
      </c>
    </row>
    <row r="206" spans="1:23" ht="100.8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s="13" t="b">
        <v>0</v>
      </c>
      <c r="L206">
        <v>1293</v>
      </c>
      <c r="M206" t="b">
        <v>0</v>
      </c>
      <c r="N206" t="s">
        <v>8268</v>
      </c>
      <c r="O206" s="15">
        <f t="shared" si="21"/>
        <v>50.721666666666664</v>
      </c>
      <c r="P206" s="15">
        <f t="shared" si="22"/>
        <v>117.68368136117556</v>
      </c>
      <c r="Q206" t="s">
        <v>8308</v>
      </c>
      <c r="R206" t="s">
        <v>8311</v>
      </c>
      <c r="S206" s="8">
        <f t="shared" si="23"/>
        <v>42556.375034722216</v>
      </c>
      <c r="T206" s="11">
        <f t="shared" si="24"/>
        <v>42586.375034722216</v>
      </c>
      <c r="U206" t="str">
        <f t="shared" si="25"/>
        <v>FALSE</v>
      </c>
      <c r="V206" s="18">
        <f t="shared" si="26"/>
        <v>2</v>
      </c>
      <c r="W206">
        <f t="shared" si="27"/>
        <v>2</v>
      </c>
    </row>
    <row r="207" spans="1:23" ht="100.8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s="13" t="b">
        <v>0</v>
      </c>
      <c r="L207">
        <v>17</v>
      </c>
      <c r="M207" t="b">
        <v>0</v>
      </c>
      <c r="N207" t="s">
        <v>8268</v>
      </c>
      <c r="O207" s="15">
        <f t="shared" si="21"/>
        <v>16.25</v>
      </c>
      <c r="P207" s="15">
        <f t="shared" si="22"/>
        <v>76.470588235294116</v>
      </c>
      <c r="Q207" t="s">
        <v>8308</v>
      </c>
      <c r="R207" t="s">
        <v>8311</v>
      </c>
      <c r="S207" s="8">
        <f t="shared" si="23"/>
        <v>42248.423865740733</v>
      </c>
      <c r="T207" s="11">
        <f t="shared" si="24"/>
        <v>42283.423865740733</v>
      </c>
      <c r="U207" t="str">
        <f t="shared" si="25"/>
        <v>FALSE</v>
      </c>
      <c r="V207" s="18">
        <f t="shared" si="26"/>
        <v>2</v>
      </c>
      <c r="W207">
        <f t="shared" si="27"/>
        <v>2</v>
      </c>
    </row>
    <row r="208" spans="1:23" ht="7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s="13" t="b">
        <v>0</v>
      </c>
      <c r="L208">
        <v>0</v>
      </c>
      <c r="M208" t="b">
        <v>0</v>
      </c>
      <c r="N208" t="s">
        <v>8268</v>
      </c>
      <c r="O208" s="15">
        <f t="shared" si="21"/>
        <v>0</v>
      </c>
      <c r="P208" s="15">
        <f t="shared" si="22"/>
        <v>0</v>
      </c>
      <c r="Q208" t="s">
        <v>8308</v>
      </c>
      <c r="R208" t="s">
        <v>8311</v>
      </c>
      <c r="S208" s="8">
        <f t="shared" si="23"/>
        <v>42566.79609953703</v>
      </c>
      <c r="T208" s="11">
        <f t="shared" si="24"/>
        <v>42587.79609953703</v>
      </c>
      <c r="U208" t="str">
        <f t="shared" si="25"/>
        <v>FALSE</v>
      </c>
      <c r="V208" s="18">
        <f t="shared" si="26"/>
        <v>2</v>
      </c>
      <c r="W208">
        <f t="shared" si="27"/>
        <v>2</v>
      </c>
    </row>
    <row r="209" spans="1:23" ht="100.8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s="13" t="b">
        <v>0</v>
      </c>
      <c r="L209">
        <v>13</v>
      </c>
      <c r="M209" t="b">
        <v>0</v>
      </c>
      <c r="N209" t="s">
        <v>8268</v>
      </c>
      <c r="O209" s="15">
        <f t="shared" si="21"/>
        <v>15.214285714285714</v>
      </c>
      <c r="P209" s="15">
        <f t="shared" si="22"/>
        <v>163.84615384615384</v>
      </c>
      <c r="Q209" t="s">
        <v>8308</v>
      </c>
      <c r="R209" t="s">
        <v>8311</v>
      </c>
      <c r="S209" s="8">
        <f t="shared" si="23"/>
        <v>41977.988865740735</v>
      </c>
      <c r="T209" s="11">
        <f t="shared" si="24"/>
        <v>42007.988865740735</v>
      </c>
      <c r="U209" t="str">
        <f t="shared" si="25"/>
        <v>FALSE</v>
      </c>
      <c r="V209" s="18">
        <f t="shared" si="26"/>
        <v>2</v>
      </c>
      <c r="W209">
        <f t="shared" si="27"/>
        <v>2</v>
      </c>
    </row>
    <row r="210" spans="1:23" ht="115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s="13" t="b">
        <v>0</v>
      </c>
      <c r="L210">
        <v>0</v>
      </c>
      <c r="M210" t="b">
        <v>0</v>
      </c>
      <c r="N210" t="s">
        <v>8268</v>
      </c>
      <c r="O210" s="15">
        <f t="shared" si="21"/>
        <v>0</v>
      </c>
      <c r="P210" s="15">
        <f t="shared" si="22"/>
        <v>0</v>
      </c>
      <c r="Q210" t="s">
        <v>8308</v>
      </c>
      <c r="R210" t="s">
        <v>8311</v>
      </c>
      <c r="S210" s="8">
        <f t="shared" si="23"/>
        <v>41959.16165509259</v>
      </c>
      <c r="T210" s="11">
        <f t="shared" si="24"/>
        <v>41989.16165509259</v>
      </c>
      <c r="U210" t="str">
        <f t="shared" si="25"/>
        <v>FALSE</v>
      </c>
      <c r="V210" s="18">
        <f t="shared" si="26"/>
        <v>2</v>
      </c>
      <c r="W210">
        <f t="shared" si="27"/>
        <v>2</v>
      </c>
    </row>
    <row r="211" spans="1:23" ht="100.8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s="13" t="b">
        <v>0</v>
      </c>
      <c r="L211">
        <v>0</v>
      </c>
      <c r="M211" t="b">
        <v>0</v>
      </c>
      <c r="N211" t="s">
        <v>8268</v>
      </c>
      <c r="O211" s="15">
        <f t="shared" si="21"/>
        <v>0</v>
      </c>
      <c r="P211" s="15">
        <f t="shared" si="22"/>
        <v>0</v>
      </c>
      <c r="Q211" t="s">
        <v>8308</v>
      </c>
      <c r="R211" t="s">
        <v>8311</v>
      </c>
      <c r="S211" s="8">
        <f t="shared" si="23"/>
        <v>42165.714525462965</v>
      </c>
      <c r="T211" s="11">
        <f t="shared" si="24"/>
        <v>42195.714525462965</v>
      </c>
      <c r="U211" t="str">
        <f t="shared" si="25"/>
        <v>FALSE</v>
      </c>
      <c r="V211" s="18">
        <f t="shared" si="26"/>
        <v>2</v>
      </c>
      <c r="W211">
        <f t="shared" si="27"/>
        <v>2</v>
      </c>
    </row>
    <row r="212" spans="1:23" ht="100.8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s="13" t="b">
        <v>0</v>
      </c>
      <c r="L212">
        <v>33</v>
      </c>
      <c r="M212" t="b">
        <v>0</v>
      </c>
      <c r="N212" t="s">
        <v>8268</v>
      </c>
      <c r="O212" s="15">
        <f t="shared" si="21"/>
        <v>25.25</v>
      </c>
      <c r="P212" s="15">
        <f t="shared" si="22"/>
        <v>91.818181818181813</v>
      </c>
      <c r="Q212" t="s">
        <v>8308</v>
      </c>
      <c r="R212" t="s">
        <v>8311</v>
      </c>
      <c r="S212" s="8">
        <f t="shared" si="23"/>
        <v>42248.856388888882</v>
      </c>
      <c r="T212" s="11">
        <f t="shared" si="24"/>
        <v>42277.999999999993</v>
      </c>
      <c r="U212" t="str">
        <f t="shared" si="25"/>
        <v>FALSE</v>
      </c>
      <c r="V212" s="18">
        <f t="shared" si="26"/>
        <v>2</v>
      </c>
      <c r="W212">
        <f t="shared" si="27"/>
        <v>2</v>
      </c>
    </row>
    <row r="213" spans="1:23" ht="115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s="13" t="b">
        <v>0</v>
      </c>
      <c r="L213">
        <v>12</v>
      </c>
      <c r="M213" t="b">
        <v>0</v>
      </c>
      <c r="N213" t="s">
        <v>8268</v>
      </c>
      <c r="O213" s="15">
        <f t="shared" si="21"/>
        <v>44.6</v>
      </c>
      <c r="P213" s="15">
        <f t="shared" si="22"/>
        <v>185.83333333333334</v>
      </c>
      <c r="Q213" t="s">
        <v>8308</v>
      </c>
      <c r="R213" t="s">
        <v>8311</v>
      </c>
      <c r="S213" s="8">
        <f t="shared" si="23"/>
        <v>42235.951585648152</v>
      </c>
      <c r="T213" s="11">
        <f t="shared" si="24"/>
        <v>42265.951585648145</v>
      </c>
      <c r="U213" t="str">
        <f t="shared" si="25"/>
        <v>FALSE</v>
      </c>
      <c r="V213" s="18">
        <f t="shared" si="26"/>
        <v>2</v>
      </c>
      <c r="W213">
        <f t="shared" si="27"/>
        <v>2</v>
      </c>
    </row>
    <row r="214" spans="1:23" ht="72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s="13" t="b">
        <v>0</v>
      </c>
      <c r="L214">
        <v>1</v>
      </c>
      <c r="M214" t="b">
        <v>0</v>
      </c>
      <c r="N214" t="s">
        <v>8268</v>
      </c>
      <c r="O214" s="15">
        <f t="shared" si="21"/>
        <v>1.5873015873015872E-2</v>
      </c>
      <c r="P214" s="15">
        <f t="shared" si="22"/>
        <v>1</v>
      </c>
      <c r="Q214" t="s">
        <v>8308</v>
      </c>
      <c r="R214" t="s">
        <v>8311</v>
      </c>
      <c r="S214" s="8">
        <f t="shared" si="23"/>
        <v>42416.672685185178</v>
      </c>
      <c r="T214" s="11">
        <f t="shared" si="24"/>
        <v>42476.631018518521</v>
      </c>
      <c r="U214" t="str">
        <f t="shared" si="25"/>
        <v>FALSE</v>
      </c>
      <c r="V214" s="18">
        <f t="shared" si="26"/>
        <v>2</v>
      </c>
      <c r="W214">
        <f t="shared" si="27"/>
        <v>2</v>
      </c>
    </row>
    <row r="215" spans="1:23" ht="7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s="13" t="b">
        <v>0</v>
      </c>
      <c r="L215">
        <v>1</v>
      </c>
      <c r="M215" t="b">
        <v>0</v>
      </c>
      <c r="N215" t="s">
        <v>8268</v>
      </c>
      <c r="O215" s="15">
        <f t="shared" si="21"/>
        <v>0.04</v>
      </c>
      <c r="P215" s="15">
        <f t="shared" si="22"/>
        <v>20</v>
      </c>
      <c r="Q215" t="s">
        <v>8308</v>
      </c>
      <c r="R215" t="s">
        <v>8311</v>
      </c>
      <c r="S215" s="8">
        <f t="shared" si="23"/>
        <v>42202.385960648149</v>
      </c>
      <c r="T215" s="11">
        <f t="shared" si="24"/>
        <v>42232.379641203697</v>
      </c>
      <c r="U215" t="str">
        <f t="shared" si="25"/>
        <v>FALSE</v>
      </c>
      <c r="V215" s="18">
        <f t="shared" si="26"/>
        <v>2</v>
      </c>
      <c r="W215">
        <f t="shared" si="27"/>
        <v>2</v>
      </c>
    </row>
    <row r="216" spans="1:23" ht="100.8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s="13" t="b">
        <v>0</v>
      </c>
      <c r="L216">
        <v>1</v>
      </c>
      <c r="M216" t="b">
        <v>0</v>
      </c>
      <c r="N216" t="s">
        <v>8268</v>
      </c>
      <c r="O216" s="15">
        <f t="shared" si="21"/>
        <v>8.0000000000000002E-3</v>
      </c>
      <c r="P216" s="15">
        <f t="shared" si="22"/>
        <v>1</v>
      </c>
      <c r="Q216" t="s">
        <v>8308</v>
      </c>
      <c r="R216" t="s">
        <v>8311</v>
      </c>
      <c r="S216" s="8">
        <f t="shared" si="23"/>
        <v>42009.432280092595</v>
      </c>
      <c r="T216" s="11">
        <f t="shared" si="24"/>
        <v>42069.432280092595</v>
      </c>
      <c r="U216" t="str">
        <f t="shared" si="25"/>
        <v>FALSE</v>
      </c>
      <c r="V216" s="18">
        <f t="shared" si="26"/>
        <v>2</v>
      </c>
      <c r="W216">
        <f t="shared" si="27"/>
        <v>2</v>
      </c>
    </row>
    <row r="217" spans="1:23" ht="100.8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s="13" t="b">
        <v>0</v>
      </c>
      <c r="L217">
        <v>1</v>
      </c>
      <c r="M217" t="b">
        <v>0</v>
      </c>
      <c r="N217" t="s">
        <v>8268</v>
      </c>
      <c r="O217" s="15">
        <f t="shared" si="21"/>
        <v>0.22727272727272727</v>
      </c>
      <c r="P217" s="15">
        <f t="shared" si="22"/>
        <v>10</v>
      </c>
      <c r="Q217" t="s">
        <v>8308</v>
      </c>
      <c r="R217" t="s">
        <v>8311</v>
      </c>
      <c r="S217" s="8">
        <f t="shared" si="23"/>
        <v>42375.021782407406</v>
      </c>
      <c r="T217" s="11">
        <f t="shared" si="24"/>
        <v>42417.790972222218</v>
      </c>
      <c r="U217" t="str">
        <f t="shared" si="25"/>
        <v>FALSE</v>
      </c>
      <c r="V217" s="18">
        <f t="shared" si="26"/>
        <v>2</v>
      </c>
      <c r="W217">
        <f t="shared" si="27"/>
        <v>2</v>
      </c>
    </row>
    <row r="218" spans="1:23" ht="115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s="13" t="b">
        <v>0</v>
      </c>
      <c r="L218">
        <v>84</v>
      </c>
      <c r="M218" t="b">
        <v>0</v>
      </c>
      <c r="N218" t="s">
        <v>8268</v>
      </c>
      <c r="O218" s="15">
        <f t="shared" si="21"/>
        <v>55.698440000000005</v>
      </c>
      <c r="P218" s="15">
        <f t="shared" si="22"/>
        <v>331.53833333333336</v>
      </c>
      <c r="Q218" t="s">
        <v>8308</v>
      </c>
      <c r="R218" t="s">
        <v>8311</v>
      </c>
      <c r="S218" s="8">
        <f t="shared" si="23"/>
        <v>42066.750428240739</v>
      </c>
      <c r="T218" s="11">
        <f t="shared" si="24"/>
        <v>42116.708761574067</v>
      </c>
      <c r="U218" t="str">
        <f t="shared" si="25"/>
        <v>FALSE</v>
      </c>
      <c r="V218" s="18">
        <f t="shared" si="26"/>
        <v>2</v>
      </c>
      <c r="W218">
        <f t="shared" si="27"/>
        <v>2</v>
      </c>
    </row>
    <row r="219" spans="1:23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s="13" t="b">
        <v>0</v>
      </c>
      <c r="L219">
        <v>38</v>
      </c>
      <c r="M219" t="b">
        <v>0</v>
      </c>
      <c r="N219" t="s">
        <v>8268</v>
      </c>
      <c r="O219" s="15">
        <f t="shared" si="21"/>
        <v>11.943</v>
      </c>
      <c r="P219" s="15">
        <f t="shared" si="22"/>
        <v>314.28947368421052</v>
      </c>
      <c r="Q219" t="s">
        <v>8308</v>
      </c>
      <c r="R219" t="s">
        <v>8311</v>
      </c>
      <c r="S219" s="8">
        <f t="shared" si="23"/>
        <v>41970.432280092595</v>
      </c>
      <c r="T219" s="11">
        <f t="shared" si="24"/>
        <v>42001.432280092595</v>
      </c>
      <c r="U219" t="str">
        <f t="shared" si="25"/>
        <v>FALSE</v>
      </c>
      <c r="V219" s="18">
        <f t="shared" si="26"/>
        <v>2</v>
      </c>
      <c r="W219">
        <f t="shared" si="27"/>
        <v>2</v>
      </c>
    </row>
    <row r="220" spans="1:23" ht="100.8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s="13" t="b">
        <v>0</v>
      </c>
      <c r="L220">
        <v>1</v>
      </c>
      <c r="M220" t="b">
        <v>0</v>
      </c>
      <c r="N220" t="s">
        <v>8268</v>
      </c>
      <c r="O220" s="15">
        <f t="shared" si="21"/>
        <v>2</v>
      </c>
      <c r="P220" s="15">
        <f t="shared" si="22"/>
        <v>100</v>
      </c>
      <c r="Q220" t="s">
        <v>8308</v>
      </c>
      <c r="R220" t="s">
        <v>8311</v>
      </c>
      <c r="S220" s="8">
        <f t="shared" si="23"/>
        <v>42079.420011574075</v>
      </c>
      <c r="T220" s="11">
        <f t="shared" si="24"/>
        <v>42139.420011574075</v>
      </c>
      <c r="U220" t="str">
        <f t="shared" si="25"/>
        <v>FALSE</v>
      </c>
      <c r="V220" s="18">
        <f t="shared" si="26"/>
        <v>2</v>
      </c>
      <c r="W220">
        <f t="shared" si="27"/>
        <v>2</v>
      </c>
    </row>
    <row r="221" spans="1:23" ht="72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s="13" t="b">
        <v>0</v>
      </c>
      <c r="L221">
        <v>76</v>
      </c>
      <c r="M221" t="b">
        <v>0</v>
      </c>
      <c r="N221" t="s">
        <v>8268</v>
      </c>
      <c r="O221" s="15">
        <f t="shared" si="21"/>
        <v>17.630000000000003</v>
      </c>
      <c r="P221" s="15">
        <f t="shared" si="22"/>
        <v>115.98684210526316</v>
      </c>
      <c r="Q221" t="s">
        <v>8308</v>
      </c>
      <c r="R221" t="s">
        <v>8311</v>
      </c>
      <c r="S221" s="8">
        <f t="shared" si="23"/>
        <v>42429.118344907409</v>
      </c>
      <c r="T221" s="11">
        <f t="shared" si="24"/>
        <v>42461.082638888889</v>
      </c>
      <c r="U221" t="str">
        <f t="shared" si="25"/>
        <v>FALSE</v>
      </c>
      <c r="V221" s="18">
        <f t="shared" si="26"/>
        <v>2</v>
      </c>
      <c r="W221">
        <f t="shared" si="27"/>
        <v>2</v>
      </c>
    </row>
    <row r="222" spans="1:23" ht="100.8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s="13" t="b">
        <v>0</v>
      </c>
      <c r="L222">
        <v>3</v>
      </c>
      <c r="M222" t="b">
        <v>0</v>
      </c>
      <c r="N222" t="s">
        <v>8268</v>
      </c>
      <c r="O222" s="15">
        <f t="shared" si="21"/>
        <v>0.72</v>
      </c>
      <c r="P222" s="15">
        <f t="shared" si="22"/>
        <v>120</v>
      </c>
      <c r="Q222" t="s">
        <v>8308</v>
      </c>
      <c r="R222" t="s">
        <v>8311</v>
      </c>
      <c r="S222" s="8">
        <f t="shared" si="23"/>
        <v>42195.435532407406</v>
      </c>
      <c r="T222" s="11">
        <f t="shared" si="24"/>
        <v>42236.629166666666</v>
      </c>
      <c r="U222" t="str">
        <f t="shared" si="25"/>
        <v>FALSE</v>
      </c>
      <c r="V222" s="18">
        <f t="shared" si="26"/>
        <v>2</v>
      </c>
      <c r="W222">
        <f t="shared" si="27"/>
        <v>2</v>
      </c>
    </row>
    <row r="223" spans="1:23" ht="43.2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s="13" t="b">
        <v>0</v>
      </c>
      <c r="L223">
        <v>0</v>
      </c>
      <c r="M223" t="b">
        <v>0</v>
      </c>
      <c r="N223" t="s">
        <v>8268</v>
      </c>
      <c r="O223" s="15">
        <f t="shared" si="21"/>
        <v>0</v>
      </c>
      <c r="P223" s="15">
        <f t="shared" si="22"/>
        <v>0</v>
      </c>
      <c r="Q223" t="s">
        <v>8308</v>
      </c>
      <c r="R223" t="s">
        <v>8311</v>
      </c>
      <c r="S223" s="8">
        <f t="shared" si="23"/>
        <v>42031.629212962966</v>
      </c>
      <c r="T223" s="11">
        <f t="shared" si="24"/>
        <v>42091.587546296294</v>
      </c>
      <c r="U223" t="str">
        <f t="shared" si="25"/>
        <v>FALSE</v>
      </c>
      <c r="V223" s="18">
        <f t="shared" si="26"/>
        <v>2</v>
      </c>
      <c r="W223">
        <f t="shared" si="27"/>
        <v>2</v>
      </c>
    </row>
    <row r="224" spans="1:23" ht="100.8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s="13" t="b">
        <v>0</v>
      </c>
      <c r="L224">
        <v>2</v>
      </c>
      <c r="M224" t="b">
        <v>0</v>
      </c>
      <c r="N224" t="s">
        <v>8268</v>
      </c>
      <c r="O224" s="15">
        <f t="shared" si="21"/>
        <v>13</v>
      </c>
      <c r="P224" s="15">
        <f t="shared" si="22"/>
        <v>65</v>
      </c>
      <c r="Q224" t="s">
        <v>8308</v>
      </c>
      <c r="R224" t="s">
        <v>8311</v>
      </c>
      <c r="S224" s="8">
        <f t="shared" si="23"/>
        <v>42031.561550925922</v>
      </c>
      <c r="T224" s="11">
        <f t="shared" si="24"/>
        <v>42089.902083333327</v>
      </c>
      <c r="U224" t="str">
        <f t="shared" si="25"/>
        <v>FALSE</v>
      </c>
      <c r="V224" s="18">
        <f t="shared" si="26"/>
        <v>2</v>
      </c>
      <c r="W224">
        <f t="shared" si="27"/>
        <v>2</v>
      </c>
    </row>
    <row r="225" spans="1:23" ht="115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s="13" t="b">
        <v>0</v>
      </c>
      <c r="L225">
        <v>0</v>
      </c>
      <c r="M225" t="b">
        <v>0</v>
      </c>
      <c r="N225" t="s">
        <v>8268</v>
      </c>
      <c r="O225" s="15">
        <f t="shared" si="21"/>
        <v>0</v>
      </c>
      <c r="P225" s="15">
        <f t="shared" si="22"/>
        <v>0</v>
      </c>
      <c r="Q225" t="s">
        <v>8308</v>
      </c>
      <c r="R225" t="s">
        <v>8311</v>
      </c>
      <c r="S225" s="8">
        <f t="shared" si="23"/>
        <v>42481.839699074073</v>
      </c>
      <c r="T225" s="11">
        <f t="shared" si="24"/>
        <v>42511.836805555555</v>
      </c>
      <c r="U225" t="str">
        <f t="shared" si="25"/>
        <v>FALSE</v>
      </c>
      <c r="V225" s="18">
        <f t="shared" si="26"/>
        <v>2</v>
      </c>
      <c r="W225">
        <f t="shared" si="27"/>
        <v>2</v>
      </c>
    </row>
    <row r="226" spans="1:23" ht="115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s="13" t="b">
        <v>0</v>
      </c>
      <c r="L226">
        <v>0</v>
      </c>
      <c r="M226" t="b">
        <v>0</v>
      </c>
      <c r="N226" t="s">
        <v>8268</v>
      </c>
      <c r="O226" s="15">
        <f t="shared" si="21"/>
        <v>0</v>
      </c>
      <c r="P226" s="15">
        <f t="shared" si="22"/>
        <v>0</v>
      </c>
      <c r="Q226" t="s">
        <v>8308</v>
      </c>
      <c r="R226" t="s">
        <v>8311</v>
      </c>
      <c r="S226" s="8">
        <f t="shared" si="23"/>
        <v>42135.026921296296</v>
      </c>
      <c r="T226" s="11">
        <f t="shared" si="24"/>
        <v>42195.026921296296</v>
      </c>
      <c r="U226" t="str">
        <f t="shared" si="25"/>
        <v>FALSE</v>
      </c>
      <c r="V226" s="18">
        <f t="shared" si="26"/>
        <v>2</v>
      </c>
      <c r="W226">
        <f t="shared" si="27"/>
        <v>2</v>
      </c>
    </row>
    <row r="227" spans="1:23" ht="100.8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s="13" t="b">
        <v>0</v>
      </c>
      <c r="L227">
        <v>0</v>
      </c>
      <c r="M227" t="b">
        <v>0</v>
      </c>
      <c r="N227" t="s">
        <v>8268</v>
      </c>
      <c r="O227" s="15">
        <f t="shared" si="21"/>
        <v>0</v>
      </c>
      <c r="P227" s="15">
        <f t="shared" si="22"/>
        <v>0</v>
      </c>
      <c r="Q227" t="s">
        <v>8308</v>
      </c>
      <c r="R227" t="s">
        <v>8311</v>
      </c>
      <c r="S227" s="8">
        <f t="shared" si="23"/>
        <v>42438.752939814811</v>
      </c>
      <c r="T227" s="11">
        <f t="shared" si="24"/>
        <v>42468.711273148147</v>
      </c>
      <c r="U227" t="str">
        <f t="shared" si="25"/>
        <v>FALSE</v>
      </c>
      <c r="V227" s="18">
        <f t="shared" si="26"/>
        <v>2</v>
      </c>
      <c r="W227">
        <f t="shared" si="27"/>
        <v>2</v>
      </c>
    </row>
    <row r="228" spans="1:23" ht="86.4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s="13" t="b">
        <v>0</v>
      </c>
      <c r="L228">
        <v>2</v>
      </c>
      <c r="M228" t="b">
        <v>0</v>
      </c>
      <c r="N228" t="s">
        <v>8268</v>
      </c>
      <c r="O228" s="15">
        <f t="shared" si="21"/>
        <v>0.86206896551724133</v>
      </c>
      <c r="P228" s="15">
        <f t="shared" si="22"/>
        <v>125</v>
      </c>
      <c r="Q228" t="s">
        <v>8308</v>
      </c>
      <c r="R228" t="s">
        <v>8311</v>
      </c>
      <c r="S228" s="8">
        <f t="shared" si="23"/>
        <v>42106.457685185182</v>
      </c>
      <c r="T228" s="11">
        <f t="shared" si="24"/>
        <v>42155.186805555553</v>
      </c>
      <c r="U228" t="str">
        <f t="shared" si="25"/>
        <v>FALSE</v>
      </c>
      <c r="V228" s="18">
        <f t="shared" si="26"/>
        <v>2</v>
      </c>
      <c r="W228">
        <f t="shared" si="27"/>
        <v>2</v>
      </c>
    </row>
    <row r="229" spans="1:23" ht="100.8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s="13" t="b">
        <v>0</v>
      </c>
      <c r="L229">
        <v>0</v>
      </c>
      <c r="M229" t="b">
        <v>0</v>
      </c>
      <c r="N229" t="s">
        <v>8268</v>
      </c>
      <c r="O229" s="15">
        <f t="shared" si="21"/>
        <v>0</v>
      </c>
      <c r="P229" s="15">
        <f t="shared" si="22"/>
        <v>0</v>
      </c>
      <c r="Q229" t="s">
        <v>8308</v>
      </c>
      <c r="R229" t="s">
        <v>8311</v>
      </c>
      <c r="S229" s="8">
        <f t="shared" si="23"/>
        <v>42164.685659722221</v>
      </c>
      <c r="T229" s="11">
        <f t="shared" si="24"/>
        <v>42194.685659722221</v>
      </c>
      <c r="U229" t="str">
        <f t="shared" si="25"/>
        <v>FALSE</v>
      </c>
      <c r="V229" s="18">
        <f t="shared" si="26"/>
        <v>2</v>
      </c>
      <c r="W229">
        <f t="shared" si="27"/>
        <v>2</v>
      </c>
    </row>
    <row r="230" spans="1:23" ht="57.6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s="13" t="b">
        <v>0</v>
      </c>
      <c r="L230">
        <v>0</v>
      </c>
      <c r="M230" t="b">
        <v>0</v>
      </c>
      <c r="N230" t="s">
        <v>8268</v>
      </c>
      <c r="O230" s="15">
        <f t="shared" si="21"/>
        <v>0</v>
      </c>
      <c r="P230" s="15">
        <f t="shared" si="22"/>
        <v>0</v>
      </c>
      <c r="Q230" t="s">
        <v>8308</v>
      </c>
      <c r="R230" t="s">
        <v>8311</v>
      </c>
      <c r="S230" s="8">
        <f t="shared" si="23"/>
        <v>42096.478067129625</v>
      </c>
      <c r="T230" s="11">
        <f t="shared" si="24"/>
        <v>42156.478067129625</v>
      </c>
      <c r="U230" t="str">
        <f t="shared" si="25"/>
        <v>FALSE</v>
      </c>
      <c r="V230" s="18">
        <f t="shared" si="26"/>
        <v>2</v>
      </c>
      <c r="W230">
        <f t="shared" si="27"/>
        <v>2</v>
      </c>
    </row>
    <row r="231" spans="1:23" ht="100.8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s="13" t="b">
        <v>0</v>
      </c>
      <c r="L231">
        <v>0</v>
      </c>
      <c r="M231" t="b">
        <v>0</v>
      </c>
      <c r="N231" t="s">
        <v>8268</v>
      </c>
      <c r="O231" s="15">
        <f t="shared" si="21"/>
        <v>0</v>
      </c>
      <c r="P231" s="15">
        <f t="shared" si="22"/>
        <v>0</v>
      </c>
      <c r="Q231" t="s">
        <v>8308</v>
      </c>
      <c r="R231" t="s">
        <v>8311</v>
      </c>
      <c r="S231" s="8">
        <f t="shared" si="23"/>
        <v>42383.725659722222</v>
      </c>
      <c r="T231" s="11">
        <f t="shared" si="24"/>
        <v>42413.725659722222</v>
      </c>
      <c r="U231" t="str">
        <f t="shared" si="25"/>
        <v>FALSE</v>
      </c>
      <c r="V231" s="18">
        <f t="shared" si="26"/>
        <v>2</v>
      </c>
      <c r="W231">
        <f t="shared" si="27"/>
        <v>2</v>
      </c>
    </row>
    <row r="232" spans="1:23" ht="100.8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s="13" t="b">
        <v>0</v>
      </c>
      <c r="L232">
        <v>2</v>
      </c>
      <c r="M232" t="b">
        <v>0</v>
      </c>
      <c r="N232" t="s">
        <v>8268</v>
      </c>
      <c r="O232" s="15">
        <f t="shared" si="21"/>
        <v>0.4</v>
      </c>
      <c r="P232" s="15">
        <f t="shared" si="22"/>
        <v>30</v>
      </c>
      <c r="Q232" t="s">
        <v>8308</v>
      </c>
      <c r="R232" t="s">
        <v>8311</v>
      </c>
      <c r="S232" s="8">
        <f t="shared" si="23"/>
        <v>42129.568877314807</v>
      </c>
      <c r="T232" s="11">
        <f t="shared" si="24"/>
        <v>42159.568877314814</v>
      </c>
      <c r="U232" t="str">
        <f t="shared" si="25"/>
        <v>FALSE</v>
      </c>
      <c r="V232" s="18">
        <f t="shared" si="26"/>
        <v>2</v>
      </c>
      <c r="W232">
        <f t="shared" si="27"/>
        <v>2</v>
      </c>
    </row>
    <row r="233" spans="1:23" ht="100.8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s="13" t="b">
        <v>0</v>
      </c>
      <c r="L233">
        <v>0</v>
      </c>
      <c r="M233" t="b">
        <v>0</v>
      </c>
      <c r="N233" t="s">
        <v>8268</v>
      </c>
      <c r="O233" s="15">
        <f t="shared" si="21"/>
        <v>0</v>
      </c>
      <c r="P233" s="15">
        <f t="shared" si="22"/>
        <v>0</v>
      </c>
      <c r="Q233" t="s">
        <v>8308</v>
      </c>
      <c r="R233" t="s">
        <v>8311</v>
      </c>
      <c r="S233" s="8">
        <f t="shared" si="23"/>
        <v>42341.750590277778</v>
      </c>
      <c r="T233" s="11">
        <f t="shared" si="24"/>
        <v>42371.75059027777</v>
      </c>
      <c r="U233" t="str">
        <f t="shared" si="25"/>
        <v>FALSE</v>
      </c>
      <c r="V233" s="18">
        <f t="shared" si="26"/>
        <v>2</v>
      </c>
      <c r="W233">
        <f t="shared" si="27"/>
        <v>2</v>
      </c>
    </row>
    <row r="234" spans="1:23" ht="100.8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s="13" t="b">
        <v>0</v>
      </c>
      <c r="L234">
        <v>7</v>
      </c>
      <c r="M234" t="b">
        <v>0</v>
      </c>
      <c r="N234" t="s">
        <v>8268</v>
      </c>
      <c r="O234" s="15">
        <f t="shared" si="21"/>
        <v>2.75</v>
      </c>
      <c r="P234" s="15">
        <f t="shared" si="22"/>
        <v>15.714285714285714</v>
      </c>
      <c r="Q234" t="s">
        <v>8308</v>
      </c>
      <c r="R234" t="s">
        <v>8311</v>
      </c>
      <c r="S234" s="8">
        <f t="shared" si="23"/>
        <v>42032.617430555554</v>
      </c>
      <c r="T234" s="11">
        <f t="shared" si="24"/>
        <v>42062.617430555554</v>
      </c>
      <c r="U234" t="str">
        <f t="shared" si="25"/>
        <v>FALSE</v>
      </c>
      <c r="V234" s="18">
        <f t="shared" si="26"/>
        <v>2</v>
      </c>
      <c r="W234">
        <f t="shared" si="27"/>
        <v>2</v>
      </c>
    </row>
    <row r="235" spans="1:23" ht="115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s="13" t="b">
        <v>0</v>
      </c>
      <c r="L235">
        <v>0</v>
      </c>
      <c r="M235" t="b">
        <v>0</v>
      </c>
      <c r="N235" t="s">
        <v>8268</v>
      </c>
      <c r="O235" s="15">
        <f t="shared" si="21"/>
        <v>0</v>
      </c>
      <c r="P235" s="15">
        <f t="shared" si="22"/>
        <v>0</v>
      </c>
      <c r="Q235" t="s">
        <v>8308</v>
      </c>
      <c r="R235" t="s">
        <v>8311</v>
      </c>
      <c r="S235" s="8">
        <f t="shared" si="23"/>
        <v>42612.703379629624</v>
      </c>
      <c r="T235" s="11">
        <f t="shared" si="24"/>
        <v>42642.703379629624</v>
      </c>
      <c r="U235" t="str">
        <f t="shared" si="25"/>
        <v>FALSE</v>
      </c>
      <c r="V235" s="18">
        <f t="shared" si="26"/>
        <v>2</v>
      </c>
      <c r="W235">
        <f t="shared" si="27"/>
        <v>2</v>
      </c>
    </row>
    <row r="236" spans="1:23" ht="115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s="13" t="b">
        <v>0</v>
      </c>
      <c r="L236">
        <v>5</v>
      </c>
      <c r="M236" t="b">
        <v>0</v>
      </c>
      <c r="N236" t="s">
        <v>8268</v>
      </c>
      <c r="O236" s="15">
        <f t="shared" si="21"/>
        <v>40.1</v>
      </c>
      <c r="P236" s="15">
        <f t="shared" si="22"/>
        <v>80.2</v>
      </c>
      <c r="Q236" t="s">
        <v>8308</v>
      </c>
      <c r="R236" t="s">
        <v>8311</v>
      </c>
      <c r="S236" s="8">
        <f t="shared" si="23"/>
        <v>42135.82707175926</v>
      </c>
      <c r="T236" s="11">
        <f t="shared" si="24"/>
        <v>42175.82707175926</v>
      </c>
      <c r="U236" t="str">
        <f t="shared" si="25"/>
        <v>FALSE</v>
      </c>
      <c r="V236" s="18">
        <f t="shared" si="26"/>
        <v>2</v>
      </c>
      <c r="W236">
        <f t="shared" si="27"/>
        <v>2</v>
      </c>
    </row>
    <row r="237" spans="1:23" ht="86.4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s="13" t="b">
        <v>0</v>
      </c>
      <c r="L237">
        <v>0</v>
      </c>
      <c r="M237" t="b">
        <v>0</v>
      </c>
      <c r="N237" t="s">
        <v>8268</v>
      </c>
      <c r="O237" s="15">
        <f t="shared" si="21"/>
        <v>0</v>
      </c>
      <c r="P237" s="15">
        <f t="shared" si="22"/>
        <v>0</v>
      </c>
      <c r="Q237" t="s">
        <v>8308</v>
      </c>
      <c r="R237" t="s">
        <v>8311</v>
      </c>
      <c r="S237" s="8">
        <f t="shared" si="23"/>
        <v>42164.700196759259</v>
      </c>
      <c r="T237" s="11">
        <f t="shared" si="24"/>
        <v>42194.700196759259</v>
      </c>
      <c r="U237" t="str">
        <f t="shared" si="25"/>
        <v>FALSE</v>
      </c>
      <c r="V237" s="18">
        <f t="shared" si="26"/>
        <v>2</v>
      </c>
      <c r="W237">
        <f t="shared" si="27"/>
        <v>2</v>
      </c>
    </row>
    <row r="238" spans="1:23" ht="100.8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s="13" t="b">
        <v>0</v>
      </c>
      <c r="L238">
        <v>0</v>
      </c>
      <c r="M238" t="b">
        <v>0</v>
      </c>
      <c r="N238" t="s">
        <v>8268</v>
      </c>
      <c r="O238" s="15">
        <f t="shared" si="21"/>
        <v>0</v>
      </c>
      <c r="P238" s="15">
        <f t="shared" si="22"/>
        <v>0</v>
      </c>
      <c r="Q238" t="s">
        <v>8308</v>
      </c>
      <c r="R238" t="s">
        <v>8311</v>
      </c>
      <c r="S238" s="8">
        <f t="shared" si="23"/>
        <v>42320.876145833325</v>
      </c>
      <c r="T238" s="11">
        <f t="shared" si="24"/>
        <v>42373.791666666664</v>
      </c>
      <c r="U238" t="str">
        <f t="shared" si="25"/>
        <v>FALSE</v>
      </c>
      <c r="V238" s="18">
        <f t="shared" si="26"/>
        <v>2</v>
      </c>
      <c r="W238">
        <f t="shared" si="27"/>
        <v>2</v>
      </c>
    </row>
    <row r="239" spans="1:23" ht="43.2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s="13" t="b">
        <v>0</v>
      </c>
      <c r="L239">
        <v>1</v>
      </c>
      <c r="M239" t="b">
        <v>0</v>
      </c>
      <c r="N239" t="s">
        <v>8268</v>
      </c>
      <c r="O239" s="15">
        <f t="shared" si="21"/>
        <v>0.33333333333333337</v>
      </c>
      <c r="P239" s="15">
        <f t="shared" si="22"/>
        <v>50</v>
      </c>
      <c r="Q239" t="s">
        <v>8308</v>
      </c>
      <c r="R239" t="s">
        <v>8311</v>
      </c>
      <c r="S239" s="8">
        <f t="shared" si="23"/>
        <v>42377.368854166663</v>
      </c>
      <c r="T239" s="11">
        <f t="shared" si="24"/>
        <v>42437.368854166663</v>
      </c>
      <c r="U239" t="str">
        <f t="shared" si="25"/>
        <v>FALSE</v>
      </c>
      <c r="V239" s="18">
        <f t="shared" si="26"/>
        <v>2</v>
      </c>
      <c r="W239">
        <f t="shared" si="27"/>
        <v>2</v>
      </c>
    </row>
    <row r="240" spans="1:23" ht="115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s="13" t="b">
        <v>0</v>
      </c>
      <c r="L240">
        <v>0</v>
      </c>
      <c r="M240" t="b">
        <v>0</v>
      </c>
      <c r="N240" t="s">
        <v>8268</v>
      </c>
      <c r="O240" s="15">
        <f t="shared" si="21"/>
        <v>0</v>
      </c>
      <c r="P240" s="15">
        <f t="shared" si="22"/>
        <v>0</v>
      </c>
      <c r="Q240" t="s">
        <v>8308</v>
      </c>
      <c r="R240" t="s">
        <v>8311</v>
      </c>
      <c r="S240" s="8">
        <f t="shared" si="23"/>
        <v>42713.754166666658</v>
      </c>
      <c r="T240" s="11">
        <f t="shared" si="24"/>
        <v>42734.166666666664</v>
      </c>
      <c r="U240" t="str">
        <f t="shared" si="25"/>
        <v>FALSE</v>
      </c>
      <c r="V240" s="18">
        <f t="shared" si="26"/>
        <v>2</v>
      </c>
      <c r="W240">
        <f t="shared" si="27"/>
        <v>2</v>
      </c>
    </row>
    <row r="241" spans="1:23" ht="100.8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s="13" t="b">
        <v>0</v>
      </c>
      <c r="L241">
        <v>5</v>
      </c>
      <c r="M241" t="b">
        <v>0</v>
      </c>
      <c r="N241" t="s">
        <v>8268</v>
      </c>
      <c r="O241" s="15">
        <f t="shared" si="21"/>
        <v>25</v>
      </c>
      <c r="P241" s="15">
        <f t="shared" si="22"/>
        <v>50</v>
      </c>
      <c r="Q241" t="s">
        <v>8308</v>
      </c>
      <c r="R241" t="s">
        <v>8311</v>
      </c>
      <c r="S241" s="8">
        <f t="shared" si="23"/>
        <v>42296.901967592588</v>
      </c>
      <c r="T241" s="11">
        <f t="shared" si="24"/>
        <v>42316.291666666664</v>
      </c>
      <c r="U241" t="str">
        <f t="shared" si="25"/>
        <v>FALSE</v>
      </c>
      <c r="V241" s="18">
        <f t="shared" si="26"/>
        <v>2</v>
      </c>
      <c r="W241">
        <f t="shared" si="27"/>
        <v>2</v>
      </c>
    </row>
    <row r="242" spans="1:23" ht="129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s="13" t="b">
        <v>1</v>
      </c>
      <c r="L242">
        <v>137</v>
      </c>
      <c r="M242" t="b">
        <v>1</v>
      </c>
      <c r="N242" t="s">
        <v>8269</v>
      </c>
      <c r="O242" s="15">
        <f t="shared" si="21"/>
        <v>107.63413333333334</v>
      </c>
      <c r="P242" s="15">
        <f t="shared" si="22"/>
        <v>117.84759124087591</v>
      </c>
      <c r="Q242" t="s">
        <v>8308</v>
      </c>
      <c r="R242" t="s">
        <v>8310</v>
      </c>
      <c r="S242" s="8">
        <f t="shared" si="23"/>
        <v>41354.500127314815</v>
      </c>
      <c r="T242" s="11">
        <f t="shared" si="24"/>
        <v>41399.500127314815</v>
      </c>
      <c r="U242" t="str">
        <f t="shared" si="25"/>
        <v>TRUE</v>
      </c>
      <c r="V242" s="18">
        <f t="shared" si="26"/>
        <v>1</v>
      </c>
      <c r="W242">
        <f t="shared" si="27"/>
        <v>1</v>
      </c>
    </row>
    <row r="243" spans="1:23" ht="100.8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s="13" t="b">
        <v>1</v>
      </c>
      <c r="L243">
        <v>376</v>
      </c>
      <c r="M243" t="b">
        <v>1</v>
      </c>
      <c r="N243" t="s">
        <v>8269</v>
      </c>
      <c r="O243" s="15">
        <f t="shared" si="21"/>
        <v>112.63736263736264</v>
      </c>
      <c r="P243" s="15">
        <f t="shared" si="22"/>
        <v>109.04255319148936</v>
      </c>
      <c r="Q243" t="s">
        <v>8308</v>
      </c>
      <c r="R243" t="s">
        <v>8310</v>
      </c>
      <c r="S243" s="8">
        <f t="shared" si="23"/>
        <v>41949.489629629628</v>
      </c>
      <c r="T243" s="11">
        <f t="shared" si="24"/>
        <v>41994.489629629628</v>
      </c>
      <c r="U243" t="str">
        <f t="shared" si="25"/>
        <v>TRUE</v>
      </c>
      <c r="V243" s="18">
        <f t="shared" si="26"/>
        <v>1</v>
      </c>
      <c r="W243">
        <f t="shared" si="27"/>
        <v>1</v>
      </c>
    </row>
    <row r="244" spans="1:23" ht="100.8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s="13" t="b">
        <v>1</v>
      </c>
      <c r="L244">
        <v>202</v>
      </c>
      <c r="M244" t="b">
        <v>1</v>
      </c>
      <c r="N244" t="s">
        <v>8269</v>
      </c>
      <c r="O244" s="15">
        <f t="shared" si="21"/>
        <v>113.46153846153845</v>
      </c>
      <c r="P244" s="15">
        <f t="shared" si="22"/>
        <v>73.019801980198025</v>
      </c>
      <c r="Q244" t="s">
        <v>8308</v>
      </c>
      <c r="R244" t="s">
        <v>8310</v>
      </c>
      <c r="S244" s="8">
        <f t="shared" si="23"/>
        <v>40862.28460648148</v>
      </c>
      <c r="T244" s="11">
        <f t="shared" si="24"/>
        <v>40897.28460648148</v>
      </c>
      <c r="U244" t="str">
        <f t="shared" si="25"/>
        <v>TRUE</v>
      </c>
      <c r="V244" s="18">
        <f t="shared" si="26"/>
        <v>1</v>
      </c>
      <c r="W244">
        <f t="shared" si="27"/>
        <v>1</v>
      </c>
    </row>
    <row r="245" spans="1:23" ht="100.8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s="13" t="b">
        <v>1</v>
      </c>
      <c r="L245">
        <v>328</v>
      </c>
      <c r="M245" t="b">
        <v>1</v>
      </c>
      <c r="N245" t="s">
        <v>8269</v>
      </c>
      <c r="O245" s="15">
        <f t="shared" si="21"/>
        <v>102.592</v>
      </c>
      <c r="P245" s="15">
        <f t="shared" si="22"/>
        <v>78.195121951219505</v>
      </c>
      <c r="Q245" t="s">
        <v>8308</v>
      </c>
      <c r="R245" t="s">
        <v>8310</v>
      </c>
      <c r="S245" s="8">
        <f t="shared" si="23"/>
        <v>41661.839166666665</v>
      </c>
      <c r="T245" s="11">
        <f t="shared" si="24"/>
        <v>41691.839166666665</v>
      </c>
      <c r="U245" t="str">
        <f t="shared" si="25"/>
        <v>TRUE</v>
      </c>
      <c r="V245" s="18">
        <f t="shared" si="26"/>
        <v>1</v>
      </c>
      <c r="W245">
        <f t="shared" si="27"/>
        <v>1</v>
      </c>
    </row>
    <row r="246" spans="1:23" ht="115.2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s="13" t="b">
        <v>1</v>
      </c>
      <c r="L246">
        <v>84</v>
      </c>
      <c r="M246" t="b">
        <v>1</v>
      </c>
      <c r="N246" t="s">
        <v>8269</v>
      </c>
      <c r="O246" s="15">
        <f t="shared" si="21"/>
        <v>113.75714285714287</v>
      </c>
      <c r="P246" s="15">
        <f t="shared" si="22"/>
        <v>47.398809523809526</v>
      </c>
      <c r="Q246" t="s">
        <v>8308</v>
      </c>
      <c r="R246" t="s">
        <v>8310</v>
      </c>
      <c r="S246" s="8">
        <f t="shared" si="23"/>
        <v>40213.115266203698</v>
      </c>
      <c r="T246" s="11">
        <f t="shared" si="24"/>
        <v>40253.087500000001</v>
      </c>
      <c r="U246" t="str">
        <f t="shared" si="25"/>
        <v>TRUE</v>
      </c>
      <c r="V246" s="18">
        <f t="shared" si="26"/>
        <v>1</v>
      </c>
      <c r="W246">
        <f t="shared" si="27"/>
        <v>1</v>
      </c>
    </row>
    <row r="247" spans="1:23" ht="100.8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s="13" t="b">
        <v>1</v>
      </c>
      <c r="L247">
        <v>96</v>
      </c>
      <c r="M247" t="b">
        <v>1</v>
      </c>
      <c r="N247" t="s">
        <v>8269</v>
      </c>
      <c r="O247" s="15">
        <f t="shared" si="21"/>
        <v>103.71999999999998</v>
      </c>
      <c r="P247" s="15">
        <f t="shared" si="22"/>
        <v>54.020833333333336</v>
      </c>
      <c r="Q247" t="s">
        <v>8308</v>
      </c>
      <c r="R247" t="s">
        <v>8310</v>
      </c>
      <c r="S247" s="8">
        <f t="shared" si="23"/>
        <v>41106.844733796293</v>
      </c>
      <c r="T247" s="11">
        <f t="shared" si="24"/>
        <v>41136.844733796293</v>
      </c>
      <c r="U247" t="str">
        <f t="shared" si="25"/>
        <v>TRUE</v>
      </c>
      <c r="V247" s="18">
        <f t="shared" si="26"/>
        <v>1</v>
      </c>
      <c r="W247">
        <f t="shared" si="27"/>
        <v>1</v>
      </c>
    </row>
    <row r="248" spans="1:23" ht="86.4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s="13" t="b">
        <v>1</v>
      </c>
      <c r="L248">
        <v>223</v>
      </c>
      <c r="M248" t="b">
        <v>1</v>
      </c>
      <c r="N248" t="s">
        <v>8269</v>
      </c>
      <c r="O248" s="15">
        <f t="shared" si="21"/>
        <v>305.46000000000004</v>
      </c>
      <c r="P248" s="15">
        <f t="shared" si="22"/>
        <v>68.488789237668158</v>
      </c>
      <c r="Q248" t="s">
        <v>8308</v>
      </c>
      <c r="R248" t="s">
        <v>8310</v>
      </c>
      <c r="S248" s="8">
        <f t="shared" si="23"/>
        <v>40480.155150462961</v>
      </c>
      <c r="T248" s="11">
        <f t="shared" si="24"/>
        <v>40530.196817129625</v>
      </c>
      <c r="U248" t="str">
        <f t="shared" si="25"/>
        <v>TRUE</v>
      </c>
      <c r="V248" s="18">
        <f t="shared" si="26"/>
        <v>1</v>
      </c>
      <c r="W248">
        <f t="shared" si="27"/>
        <v>1</v>
      </c>
    </row>
    <row r="249" spans="1:23" ht="115.2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s="13" t="b">
        <v>1</v>
      </c>
      <c r="L249">
        <v>62</v>
      </c>
      <c r="M249" t="b">
        <v>1</v>
      </c>
      <c r="N249" t="s">
        <v>8269</v>
      </c>
      <c r="O249" s="15">
        <f t="shared" si="21"/>
        <v>134.1</v>
      </c>
      <c r="P249" s="15">
        <f t="shared" si="22"/>
        <v>108.14516129032258</v>
      </c>
      <c r="Q249" t="s">
        <v>8308</v>
      </c>
      <c r="R249" t="s">
        <v>8310</v>
      </c>
      <c r="S249" s="8">
        <f t="shared" si="23"/>
        <v>40430.395995370367</v>
      </c>
      <c r="T249" s="11">
        <f t="shared" si="24"/>
        <v>40466.943749999999</v>
      </c>
      <c r="U249" t="str">
        <f t="shared" si="25"/>
        <v>TRUE</v>
      </c>
      <c r="V249" s="18">
        <f t="shared" si="26"/>
        <v>1</v>
      </c>
      <c r="W249">
        <f t="shared" si="27"/>
        <v>1</v>
      </c>
    </row>
    <row r="250" spans="1:23" ht="100.8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s="13" t="b">
        <v>1</v>
      </c>
      <c r="L250">
        <v>146</v>
      </c>
      <c r="M250" t="b">
        <v>1</v>
      </c>
      <c r="N250" t="s">
        <v>8269</v>
      </c>
      <c r="O250" s="15">
        <f t="shared" si="21"/>
        <v>101.33294117647058</v>
      </c>
      <c r="P250" s="15">
        <f t="shared" si="22"/>
        <v>589.95205479452056</v>
      </c>
      <c r="Q250" t="s">
        <v>8308</v>
      </c>
      <c r="R250" t="s">
        <v>8310</v>
      </c>
      <c r="S250" s="8">
        <f t="shared" si="23"/>
        <v>40870.566076388888</v>
      </c>
      <c r="T250" s="11">
        <f t="shared" si="24"/>
        <v>40915.566076388888</v>
      </c>
      <c r="U250" t="str">
        <f t="shared" si="25"/>
        <v>TRUE</v>
      </c>
      <c r="V250" s="18">
        <f t="shared" si="26"/>
        <v>1</v>
      </c>
      <c r="W250">
        <f t="shared" si="27"/>
        <v>1</v>
      </c>
    </row>
    <row r="251" spans="1:23" ht="129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s="13" t="b">
        <v>1</v>
      </c>
      <c r="L251">
        <v>235</v>
      </c>
      <c r="M251" t="b">
        <v>1</v>
      </c>
      <c r="N251" t="s">
        <v>8269</v>
      </c>
      <c r="O251" s="15">
        <f t="shared" si="21"/>
        <v>112.92</v>
      </c>
      <c r="P251" s="15">
        <f t="shared" si="22"/>
        <v>48.051063829787232</v>
      </c>
      <c r="Q251" t="s">
        <v>8308</v>
      </c>
      <c r="R251" t="s">
        <v>8310</v>
      </c>
      <c r="S251" s="8">
        <f t="shared" si="23"/>
        <v>40332.715509259258</v>
      </c>
      <c r="T251" s="11">
        <f t="shared" si="24"/>
        <v>40412.527777777774</v>
      </c>
      <c r="U251" t="str">
        <f t="shared" si="25"/>
        <v>TRUE</v>
      </c>
      <c r="V251" s="18">
        <f t="shared" si="26"/>
        <v>1</v>
      </c>
      <c r="W251">
        <f t="shared" si="27"/>
        <v>1</v>
      </c>
    </row>
    <row r="252" spans="1:23" ht="100.8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s="13" t="b">
        <v>1</v>
      </c>
      <c r="L252">
        <v>437</v>
      </c>
      <c r="M252" t="b">
        <v>1</v>
      </c>
      <c r="N252" t="s">
        <v>8269</v>
      </c>
      <c r="O252" s="15">
        <f t="shared" si="21"/>
        <v>105.58333333333334</v>
      </c>
      <c r="P252" s="15">
        <f t="shared" si="22"/>
        <v>72.482837528604122</v>
      </c>
      <c r="Q252" t="s">
        <v>8308</v>
      </c>
      <c r="R252" t="s">
        <v>8310</v>
      </c>
      <c r="S252" s="8">
        <f t="shared" si="23"/>
        <v>41401.357534722221</v>
      </c>
      <c r="T252" s="11">
        <f t="shared" si="24"/>
        <v>41431.357534722221</v>
      </c>
      <c r="U252" t="str">
        <f t="shared" si="25"/>
        <v>TRUE</v>
      </c>
      <c r="V252" s="18">
        <f t="shared" si="26"/>
        <v>1</v>
      </c>
      <c r="W252">
        <f t="shared" si="27"/>
        <v>1</v>
      </c>
    </row>
    <row r="253" spans="1:23" ht="100.8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s="13" t="b">
        <v>1</v>
      </c>
      <c r="L253">
        <v>77</v>
      </c>
      <c r="M253" t="b">
        <v>1</v>
      </c>
      <c r="N253" t="s">
        <v>8269</v>
      </c>
      <c r="O253" s="15">
        <f t="shared" si="21"/>
        <v>125.57142857142858</v>
      </c>
      <c r="P253" s="15">
        <f t="shared" si="22"/>
        <v>57.077922077922075</v>
      </c>
      <c r="Q253" t="s">
        <v>8308</v>
      </c>
      <c r="R253" t="s">
        <v>8310</v>
      </c>
      <c r="S253" s="8">
        <f t="shared" si="23"/>
        <v>41013.579236111109</v>
      </c>
      <c r="T253" s="11">
        <f t="shared" si="24"/>
        <v>41045.583333333328</v>
      </c>
      <c r="U253" t="str">
        <f t="shared" si="25"/>
        <v>TRUE</v>
      </c>
      <c r="V253" s="18">
        <f t="shared" si="26"/>
        <v>1</v>
      </c>
      <c r="W253">
        <f t="shared" si="27"/>
        <v>1</v>
      </c>
    </row>
    <row r="254" spans="1:23" ht="86.4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s="13" t="b">
        <v>1</v>
      </c>
      <c r="L254">
        <v>108</v>
      </c>
      <c r="M254" t="b">
        <v>1</v>
      </c>
      <c r="N254" t="s">
        <v>8269</v>
      </c>
      <c r="O254" s="15">
        <f t="shared" si="21"/>
        <v>184.56</v>
      </c>
      <c r="P254" s="15">
        <f t="shared" si="22"/>
        <v>85.444444444444443</v>
      </c>
      <c r="Q254" t="s">
        <v>8308</v>
      </c>
      <c r="R254" t="s">
        <v>8310</v>
      </c>
      <c r="S254" s="8">
        <f t="shared" si="23"/>
        <v>40266.454375000001</v>
      </c>
      <c r="T254" s="11">
        <f t="shared" si="24"/>
        <v>40329.957638888889</v>
      </c>
      <c r="U254" t="str">
        <f t="shared" si="25"/>
        <v>TRUE</v>
      </c>
      <c r="V254" s="18">
        <f t="shared" si="26"/>
        <v>1</v>
      </c>
      <c r="W254">
        <f t="shared" si="27"/>
        <v>1</v>
      </c>
    </row>
    <row r="255" spans="1:23" ht="115.2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s="13" t="b">
        <v>1</v>
      </c>
      <c r="L255">
        <v>7</v>
      </c>
      <c r="M255" t="b">
        <v>1</v>
      </c>
      <c r="N255" t="s">
        <v>8269</v>
      </c>
      <c r="O255" s="15">
        <f t="shared" si="21"/>
        <v>100.73333333333335</v>
      </c>
      <c r="P255" s="15">
        <f t="shared" si="22"/>
        <v>215.85714285714286</v>
      </c>
      <c r="Q255" t="s">
        <v>8308</v>
      </c>
      <c r="R255" t="s">
        <v>8310</v>
      </c>
      <c r="S255" s="8">
        <f t="shared" si="23"/>
        <v>40924.44253472222</v>
      </c>
      <c r="T255" s="11">
        <f t="shared" si="24"/>
        <v>40954.44253472222</v>
      </c>
      <c r="U255" t="str">
        <f t="shared" si="25"/>
        <v>TRUE</v>
      </c>
      <c r="V255" s="18">
        <f t="shared" si="26"/>
        <v>1</v>
      </c>
      <c r="W255">
        <f t="shared" si="27"/>
        <v>1</v>
      </c>
    </row>
    <row r="256" spans="1:23" ht="86.4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s="13" t="b">
        <v>1</v>
      </c>
      <c r="L256">
        <v>314</v>
      </c>
      <c r="M256" t="b">
        <v>1</v>
      </c>
      <c r="N256" t="s">
        <v>8269</v>
      </c>
      <c r="O256" s="15">
        <f t="shared" si="21"/>
        <v>116.94725</v>
      </c>
      <c r="P256" s="15">
        <f t="shared" si="22"/>
        <v>89.38643312101911</v>
      </c>
      <c r="Q256" t="s">
        <v>8308</v>
      </c>
      <c r="R256" t="s">
        <v>8310</v>
      </c>
      <c r="S256" s="8">
        <f t="shared" si="23"/>
        <v>42263.744328703695</v>
      </c>
      <c r="T256" s="11">
        <f t="shared" si="24"/>
        <v>42293.874999999993</v>
      </c>
      <c r="U256" t="str">
        <f t="shared" si="25"/>
        <v>TRUE</v>
      </c>
      <c r="V256" s="18">
        <f t="shared" si="26"/>
        <v>1</v>
      </c>
      <c r="W256">
        <f t="shared" si="27"/>
        <v>1</v>
      </c>
    </row>
    <row r="257" spans="1:23" ht="57.6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s="13" t="b">
        <v>1</v>
      </c>
      <c r="L257">
        <v>188</v>
      </c>
      <c r="M257" t="b">
        <v>1</v>
      </c>
      <c r="N257" t="s">
        <v>8269</v>
      </c>
      <c r="O257" s="15">
        <f t="shared" si="21"/>
        <v>106.73325</v>
      </c>
      <c r="P257" s="15">
        <f t="shared" si="22"/>
        <v>45.418404255319146</v>
      </c>
      <c r="Q257" t="s">
        <v>8308</v>
      </c>
      <c r="R257" t="s">
        <v>8310</v>
      </c>
      <c r="S257" s="8">
        <f t="shared" si="23"/>
        <v>40588.318078703705</v>
      </c>
      <c r="T257" s="11">
        <f t="shared" si="24"/>
        <v>40618.276412037034</v>
      </c>
      <c r="U257" t="str">
        <f t="shared" si="25"/>
        <v>TRUE</v>
      </c>
      <c r="V257" s="18">
        <f t="shared" si="26"/>
        <v>1</v>
      </c>
      <c r="W257">
        <f t="shared" si="27"/>
        <v>1</v>
      </c>
    </row>
    <row r="258" spans="1:23" ht="115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s="13" t="b">
        <v>1</v>
      </c>
      <c r="L258">
        <v>275</v>
      </c>
      <c r="M258" t="b">
        <v>1</v>
      </c>
      <c r="N258" t="s">
        <v>8269</v>
      </c>
      <c r="O258" s="15">
        <f t="shared" si="21"/>
        <v>139.1</v>
      </c>
      <c r="P258" s="15">
        <f t="shared" si="22"/>
        <v>65.756363636363631</v>
      </c>
      <c r="Q258" t="s">
        <v>8308</v>
      </c>
      <c r="R258" t="s">
        <v>8310</v>
      </c>
      <c r="S258" s="8">
        <f t="shared" si="23"/>
        <v>41319.560960648145</v>
      </c>
      <c r="T258" s="11">
        <f t="shared" si="24"/>
        <v>41349.560960648145</v>
      </c>
      <c r="U258" t="str">
        <f t="shared" si="25"/>
        <v>TRUE</v>
      </c>
      <c r="V258" s="18">
        <f t="shared" si="26"/>
        <v>1</v>
      </c>
      <c r="W258">
        <f t="shared" si="27"/>
        <v>1</v>
      </c>
    </row>
    <row r="259" spans="1:23" ht="115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s="13" t="b">
        <v>1</v>
      </c>
      <c r="L259">
        <v>560</v>
      </c>
      <c r="M259" t="b">
        <v>1</v>
      </c>
      <c r="N259" t="s">
        <v>8269</v>
      </c>
      <c r="O259" s="15">
        <f t="shared" ref="O259:O322" si="28">(E259/D259)*100</f>
        <v>106.72648571428572</v>
      </c>
      <c r="P259" s="15">
        <f t="shared" ref="P259:P322" si="29">IFERROR(E259/L259,0)</f>
        <v>66.70405357142856</v>
      </c>
      <c r="Q259" t="s">
        <v>8308</v>
      </c>
      <c r="R259" t="s">
        <v>8310</v>
      </c>
      <c r="S259" s="8">
        <f t="shared" ref="S259:S322" si="30">(((J259/60)/60)/24)+DATE(1970,1,1)+(-5/24)</f>
        <v>42479.418541666666</v>
      </c>
      <c r="T259" s="11">
        <f t="shared" ref="T259:T322" si="31">(I259/86400)+25569+(-5/24)</f>
        <v>42509.418541666666</v>
      </c>
      <c r="U259" t="str">
        <f t="shared" ref="U259:U322" si="32">TRIM(K259)</f>
        <v>TRUE</v>
      </c>
      <c r="V259" s="18">
        <f t="shared" ref="V259:V322" si="33">IF(U259="TRUE", 1, 2)</f>
        <v>1</v>
      </c>
      <c r="W259">
        <f t="shared" ref="W259:W322" si="34">IF(F259="successful", 1,  IF(F259= "failed", 2, IF(F259="canceled", 3, 4)))</f>
        <v>1</v>
      </c>
    </row>
    <row r="260" spans="1:23" ht="100.8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s="13" t="b">
        <v>1</v>
      </c>
      <c r="L260">
        <v>688</v>
      </c>
      <c r="M260" t="b">
        <v>1</v>
      </c>
      <c r="N260" t="s">
        <v>8269</v>
      </c>
      <c r="O260" s="15">
        <f t="shared" si="28"/>
        <v>191.14</v>
      </c>
      <c r="P260" s="15">
        <f t="shared" si="29"/>
        <v>83.345930232558146</v>
      </c>
      <c r="Q260" t="s">
        <v>8308</v>
      </c>
      <c r="R260" t="s">
        <v>8310</v>
      </c>
      <c r="S260" s="8">
        <f t="shared" si="30"/>
        <v>40681.843356481477</v>
      </c>
      <c r="T260" s="11">
        <f t="shared" si="31"/>
        <v>40711.843356481477</v>
      </c>
      <c r="U260" t="str">
        <f t="shared" si="32"/>
        <v>TRUE</v>
      </c>
      <c r="V260" s="18">
        <f t="shared" si="33"/>
        <v>1</v>
      </c>
      <c r="W260">
        <f t="shared" si="34"/>
        <v>1</v>
      </c>
    </row>
    <row r="261" spans="1:23" ht="115.2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s="13" t="b">
        <v>1</v>
      </c>
      <c r="L261">
        <v>942</v>
      </c>
      <c r="M261" t="b">
        <v>1</v>
      </c>
      <c r="N261" t="s">
        <v>8269</v>
      </c>
      <c r="O261" s="15">
        <f t="shared" si="28"/>
        <v>131.93789333333334</v>
      </c>
      <c r="P261" s="15">
        <f t="shared" si="29"/>
        <v>105.04609341825902</v>
      </c>
      <c r="Q261" t="s">
        <v>8308</v>
      </c>
      <c r="R261" t="s">
        <v>8310</v>
      </c>
      <c r="S261" s="8">
        <f t="shared" si="30"/>
        <v>42072.529733796291</v>
      </c>
      <c r="T261" s="11">
        <f t="shared" si="31"/>
        <v>42102.529733796291</v>
      </c>
      <c r="U261" t="str">
        <f t="shared" si="32"/>
        <v>TRUE</v>
      </c>
      <c r="V261" s="18">
        <f t="shared" si="33"/>
        <v>1</v>
      </c>
      <c r="W261">
        <f t="shared" si="34"/>
        <v>1</v>
      </c>
    </row>
    <row r="262" spans="1:23" ht="86.4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s="13" t="b">
        <v>1</v>
      </c>
      <c r="L262">
        <v>88</v>
      </c>
      <c r="M262" t="b">
        <v>1</v>
      </c>
      <c r="N262" t="s">
        <v>8269</v>
      </c>
      <c r="O262" s="15">
        <f t="shared" si="28"/>
        <v>106.4</v>
      </c>
      <c r="P262" s="15">
        <f t="shared" si="29"/>
        <v>120.90909090909091</v>
      </c>
      <c r="Q262" t="s">
        <v>8308</v>
      </c>
      <c r="R262" t="s">
        <v>8310</v>
      </c>
      <c r="S262" s="8">
        <f t="shared" si="30"/>
        <v>40330.547210648147</v>
      </c>
      <c r="T262" s="11">
        <f t="shared" si="31"/>
        <v>40376.207638888889</v>
      </c>
      <c r="U262" t="str">
        <f t="shared" si="32"/>
        <v>TRUE</v>
      </c>
      <c r="V262" s="18">
        <f t="shared" si="33"/>
        <v>1</v>
      </c>
      <c r="W262">
        <f t="shared" si="34"/>
        <v>1</v>
      </c>
    </row>
    <row r="263" spans="1:23" ht="72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s="13" t="b">
        <v>1</v>
      </c>
      <c r="L263">
        <v>220</v>
      </c>
      <c r="M263" t="b">
        <v>1</v>
      </c>
      <c r="N263" t="s">
        <v>8269</v>
      </c>
      <c r="O263" s="15">
        <f t="shared" si="28"/>
        <v>107.4</v>
      </c>
      <c r="P263" s="15">
        <f t="shared" si="29"/>
        <v>97.63636363636364</v>
      </c>
      <c r="Q263" t="s">
        <v>8308</v>
      </c>
      <c r="R263" t="s">
        <v>8310</v>
      </c>
      <c r="S263" s="8">
        <f t="shared" si="30"/>
        <v>41017.677129629628</v>
      </c>
      <c r="T263" s="11">
        <f t="shared" si="31"/>
        <v>41067.413194444445</v>
      </c>
      <c r="U263" t="str">
        <f t="shared" si="32"/>
        <v>TRUE</v>
      </c>
      <c r="V263" s="18">
        <f t="shared" si="33"/>
        <v>1</v>
      </c>
      <c r="W263">
        <f t="shared" si="34"/>
        <v>1</v>
      </c>
    </row>
    <row r="264" spans="1:23" ht="57.6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s="13" t="b">
        <v>1</v>
      </c>
      <c r="L264">
        <v>145</v>
      </c>
      <c r="M264" t="b">
        <v>1</v>
      </c>
      <c r="N264" t="s">
        <v>8269</v>
      </c>
      <c r="O264" s="15">
        <f t="shared" si="28"/>
        <v>240</v>
      </c>
      <c r="P264" s="15">
        <f t="shared" si="29"/>
        <v>41.379310344827587</v>
      </c>
      <c r="Q264" t="s">
        <v>8308</v>
      </c>
      <c r="R264" t="s">
        <v>8310</v>
      </c>
      <c r="S264" s="8">
        <f t="shared" si="30"/>
        <v>40555.039675925924</v>
      </c>
      <c r="T264" s="11">
        <f t="shared" si="31"/>
        <v>40600.039675925924</v>
      </c>
      <c r="U264" t="str">
        <f t="shared" si="32"/>
        <v>TRUE</v>
      </c>
      <c r="V264" s="18">
        <f t="shared" si="33"/>
        <v>1</v>
      </c>
      <c r="W264">
        <f t="shared" si="34"/>
        <v>1</v>
      </c>
    </row>
    <row r="265" spans="1:23" ht="115.2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s="13" t="b">
        <v>1</v>
      </c>
      <c r="L265">
        <v>963</v>
      </c>
      <c r="M265" t="b">
        <v>1</v>
      </c>
      <c r="N265" t="s">
        <v>8269</v>
      </c>
      <c r="O265" s="15">
        <f t="shared" si="28"/>
        <v>118.08108</v>
      </c>
      <c r="P265" s="15">
        <f t="shared" si="29"/>
        <v>30.654485981308412</v>
      </c>
      <c r="Q265" t="s">
        <v>8308</v>
      </c>
      <c r="R265" t="s">
        <v>8310</v>
      </c>
      <c r="S265" s="8">
        <f t="shared" si="30"/>
        <v>41149.746458333328</v>
      </c>
      <c r="T265" s="11">
        <f t="shared" si="31"/>
        <v>41179.746458333328</v>
      </c>
      <c r="U265" t="str">
        <f t="shared" si="32"/>
        <v>TRUE</v>
      </c>
      <c r="V265" s="18">
        <f t="shared" si="33"/>
        <v>1</v>
      </c>
      <c r="W265">
        <f t="shared" si="34"/>
        <v>1</v>
      </c>
    </row>
    <row r="266" spans="1:23" ht="115.2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s="13" t="b">
        <v>1</v>
      </c>
      <c r="L266">
        <v>91</v>
      </c>
      <c r="M266" t="b">
        <v>1</v>
      </c>
      <c r="N266" t="s">
        <v>8269</v>
      </c>
      <c r="O266" s="15">
        <f t="shared" si="28"/>
        <v>118.19999999999999</v>
      </c>
      <c r="P266" s="15">
        <f t="shared" si="29"/>
        <v>64.945054945054949</v>
      </c>
      <c r="Q266" t="s">
        <v>8308</v>
      </c>
      <c r="R266" t="s">
        <v>8310</v>
      </c>
      <c r="S266" s="8">
        <f t="shared" si="30"/>
        <v>41010.411979166667</v>
      </c>
      <c r="T266" s="11">
        <f t="shared" si="31"/>
        <v>41040.411979166667</v>
      </c>
      <c r="U266" t="str">
        <f t="shared" si="32"/>
        <v>TRUE</v>
      </c>
      <c r="V266" s="18">
        <f t="shared" si="33"/>
        <v>1</v>
      </c>
      <c r="W266">
        <f t="shared" si="34"/>
        <v>1</v>
      </c>
    </row>
    <row r="267" spans="1:23" ht="115.2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s="13" t="b">
        <v>1</v>
      </c>
      <c r="L267">
        <v>58</v>
      </c>
      <c r="M267" t="b">
        <v>1</v>
      </c>
      <c r="N267" t="s">
        <v>8269</v>
      </c>
      <c r="O267" s="15">
        <f t="shared" si="28"/>
        <v>111.1</v>
      </c>
      <c r="P267" s="15">
        <f t="shared" si="29"/>
        <v>95.775862068965523</v>
      </c>
      <c r="Q267" t="s">
        <v>8308</v>
      </c>
      <c r="R267" t="s">
        <v>8310</v>
      </c>
      <c r="S267" s="8">
        <f t="shared" si="30"/>
        <v>40267.037384259253</v>
      </c>
      <c r="T267" s="11">
        <f t="shared" si="31"/>
        <v>40308.636111111111</v>
      </c>
      <c r="U267" t="str">
        <f t="shared" si="32"/>
        <v>TRUE</v>
      </c>
      <c r="V267" s="18">
        <f t="shared" si="33"/>
        <v>1</v>
      </c>
      <c r="W267">
        <f t="shared" si="34"/>
        <v>1</v>
      </c>
    </row>
    <row r="268" spans="1:23" ht="115.2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s="13" t="b">
        <v>1</v>
      </c>
      <c r="L268">
        <v>36</v>
      </c>
      <c r="M268" t="b">
        <v>1</v>
      </c>
      <c r="N268" t="s">
        <v>8269</v>
      </c>
      <c r="O268" s="15">
        <f t="shared" si="28"/>
        <v>145.5</v>
      </c>
      <c r="P268" s="15">
        <f t="shared" si="29"/>
        <v>40.416666666666664</v>
      </c>
      <c r="Q268" t="s">
        <v>8308</v>
      </c>
      <c r="R268" t="s">
        <v>8310</v>
      </c>
      <c r="S268" s="8">
        <f t="shared" si="30"/>
        <v>40204.966516203705</v>
      </c>
      <c r="T268" s="11">
        <f t="shared" si="31"/>
        <v>40290.95208333333</v>
      </c>
      <c r="U268" t="str">
        <f t="shared" si="32"/>
        <v>TRUE</v>
      </c>
      <c r="V268" s="18">
        <f t="shared" si="33"/>
        <v>1</v>
      </c>
      <c r="W268">
        <f t="shared" si="34"/>
        <v>1</v>
      </c>
    </row>
    <row r="269" spans="1:23" ht="86.4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s="13" t="b">
        <v>1</v>
      </c>
      <c r="L269">
        <v>165</v>
      </c>
      <c r="M269" t="b">
        <v>1</v>
      </c>
      <c r="N269" t="s">
        <v>8269</v>
      </c>
      <c r="O269" s="15">
        <f t="shared" si="28"/>
        <v>131.62883248730967</v>
      </c>
      <c r="P269" s="15">
        <f t="shared" si="29"/>
        <v>78.578424242424248</v>
      </c>
      <c r="Q269" t="s">
        <v>8308</v>
      </c>
      <c r="R269" t="s">
        <v>8310</v>
      </c>
      <c r="S269" s="8">
        <f t="shared" si="30"/>
        <v>41785.244201388887</v>
      </c>
      <c r="T269" s="11">
        <f t="shared" si="31"/>
        <v>41815.244201388887</v>
      </c>
      <c r="U269" t="str">
        <f t="shared" si="32"/>
        <v>TRUE</v>
      </c>
      <c r="V269" s="18">
        <f t="shared" si="33"/>
        <v>1</v>
      </c>
      <c r="W269">
        <f t="shared" si="34"/>
        <v>1</v>
      </c>
    </row>
    <row r="270" spans="1:23" ht="100.8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s="13" t="b">
        <v>1</v>
      </c>
      <c r="L270">
        <v>111</v>
      </c>
      <c r="M270" t="b">
        <v>1</v>
      </c>
      <c r="N270" t="s">
        <v>8269</v>
      </c>
      <c r="O270" s="15">
        <f t="shared" si="28"/>
        <v>111.4</v>
      </c>
      <c r="P270" s="15">
        <f t="shared" si="29"/>
        <v>50.18018018018018</v>
      </c>
      <c r="Q270" t="s">
        <v>8308</v>
      </c>
      <c r="R270" t="s">
        <v>8310</v>
      </c>
      <c r="S270" s="8">
        <f t="shared" si="30"/>
        <v>40808.944189814814</v>
      </c>
      <c r="T270" s="11">
        <f t="shared" si="31"/>
        <v>40853.985856481479</v>
      </c>
      <c r="U270" t="str">
        <f t="shared" si="32"/>
        <v>TRUE</v>
      </c>
      <c r="V270" s="18">
        <f t="shared" si="33"/>
        <v>1</v>
      </c>
      <c r="W270">
        <f t="shared" si="34"/>
        <v>1</v>
      </c>
    </row>
    <row r="271" spans="1:23" ht="100.8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s="13" t="b">
        <v>1</v>
      </c>
      <c r="L271">
        <v>1596</v>
      </c>
      <c r="M271" t="b">
        <v>1</v>
      </c>
      <c r="N271" t="s">
        <v>8269</v>
      </c>
      <c r="O271" s="15">
        <f t="shared" si="28"/>
        <v>147.23376999999999</v>
      </c>
      <c r="P271" s="15">
        <f t="shared" si="29"/>
        <v>92.251735588972423</v>
      </c>
      <c r="Q271" t="s">
        <v>8308</v>
      </c>
      <c r="R271" t="s">
        <v>8310</v>
      </c>
      <c r="S271" s="8">
        <f t="shared" si="30"/>
        <v>42757.988680555551</v>
      </c>
      <c r="T271" s="11">
        <f t="shared" si="31"/>
        <v>42787.988680555551</v>
      </c>
      <c r="U271" t="str">
        <f t="shared" si="32"/>
        <v>TRUE</v>
      </c>
      <c r="V271" s="18">
        <f t="shared" si="33"/>
        <v>1</v>
      </c>
      <c r="W271">
        <f t="shared" si="34"/>
        <v>1</v>
      </c>
    </row>
    <row r="272" spans="1:23" ht="86.4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s="13" t="b">
        <v>1</v>
      </c>
      <c r="L272">
        <v>61</v>
      </c>
      <c r="M272" t="b">
        <v>1</v>
      </c>
      <c r="N272" t="s">
        <v>8269</v>
      </c>
      <c r="O272" s="15">
        <f t="shared" si="28"/>
        <v>152.60869565217391</v>
      </c>
      <c r="P272" s="15">
        <f t="shared" si="29"/>
        <v>57.540983606557376</v>
      </c>
      <c r="Q272" t="s">
        <v>8308</v>
      </c>
      <c r="R272" t="s">
        <v>8310</v>
      </c>
      <c r="S272" s="8">
        <f t="shared" si="30"/>
        <v>40637.658217592587</v>
      </c>
      <c r="T272" s="11">
        <f t="shared" si="31"/>
        <v>40687.958333333328</v>
      </c>
      <c r="U272" t="str">
        <f t="shared" si="32"/>
        <v>TRUE</v>
      </c>
      <c r="V272" s="18">
        <f t="shared" si="33"/>
        <v>1</v>
      </c>
      <c r="W272">
        <f t="shared" si="34"/>
        <v>1</v>
      </c>
    </row>
    <row r="273" spans="1:23" ht="115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s="13" t="b">
        <v>1</v>
      </c>
      <c r="L273">
        <v>287</v>
      </c>
      <c r="M273" t="b">
        <v>1</v>
      </c>
      <c r="N273" t="s">
        <v>8269</v>
      </c>
      <c r="O273" s="15">
        <f t="shared" si="28"/>
        <v>104.67999999999999</v>
      </c>
      <c r="P273" s="15">
        <f t="shared" si="29"/>
        <v>109.42160278745645</v>
      </c>
      <c r="Q273" t="s">
        <v>8308</v>
      </c>
      <c r="R273" t="s">
        <v>8310</v>
      </c>
      <c r="S273" s="8">
        <f t="shared" si="30"/>
        <v>41611.891909722224</v>
      </c>
      <c r="T273" s="11">
        <f t="shared" si="31"/>
        <v>41641.125</v>
      </c>
      <c r="U273" t="str">
        <f t="shared" si="32"/>
        <v>TRUE</v>
      </c>
      <c r="V273" s="18">
        <f t="shared" si="33"/>
        <v>1</v>
      </c>
      <c r="W273">
        <f t="shared" si="34"/>
        <v>1</v>
      </c>
    </row>
    <row r="274" spans="1:23" ht="115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s="13" t="b">
        <v>1</v>
      </c>
      <c r="L274">
        <v>65</v>
      </c>
      <c r="M274" t="b">
        <v>1</v>
      </c>
      <c r="N274" t="s">
        <v>8269</v>
      </c>
      <c r="O274" s="15">
        <f t="shared" si="28"/>
        <v>177.43366666666668</v>
      </c>
      <c r="P274" s="15">
        <f t="shared" si="29"/>
        <v>81.892461538461546</v>
      </c>
      <c r="Q274" t="s">
        <v>8308</v>
      </c>
      <c r="R274" t="s">
        <v>8310</v>
      </c>
      <c r="S274" s="8">
        <f t="shared" si="30"/>
        <v>40235.692025462959</v>
      </c>
      <c r="T274" s="11">
        <f t="shared" si="31"/>
        <v>40296.575694444444</v>
      </c>
      <c r="U274" t="str">
        <f t="shared" si="32"/>
        <v>TRUE</v>
      </c>
      <c r="V274" s="18">
        <f t="shared" si="33"/>
        <v>1</v>
      </c>
      <c r="W274">
        <f t="shared" si="34"/>
        <v>1</v>
      </c>
    </row>
    <row r="275" spans="1:23" ht="115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s="13" t="b">
        <v>1</v>
      </c>
      <c r="L275">
        <v>118</v>
      </c>
      <c r="M275" t="b">
        <v>1</v>
      </c>
      <c r="N275" t="s">
        <v>8269</v>
      </c>
      <c r="O275" s="15">
        <f t="shared" si="28"/>
        <v>107.7758</v>
      </c>
      <c r="P275" s="15">
        <f t="shared" si="29"/>
        <v>45.667711864406776</v>
      </c>
      <c r="Q275" t="s">
        <v>8308</v>
      </c>
      <c r="R275" t="s">
        <v>8310</v>
      </c>
      <c r="S275" s="8">
        <f t="shared" si="30"/>
        <v>40697.29011574074</v>
      </c>
      <c r="T275" s="11">
        <f t="shared" si="31"/>
        <v>40727.29011574074</v>
      </c>
      <c r="U275" t="str">
        <f t="shared" si="32"/>
        <v>TRUE</v>
      </c>
      <c r="V275" s="18">
        <f t="shared" si="33"/>
        <v>1</v>
      </c>
      <c r="W275">
        <f t="shared" si="34"/>
        <v>1</v>
      </c>
    </row>
    <row r="276" spans="1:23" ht="100.8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s="13" t="b">
        <v>1</v>
      </c>
      <c r="L276">
        <v>113</v>
      </c>
      <c r="M276" t="b">
        <v>1</v>
      </c>
      <c r="N276" t="s">
        <v>8269</v>
      </c>
      <c r="O276" s="15">
        <f t="shared" si="28"/>
        <v>156</v>
      </c>
      <c r="P276" s="15">
        <f t="shared" si="29"/>
        <v>55.221238938053098</v>
      </c>
      <c r="Q276" t="s">
        <v>8308</v>
      </c>
      <c r="R276" t="s">
        <v>8310</v>
      </c>
      <c r="S276" s="8">
        <f t="shared" si="30"/>
        <v>40969.704039351847</v>
      </c>
      <c r="T276" s="11">
        <f t="shared" si="31"/>
        <v>41004.082638888889</v>
      </c>
      <c r="U276" t="str">
        <f t="shared" si="32"/>
        <v>TRUE</v>
      </c>
      <c r="V276" s="18">
        <f t="shared" si="33"/>
        <v>1</v>
      </c>
      <c r="W276">
        <f t="shared" si="34"/>
        <v>1</v>
      </c>
    </row>
    <row r="277" spans="1:23" ht="100.8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s="13" t="b">
        <v>1</v>
      </c>
      <c r="L277">
        <v>332</v>
      </c>
      <c r="M277" t="b">
        <v>1</v>
      </c>
      <c r="N277" t="s">
        <v>8269</v>
      </c>
      <c r="O277" s="15">
        <f t="shared" si="28"/>
        <v>108.395</v>
      </c>
      <c r="P277" s="15">
        <f t="shared" si="29"/>
        <v>65.298192771084331</v>
      </c>
      <c r="Q277" t="s">
        <v>8308</v>
      </c>
      <c r="R277" t="s">
        <v>8310</v>
      </c>
      <c r="S277" s="8">
        <f t="shared" si="30"/>
        <v>41192.823680555557</v>
      </c>
      <c r="T277" s="11">
        <f t="shared" si="31"/>
        <v>41222.865347222221</v>
      </c>
      <c r="U277" t="str">
        <f t="shared" si="32"/>
        <v>TRUE</v>
      </c>
      <c r="V277" s="18">
        <f t="shared" si="33"/>
        <v>1</v>
      </c>
      <c r="W277">
        <f t="shared" si="34"/>
        <v>1</v>
      </c>
    </row>
    <row r="278" spans="1:23" ht="100.8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s="13" t="b">
        <v>1</v>
      </c>
      <c r="L278">
        <v>62</v>
      </c>
      <c r="M278" t="b">
        <v>1</v>
      </c>
      <c r="N278" t="s">
        <v>8269</v>
      </c>
      <c r="O278" s="15">
        <f t="shared" si="28"/>
        <v>147.6</v>
      </c>
      <c r="P278" s="15">
        <f t="shared" si="29"/>
        <v>95.225806451612897</v>
      </c>
      <c r="Q278" t="s">
        <v>8308</v>
      </c>
      <c r="R278" t="s">
        <v>8310</v>
      </c>
      <c r="S278" s="8">
        <f t="shared" si="30"/>
        <v>40966.87354166666</v>
      </c>
      <c r="T278" s="11">
        <f t="shared" si="31"/>
        <v>41026.831874999996</v>
      </c>
      <c r="U278" t="str">
        <f t="shared" si="32"/>
        <v>TRUE</v>
      </c>
      <c r="V278" s="18">
        <f t="shared" si="33"/>
        <v>1</v>
      </c>
      <c r="W278">
        <f t="shared" si="34"/>
        <v>1</v>
      </c>
    </row>
    <row r="279" spans="1:23" ht="115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s="13" t="b">
        <v>1</v>
      </c>
      <c r="L279">
        <v>951</v>
      </c>
      <c r="M279" t="b">
        <v>1</v>
      </c>
      <c r="N279" t="s">
        <v>8269</v>
      </c>
      <c r="O279" s="15">
        <f t="shared" si="28"/>
        <v>110.38153846153847</v>
      </c>
      <c r="P279" s="15">
        <f t="shared" si="29"/>
        <v>75.444794952681391</v>
      </c>
      <c r="Q279" t="s">
        <v>8308</v>
      </c>
      <c r="R279" t="s">
        <v>8310</v>
      </c>
      <c r="S279" s="8">
        <f t="shared" si="30"/>
        <v>42117.68309027778</v>
      </c>
      <c r="T279" s="11">
        <f t="shared" si="31"/>
        <v>42147.68309027778</v>
      </c>
      <c r="U279" t="str">
        <f t="shared" si="32"/>
        <v>TRUE</v>
      </c>
      <c r="V279" s="18">
        <f t="shared" si="33"/>
        <v>1</v>
      </c>
      <c r="W279">
        <f t="shared" si="34"/>
        <v>1</v>
      </c>
    </row>
    <row r="280" spans="1:23" ht="72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s="13" t="b">
        <v>1</v>
      </c>
      <c r="L280">
        <v>415</v>
      </c>
      <c r="M280" t="b">
        <v>1</v>
      </c>
      <c r="N280" t="s">
        <v>8269</v>
      </c>
      <c r="O280" s="15">
        <f t="shared" si="28"/>
        <v>150.34814814814814</v>
      </c>
      <c r="P280" s="15">
        <f t="shared" si="29"/>
        <v>97.816867469879512</v>
      </c>
      <c r="Q280" t="s">
        <v>8308</v>
      </c>
      <c r="R280" t="s">
        <v>8310</v>
      </c>
      <c r="S280" s="8">
        <f t="shared" si="30"/>
        <v>41163.832627314812</v>
      </c>
      <c r="T280" s="11">
        <f t="shared" si="31"/>
        <v>41193.832627314812</v>
      </c>
      <c r="U280" t="str">
        <f t="shared" si="32"/>
        <v>TRUE</v>
      </c>
      <c r="V280" s="18">
        <f t="shared" si="33"/>
        <v>1</v>
      </c>
      <c r="W280">
        <f t="shared" si="34"/>
        <v>1</v>
      </c>
    </row>
    <row r="281" spans="1:23" ht="100.8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s="13" t="b">
        <v>1</v>
      </c>
      <c r="L281">
        <v>305</v>
      </c>
      <c r="M281" t="b">
        <v>1</v>
      </c>
      <c r="N281" t="s">
        <v>8269</v>
      </c>
      <c r="O281" s="15">
        <f t="shared" si="28"/>
        <v>157.31829411764707</v>
      </c>
      <c r="P281" s="15">
        <f t="shared" si="29"/>
        <v>87.685606557377056</v>
      </c>
      <c r="Q281" t="s">
        <v>8308</v>
      </c>
      <c r="R281" t="s">
        <v>8310</v>
      </c>
      <c r="S281" s="8">
        <f t="shared" si="30"/>
        <v>42759.035833333335</v>
      </c>
      <c r="T281" s="11">
        <f t="shared" si="31"/>
        <v>42792.875694444439</v>
      </c>
      <c r="U281" t="str">
        <f t="shared" si="32"/>
        <v>TRUE</v>
      </c>
      <c r="V281" s="18">
        <f t="shared" si="33"/>
        <v>1</v>
      </c>
      <c r="W281">
        <f t="shared" si="34"/>
        <v>1</v>
      </c>
    </row>
    <row r="282" spans="1:23" ht="115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s="13" t="b">
        <v>1</v>
      </c>
      <c r="L282">
        <v>2139</v>
      </c>
      <c r="M282" t="b">
        <v>1</v>
      </c>
      <c r="N282" t="s">
        <v>8269</v>
      </c>
      <c r="O282" s="15">
        <f t="shared" si="28"/>
        <v>156.14400000000001</v>
      </c>
      <c r="P282" s="15">
        <f t="shared" si="29"/>
        <v>54.748948106591868</v>
      </c>
      <c r="Q282" t="s">
        <v>8308</v>
      </c>
      <c r="R282" t="s">
        <v>8310</v>
      </c>
      <c r="S282" s="8">
        <f t="shared" si="30"/>
        <v>41744.382349537031</v>
      </c>
      <c r="T282" s="11">
        <f t="shared" si="31"/>
        <v>41789.382349537038</v>
      </c>
      <c r="U282" t="str">
        <f t="shared" si="32"/>
        <v>TRUE</v>
      </c>
      <c r="V282" s="18">
        <f t="shared" si="33"/>
        <v>1</v>
      </c>
      <c r="W282">
        <f t="shared" si="34"/>
        <v>1</v>
      </c>
    </row>
    <row r="283" spans="1:23" ht="100.8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s="13" t="b">
        <v>1</v>
      </c>
      <c r="L283">
        <v>79</v>
      </c>
      <c r="M283" t="b">
        <v>1</v>
      </c>
      <c r="N283" t="s">
        <v>8269</v>
      </c>
      <c r="O283" s="15">
        <f t="shared" si="28"/>
        <v>120.58763636363636</v>
      </c>
      <c r="P283" s="15">
        <f t="shared" si="29"/>
        <v>83.953417721518989</v>
      </c>
      <c r="Q283" t="s">
        <v>8308</v>
      </c>
      <c r="R283" t="s">
        <v>8310</v>
      </c>
      <c r="S283" s="8">
        <f t="shared" si="30"/>
        <v>39949.955011574071</v>
      </c>
      <c r="T283" s="11">
        <f t="shared" si="31"/>
        <v>40035.601388888885</v>
      </c>
      <c r="U283" t="str">
        <f t="shared" si="32"/>
        <v>TRUE</v>
      </c>
      <c r="V283" s="18">
        <f t="shared" si="33"/>
        <v>1</v>
      </c>
      <c r="W283">
        <f t="shared" si="34"/>
        <v>1</v>
      </c>
    </row>
    <row r="284" spans="1:23" ht="86.4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s="13" t="b">
        <v>1</v>
      </c>
      <c r="L284">
        <v>179</v>
      </c>
      <c r="M284" t="b">
        <v>1</v>
      </c>
      <c r="N284" t="s">
        <v>8269</v>
      </c>
      <c r="O284" s="15">
        <f t="shared" si="28"/>
        <v>101.18888888888888</v>
      </c>
      <c r="P284" s="15">
        <f t="shared" si="29"/>
        <v>254.38547486033519</v>
      </c>
      <c r="Q284" t="s">
        <v>8308</v>
      </c>
      <c r="R284" t="s">
        <v>8310</v>
      </c>
      <c r="S284" s="8">
        <f t="shared" si="30"/>
        <v>40194.711712962962</v>
      </c>
      <c r="T284" s="11">
        <f t="shared" si="31"/>
        <v>40231.708333333328</v>
      </c>
      <c r="U284" t="str">
        <f t="shared" si="32"/>
        <v>TRUE</v>
      </c>
      <c r="V284" s="18">
        <f t="shared" si="33"/>
        <v>1</v>
      </c>
      <c r="W284">
        <f t="shared" si="34"/>
        <v>1</v>
      </c>
    </row>
    <row r="285" spans="1:23" ht="43.2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s="13" t="b">
        <v>1</v>
      </c>
      <c r="L285">
        <v>202</v>
      </c>
      <c r="M285" t="b">
        <v>1</v>
      </c>
      <c r="N285" t="s">
        <v>8269</v>
      </c>
      <c r="O285" s="15">
        <f t="shared" si="28"/>
        <v>114.27249999999999</v>
      </c>
      <c r="P285" s="15">
        <f t="shared" si="29"/>
        <v>101.8269801980198</v>
      </c>
      <c r="Q285" t="s">
        <v>8308</v>
      </c>
      <c r="R285" t="s">
        <v>8310</v>
      </c>
      <c r="S285" s="8">
        <f t="shared" si="30"/>
        <v>40675.501666666663</v>
      </c>
      <c r="T285" s="11">
        <f t="shared" si="31"/>
        <v>40694.999305555553</v>
      </c>
      <c r="U285" t="str">
        <f t="shared" si="32"/>
        <v>TRUE</v>
      </c>
      <c r="V285" s="18">
        <f t="shared" si="33"/>
        <v>1</v>
      </c>
      <c r="W285">
        <f t="shared" si="34"/>
        <v>1</v>
      </c>
    </row>
    <row r="286" spans="1:23" ht="100.8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s="13" t="b">
        <v>1</v>
      </c>
      <c r="L286">
        <v>760</v>
      </c>
      <c r="M286" t="b">
        <v>1</v>
      </c>
      <c r="N286" t="s">
        <v>8269</v>
      </c>
      <c r="O286" s="15">
        <f t="shared" si="28"/>
        <v>104.62615</v>
      </c>
      <c r="P286" s="15">
        <f t="shared" si="29"/>
        <v>55.066394736842106</v>
      </c>
      <c r="Q286" t="s">
        <v>8308</v>
      </c>
      <c r="R286" t="s">
        <v>8310</v>
      </c>
      <c r="S286" s="8">
        <f t="shared" si="30"/>
        <v>40904.529861111107</v>
      </c>
      <c r="T286" s="11">
        <f t="shared" si="31"/>
        <v>40929.529861111107</v>
      </c>
      <c r="U286" t="str">
        <f t="shared" si="32"/>
        <v>TRUE</v>
      </c>
      <c r="V286" s="18">
        <f t="shared" si="33"/>
        <v>1</v>
      </c>
      <c r="W286">
        <f t="shared" si="34"/>
        <v>1</v>
      </c>
    </row>
    <row r="287" spans="1:23" ht="100.8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s="13" t="b">
        <v>1</v>
      </c>
      <c r="L287">
        <v>563</v>
      </c>
      <c r="M287" t="b">
        <v>1</v>
      </c>
      <c r="N287" t="s">
        <v>8269</v>
      </c>
      <c r="O287" s="15">
        <f t="shared" si="28"/>
        <v>228.82507142857142</v>
      </c>
      <c r="P287" s="15">
        <f t="shared" si="29"/>
        <v>56.901438721136763</v>
      </c>
      <c r="Q287" t="s">
        <v>8308</v>
      </c>
      <c r="R287" t="s">
        <v>8310</v>
      </c>
      <c r="S287" s="8">
        <f t="shared" si="30"/>
        <v>41506.547777777778</v>
      </c>
      <c r="T287" s="11">
        <f t="shared" si="31"/>
        <v>41536.547777777778</v>
      </c>
      <c r="U287" t="str">
        <f t="shared" si="32"/>
        <v>TRUE</v>
      </c>
      <c r="V287" s="18">
        <f t="shared" si="33"/>
        <v>1</v>
      </c>
      <c r="W287">
        <f t="shared" si="34"/>
        <v>1</v>
      </c>
    </row>
    <row r="288" spans="1:23" ht="100.8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s="13" t="b">
        <v>1</v>
      </c>
      <c r="L288">
        <v>135</v>
      </c>
      <c r="M288" t="b">
        <v>1</v>
      </c>
      <c r="N288" t="s">
        <v>8269</v>
      </c>
      <c r="O288" s="15">
        <f t="shared" si="28"/>
        <v>109.15333333333332</v>
      </c>
      <c r="P288" s="15">
        <f t="shared" si="29"/>
        <v>121.28148148148148</v>
      </c>
      <c r="Q288" t="s">
        <v>8308</v>
      </c>
      <c r="R288" t="s">
        <v>8310</v>
      </c>
      <c r="S288" s="8">
        <f t="shared" si="30"/>
        <v>41313.60791666666</v>
      </c>
      <c r="T288" s="11">
        <f t="shared" si="31"/>
        <v>41358.566249999996</v>
      </c>
      <c r="U288" t="str">
        <f t="shared" si="32"/>
        <v>TRUE</v>
      </c>
      <c r="V288" s="18">
        <f t="shared" si="33"/>
        <v>1</v>
      </c>
      <c r="W288">
        <f t="shared" si="34"/>
        <v>1</v>
      </c>
    </row>
    <row r="289" spans="1:23" ht="57.6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s="13" t="b">
        <v>1</v>
      </c>
      <c r="L289">
        <v>290</v>
      </c>
      <c r="M289" t="b">
        <v>1</v>
      </c>
      <c r="N289" t="s">
        <v>8269</v>
      </c>
      <c r="O289" s="15">
        <f t="shared" si="28"/>
        <v>176.29999999999998</v>
      </c>
      <c r="P289" s="15">
        <f t="shared" si="29"/>
        <v>91.189655172413794</v>
      </c>
      <c r="Q289" t="s">
        <v>8308</v>
      </c>
      <c r="R289" t="s">
        <v>8310</v>
      </c>
      <c r="S289" s="8">
        <f t="shared" si="30"/>
        <v>41184.069652777776</v>
      </c>
      <c r="T289" s="11">
        <f t="shared" si="31"/>
        <v>41214.958333333328</v>
      </c>
      <c r="U289" t="str">
        <f t="shared" si="32"/>
        <v>TRUE</v>
      </c>
      <c r="V289" s="18">
        <f t="shared" si="33"/>
        <v>1</v>
      </c>
      <c r="W289">
        <f t="shared" si="34"/>
        <v>1</v>
      </c>
    </row>
    <row r="290" spans="1:23" ht="115.2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s="13" t="b">
        <v>1</v>
      </c>
      <c r="L290">
        <v>447</v>
      </c>
      <c r="M290" t="b">
        <v>1</v>
      </c>
      <c r="N290" t="s">
        <v>8269</v>
      </c>
      <c r="O290" s="15">
        <f t="shared" si="28"/>
        <v>103.21061999999999</v>
      </c>
      <c r="P290" s="15">
        <f t="shared" si="29"/>
        <v>115.44812080536913</v>
      </c>
      <c r="Q290" t="s">
        <v>8308</v>
      </c>
      <c r="R290" t="s">
        <v>8310</v>
      </c>
      <c r="S290" s="8">
        <f t="shared" si="30"/>
        <v>41050.960567129623</v>
      </c>
      <c r="T290" s="11">
        <f t="shared" si="31"/>
        <v>41085.960567129623</v>
      </c>
      <c r="U290" t="str">
        <f t="shared" si="32"/>
        <v>TRUE</v>
      </c>
      <c r="V290" s="18">
        <f t="shared" si="33"/>
        <v>1</v>
      </c>
      <c r="W290">
        <f t="shared" si="34"/>
        <v>1</v>
      </c>
    </row>
    <row r="291" spans="1:23" ht="100.8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s="13" t="b">
        <v>1</v>
      </c>
      <c r="L291">
        <v>232</v>
      </c>
      <c r="M291" t="b">
        <v>1</v>
      </c>
      <c r="N291" t="s">
        <v>8269</v>
      </c>
      <c r="O291" s="15">
        <f t="shared" si="28"/>
        <v>104.82000000000001</v>
      </c>
      <c r="P291" s="15">
        <f t="shared" si="29"/>
        <v>67.771551724137936</v>
      </c>
      <c r="Q291" t="s">
        <v>8308</v>
      </c>
      <c r="R291" t="s">
        <v>8310</v>
      </c>
      <c r="S291" s="8">
        <f t="shared" si="30"/>
        <v>41550.248078703698</v>
      </c>
      <c r="T291" s="11">
        <f t="shared" si="31"/>
        <v>41580.248078703698</v>
      </c>
      <c r="U291" t="str">
        <f t="shared" si="32"/>
        <v>TRUE</v>
      </c>
      <c r="V291" s="18">
        <f t="shared" si="33"/>
        <v>1</v>
      </c>
      <c r="W291">
        <f t="shared" si="34"/>
        <v>1</v>
      </c>
    </row>
    <row r="292" spans="1:23" ht="86.4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s="13" t="b">
        <v>1</v>
      </c>
      <c r="L292">
        <v>168</v>
      </c>
      <c r="M292" t="b">
        <v>1</v>
      </c>
      <c r="N292" t="s">
        <v>8269</v>
      </c>
      <c r="O292" s="15">
        <f t="shared" si="28"/>
        <v>106.68444444444445</v>
      </c>
      <c r="P292" s="15">
        <f t="shared" si="29"/>
        <v>28.576190476190476</v>
      </c>
      <c r="Q292" t="s">
        <v>8308</v>
      </c>
      <c r="R292" t="s">
        <v>8310</v>
      </c>
      <c r="S292" s="8">
        <f t="shared" si="30"/>
        <v>40526.160844907405</v>
      </c>
      <c r="T292" s="11">
        <f t="shared" si="31"/>
        <v>40576.124305555553</v>
      </c>
      <c r="U292" t="str">
        <f t="shared" si="32"/>
        <v>TRUE</v>
      </c>
      <c r="V292" s="18">
        <f t="shared" si="33"/>
        <v>1</v>
      </c>
      <c r="W292">
        <f t="shared" si="34"/>
        <v>1</v>
      </c>
    </row>
    <row r="293" spans="1:23" ht="86.4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s="13" t="b">
        <v>1</v>
      </c>
      <c r="L293">
        <v>128</v>
      </c>
      <c r="M293" t="b">
        <v>1</v>
      </c>
      <c r="N293" t="s">
        <v>8269</v>
      </c>
      <c r="O293" s="15">
        <f t="shared" si="28"/>
        <v>120.02</v>
      </c>
      <c r="P293" s="15">
        <f t="shared" si="29"/>
        <v>46.8828125</v>
      </c>
      <c r="Q293" t="s">
        <v>8308</v>
      </c>
      <c r="R293" t="s">
        <v>8310</v>
      </c>
      <c r="S293" s="8">
        <f t="shared" si="30"/>
        <v>41376.560717592591</v>
      </c>
      <c r="T293" s="11">
        <f t="shared" si="31"/>
        <v>41394.792361111111</v>
      </c>
      <c r="U293" t="str">
        <f t="shared" si="32"/>
        <v>TRUE</v>
      </c>
      <c r="V293" s="18">
        <f t="shared" si="33"/>
        <v>1</v>
      </c>
      <c r="W293">
        <f t="shared" si="34"/>
        <v>1</v>
      </c>
    </row>
    <row r="294" spans="1:23" ht="115.2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s="13" t="b">
        <v>1</v>
      </c>
      <c r="L294">
        <v>493</v>
      </c>
      <c r="M294" t="b">
        <v>1</v>
      </c>
      <c r="N294" t="s">
        <v>8269</v>
      </c>
      <c r="O294" s="15">
        <f t="shared" si="28"/>
        <v>101.50693333333334</v>
      </c>
      <c r="P294" s="15">
        <f t="shared" si="29"/>
        <v>154.42231237322514</v>
      </c>
      <c r="Q294" t="s">
        <v>8308</v>
      </c>
      <c r="R294" t="s">
        <v>8310</v>
      </c>
      <c r="S294" s="8">
        <f t="shared" si="30"/>
        <v>40812.594895833332</v>
      </c>
      <c r="T294" s="11">
        <f t="shared" si="31"/>
        <v>40844.957638888889</v>
      </c>
      <c r="U294" t="str">
        <f t="shared" si="32"/>
        <v>TRUE</v>
      </c>
      <c r="V294" s="18">
        <f t="shared" si="33"/>
        <v>1</v>
      </c>
      <c r="W294">
        <f t="shared" si="34"/>
        <v>1</v>
      </c>
    </row>
    <row r="295" spans="1:23" ht="115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s="13" t="b">
        <v>1</v>
      </c>
      <c r="L295">
        <v>131</v>
      </c>
      <c r="M295" t="b">
        <v>1</v>
      </c>
      <c r="N295" t="s">
        <v>8269</v>
      </c>
      <c r="O295" s="15">
        <f t="shared" si="28"/>
        <v>101.38461538461539</v>
      </c>
      <c r="P295" s="15">
        <f t="shared" si="29"/>
        <v>201.22137404580153</v>
      </c>
      <c r="Q295" t="s">
        <v>8308</v>
      </c>
      <c r="R295" t="s">
        <v>8310</v>
      </c>
      <c r="S295" s="8">
        <f t="shared" si="30"/>
        <v>41719.459652777776</v>
      </c>
      <c r="T295" s="11">
        <f t="shared" si="31"/>
        <v>41749.459652777776</v>
      </c>
      <c r="U295" t="str">
        <f t="shared" si="32"/>
        <v>TRUE</v>
      </c>
      <c r="V295" s="18">
        <f t="shared" si="33"/>
        <v>1</v>
      </c>
      <c r="W295">
        <f t="shared" si="34"/>
        <v>1</v>
      </c>
    </row>
    <row r="296" spans="1:23" ht="129.6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s="13" t="b">
        <v>1</v>
      </c>
      <c r="L296">
        <v>50</v>
      </c>
      <c r="M296" t="b">
        <v>1</v>
      </c>
      <c r="N296" t="s">
        <v>8269</v>
      </c>
      <c r="O296" s="15">
        <f t="shared" si="28"/>
        <v>100</v>
      </c>
      <c r="P296" s="15">
        <f t="shared" si="29"/>
        <v>100</v>
      </c>
      <c r="Q296" t="s">
        <v>8308</v>
      </c>
      <c r="R296" t="s">
        <v>8310</v>
      </c>
      <c r="S296" s="8">
        <f t="shared" si="30"/>
        <v>40342.876087962963</v>
      </c>
      <c r="T296" s="11">
        <f t="shared" si="31"/>
        <v>40378.458333333328</v>
      </c>
      <c r="U296" t="str">
        <f t="shared" si="32"/>
        <v>TRUE</v>
      </c>
      <c r="V296" s="18">
        <f t="shared" si="33"/>
        <v>1</v>
      </c>
      <c r="W296">
        <f t="shared" si="34"/>
        <v>1</v>
      </c>
    </row>
    <row r="297" spans="1:23" ht="100.8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s="13" t="b">
        <v>1</v>
      </c>
      <c r="L297">
        <v>665</v>
      </c>
      <c r="M297" t="b">
        <v>1</v>
      </c>
      <c r="N297" t="s">
        <v>8269</v>
      </c>
      <c r="O297" s="15">
        <f t="shared" si="28"/>
        <v>133.10911999999999</v>
      </c>
      <c r="P297" s="15">
        <f t="shared" si="29"/>
        <v>100.08204511278196</v>
      </c>
      <c r="Q297" t="s">
        <v>8308</v>
      </c>
      <c r="R297" t="s">
        <v>8310</v>
      </c>
      <c r="S297" s="8">
        <f t="shared" si="30"/>
        <v>41518.796400462961</v>
      </c>
      <c r="T297" s="11">
        <f t="shared" si="31"/>
        <v>41578.791666666664</v>
      </c>
      <c r="U297" t="str">
        <f t="shared" si="32"/>
        <v>TRUE</v>
      </c>
      <c r="V297" s="18">
        <f t="shared" si="33"/>
        <v>1</v>
      </c>
      <c r="W297">
        <f t="shared" si="34"/>
        <v>1</v>
      </c>
    </row>
    <row r="298" spans="1:23" ht="86.4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s="13" t="b">
        <v>1</v>
      </c>
      <c r="L298">
        <v>129</v>
      </c>
      <c r="M298" t="b">
        <v>1</v>
      </c>
      <c r="N298" t="s">
        <v>8269</v>
      </c>
      <c r="O298" s="15">
        <f t="shared" si="28"/>
        <v>118.72620000000001</v>
      </c>
      <c r="P298" s="15">
        <f t="shared" si="29"/>
        <v>230.08953488372092</v>
      </c>
      <c r="Q298" t="s">
        <v>8308</v>
      </c>
      <c r="R298" t="s">
        <v>8310</v>
      </c>
      <c r="S298" s="8">
        <f t="shared" si="30"/>
        <v>41134.267164351848</v>
      </c>
      <c r="T298" s="11">
        <f t="shared" si="31"/>
        <v>41159.267164351848</v>
      </c>
      <c r="U298" t="str">
        <f t="shared" si="32"/>
        <v>TRUE</v>
      </c>
      <c r="V298" s="18">
        <f t="shared" si="33"/>
        <v>1</v>
      </c>
      <c r="W298">
        <f t="shared" si="34"/>
        <v>1</v>
      </c>
    </row>
    <row r="299" spans="1:23" ht="100.8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s="13" t="b">
        <v>1</v>
      </c>
      <c r="L299">
        <v>142</v>
      </c>
      <c r="M299" t="b">
        <v>1</v>
      </c>
      <c r="N299" t="s">
        <v>8269</v>
      </c>
      <c r="O299" s="15">
        <f t="shared" si="28"/>
        <v>100.64</v>
      </c>
      <c r="P299" s="15">
        <f t="shared" si="29"/>
        <v>141.74647887323943</v>
      </c>
      <c r="Q299" t="s">
        <v>8308</v>
      </c>
      <c r="R299" t="s">
        <v>8310</v>
      </c>
      <c r="S299" s="8">
        <f t="shared" si="30"/>
        <v>42089.519687500004</v>
      </c>
      <c r="T299" s="11">
        <f t="shared" si="31"/>
        <v>42124.957638888889</v>
      </c>
      <c r="U299" t="str">
        <f t="shared" si="32"/>
        <v>TRUE</v>
      </c>
      <c r="V299" s="18">
        <f t="shared" si="33"/>
        <v>1</v>
      </c>
      <c r="W299">
        <f t="shared" si="34"/>
        <v>1</v>
      </c>
    </row>
    <row r="300" spans="1:23" ht="43.2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s="13" t="b">
        <v>1</v>
      </c>
      <c r="L300">
        <v>2436</v>
      </c>
      <c r="M300" t="b">
        <v>1</v>
      </c>
      <c r="N300" t="s">
        <v>8269</v>
      </c>
      <c r="O300" s="15">
        <f t="shared" si="28"/>
        <v>108.93241269841269</v>
      </c>
      <c r="P300" s="15">
        <f t="shared" si="29"/>
        <v>56.344351395730705</v>
      </c>
      <c r="Q300" t="s">
        <v>8308</v>
      </c>
      <c r="R300" t="s">
        <v>8310</v>
      </c>
      <c r="S300" s="8">
        <f t="shared" si="30"/>
        <v>41709.255185185182</v>
      </c>
      <c r="T300" s="11">
        <f t="shared" si="31"/>
        <v>41768.666666666664</v>
      </c>
      <c r="U300" t="str">
        <f t="shared" si="32"/>
        <v>TRUE</v>
      </c>
      <c r="V300" s="18">
        <f t="shared" si="33"/>
        <v>1</v>
      </c>
      <c r="W300">
        <f t="shared" si="34"/>
        <v>1</v>
      </c>
    </row>
    <row r="301" spans="1:23" ht="129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s="13" t="b">
        <v>1</v>
      </c>
      <c r="L301">
        <v>244</v>
      </c>
      <c r="M301" t="b">
        <v>1</v>
      </c>
      <c r="N301" t="s">
        <v>8269</v>
      </c>
      <c r="O301" s="15">
        <f t="shared" si="28"/>
        <v>178.95250000000001</v>
      </c>
      <c r="P301" s="15">
        <f t="shared" si="29"/>
        <v>73.341188524590166</v>
      </c>
      <c r="Q301" t="s">
        <v>8308</v>
      </c>
      <c r="R301" t="s">
        <v>8310</v>
      </c>
      <c r="S301" s="8">
        <f t="shared" si="30"/>
        <v>40469.016898148147</v>
      </c>
      <c r="T301" s="11">
        <f t="shared" si="31"/>
        <v>40499.058564814812</v>
      </c>
      <c r="U301" t="str">
        <f t="shared" si="32"/>
        <v>TRUE</v>
      </c>
      <c r="V301" s="18">
        <f t="shared" si="33"/>
        <v>1</v>
      </c>
      <c r="W301">
        <f t="shared" si="34"/>
        <v>1</v>
      </c>
    </row>
    <row r="302" spans="1:23" ht="100.8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s="13" t="b">
        <v>1</v>
      </c>
      <c r="L302">
        <v>298</v>
      </c>
      <c r="M302" t="b">
        <v>1</v>
      </c>
      <c r="N302" t="s">
        <v>8269</v>
      </c>
      <c r="O302" s="15">
        <f t="shared" si="28"/>
        <v>101.72264</v>
      </c>
      <c r="P302" s="15">
        <f t="shared" si="29"/>
        <v>85.337785234899329</v>
      </c>
      <c r="Q302" t="s">
        <v>8308</v>
      </c>
      <c r="R302" t="s">
        <v>8310</v>
      </c>
      <c r="S302" s="8">
        <f t="shared" si="30"/>
        <v>40626.751597222217</v>
      </c>
      <c r="T302" s="11">
        <f t="shared" si="31"/>
        <v>40657.751597222217</v>
      </c>
      <c r="U302" t="str">
        <f t="shared" si="32"/>
        <v>TRUE</v>
      </c>
      <c r="V302" s="18">
        <f t="shared" si="33"/>
        <v>1</v>
      </c>
      <c r="W302">
        <f t="shared" si="34"/>
        <v>1</v>
      </c>
    </row>
    <row r="303" spans="1:23" ht="86.4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s="13" t="b">
        <v>1</v>
      </c>
      <c r="L303">
        <v>251</v>
      </c>
      <c r="M303" t="b">
        <v>1</v>
      </c>
      <c r="N303" t="s">
        <v>8269</v>
      </c>
      <c r="O303" s="15">
        <f t="shared" si="28"/>
        <v>118.73499999999999</v>
      </c>
      <c r="P303" s="15">
        <f t="shared" si="29"/>
        <v>61.496215139442228</v>
      </c>
      <c r="Q303" t="s">
        <v>8308</v>
      </c>
      <c r="R303" t="s">
        <v>8310</v>
      </c>
      <c r="S303" s="8">
        <f t="shared" si="30"/>
        <v>41312.529340277775</v>
      </c>
      <c r="T303" s="11">
        <f t="shared" si="31"/>
        <v>41352.487673611111</v>
      </c>
      <c r="U303" t="str">
        <f t="shared" si="32"/>
        <v>TRUE</v>
      </c>
      <c r="V303" s="18">
        <f t="shared" si="33"/>
        <v>1</v>
      </c>
      <c r="W303">
        <f t="shared" si="34"/>
        <v>1</v>
      </c>
    </row>
    <row r="304" spans="1:23" ht="115.2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s="13" t="b">
        <v>1</v>
      </c>
      <c r="L304">
        <v>108</v>
      </c>
      <c r="M304" t="b">
        <v>1</v>
      </c>
      <c r="N304" t="s">
        <v>8269</v>
      </c>
      <c r="O304" s="15">
        <f t="shared" si="28"/>
        <v>100.46</v>
      </c>
      <c r="P304" s="15">
        <f t="shared" si="29"/>
        <v>93.018518518518519</v>
      </c>
      <c r="Q304" t="s">
        <v>8308</v>
      </c>
      <c r="R304" t="s">
        <v>8310</v>
      </c>
      <c r="S304" s="8">
        <f t="shared" si="30"/>
        <v>40933.648587962962</v>
      </c>
      <c r="T304" s="11">
        <f t="shared" si="31"/>
        <v>40963.648587962962</v>
      </c>
      <c r="U304" t="str">
        <f t="shared" si="32"/>
        <v>TRUE</v>
      </c>
      <c r="V304" s="18">
        <f t="shared" si="33"/>
        <v>1</v>
      </c>
      <c r="W304">
        <f t="shared" si="34"/>
        <v>1</v>
      </c>
    </row>
    <row r="305" spans="1:23" ht="100.8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s="13" t="b">
        <v>1</v>
      </c>
      <c r="L305">
        <v>82</v>
      </c>
      <c r="M305" t="b">
        <v>1</v>
      </c>
      <c r="N305" t="s">
        <v>8269</v>
      </c>
      <c r="O305" s="15">
        <f t="shared" si="28"/>
        <v>137.46666666666667</v>
      </c>
      <c r="P305" s="15">
        <f t="shared" si="29"/>
        <v>50.292682926829265</v>
      </c>
      <c r="Q305" t="s">
        <v>8308</v>
      </c>
      <c r="R305" t="s">
        <v>8310</v>
      </c>
      <c r="S305" s="8">
        <f t="shared" si="30"/>
        <v>41031.862800925926</v>
      </c>
      <c r="T305" s="11">
        <f t="shared" si="31"/>
        <v>41061.862800925919</v>
      </c>
      <c r="U305" t="str">
        <f t="shared" si="32"/>
        <v>TRUE</v>
      </c>
      <c r="V305" s="18">
        <f t="shared" si="33"/>
        <v>1</v>
      </c>
      <c r="W305">
        <f t="shared" si="34"/>
        <v>1</v>
      </c>
    </row>
    <row r="306" spans="1:23" ht="72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s="13" t="b">
        <v>1</v>
      </c>
      <c r="L306">
        <v>74</v>
      </c>
      <c r="M306" t="b">
        <v>1</v>
      </c>
      <c r="N306" t="s">
        <v>8269</v>
      </c>
      <c r="O306" s="15">
        <f t="shared" si="28"/>
        <v>231.64705882352939</v>
      </c>
      <c r="P306" s="15">
        <f t="shared" si="29"/>
        <v>106.43243243243244</v>
      </c>
      <c r="Q306" t="s">
        <v>8308</v>
      </c>
      <c r="R306" t="s">
        <v>8310</v>
      </c>
      <c r="S306" s="8">
        <f t="shared" si="30"/>
        <v>41113.88653935185</v>
      </c>
      <c r="T306" s="11">
        <f t="shared" si="31"/>
        <v>41152.875</v>
      </c>
      <c r="U306" t="str">
        <f t="shared" si="32"/>
        <v>TRUE</v>
      </c>
      <c r="V306" s="18">
        <f t="shared" si="33"/>
        <v>1</v>
      </c>
      <c r="W306">
        <f t="shared" si="34"/>
        <v>1</v>
      </c>
    </row>
    <row r="307" spans="1:23" ht="7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s="13" t="b">
        <v>1</v>
      </c>
      <c r="L307">
        <v>189</v>
      </c>
      <c r="M307" t="b">
        <v>1</v>
      </c>
      <c r="N307" t="s">
        <v>8269</v>
      </c>
      <c r="O307" s="15">
        <f t="shared" si="28"/>
        <v>130.33333333333331</v>
      </c>
      <c r="P307" s="15">
        <f t="shared" si="29"/>
        <v>51.719576719576722</v>
      </c>
      <c r="Q307" t="s">
        <v>8308</v>
      </c>
      <c r="R307" t="s">
        <v>8310</v>
      </c>
      <c r="S307" s="8">
        <f t="shared" si="30"/>
        <v>40948.421863425923</v>
      </c>
      <c r="T307" s="11">
        <f t="shared" si="31"/>
        <v>40978.421863425923</v>
      </c>
      <c r="U307" t="str">
        <f t="shared" si="32"/>
        <v>TRUE</v>
      </c>
      <c r="V307" s="18">
        <f t="shared" si="33"/>
        <v>1</v>
      </c>
      <c r="W307">
        <f t="shared" si="34"/>
        <v>1</v>
      </c>
    </row>
    <row r="308" spans="1:23" ht="57.6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s="13" t="b">
        <v>1</v>
      </c>
      <c r="L308">
        <v>80</v>
      </c>
      <c r="M308" t="b">
        <v>1</v>
      </c>
      <c r="N308" t="s">
        <v>8269</v>
      </c>
      <c r="O308" s="15">
        <f t="shared" si="28"/>
        <v>292.89999999999998</v>
      </c>
      <c r="P308" s="15">
        <f t="shared" si="29"/>
        <v>36.612499999999997</v>
      </c>
      <c r="Q308" t="s">
        <v>8308</v>
      </c>
      <c r="R308" t="s">
        <v>8310</v>
      </c>
      <c r="S308" s="8">
        <f t="shared" si="30"/>
        <v>41333.628854166665</v>
      </c>
      <c r="T308" s="11">
        <f t="shared" si="31"/>
        <v>41353.587187499994</v>
      </c>
      <c r="U308" t="str">
        <f t="shared" si="32"/>
        <v>TRUE</v>
      </c>
      <c r="V308" s="18">
        <f t="shared" si="33"/>
        <v>1</v>
      </c>
      <c r="W308">
        <f t="shared" si="34"/>
        <v>1</v>
      </c>
    </row>
    <row r="309" spans="1:23" ht="28.8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s="13" t="b">
        <v>1</v>
      </c>
      <c r="L309">
        <v>576</v>
      </c>
      <c r="M309" t="b">
        <v>1</v>
      </c>
      <c r="N309" t="s">
        <v>8269</v>
      </c>
      <c r="O309" s="15">
        <f t="shared" si="28"/>
        <v>111.31818181818183</v>
      </c>
      <c r="P309" s="15">
        <f t="shared" si="29"/>
        <v>42.517361111111114</v>
      </c>
      <c r="Q309" t="s">
        <v>8308</v>
      </c>
      <c r="R309" t="s">
        <v>8310</v>
      </c>
      <c r="S309" s="8">
        <f t="shared" si="30"/>
        <v>41282.736122685179</v>
      </c>
      <c r="T309" s="11">
        <f t="shared" si="31"/>
        <v>41312.736122685186</v>
      </c>
      <c r="U309" t="str">
        <f t="shared" si="32"/>
        <v>TRUE</v>
      </c>
      <c r="V309" s="18">
        <f t="shared" si="33"/>
        <v>1</v>
      </c>
      <c r="W309">
        <f t="shared" si="34"/>
        <v>1</v>
      </c>
    </row>
    <row r="310" spans="1:23" ht="100.8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s="13" t="b">
        <v>1</v>
      </c>
      <c r="L310">
        <v>202</v>
      </c>
      <c r="M310" t="b">
        <v>1</v>
      </c>
      <c r="N310" t="s">
        <v>8269</v>
      </c>
      <c r="O310" s="15">
        <f t="shared" si="28"/>
        <v>105.56666666666668</v>
      </c>
      <c r="P310" s="15">
        <f t="shared" si="29"/>
        <v>62.712871287128714</v>
      </c>
      <c r="Q310" t="s">
        <v>8308</v>
      </c>
      <c r="R310" t="s">
        <v>8310</v>
      </c>
      <c r="S310" s="8">
        <f t="shared" si="30"/>
        <v>40567.486226851848</v>
      </c>
      <c r="T310" s="11">
        <f t="shared" si="31"/>
        <v>40612.486226851848</v>
      </c>
      <c r="U310" t="str">
        <f t="shared" si="32"/>
        <v>TRUE</v>
      </c>
      <c r="V310" s="18">
        <f t="shared" si="33"/>
        <v>1</v>
      </c>
      <c r="W310">
        <f t="shared" si="34"/>
        <v>1</v>
      </c>
    </row>
    <row r="311" spans="1:23" ht="115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s="13" t="b">
        <v>1</v>
      </c>
      <c r="L311">
        <v>238</v>
      </c>
      <c r="M311" t="b">
        <v>1</v>
      </c>
      <c r="N311" t="s">
        <v>8269</v>
      </c>
      <c r="O311" s="15">
        <f t="shared" si="28"/>
        <v>118.94444444444446</v>
      </c>
      <c r="P311" s="15">
        <f t="shared" si="29"/>
        <v>89.957983193277315</v>
      </c>
      <c r="Q311" t="s">
        <v>8308</v>
      </c>
      <c r="R311" t="s">
        <v>8310</v>
      </c>
      <c r="S311" s="8">
        <f t="shared" si="30"/>
        <v>41134.543217592589</v>
      </c>
      <c r="T311" s="11">
        <f t="shared" si="31"/>
        <v>41155.543217592589</v>
      </c>
      <c r="U311" t="str">
        <f t="shared" si="32"/>
        <v>TRUE</v>
      </c>
      <c r="V311" s="18">
        <f t="shared" si="33"/>
        <v>1</v>
      </c>
      <c r="W311">
        <f t="shared" si="34"/>
        <v>1</v>
      </c>
    </row>
    <row r="312" spans="1:23" ht="115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s="13" t="b">
        <v>1</v>
      </c>
      <c r="L312">
        <v>36</v>
      </c>
      <c r="M312" t="b">
        <v>1</v>
      </c>
      <c r="N312" t="s">
        <v>8269</v>
      </c>
      <c r="O312" s="15">
        <f t="shared" si="28"/>
        <v>104.129</v>
      </c>
      <c r="P312" s="15">
        <f t="shared" si="29"/>
        <v>28.924722222222222</v>
      </c>
      <c r="Q312" t="s">
        <v>8308</v>
      </c>
      <c r="R312" t="s">
        <v>8310</v>
      </c>
      <c r="S312" s="8">
        <f t="shared" si="30"/>
        <v>40820.974803240737</v>
      </c>
      <c r="T312" s="11">
        <f t="shared" si="31"/>
        <v>40835.875</v>
      </c>
      <c r="U312" t="str">
        <f t="shared" si="32"/>
        <v>TRUE</v>
      </c>
      <c r="V312" s="18">
        <f t="shared" si="33"/>
        <v>1</v>
      </c>
      <c r="W312">
        <f t="shared" si="34"/>
        <v>1</v>
      </c>
    </row>
    <row r="313" spans="1:23" ht="86.4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s="13" t="b">
        <v>1</v>
      </c>
      <c r="L313">
        <v>150</v>
      </c>
      <c r="M313" t="b">
        <v>1</v>
      </c>
      <c r="N313" t="s">
        <v>8269</v>
      </c>
      <c r="O313" s="15">
        <f t="shared" si="28"/>
        <v>104.10165000000001</v>
      </c>
      <c r="P313" s="15">
        <f t="shared" si="29"/>
        <v>138.8022</v>
      </c>
      <c r="Q313" t="s">
        <v>8308</v>
      </c>
      <c r="R313" t="s">
        <v>8310</v>
      </c>
      <c r="S313" s="8">
        <f t="shared" si="30"/>
        <v>40868.011481481481</v>
      </c>
      <c r="T313" s="11">
        <f t="shared" si="31"/>
        <v>40909.124305555553</v>
      </c>
      <c r="U313" t="str">
        <f t="shared" si="32"/>
        <v>TRUE</v>
      </c>
      <c r="V313" s="18">
        <f t="shared" si="33"/>
        <v>1</v>
      </c>
      <c r="W313">
        <f t="shared" si="34"/>
        <v>1</v>
      </c>
    </row>
    <row r="314" spans="1:23" ht="115.2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s="13" t="b">
        <v>1</v>
      </c>
      <c r="L314">
        <v>146</v>
      </c>
      <c r="M314" t="b">
        <v>1</v>
      </c>
      <c r="N314" t="s">
        <v>8269</v>
      </c>
      <c r="O314" s="15">
        <f t="shared" si="28"/>
        <v>111.87499999999999</v>
      </c>
      <c r="P314" s="15">
        <f t="shared" si="29"/>
        <v>61.301369863013697</v>
      </c>
      <c r="Q314" t="s">
        <v>8308</v>
      </c>
      <c r="R314" t="s">
        <v>8310</v>
      </c>
      <c r="S314" s="8">
        <f t="shared" si="30"/>
        <v>41348.669351851851</v>
      </c>
      <c r="T314" s="11">
        <f t="shared" si="31"/>
        <v>41378.669351851851</v>
      </c>
      <c r="U314" t="str">
        <f t="shared" si="32"/>
        <v>TRUE</v>
      </c>
      <c r="V314" s="18">
        <f t="shared" si="33"/>
        <v>1</v>
      </c>
      <c r="W314">
        <f t="shared" si="34"/>
        <v>1</v>
      </c>
    </row>
    <row r="315" spans="1:23" ht="115.2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s="13" t="b">
        <v>1</v>
      </c>
      <c r="L315">
        <v>222</v>
      </c>
      <c r="M315" t="b">
        <v>1</v>
      </c>
      <c r="N315" t="s">
        <v>8269</v>
      </c>
      <c r="O315" s="15">
        <f t="shared" si="28"/>
        <v>104.73529411764706</v>
      </c>
      <c r="P315" s="15">
        <f t="shared" si="29"/>
        <v>80.202702702702709</v>
      </c>
      <c r="Q315" t="s">
        <v>8308</v>
      </c>
      <c r="R315" t="s">
        <v>8310</v>
      </c>
      <c r="S315" s="8">
        <f t="shared" si="30"/>
        <v>40357.019606481481</v>
      </c>
      <c r="T315" s="11">
        <f t="shared" si="31"/>
        <v>40401.457638888889</v>
      </c>
      <c r="U315" t="str">
        <f t="shared" si="32"/>
        <v>TRUE</v>
      </c>
      <c r="V315" s="18">
        <f t="shared" si="33"/>
        <v>1</v>
      </c>
      <c r="W315">
        <f t="shared" si="34"/>
        <v>1</v>
      </c>
    </row>
    <row r="316" spans="1:23" ht="115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s="13" t="b">
        <v>1</v>
      </c>
      <c r="L316">
        <v>120</v>
      </c>
      <c r="M316" t="b">
        <v>1</v>
      </c>
      <c r="N316" t="s">
        <v>8269</v>
      </c>
      <c r="O316" s="15">
        <f t="shared" si="28"/>
        <v>385.15000000000003</v>
      </c>
      <c r="P316" s="15">
        <f t="shared" si="29"/>
        <v>32.095833333333331</v>
      </c>
      <c r="Q316" t="s">
        <v>8308</v>
      </c>
      <c r="R316" t="s">
        <v>8310</v>
      </c>
      <c r="S316" s="8">
        <f t="shared" si="30"/>
        <v>41304.624861111108</v>
      </c>
      <c r="T316" s="11">
        <f t="shared" si="31"/>
        <v>41334.624861111108</v>
      </c>
      <c r="U316" t="str">
        <f t="shared" si="32"/>
        <v>TRUE</v>
      </c>
      <c r="V316" s="18">
        <f t="shared" si="33"/>
        <v>1</v>
      </c>
      <c r="W316">
        <f t="shared" si="34"/>
        <v>1</v>
      </c>
    </row>
    <row r="317" spans="1:23" ht="115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s="13" t="b">
        <v>1</v>
      </c>
      <c r="L317">
        <v>126</v>
      </c>
      <c r="M317" t="b">
        <v>1</v>
      </c>
      <c r="N317" t="s">
        <v>8269</v>
      </c>
      <c r="O317" s="15">
        <f t="shared" si="28"/>
        <v>101.248</v>
      </c>
      <c r="P317" s="15">
        <f t="shared" si="29"/>
        <v>200.88888888888889</v>
      </c>
      <c r="Q317" t="s">
        <v>8308</v>
      </c>
      <c r="R317" t="s">
        <v>8310</v>
      </c>
      <c r="S317" s="8">
        <f t="shared" si="30"/>
        <v>41113.564050925925</v>
      </c>
      <c r="T317" s="11">
        <f t="shared" si="31"/>
        <v>41143.564050925925</v>
      </c>
      <c r="U317" t="str">
        <f t="shared" si="32"/>
        <v>TRUE</v>
      </c>
      <c r="V317" s="18">
        <f t="shared" si="33"/>
        <v>1</v>
      </c>
      <c r="W317">
        <f t="shared" si="34"/>
        <v>1</v>
      </c>
    </row>
    <row r="318" spans="1:23" ht="72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s="13" t="b">
        <v>1</v>
      </c>
      <c r="L318">
        <v>158</v>
      </c>
      <c r="M318" t="b">
        <v>1</v>
      </c>
      <c r="N318" t="s">
        <v>8269</v>
      </c>
      <c r="O318" s="15">
        <f t="shared" si="28"/>
        <v>113.77333333333333</v>
      </c>
      <c r="P318" s="15">
        <f t="shared" si="29"/>
        <v>108.01265822784811</v>
      </c>
      <c r="Q318" t="s">
        <v>8308</v>
      </c>
      <c r="R318" t="s">
        <v>8310</v>
      </c>
      <c r="S318" s="8">
        <f t="shared" si="30"/>
        <v>41950.715243055551</v>
      </c>
      <c r="T318" s="11">
        <f t="shared" si="31"/>
        <v>41983.999305555553</v>
      </c>
      <c r="U318" t="str">
        <f t="shared" si="32"/>
        <v>TRUE</v>
      </c>
      <c r="V318" s="18">
        <f t="shared" si="33"/>
        <v>1</v>
      </c>
      <c r="W318">
        <f t="shared" si="34"/>
        <v>1</v>
      </c>
    </row>
    <row r="319" spans="1:23" ht="86.4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s="13" t="b">
        <v>1</v>
      </c>
      <c r="L319">
        <v>316</v>
      </c>
      <c r="M319" t="b">
        <v>1</v>
      </c>
      <c r="N319" t="s">
        <v>8269</v>
      </c>
      <c r="O319" s="15">
        <f t="shared" si="28"/>
        <v>100.80333333333333</v>
      </c>
      <c r="P319" s="15">
        <f t="shared" si="29"/>
        <v>95.699367088607602</v>
      </c>
      <c r="Q319" t="s">
        <v>8308</v>
      </c>
      <c r="R319" t="s">
        <v>8310</v>
      </c>
      <c r="S319" s="8">
        <f t="shared" si="30"/>
        <v>41589.468553240738</v>
      </c>
      <c r="T319" s="11">
        <f t="shared" si="31"/>
        <v>41619.468553240738</v>
      </c>
      <c r="U319" t="str">
        <f t="shared" si="32"/>
        <v>TRUE</v>
      </c>
      <c r="V319" s="18">
        <f t="shared" si="33"/>
        <v>1</v>
      </c>
      <c r="W319">
        <f t="shared" si="34"/>
        <v>1</v>
      </c>
    </row>
    <row r="320" spans="1:23" ht="100.8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s="13" t="b">
        <v>1</v>
      </c>
      <c r="L320">
        <v>284</v>
      </c>
      <c r="M320" t="b">
        <v>1</v>
      </c>
      <c r="N320" t="s">
        <v>8269</v>
      </c>
      <c r="O320" s="15">
        <f t="shared" si="28"/>
        <v>283.32</v>
      </c>
      <c r="P320" s="15">
        <f t="shared" si="29"/>
        <v>49.880281690140848</v>
      </c>
      <c r="Q320" t="s">
        <v>8308</v>
      </c>
      <c r="R320" t="s">
        <v>8310</v>
      </c>
      <c r="S320" s="8">
        <f t="shared" si="30"/>
        <v>41329.830451388887</v>
      </c>
      <c r="T320" s="11">
        <f t="shared" si="31"/>
        <v>41359.788784722223</v>
      </c>
      <c r="U320" t="str">
        <f t="shared" si="32"/>
        <v>TRUE</v>
      </c>
      <c r="V320" s="18">
        <f t="shared" si="33"/>
        <v>1</v>
      </c>
      <c r="W320">
        <f t="shared" si="34"/>
        <v>1</v>
      </c>
    </row>
    <row r="321" spans="1:23" ht="129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s="13" t="b">
        <v>1</v>
      </c>
      <c r="L321">
        <v>51</v>
      </c>
      <c r="M321" t="b">
        <v>1</v>
      </c>
      <c r="N321" t="s">
        <v>8269</v>
      </c>
      <c r="O321" s="15">
        <f t="shared" si="28"/>
        <v>112.68</v>
      </c>
      <c r="P321" s="15">
        <f t="shared" si="29"/>
        <v>110.47058823529412</v>
      </c>
      <c r="Q321" t="s">
        <v>8308</v>
      </c>
      <c r="R321" t="s">
        <v>8310</v>
      </c>
      <c r="S321" s="8">
        <f t="shared" si="30"/>
        <v>40123.629965277774</v>
      </c>
      <c r="T321" s="11">
        <f t="shared" si="31"/>
        <v>40211.124305555553</v>
      </c>
      <c r="U321" t="str">
        <f t="shared" si="32"/>
        <v>TRUE</v>
      </c>
      <c r="V321" s="18">
        <f t="shared" si="33"/>
        <v>1</v>
      </c>
      <c r="W321">
        <f t="shared" si="34"/>
        <v>1</v>
      </c>
    </row>
    <row r="322" spans="1:23" ht="100.8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s="13" t="b">
        <v>1</v>
      </c>
      <c r="L322">
        <v>158</v>
      </c>
      <c r="M322" t="b">
        <v>1</v>
      </c>
      <c r="N322" t="s">
        <v>8269</v>
      </c>
      <c r="O322" s="15">
        <f t="shared" si="28"/>
        <v>106.58000000000001</v>
      </c>
      <c r="P322" s="15">
        <f t="shared" si="29"/>
        <v>134.91139240506328</v>
      </c>
      <c r="Q322" t="s">
        <v>8308</v>
      </c>
      <c r="R322" t="s">
        <v>8310</v>
      </c>
      <c r="S322" s="8">
        <f t="shared" si="30"/>
        <v>42331.34297453703</v>
      </c>
      <c r="T322" s="11">
        <f t="shared" si="31"/>
        <v>42360.749999999993</v>
      </c>
      <c r="U322" t="str">
        <f t="shared" si="32"/>
        <v>TRUE</v>
      </c>
      <c r="V322" s="18">
        <f t="shared" si="33"/>
        <v>1</v>
      </c>
      <c r="W322">
        <f t="shared" si="34"/>
        <v>1</v>
      </c>
    </row>
    <row r="323" spans="1:23" ht="86.4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s="13" t="b">
        <v>1</v>
      </c>
      <c r="L323">
        <v>337</v>
      </c>
      <c r="M323" t="b">
        <v>1</v>
      </c>
      <c r="N323" t="s">
        <v>8269</v>
      </c>
      <c r="O323" s="15">
        <f t="shared" ref="O323:O386" si="35">(E323/D323)*100</f>
        <v>102.66285714285715</v>
      </c>
      <c r="P323" s="15">
        <f t="shared" ref="P323:P386" si="36">IFERROR(E323/L323,0)</f>
        <v>106.62314540059347</v>
      </c>
      <c r="Q323" t="s">
        <v>8308</v>
      </c>
      <c r="R323" t="s">
        <v>8310</v>
      </c>
      <c r="S323" s="8">
        <f t="shared" ref="S323:S386" si="37">(((J323/60)/60)/24)+DATE(1970,1,1)+(-5/24)</f>
        <v>42647.238263888888</v>
      </c>
      <c r="T323" s="11">
        <f t="shared" ref="T323:T386" si="38">(I323/86400)+25569+(-5/24)</f>
        <v>42682.279930555553</v>
      </c>
      <c r="U323" t="str">
        <f t="shared" ref="U323:U386" si="39">TRIM(K323)</f>
        <v>TRUE</v>
      </c>
      <c r="V323" s="18">
        <f t="shared" ref="V323:V386" si="40">IF(U323="TRUE", 1, 2)</f>
        <v>1</v>
      </c>
      <c r="W323">
        <f t="shared" ref="W323:W386" si="41">IF(F323="successful", 1,  IF(F323= "failed", 2, IF(F323="canceled", 3, 4)))</f>
        <v>1</v>
      </c>
    </row>
    <row r="324" spans="1:23" ht="86.4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s="13" t="b">
        <v>1</v>
      </c>
      <c r="L324">
        <v>186</v>
      </c>
      <c r="M324" t="b">
        <v>1</v>
      </c>
      <c r="N324" t="s">
        <v>8269</v>
      </c>
      <c r="O324" s="15">
        <f t="shared" si="35"/>
        <v>107.91200000000001</v>
      </c>
      <c r="P324" s="15">
        <f t="shared" si="36"/>
        <v>145.04301075268816</v>
      </c>
      <c r="Q324" t="s">
        <v>8308</v>
      </c>
      <c r="R324" t="s">
        <v>8310</v>
      </c>
      <c r="S324" s="8">
        <f t="shared" si="37"/>
        <v>42473.361666666664</v>
      </c>
      <c r="T324" s="11">
        <f t="shared" si="38"/>
        <v>42503.361666666664</v>
      </c>
      <c r="U324" t="str">
        <f t="shared" si="39"/>
        <v>TRUE</v>
      </c>
      <c r="V324" s="18">
        <f t="shared" si="40"/>
        <v>1</v>
      </c>
      <c r="W324">
        <f t="shared" si="41"/>
        <v>1</v>
      </c>
    </row>
    <row r="325" spans="1:23" ht="100.8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s="13" t="b">
        <v>1</v>
      </c>
      <c r="L325">
        <v>58</v>
      </c>
      <c r="M325" t="b">
        <v>1</v>
      </c>
      <c r="N325" t="s">
        <v>8269</v>
      </c>
      <c r="O325" s="15">
        <f t="shared" si="35"/>
        <v>123.07407407407408</v>
      </c>
      <c r="P325" s="15">
        <f t="shared" si="36"/>
        <v>114.58620689655173</v>
      </c>
      <c r="Q325" t="s">
        <v>8308</v>
      </c>
      <c r="R325" t="s">
        <v>8310</v>
      </c>
      <c r="S325" s="8">
        <f t="shared" si="37"/>
        <v>42697.113032407404</v>
      </c>
      <c r="T325" s="11">
        <f t="shared" si="38"/>
        <v>42725.124305555553</v>
      </c>
      <c r="U325" t="str">
        <f t="shared" si="39"/>
        <v>TRUE</v>
      </c>
      <c r="V325" s="18">
        <f t="shared" si="40"/>
        <v>1</v>
      </c>
      <c r="W325">
        <f t="shared" si="41"/>
        <v>1</v>
      </c>
    </row>
    <row r="326" spans="1:23" ht="100.8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s="13" t="b">
        <v>1</v>
      </c>
      <c r="L326">
        <v>82</v>
      </c>
      <c r="M326" t="b">
        <v>1</v>
      </c>
      <c r="N326" t="s">
        <v>8269</v>
      </c>
      <c r="O326" s="15">
        <f t="shared" si="35"/>
        <v>101.6</v>
      </c>
      <c r="P326" s="15">
        <f t="shared" si="36"/>
        <v>105.3170731707317</v>
      </c>
      <c r="Q326" t="s">
        <v>8308</v>
      </c>
      <c r="R326" t="s">
        <v>8310</v>
      </c>
      <c r="S326" s="8">
        <f t="shared" si="37"/>
        <v>42184.417916666665</v>
      </c>
      <c r="T326" s="11">
        <f t="shared" si="38"/>
        <v>42217.417916666665</v>
      </c>
      <c r="U326" t="str">
        <f t="shared" si="39"/>
        <v>TRUE</v>
      </c>
      <c r="V326" s="18">
        <f t="shared" si="40"/>
        <v>1</v>
      </c>
      <c r="W326">
        <f t="shared" si="41"/>
        <v>1</v>
      </c>
    </row>
    <row r="327" spans="1:23" ht="100.8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s="13" t="b">
        <v>1</v>
      </c>
      <c r="L327">
        <v>736</v>
      </c>
      <c r="M327" t="b">
        <v>1</v>
      </c>
      <c r="N327" t="s">
        <v>8269</v>
      </c>
      <c r="O327" s="15">
        <f t="shared" si="35"/>
        <v>104.396</v>
      </c>
      <c r="P327" s="15">
        <f t="shared" si="36"/>
        <v>70.921195652173907</v>
      </c>
      <c r="Q327" t="s">
        <v>8308</v>
      </c>
      <c r="R327" t="s">
        <v>8310</v>
      </c>
      <c r="S327" s="8">
        <f t="shared" si="37"/>
        <v>42688.979548611103</v>
      </c>
      <c r="T327" s="11">
        <f t="shared" si="38"/>
        <v>42723.979548611103</v>
      </c>
      <c r="U327" t="str">
        <f t="shared" si="39"/>
        <v>TRUE</v>
      </c>
      <c r="V327" s="18">
        <f t="shared" si="40"/>
        <v>1</v>
      </c>
      <c r="W327">
        <f t="shared" si="41"/>
        <v>1</v>
      </c>
    </row>
    <row r="328" spans="1:23" ht="86.4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s="13" t="b">
        <v>1</v>
      </c>
      <c r="L328">
        <v>1151</v>
      </c>
      <c r="M328" t="b">
        <v>1</v>
      </c>
      <c r="N328" t="s">
        <v>8269</v>
      </c>
      <c r="O328" s="15">
        <f t="shared" si="35"/>
        <v>112.92973333333333</v>
      </c>
      <c r="P328" s="15">
        <f t="shared" si="36"/>
        <v>147.17167680278018</v>
      </c>
      <c r="Q328" t="s">
        <v>8308</v>
      </c>
      <c r="R328" t="s">
        <v>8310</v>
      </c>
      <c r="S328" s="8">
        <f t="shared" si="37"/>
        <v>42775.106550925928</v>
      </c>
      <c r="T328" s="11">
        <f t="shared" si="38"/>
        <v>42808.747916666667</v>
      </c>
      <c r="U328" t="str">
        <f t="shared" si="39"/>
        <v>TRUE</v>
      </c>
      <c r="V328" s="18">
        <f t="shared" si="40"/>
        <v>1</v>
      </c>
      <c r="W328">
        <f t="shared" si="41"/>
        <v>1</v>
      </c>
    </row>
    <row r="329" spans="1:23" ht="115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s="13" t="b">
        <v>1</v>
      </c>
      <c r="L329">
        <v>34</v>
      </c>
      <c r="M329" t="b">
        <v>1</v>
      </c>
      <c r="N329" t="s">
        <v>8269</v>
      </c>
      <c r="O329" s="15">
        <f t="shared" si="35"/>
        <v>136.4</v>
      </c>
      <c r="P329" s="15">
        <f t="shared" si="36"/>
        <v>160.47058823529412</v>
      </c>
      <c r="Q329" t="s">
        <v>8308</v>
      </c>
      <c r="R329" t="s">
        <v>8310</v>
      </c>
      <c r="S329" s="8">
        <f t="shared" si="37"/>
        <v>42058.026956018519</v>
      </c>
      <c r="T329" s="11">
        <f t="shared" si="38"/>
        <v>42085.124999999993</v>
      </c>
      <c r="U329" t="str">
        <f t="shared" si="39"/>
        <v>TRUE</v>
      </c>
      <c r="V329" s="18">
        <f t="shared" si="40"/>
        <v>1</v>
      </c>
      <c r="W329">
        <f t="shared" si="41"/>
        <v>1</v>
      </c>
    </row>
    <row r="330" spans="1:23" ht="100.8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s="13" t="b">
        <v>1</v>
      </c>
      <c r="L330">
        <v>498</v>
      </c>
      <c r="M330" t="b">
        <v>1</v>
      </c>
      <c r="N330" t="s">
        <v>8269</v>
      </c>
      <c r="O330" s="15">
        <f t="shared" si="35"/>
        <v>103.61439999999999</v>
      </c>
      <c r="P330" s="15">
        <f t="shared" si="36"/>
        <v>156.04578313253012</v>
      </c>
      <c r="Q330" t="s">
        <v>8308</v>
      </c>
      <c r="R330" t="s">
        <v>8310</v>
      </c>
      <c r="S330" s="8">
        <f t="shared" si="37"/>
        <v>42278.738287037035</v>
      </c>
      <c r="T330" s="11">
        <f t="shared" si="38"/>
        <v>42308.958333333336</v>
      </c>
      <c r="U330" t="str">
        <f t="shared" si="39"/>
        <v>TRUE</v>
      </c>
      <c r="V330" s="18">
        <f t="shared" si="40"/>
        <v>1</v>
      </c>
      <c r="W330">
        <f t="shared" si="41"/>
        <v>1</v>
      </c>
    </row>
    <row r="331" spans="1:23" ht="86.4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s="13" t="b">
        <v>1</v>
      </c>
      <c r="L331">
        <v>167</v>
      </c>
      <c r="M331" t="b">
        <v>1</v>
      </c>
      <c r="N331" t="s">
        <v>8269</v>
      </c>
      <c r="O331" s="15">
        <f t="shared" si="35"/>
        <v>105.5</v>
      </c>
      <c r="P331" s="15">
        <f t="shared" si="36"/>
        <v>63.17365269461078</v>
      </c>
      <c r="Q331" t="s">
        <v>8308</v>
      </c>
      <c r="R331" t="s">
        <v>8310</v>
      </c>
      <c r="S331" s="8">
        <f t="shared" si="37"/>
        <v>42291.258414351854</v>
      </c>
      <c r="T331" s="11">
        <f t="shared" si="38"/>
        <v>42314.958333333336</v>
      </c>
      <c r="U331" t="str">
        <f t="shared" si="39"/>
        <v>TRUE</v>
      </c>
      <c r="V331" s="18">
        <f t="shared" si="40"/>
        <v>1</v>
      </c>
      <c r="W331">
        <f t="shared" si="41"/>
        <v>1</v>
      </c>
    </row>
    <row r="332" spans="1:23" ht="100.8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s="13" t="b">
        <v>1</v>
      </c>
      <c r="L332">
        <v>340</v>
      </c>
      <c r="M332" t="b">
        <v>1</v>
      </c>
      <c r="N332" t="s">
        <v>8269</v>
      </c>
      <c r="O332" s="15">
        <f t="shared" si="35"/>
        <v>101.82857142857142</v>
      </c>
      <c r="P332" s="15">
        <f t="shared" si="36"/>
        <v>104.82352941176471</v>
      </c>
      <c r="Q332" t="s">
        <v>8308</v>
      </c>
      <c r="R332" t="s">
        <v>8310</v>
      </c>
      <c r="S332" s="8">
        <f t="shared" si="37"/>
        <v>41379.307442129626</v>
      </c>
      <c r="T332" s="11">
        <f t="shared" si="38"/>
        <v>41410.957638888889</v>
      </c>
      <c r="U332" t="str">
        <f t="shared" si="39"/>
        <v>TRUE</v>
      </c>
      <c r="V332" s="18">
        <f t="shared" si="40"/>
        <v>1</v>
      </c>
      <c r="W332">
        <f t="shared" si="41"/>
        <v>1</v>
      </c>
    </row>
    <row r="333" spans="1:23" ht="115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s="13" t="b">
        <v>1</v>
      </c>
      <c r="L333">
        <v>438</v>
      </c>
      <c r="M333" t="b">
        <v>1</v>
      </c>
      <c r="N333" t="s">
        <v>8269</v>
      </c>
      <c r="O333" s="15">
        <f t="shared" si="35"/>
        <v>106.60499999999999</v>
      </c>
      <c r="P333" s="15">
        <f t="shared" si="36"/>
        <v>97.356164383561648</v>
      </c>
      <c r="Q333" t="s">
        <v>8308</v>
      </c>
      <c r="R333" t="s">
        <v>8310</v>
      </c>
      <c r="S333" s="8">
        <f t="shared" si="37"/>
        <v>42507.373078703698</v>
      </c>
      <c r="T333" s="11">
        <f t="shared" si="38"/>
        <v>42538.373078703698</v>
      </c>
      <c r="U333" t="str">
        <f t="shared" si="39"/>
        <v>TRUE</v>
      </c>
      <c r="V333" s="18">
        <f t="shared" si="40"/>
        <v>1</v>
      </c>
      <c r="W333">
        <f t="shared" si="41"/>
        <v>1</v>
      </c>
    </row>
    <row r="334" spans="1:23" ht="115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s="13" t="b">
        <v>1</v>
      </c>
      <c r="L334">
        <v>555</v>
      </c>
      <c r="M334" t="b">
        <v>1</v>
      </c>
      <c r="N334" t="s">
        <v>8269</v>
      </c>
      <c r="O334" s="15">
        <f t="shared" si="35"/>
        <v>113.015</v>
      </c>
      <c r="P334" s="15">
        <f t="shared" si="36"/>
        <v>203.63063063063063</v>
      </c>
      <c r="Q334" t="s">
        <v>8308</v>
      </c>
      <c r="R334" t="s">
        <v>8310</v>
      </c>
      <c r="S334" s="8">
        <f t="shared" si="37"/>
        <v>42263.471956018511</v>
      </c>
      <c r="T334" s="11">
        <f t="shared" si="38"/>
        <v>42305.124999999993</v>
      </c>
      <c r="U334" t="str">
        <f t="shared" si="39"/>
        <v>TRUE</v>
      </c>
      <c r="V334" s="18">
        <f t="shared" si="40"/>
        <v>1</v>
      </c>
      <c r="W334">
        <f t="shared" si="41"/>
        <v>1</v>
      </c>
    </row>
    <row r="335" spans="1:23" ht="100.8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s="13" t="b">
        <v>1</v>
      </c>
      <c r="L335">
        <v>266</v>
      </c>
      <c r="M335" t="b">
        <v>1</v>
      </c>
      <c r="N335" t="s">
        <v>8269</v>
      </c>
      <c r="O335" s="15">
        <f t="shared" si="35"/>
        <v>125.22750000000001</v>
      </c>
      <c r="P335" s="15">
        <f t="shared" si="36"/>
        <v>188.31203007518798</v>
      </c>
      <c r="Q335" t="s">
        <v>8308</v>
      </c>
      <c r="R335" t="s">
        <v>8310</v>
      </c>
      <c r="S335" s="8">
        <f t="shared" si="37"/>
        <v>42437.428136574068</v>
      </c>
      <c r="T335" s="11">
        <f t="shared" si="38"/>
        <v>42467.386469907404</v>
      </c>
      <c r="U335" t="str">
        <f t="shared" si="39"/>
        <v>TRUE</v>
      </c>
      <c r="V335" s="18">
        <f t="shared" si="40"/>
        <v>1</v>
      </c>
      <c r="W335">
        <f t="shared" si="41"/>
        <v>1</v>
      </c>
    </row>
    <row r="336" spans="1:23" ht="115.2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s="13" t="b">
        <v>1</v>
      </c>
      <c r="L336">
        <v>69</v>
      </c>
      <c r="M336" t="b">
        <v>1</v>
      </c>
      <c r="N336" t="s">
        <v>8269</v>
      </c>
      <c r="O336" s="15">
        <f t="shared" si="35"/>
        <v>101.19</v>
      </c>
      <c r="P336" s="15">
        <f t="shared" si="36"/>
        <v>146.65217391304347</v>
      </c>
      <c r="Q336" t="s">
        <v>8308</v>
      </c>
      <c r="R336" t="s">
        <v>8310</v>
      </c>
      <c r="S336" s="8">
        <f t="shared" si="37"/>
        <v>42101.474039351851</v>
      </c>
      <c r="T336" s="11">
        <f t="shared" si="38"/>
        <v>42139.583333333336</v>
      </c>
      <c r="U336" t="str">
        <f t="shared" si="39"/>
        <v>TRUE</v>
      </c>
      <c r="V336" s="18">
        <f t="shared" si="40"/>
        <v>1</v>
      </c>
      <c r="W336">
        <f t="shared" si="41"/>
        <v>1</v>
      </c>
    </row>
    <row r="337" spans="1:23" ht="115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s="13" t="b">
        <v>1</v>
      </c>
      <c r="L337">
        <v>80</v>
      </c>
      <c r="M337" t="b">
        <v>1</v>
      </c>
      <c r="N337" t="s">
        <v>8269</v>
      </c>
      <c r="O337" s="15">
        <f t="shared" si="35"/>
        <v>102.76470588235294</v>
      </c>
      <c r="P337" s="15">
        <f t="shared" si="36"/>
        <v>109.1875</v>
      </c>
      <c r="Q337" t="s">
        <v>8308</v>
      </c>
      <c r="R337" t="s">
        <v>8310</v>
      </c>
      <c r="S337" s="8">
        <f t="shared" si="37"/>
        <v>42101.529108796291</v>
      </c>
      <c r="T337" s="11">
        <f t="shared" si="38"/>
        <v>42132.708333333336</v>
      </c>
      <c r="U337" t="str">
        <f t="shared" si="39"/>
        <v>TRUE</v>
      </c>
      <c r="V337" s="18">
        <f t="shared" si="40"/>
        <v>1</v>
      </c>
      <c r="W337">
        <f t="shared" si="41"/>
        <v>1</v>
      </c>
    </row>
    <row r="338" spans="1:23" ht="100.8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s="13" t="b">
        <v>1</v>
      </c>
      <c r="L338">
        <v>493</v>
      </c>
      <c r="M338" t="b">
        <v>1</v>
      </c>
      <c r="N338" t="s">
        <v>8269</v>
      </c>
      <c r="O338" s="15">
        <f t="shared" si="35"/>
        <v>116.83911999999998</v>
      </c>
      <c r="P338" s="15">
        <f t="shared" si="36"/>
        <v>59.249046653144013</v>
      </c>
      <c r="Q338" t="s">
        <v>8308</v>
      </c>
      <c r="R338" t="s">
        <v>8310</v>
      </c>
      <c r="S338" s="8">
        <f t="shared" si="37"/>
        <v>42291.387939814813</v>
      </c>
      <c r="T338" s="11">
        <f t="shared" si="38"/>
        <v>42321.429606481477</v>
      </c>
      <c r="U338" t="str">
        <f t="shared" si="39"/>
        <v>TRUE</v>
      </c>
      <c r="V338" s="18">
        <f t="shared" si="40"/>
        <v>1</v>
      </c>
      <c r="W338">
        <f t="shared" si="41"/>
        <v>1</v>
      </c>
    </row>
    <row r="339" spans="1:23" ht="115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s="13" t="b">
        <v>1</v>
      </c>
      <c r="L339">
        <v>31</v>
      </c>
      <c r="M339" t="b">
        <v>1</v>
      </c>
      <c r="N339" t="s">
        <v>8269</v>
      </c>
      <c r="O339" s="15">
        <f t="shared" si="35"/>
        <v>101.16833333333335</v>
      </c>
      <c r="P339" s="15">
        <f t="shared" si="36"/>
        <v>97.904838709677421</v>
      </c>
      <c r="Q339" t="s">
        <v>8308</v>
      </c>
      <c r="R339" t="s">
        <v>8310</v>
      </c>
      <c r="S339" s="8">
        <f t="shared" si="37"/>
        <v>42046.920231481483</v>
      </c>
      <c r="T339" s="11">
        <f t="shared" si="38"/>
        <v>42076.878564814811</v>
      </c>
      <c r="U339" t="str">
        <f t="shared" si="39"/>
        <v>TRUE</v>
      </c>
      <c r="V339" s="18">
        <f t="shared" si="40"/>
        <v>1</v>
      </c>
      <c r="W339">
        <f t="shared" si="41"/>
        <v>1</v>
      </c>
    </row>
    <row r="340" spans="1:23" ht="100.8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s="13" t="b">
        <v>1</v>
      </c>
      <c r="L340">
        <v>236</v>
      </c>
      <c r="M340" t="b">
        <v>1</v>
      </c>
      <c r="N340" t="s">
        <v>8269</v>
      </c>
      <c r="O340" s="15">
        <f t="shared" si="35"/>
        <v>110.13360000000002</v>
      </c>
      <c r="P340" s="15">
        <f t="shared" si="36"/>
        <v>70.000169491525426</v>
      </c>
      <c r="Q340" t="s">
        <v>8308</v>
      </c>
      <c r="R340" t="s">
        <v>8310</v>
      </c>
      <c r="S340" s="8">
        <f t="shared" si="37"/>
        <v>42559.547337962962</v>
      </c>
      <c r="T340" s="11">
        <f t="shared" si="38"/>
        <v>42615.833333333336</v>
      </c>
      <c r="U340" t="str">
        <f t="shared" si="39"/>
        <v>TRUE</v>
      </c>
      <c r="V340" s="18">
        <f t="shared" si="40"/>
        <v>1</v>
      </c>
      <c r="W340">
        <f t="shared" si="41"/>
        <v>1</v>
      </c>
    </row>
    <row r="341" spans="1:23" ht="100.8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s="13" t="b">
        <v>1</v>
      </c>
      <c r="L341">
        <v>89</v>
      </c>
      <c r="M341" t="b">
        <v>1</v>
      </c>
      <c r="N341" t="s">
        <v>8269</v>
      </c>
      <c r="O341" s="15">
        <f t="shared" si="35"/>
        <v>108.08333333333333</v>
      </c>
      <c r="P341" s="15">
        <f t="shared" si="36"/>
        <v>72.865168539325836</v>
      </c>
      <c r="Q341" t="s">
        <v>8308</v>
      </c>
      <c r="R341" t="s">
        <v>8310</v>
      </c>
      <c r="S341" s="8">
        <f t="shared" si="37"/>
        <v>42093.551712962959</v>
      </c>
      <c r="T341" s="11">
        <f t="shared" si="38"/>
        <v>42123.551712962959</v>
      </c>
      <c r="U341" t="str">
        <f t="shared" si="39"/>
        <v>TRUE</v>
      </c>
      <c r="V341" s="18">
        <f t="shared" si="40"/>
        <v>1</v>
      </c>
      <c r="W341">
        <f t="shared" si="41"/>
        <v>1</v>
      </c>
    </row>
    <row r="342" spans="1:23" ht="86.4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s="13" t="b">
        <v>1</v>
      </c>
      <c r="L342">
        <v>299</v>
      </c>
      <c r="M342" t="b">
        <v>1</v>
      </c>
      <c r="N342" t="s">
        <v>8269</v>
      </c>
      <c r="O342" s="15">
        <f t="shared" si="35"/>
        <v>125.02285714285715</v>
      </c>
      <c r="P342" s="15">
        <f t="shared" si="36"/>
        <v>146.34782608695653</v>
      </c>
      <c r="Q342" t="s">
        <v>8308</v>
      </c>
      <c r="R342" t="s">
        <v>8310</v>
      </c>
      <c r="S342" s="8">
        <f t="shared" si="37"/>
        <v>42772.460729166669</v>
      </c>
      <c r="T342" s="11">
        <f t="shared" si="38"/>
        <v>42802.666666666664</v>
      </c>
      <c r="U342" t="str">
        <f t="shared" si="39"/>
        <v>TRUE</v>
      </c>
      <c r="V342" s="18">
        <f t="shared" si="40"/>
        <v>1</v>
      </c>
      <c r="W342">
        <f t="shared" si="41"/>
        <v>1</v>
      </c>
    </row>
    <row r="343" spans="1:23" ht="115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s="13" t="b">
        <v>1</v>
      </c>
      <c r="L343">
        <v>55</v>
      </c>
      <c r="M343" t="b">
        <v>1</v>
      </c>
      <c r="N343" t="s">
        <v>8269</v>
      </c>
      <c r="O343" s="15">
        <f t="shared" si="35"/>
        <v>106.71428571428572</v>
      </c>
      <c r="P343" s="15">
        <f t="shared" si="36"/>
        <v>67.909090909090907</v>
      </c>
      <c r="Q343" t="s">
        <v>8308</v>
      </c>
      <c r="R343" t="s">
        <v>8310</v>
      </c>
      <c r="S343" s="8">
        <f t="shared" si="37"/>
        <v>41894.671273148146</v>
      </c>
      <c r="T343" s="11">
        <f t="shared" si="38"/>
        <v>41912.957638888889</v>
      </c>
      <c r="U343" t="str">
        <f t="shared" si="39"/>
        <v>TRUE</v>
      </c>
      <c r="V343" s="18">
        <f t="shared" si="40"/>
        <v>1</v>
      </c>
      <c r="W343">
        <f t="shared" si="41"/>
        <v>1</v>
      </c>
    </row>
    <row r="344" spans="1:23" ht="57.6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s="13" t="b">
        <v>1</v>
      </c>
      <c r="L344">
        <v>325</v>
      </c>
      <c r="M344" t="b">
        <v>1</v>
      </c>
      <c r="N344" t="s">
        <v>8269</v>
      </c>
      <c r="O344" s="15">
        <f t="shared" si="35"/>
        <v>100.36639999999998</v>
      </c>
      <c r="P344" s="15">
        <f t="shared" si="36"/>
        <v>169.85083076923075</v>
      </c>
      <c r="Q344" t="s">
        <v>8308</v>
      </c>
      <c r="R344" t="s">
        <v>8310</v>
      </c>
      <c r="S344" s="8">
        <f t="shared" si="37"/>
        <v>42459.572511574072</v>
      </c>
      <c r="T344" s="11">
        <f t="shared" si="38"/>
        <v>42489.572511574072</v>
      </c>
      <c r="U344" t="str">
        <f t="shared" si="39"/>
        <v>TRUE</v>
      </c>
      <c r="V344" s="18">
        <f t="shared" si="40"/>
        <v>1</v>
      </c>
      <c r="W344">
        <f t="shared" si="41"/>
        <v>1</v>
      </c>
    </row>
    <row r="345" spans="1:23" ht="100.8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s="13" t="b">
        <v>1</v>
      </c>
      <c r="L345">
        <v>524</v>
      </c>
      <c r="M345" t="b">
        <v>1</v>
      </c>
      <c r="N345" t="s">
        <v>8269</v>
      </c>
      <c r="O345" s="15">
        <f t="shared" si="35"/>
        <v>102.02863333333335</v>
      </c>
      <c r="P345" s="15">
        <f t="shared" si="36"/>
        <v>58.413339694656486</v>
      </c>
      <c r="Q345" t="s">
        <v>8308</v>
      </c>
      <c r="R345" t="s">
        <v>8310</v>
      </c>
      <c r="S345" s="8">
        <f t="shared" si="37"/>
        <v>41926.529456018514</v>
      </c>
      <c r="T345" s="11">
        <f t="shared" si="38"/>
        <v>41956.916666666664</v>
      </c>
      <c r="U345" t="str">
        <f t="shared" si="39"/>
        <v>TRUE</v>
      </c>
      <c r="V345" s="18">
        <f t="shared" si="40"/>
        <v>1</v>
      </c>
      <c r="W345">
        <f t="shared" si="41"/>
        <v>1</v>
      </c>
    </row>
    <row r="346" spans="1:23" ht="115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s="13" t="b">
        <v>1</v>
      </c>
      <c r="L346">
        <v>285</v>
      </c>
      <c r="M346" t="b">
        <v>1</v>
      </c>
      <c r="N346" t="s">
        <v>8269</v>
      </c>
      <c r="O346" s="15">
        <f t="shared" si="35"/>
        <v>102.08358208955224</v>
      </c>
      <c r="P346" s="15">
        <f t="shared" si="36"/>
        <v>119.99298245614035</v>
      </c>
      <c r="Q346" t="s">
        <v>8308</v>
      </c>
      <c r="R346" t="s">
        <v>8310</v>
      </c>
      <c r="S346" s="8">
        <f t="shared" si="37"/>
        <v>42111.762662037036</v>
      </c>
      <c r="T346" s="11">
        <f t="shared" si="38"/>
        <v>42155.888888888883</v>
      </c>
      <c r="U346" t="str">
        <f t="shared" si="39"/>
        <v>TRUE</v>
      </c>
      <c r="V346" s="18">
        <f t="shared" si="40"/>
        <v>1</v>
      </c>
      <c r="W346">
        <f t="shared" si="41"/>
        <v>1</v>
      </c>
    </row>
    <row r="347" spans="1:23" ht="86.4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s="13" t="b">
        <v>1</v>
      </c>
      <c r="L347">
        <v>179</v>
      </c>
      <c r="M347" t="b">
        <v>1</v>
      </c>
      <c r="N347" t="s">
        <v>8269</v>
      </c>
      <c r="O347" s="15">
        <f t="shared" si="35"/>
        <v>123.27586206896552</v>
      </c>
      <c r="P347" s="15">
        <f t="shared" si="36"/>
        <v>99.860335195530723</v>
      </c>
      <c r="Q347" t="s">
        <v>8308</v>
      </c>
      <c r="R347" t="s">
        <v>8310</v>
      </c>
      <c r="S347" s="8">
        <f t="shared" si="37"/>
        <v>42114.735995370364</v>
      </c>
      <c r="T347" s="11">
        <f t="shared" si="38"/>
        <v>42144.735995370364</v>
      </c>
      <c r="U347" t="str">
        <f t="shared" si="39"/>
        <v>TRUE</v>
      </c>
      <c r="V347" s="18">
        <f t="shared" si="40"/>
        <v>1</v>
      </c>
      <c r="W347">
        <f t="shared" si="41"/>
        <v>1</v>
      </c>
    </row>
    <row r="348" spans="1:23" ht="100.8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s="13" t="b">
        <v>1</v>
      </c>
      <c r="L348">
        <v>188</v>
      </c>
      <c r="M348" t="b">
        <v>1</v>
      </c>
      <c r="N348" t="s">
        <v>8269</v>
      </c>
      <c r="O348" s="15">
        <f t="shared" si="35"/>
        <v>170.28880000000001</v>
      </c>
      <c r="P348" s="15">
        <f t="shared" si="36"/>
        <v>90.579148936170213</v>
      </c>
      <c r="Q348" t="s">
        <v>8308</v>
      </c>
      <c r="R348" t="s">
        <v>8310</v>
      </c>
      <c r="S348" s="8">
        <f t="shared" si="37"/>
        <v>42261.291909722226</v>
      </c>
      <c r="T348" s="11">
        <f t="shared" si="38"/>
        <v>42291.291909722218</v>
      </c>
      <c r="U348" t="str">
        <f t="shared" si="39"/>
        <v>TRUE</v>
      </c>
      <c r="V348" s="18">
        <f t="shared" si="40"/>
        <v>1</v>
      </c>
      <c r="W348">
        <f t="shared" si="41"/>
        <v>1</v>
      </c>
    </row>
    <row r="349" spans="1:23" ht="100.8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s="13" t="b">
        <v>1</v>
      </c>
      <c r="L349">
        <v>379</v>
      </c>
      <c r="M349" t="b">
        <v>1</v>
      </c>
      <c r="N349" t="s">
        <v>8269</v>
      </c>
      <c r="O349" s="15">
        <f t="shared" si="35"/>
        <v>111.59049999999999</v>
      </c>
      <c r="P349" s="15">
        <f t="shared" si="36"/>
        <v>117.77361477572559</v>
      </c>
      <c r="Q349" t="s">
        <v>8308</v>
      </c>
      <c r="R349" t="s">
        <v>8310</v>
      </c>
      <c r="S349" s="8">
        <f t="shared" si="37"/>
        <v>42292.287141203698</v>
      </c>
      <c r="T349" s="11">
        <f t="shared" si="38"/>
        <v>42322.32880787037</v>
      </c>
      <c r="U349" t="str">
        <f t="shared" si="39"/>
        <v>TRUE</v>
      </c>
      <c r="V349" s="18">
        <f t="shared" si="40"/>
        <v>1</v>
      </c>
      <c r="W349">
        <f t="shared" si="41"/>
        <v>1</v>
      </c>
    </row>
    <row r="350" spans="1:23" ht="100.8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s="13" t="b">
        <v>1</v>
      </c>
      <c r="L350">
        <v>119</v>
      </c>
      <c r="M350" t="b">
        <v>1</v>
      </c>
      <c r="N350" t="s">
        <v>8269</v>
      </c>
      <c r="O350" s="15">
        <f t="shared" si="35"/>
        <v>103</v>
      </c>
      <c r="P350" s="15">
        <f t="shared" si="36"/>
        <v>86.554621848739501</v>
      </c>
      <c r="Q350" t="s">
        <v>8308</v>
      </c>
      <c r="R350" t="s">
        <v>8310</v>
      </c>
      <c r="S350" s="8">
        <f t="shared" si="37"/>
        <v>42207.378657407404</v>
      </c>
      <c r="T350" s="11">
        <f t="shared" si="38"/>
        <v>42237.378657407404</v>
      </c>
      <c r="U350" t="str">
        <f t="shared" si="39"/>
        <v>TRUE</v>
      </c>
      <c r="V350" s="18">
        <f t="shared" si="40"/>
        <v>1</v>
      </c>
      <c r="W350">
        <f t="shared" si="41"/>
        <v>1</v>
      </c>
    </row>
    <row r="351" spans="1:23" ht="86.4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s="13" t="b">
        <v>1</v>
      </c>
      <c r="L351">
        <v>167</v>
      </c>
      <c r="M351" t="b">
        <v>1</v>
      </c>
      <c r="N351" t="s">
        <v>8269</v>
      </c>
      <c r="O351" s="15">
        <f t="shared" si="35"/>
        <v>106.63570159857905</v>
      </c>
      <c r="P351" s="15">
        <f t="shared" si="36"/>
        <v>71.899281437125751</v>
      </c>
      <c r="Q351" t="s">
        <v>8308</v>
      </c>
      <c r="R351" t="s">
        <v>8310</v>
      </c>
      <c r="S351" s="8">
        <f t="shared" si="37"/>
        <v>42760.290601851848</v>
      </c>
      <c r="T351" s="11">
        <f t="shared" si="38"/>
        <v>42790.290601851848</v>
      </c>
      <c r="U351" t="str">
        <f t="shared" si="39"/>
        <v>TRUE</v>
      </c>
      <c r="V351" s="18">
        <f t="shared" si="40"/>
        <v>1</v>
      </c>
      <c r="W351">
        <f t="shared" si="41"/>
        <v>1</v>
      </c>
    </row>
    <row r="352" spans="1:23" ht="100.8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s="13" t="b">
        <v>1</v>
      </c>
      <c r="L352">
        <v>221</v>
      </c>
      <c r="M352" t="b">
        <v>1</v>
      </c>
      <c r="N352" t="s">
        <v>8269</v>
      </c>
      <c r="O352" s="15">
        <f t="shared" si="35"/>
        <v>114.75999999999999</v>
      </c>
      <c r="P352" s="15">
        <f t="shared" si="36"/>
        <v>129.81900452488688</v>
      </c>
      <c r="Q352" t="s">
        <v>8308</v>
      </c>
      <c r="R352" t="s">
        <v>8310</v>
      </c>
      <c r="S352" s="8">
        <f t="shared" si="37"/>
        <v>42585.857743055552</v>
      </c>
      <c r="T352" s="11">
        <f t="shared" si="38"/>
        <v>42623.957638888889</v>
      </c>
      <c r="U352" t="str">
        <f t="shared" si="39"/>
        <v>TRUE</v>
      </c>
      <c r="V352" s="18">
        <f t="shared" si="40"/>
        <v>1</v>
      </c>
      <c r="W352">
        <f t="shared" si="41"/>
        <v>1</v>
      </c>
    </row>
    <row r="353" spans="1:23" ht="100.8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s="13" t="b">
        <v>1</v>
      </c>
      <c r="L353">
        <v>964</v>
      </c>
      <c r="M353" t="b">
        <v>1</v>
      </c>
      <c r="N353" t="s">
        <v>8269</v>
      </c>
      <c r="O353" s="15">
        <f t="shared" si="35"/>
        <v>127.34117647058822</v>
      </c>
      <c r="P353" s="15">
        <f t="shared" si="36"/>
        <v>44.912863070539416</v>
      </c>
      <c r="Q353" t="s">
        <v>8308</v>
      </c>
      <c r="R353" t="s">
        <v>8310</v>
      </c>
      <c r="S353" s="8">
        <f t="shared" si="37"/>
        <v>42427.75641203703</v>
      </c>
      <c r="T353" s="11">
        <f t="shared" si="38"/>
        <v>42467.714745370373</v>
      </c>
      <c r="U353" t="str">
        <f t="shared" si="39"/>
        <v>TRUE</v>
      </c>
      <c r="V353" s="18">
        <f t="shared" si="40"/>
        <v>1</v>
      </c>
      <c r="W353">
        <f t="shared" si="41"/>
        <v>1</v>
      </c>
    </row>
    <row r="354" spans="1:23" ht="100.8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s="13" t="b">
        <v>1</v>
      </c>
      <c r="L354">
        <v>286</v>
      </c>
      <c r="M354" t="b">
        <v>1</v>
      </c>
      <c r="N354" t="s">
        <v>8269</v>
      </c>
      <c r="O354" s="15">
        <f t="shared" si="35"/>
        <v>116.56</v>
      </c>
      <c r="P354" s="15">
        <f t="shared" si="36"/>
        <v>40.755244755244753</v>
      </c>
      <c r="Q354" t="s">
        <v>8308</v>
      </c>
      <c r="R354" t="s">
        <v>8310</v>
      </c>
      <c r="S354" s="8">
        <f t="shared" si="37"/>
        <v>41889.959120370368</v>
      </c>
      <c r="T354" s="11">
        <f t="shared" si="38"/>
        <v>41919.959120370368</v>
      </c>
      <c r="U354" t="str">
        <f t="shared" si="39"/>
        <v>TRUE</v>
      </c>
      <c r="V354" s="18">
        <f t="shared" si="40"/>
        <v>1</v>
      </c>
      <c r="W354">
        <f t="shared" si="41"/>
        <v>1</v>
      </c>
    </row>
    <row r="355" spans="1:23" ht="115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s="13" t="b">
        <v>1</v>
      </c>
      <c r="L355">
        <v>613</v>
      </c>
      <c r="M355" t="b">
        <v>1</v>
      </c>
      <c r="N355" t="s">
        <v>8269</v>
      </c>
      <c r="O355" s="15">
        <f t="shared" si="35"/>
        <v>108.61819426615318</v>
      </c>
      <c r="P355" s="15">
        <f t="shared" si="36"/>
        <v>103.52394779771615</v>
      </c>
      <c r="Q355" t="s">
        <v>8308</v>
      </c>
      <c r="R355" t="s">
        <v>8310</v>
      </c>
      <c r="S355" s="8">
        <f t="shared" si="37"/>
        <v>42297.583553240744</v>
      </c>
      <c r="T355" s="11">
        <f t="shared" si="38"/>
        <v>42327.625219907401</v>
      </c>
      <c r="U355" t="str">
        <f t="shared" si="39"/>
        <v>TRUE</v>
      </c>
      <c r="V355" s="18">
        <f t="shared" si="40"/>
        <v>1</v>
      </c>
      <c r="W355">
        <f t="shared" si="41"/>
        <v>1</v>
      </c>
    </row>
    <row r="356" spans="1:23" ht="100.8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s="13" t="b">
        <v>1</v>
      </c>
      <c r="L356">
        <v>29</v>
      </c>
      <c r="M356" t="b">
        <v>1</v>
      </c>
      <c r="N356" t="s">
        <v>8269</v>
      </c>
      <c r="O356" s="15">
        <f t="shared" si="35"/>
        <v>103.94285714285714</v>
      </c>
      <c r="P356" s="15">
        <f t="shared" si="36"/>
        <v>125.44827586206897</v>
      </c>
      <c r="Q356" t="s">
        <v>8308</v>
      </c>
      <c r="R356" t="s">
        <v>8310</v>
      </c>
      <c r="S356" s="8">
        <f t="shared" si="37"/>
        <v>42438.619456018518</v>
      </c>
      <c r="T356" s="11">
        <f t="shared" si="38"/>
        <v>42468.577789351846</v>
      </c>
      <c r="U356" t="str">
        <f t="shared" si="39"/>
        <v>TRUE</v>
      </c>
      <c r="V356" s="18">
        <f t="shared" si="40"/>
        <v>1</v>
      </c>
      <c r="W356">
        <f t="shared" si="41"/>
        <v>1</v>
      </c>
    </row>
    <row r="357" spans="1:23" ht="7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s="13" t="b">
        <v>1</v>
      </c>
      <c r="L357">
        <v>165</v>
      </c>
      <c r="M357" t="b">
        <v>1</v>
      </c>
      <c r="N357" t="s">
        <v>8269</v>
      </c>
      <c r="O357" s="15">
        <f t="shared" si="35"/>
        <v>116.25714285714285</v>
      </c>
      <c r="P357" s="15">
        <f t="shared" si="36"/>
        <v>246.60606060606059</v>
      </c>
      <c r="Q357" t="s">
        <v>8308</v>
      </c>
      <c r="R357" t="s">
        <v>8310</v>
      </c>
      <c r="S357" s="8">
        <f t="shared" si="37"/>
        <v>41943.0855787037</v>
      </c>
      <c r="T357" s="11">
        <f t="shared" si="38"/>
        <v>41974.127245370364</v>
      </c>
      <c r="U357" t="str">
        <f t="shared" si="39"/>
        <v>TRUE</v>
      </c>
      <c r="V357" s="18">
        <f t="shared" si="40"/>
        <v>1</v>
      </c>
      <c r="W357">
        <f t="shared" si="41"/>
        <v>1</v>
      </c>
    </row>
    <row r="358" spans="1:23" ht="86.4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s="13" t="b">
        <v>1</v>
      </c>
      <c r="L358">
        <v>97</v>
      </c>
      <c r="M358" t="b">
        <v>1</v>
      </c>
      <c r="N358" t="s">
        <v>8269</v>
      </c>
      <c r="O358" s="15">
        <f t="shared" si="35"/>
        <v>102.69239999999999</v>
      </c>
      <c r="P358" s="15">
        <f t="shared" si="36"/>
        <v>79.401340206185566</v>
      </c>
      <c r="Q358" t="s">
        <v>8308</v>
      </c>
      <c r="R358" t="s">
        <v>8310</v>
      </c>
      <c r="S358" s="8">
        <f t="shared" si="37"/>
        <v>42415.594826388886</v>
      </c>
      <c r="T358" s="11">
        <f t="shared" si="38"/>
        <v>42445.553159722222</v>
      </c>
      <c r="U358" t="str">
        <f t="shared" si="39"/>
        <v>TRUE</v>
      </c>
      <c r="V358" s="18">
        <f t="shared" si="40"/>
        <v>1</v>
      </c>
      <c r="W358">
        <f t="shared" si="41"/>
        <v>1</v>
      </c>
    </row>
    <row r="359" spans="1:23" ht="100.8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s="13" t="b">
        <v>1</v>
      </c>
      <c r="L359">
        <v>303</v>
      </c>
      <c r="M359" t="b">
        <v>1</v>
      </c>
      <c r="N359" t="s">
        <v>8269</v>
      </c>
      <c r="O359" s="15">
        <f t="shared" si="35"/>
        <v>174</v>
      </c>
      <c r="P359" s="15">
        <f t="shared" si="36"/>
        <v>86.138613861386133</v>
      </c>
      <c r="Q359" t="s">
        <v>8308</v>
      </c>
      <c r="R359" t="s">
        <v>8310</v>
      </c>
      <c r="S359" s="8">
        <f t="shared" si="37"/>
        <v>42078.01385416666</v>
      </c>
      <c r="T359" s="11">
        <f t="shared" si="38"/>
        <v>42118.01385416666</v>
      </c>
      <c r="U359" t="str">
        <f t="shared" si="39"/>
        <v>TRUE</v>
      </c>
      <c r="V359" s="18">
        <f t="shared" si="40"/>
        <v>1</v>
      </c>
      <c r="W359">
        <f t="shared" si="41"/>
        <v>1</v>
      </c>
    </row>
    <row r="360" spans="1:23" ht="86.4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s="13" t="b">
        <v>1</v>
      </c>
      <c r="L360">
        <v>267</v>
      </c>
      <c r="M360" t="b">
        <v>1</v>
      </c>
      <c r="N360" t="s">
        <v>8269</v>
      </c>
      <c r="O360" s="15">
        <f t="shared" si="35"/>
        <v>103.08800000000001</v>
      </c>
      <c r="P360" s="15">
        <f t="shared" si="36"/>
        <v>193.04868913857678</v>
      </c>
      <c r="Q360" t="s">
        <v>8308</v>
      </c>
      <c r="R360" t="s">
        <v>8310</v>
      </c>
      <c r="S360" s="8">
        <f t="shared" si="37"/>
        <v>42507.651863425919</v>
      </c>
      <c r="T360" s="11">
        <f t="shared" si="38"/>
        <v>42536.416666666664</v>
      </c>
      <c r="U360" t="str">
        <f t="shared" si="39"/>
        <v>TRUE</v>
      </c>
      <c r="V360" s="18">
        <f t="shared" si="40"/>
        <v>1</v>
      </c>
      <c r="W360">
        <f t="shared" si="41"/>
        <v>1</v>
      </c>
    </row>
    <row r="361" spans="1:23" ht="86.4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s="13" t="b">
        <v>1</v>
      </c>
      <c r="L361">
        <v>302</v>
      </c>
      <c r="M361" t="b">
        <v>1</v>
      </c>
      <c r="N361" t="s">
        <v>8269</v>
      </c>
      <c r="O361" s="15">
        <f t="shared" si="35"/>
        <v>104.85537190082646</v>
      </c>
      <c r="P361" s="15">
        <f t="shared" si="36"/>
        <v>84.023178807947019</v>
      </c>
      <c r="Q361" t="s">
        <v>8308</v>
      </c>
      <c r="R361" t="s">
        <v>8310</v>
      </c>
      <c r="S361" s="8">
        <f t="shared" si="37"/>
        <v>41934.862152777772</v>
      </c>
      <c r="T361" s="11">
        <f t="shared" si="38"/>
        <v>41957.008333333331</v>
      </c>
      <c r="U361" t="str">
        <f t="shared" si="39"/>
        <v>TRUE</v>
      </c>
      <c r="V361" s="18">
        <f t="shared" si="40"/>
        <v>1</v>
      </c>
      <c r="W361">
        <f t="shared" si="41"/>
        <v>1</v>
      </c>
    </row>
    <row r="362" spans="1:23" ht="100.8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s="13" t="b">
        <v>0</v>
      </c>
      <c r="L362">
        <v>87</v>
      </c>
      <c r="M362" t="b">
        <v>1</v>
      </c>
      <c r="N362" t="s">
        <v>8269</v>
      </c>
      <c r="O362" s="15">
        <f t="shared" si="35"/>
        <v>101.375</v>
      </c>
      <c r="P362" s="15">
        <f t="shared" si="36"/>
        <v>139.82758620689654</v>
      </c>
      <c r="Q362" t="s">
        <v>8308</v>
      </c>
      <c r="R362" t="s">
        <v>8310</v>
      </c>
      <c r="S362" s="8">
        <f t="shared" si="37"/>
        <v>42163.689583333333</v>
      </c>
      <c r="T362" s="11">
        <f t="shared" si="38"/>
        <v>42207.924305555549</v>
      </c>
      <c r="U362" t="str">
        <f t="shared" si="39"/>
        <v>FALSE</v>
      </c>
      <c r="V362" s="18">
        <f t="shared" si="40"/>
        <v>2</v>
      </c>
      <c r="W362">
        <f t="shared" si="41"/>
        <v>1</v>
      </c>
    </row>
    <row r="363" spans="1:23" ht="115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s="13" t="b">
        <v>0</v>
      </c>
      <c r="L363">
        <v>354</v>
      </c>
      <c r="M363" t="b">
        <v>1</v>
      </c>
      <c r="N363" t="s">
        <v>8269</v>
      </c>
      <c r="O363" s="15">
        <f t="shared" si="35"/>
        <v>111.07699999999998</v>
      </c>
      <c r="P363" s="15">
        <f t="shared" si="36"/>
        <v>109.82189265536722</v>
      </c>
      <c r="Q363" t="s">
        <v>8308</v>
      </c>
      <c r="R363" t="s">
        <v>8310</v>
      </c>
      <c r="S363" s="8">
        <f t="shared" si="37"/>
        <v>41935.792893518512</v>
      </c>
      <c r="T363" s="11">
        <f t="shared" si="38"/>
        <v>41965.834560185183</v>
      </c>
      <c r="U363" t="str">
        <f t="shared" si="39"/>
        <v>FALSE</v>
      </c>
      <c r="V363" s="18">
        <f t="shared" si="40"/>
        <v>2</v>
      </c>
      <c r="W363">
        <f t="shared" si="41"/>
        <v>1</v>
      </c>
    </row>
    <row r="364" spans="1:23" ht="115.2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s="13" t="b">
        <v>0</v>
      </c>
      <c r="L364">
        <v>86</v>
      </c>
      <c r="M364" t="b">
        <v>1</v>
      </c>
      <c r="N364" t="s">
        <v>8269</v>
      </c>
      <c r="O364" s="15">
        <f t="shared" si="35"/>
        <v>124.15933781686496</v>
      </c>
      <c r="P364" s="15">
        <f t="shared" si="36"/>
        <v>139.53488372093022</v>
      </c>
      <c r="Q364" t="s">
        <v>8308</v>
      </c>
      <c r="R364" t="s">
        <v>8310</v>
      </c>
      <c r="S364" s="8">
        <f t="shared" si="37"/>
        <v>41837.002210648148</v>
      </c>
      <c r="T364" s="11">
        <f t="shared" si="38"/>
        <v>41858.791666666664</v>
      </c>
      <c r="U364" t="str">
        <f t="shared" si="39"/>
        <v>FALSE</v>
      </c>
      <c r="V364" s="18">
        <f t="shared" si="40"/>
        <v>2</v>
      </c>
      <c r="W364">
        <f t="shared" si="41"/>
        <v>1</v>
      </c>
    </row>
    <row r="365" spans="1:23" ht="115.2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s="13" t="b">
        <v>0</v>
      </c>
      <c r="L365">
        <v>26</v>
      </c>
      <c r="M365" t="b">
        <v>1</v>
      </c>
      <c r="N365" t="s">
        <v>8269</v>
      </c>
      <c r="O365" s="15">
        <f t="shared" si="35"/>
        <v>101.33333333333334</v>
      </c>
      <c r="P365" s="15">
        <f t="shared" si="36"/>
        <v>347.84615384615387</v>
      </c>
      <c r="Q365" t="s">
        <v>8308</v>
      </c>
      <c r="R365" t="s">
        <v>8310</v>
      </c>
      <c r="S365" s="8">
        <f t="shared" si="37"/>
        <v>40255.53629629629</v>
      </c>
      <c r="T365" s="11">
        <f t="shared" si="38"/>
        <v>40300.598611111105</v>
      </c>
      <c r="U365" t="str">
        <f t="shared" si="39"/>
        <v>FALSE</v>
      </c>
      <c r="V365" s="18">
        <f t="shared" si="40"/>
        <v>2</v>
      </c>
      <c r="W365">
        <f t="shared" si="41"/>
        <v>1</v>
      </c>
    </row>
    <row r="366" spans="1:23" ht="100.8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s="13" t="b">
        <v>0</v>
      </c>
      <c r="L366">
        <v>113</v>
      </c>
      <c r="M366" t="b">
        <v>1</v>
      </c>
      <c r="N366" t="s">
        <v>8269</v>
      </c>
      <c r="O366" s="15">
        <f t="shared" si="35"/>
        <v>110.16142857142856</v>
      </c>
      <c r="P366" s="15">
        <f t="shared" si="36"/>
        <v>68.24159292035398</v>
      </c>
      <c r="Q366" t="s">
        <v>8308</v>
      </c>
      <c r="R366" t="s">
        <v>8310</v>
      </c>
      <c r="S366" s="8">
        <f t="shared" si="37"/>
        <v>41780.651296296295</v>
      </c>
      <c r="T366" s="11">
        <f t="shared" si="38"/>
        <v>41810.957638888889</v>
      </c>
      <c r="U366" t="str">
        <f t="shared" si="39"/>
        <v>FALSE</v>
      </c>
      <c r="V366" s="18">
        <f t="shared" si="40"/>
        <v>2</v>
      </c>
      <c r="W366">
        <f t="shared" si="41"/>
        <v>1</v>
      </c>
    </row>
    <row r="367" spans="1:23" ht="86.4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s="13" t="b">
        <v>0</v>
      </c>
      <c r="L367">
        <v>65</v>
      </c>
      <c r="M367" t="b">
        <v>1</v>
      </c>
      <c r="N367" t="s">
        <v>8269</v>
      </c>
      <c r="O367" s="15">
        <f t="shared" si="35"/>
        <v>103.97333333333334</v>
      </c>
      <c r="P367" s="15">
        <f t="shared" si="36"/>
        <v>239.93846153846152</v>
      </c>
      <c r="Q367" t="s">
        <v>8308</v>
      </c>
      <c r="R367" t="s">
        <v>8310</v>
      </c>
      <c r="S367" s="8">
        <f t="shared" si="37"/>
        <v>41668.398136574069</v>
      </c>
      <c r="T367" s="11">
        <f t="shared" si="38"/>
        <v>41698.398136574069</v>
      </c>
      <c r="U367" t="str">
        <f t="shared" si="39"/>
        <v>FALSE</v>
      </c>
      <c r="V367" s="18">
        <f t="shared" si="40"/>
        <v>2</v>
      </c>
      <c r="W367">
        <f t="shared" si="41"/>
        <v>1</v>
      </c>
    </row>
    <row r="368" spans="1:23" ht="100.8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s="13" t="b">
        <v>0</v>
      </c>
      <c r="L368">
        <v>134</v>
      </c>
      <c r="M368" t="b">
        <v>1</v>
      </c>
      <c r="N368" t="s">
        <v>8269</v>
      </c>
      <c r="O368" s="15">
        <f t="shared" si="35"/>
        <v>101.31578947368421</v>
      </c>
      <c r="P368" s="15">
        <f t="shared" si="36"/>
        <v>287.31343283582089</v>
      </c>
      <c r="Q368" t="s">
        <v>8308</v>
      </c>
      <c r="R368" t="s">
        <v>8310</v>
      </c>
      <c r="S368" s="8">
        <f t="shared" si="37"/>
        <v>41019.584699074068</v>
      </c>
      <c r="T368" s="11">
        <f t="shared" si="38"/>
        <v>41049.584699074076</v>
      </c>
      <c r="U368" t="str">
        <f t="shared" si="39"/>
        <v>FALSE</v>
      </c>
      <c r="V368" s="18">
        <f t="shared" si="40"/>
        <v>2</v>
      </c>
      <c r="W368">
        <f t="shared" si="41"/>
        <v>1</v>
      </c>
    </row>
    <row r="369" spans="1:23" ht="115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s="13" t="b">
        <v>0</v>
      </c>
      <c r="L369">
        <v>119</v>
      </c>
      <c r="M369" t="b">
        <v>1</v>
      </c>
      <c r="N369" t="s">
        <v>8269</v>
      </c>
      <c r="O369" s="15">
        <f t="shared" si="35"/>
        <v>103.3501</v>
      </c>
      <c r="P369" s="15">
        <f t="shared" si="36"/>
        <v>86.84882352941176</v>
      </c>
      <c r="Q369" t="s">
        <v>8308</v>
      </c>
      <c r="R369" t="s">
        <v>8310</v>
      </c>
      <c r="S369" s="8">
        <f t="shared" si="37"/>
        <v>41355.368958333333</v>
      </c>
      <c r="T369" s="11">
        <f t="shared" si="38"/>
        <v>41394.999305555553</v>
      </c>
      <c r="U369" t="str">
        <f t="shared" si="39"/>
        <v>FALSE</v>
      </c>
      <c r="V369" s="18">
        <f t="shared" si="40"/>
        <v>2</v>
      </c>
      <c r="W369">
        <f t="shared" si="41"/>
        <v>1</v>
      </c>
    </row>
    <row r="370" spans="1:23" ht="115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s="13" t="b">
        <v>0</v>
      </c>
      <c r="L370">
        <v>159</v>
      </c>
      <c r="M370" t="b">
        <v>1</v>
      </c>
      <c r="N370" t="s">
        <v>8269</v>
      </c>
      <c r="O370" s="15">
        <f t="shared" si="35"/>
        <v>104.11200000000001</v>
      </c>
      <c r="P370" s="15">
        <f t="shared" si="36"/>
        <v>81.84905660377359</v>
      </c>
      <c r="Q370" t="s">
        <v>8308</v>
      </c>
      <c r="R370" t="s">
        <v>8310</v>
      </c>
      <c r="S370" s="8">
        <f t="shared" si="37"/>
        <v>42043.397245370368</v>
      </c>
      <c r="T370" s="11">
        <f t="shared" si="38"/>
        <v>42078.355578703697</v>
      </c>
      <c r="U370" t="str">
        <f t="shared" si="39"/>
        <v>FALSE</v>
      </c>
      <c r="V370" s="18">
        <f t="shared" si="40"/>
        <v>2</v>
      </c>
      <c r="W370">
        <f t="shared" si="41"/>
        <v>1</v>
      </c>
    </row>
    <row r="371" spans="1:23" ht="115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s="13" t="b">
        <v>0</v>
      </c>
      <c r="L371">
        <v>167</v>
      </c>
      <c r="M371" t="b">
        <v>1</v>
      </c>
      <c r="N371" t="s">
        <v>8269</v>
      </c>
      <c r="O371" s="15">
        <f t="shared" si="35"/>
        <v>110.15569230769231</v>
      </c>
      <c r="P371" s="15">
        <f t="shared" si="36"/>
        <v>42.874970059880241</v>
      </c>
      <c r="Q371" t="s">
        <v>8308</v>
      </c>
      <c r="R371" t="s">
        <v>8310</v>
      </c>
      <c r="S371" s="8">
        <f t="shared" si="37"/>
        <v>40893.3433912037</v>
      </c>
      <c r="T371" s="11">
        <f t="shared" si="38"/>
        <v>40923.3433912037</v>
      </c>
      <c r="U371" t="str">
        <f t="shared" si="39"/>
        <v>FALSE</v>
      </c>
      <c r="V371" s="18">
        <f t="shared" si="40"/>
        <v>2</v>
      </c>
      <c r="W371">
        <f t="shared" si="41"/>
        <v>1</v>
      </c>
    </row>
    <row r="372" spans="1:23" ht="100.8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s="13" t="b">
        <v>0</v>
      </c>
      <c r="L372">
        <v>43</v>
      </c>
      <c r="M372" t="b">
        <v>1</v>
      </c>
      <c r="N372" t="s">
        <v>8269</v>
      </c>
      <c r="O372" s="15">
        <f t="shared" si="35"/>
        <v>122.02</v>
      </c>
      <c r="P372" s="15">
        <f t="shared" si="36"/>
        <v>709.41860465116281</v>
      </c>
      <c r="Q372" t="s">
        <v>8308</v>
      </c>
      <c r="R372" t="s">
        <v>8310</v>
      </c>
      <c r="S372" s="8">
        <f t="shared" si="37"/>
        <v>42711.586805555555</v>
      </c>
      <c r="T372" s="11">
        <f t="shared" si="38"/>
        <v>42741.586805555555</v>
      </c>
      <c r="U372" t="str">
        <f t="shared" si="39"/>
        <v>FALSE</v>
      </c>
      <c r="V372" s="18">
        <f t="shared" si="40"/>
        <v>2</v>
      </c>
      <c r="W372">
        <f t="shared" si="41"/>
        <v>1</v>
      </c>
    </row>
    <row r="373" spans="1:23" ht="100.8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s="13" t="b">
        <v>0</v>
      </c>
      <c r="L373">
        <v>1062</v>
      </c>
      <c r="M373" t="b">
        <v>1</v>
      </c>
      <c r="N373" t="s">
        <v>8269</v>
      </c>
      <c r="O373" s="15">
        <f t="shared" si="35"/>
        <v>114.16866666666667</v>
      </c>
      <c r="P373" s="15">
        <f t="shared" si="36"/>
        <v>161.25517890772127</v>
      </c>
      <c r="Q373" t="s">
        <v>8308</v>
      </c>
      <c r="R373" t="s">
        <v>8310</v>
      </c>
      <c r="S373" s="8">
        <f t="shared" si="37"/>
        <v>41261.559479166666</v>
      </c>
      <c r="T373" s="11">
        <f t="shared" si="38"/>
        <v>41306.559479166666</v>
      </c>
      <c r="U373" t="str">
        <f t="shared" si="39"/>
        <v>FALSE</v>
      </c>
      <c r="V373" s="18">
        <f t="shared" si="40"/>
        <v>2</v>
      </c>
      <c r="W373">
        <f t="shared" si="41"/>
        <v>1</v>
      </c>
    </row>
    <row r="374" spans="1:23" ht="72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s="13" t="b">
        <v>0</v>
      </c>
      <c r="L374">
        <v>9</v>
      </c>
      <c r="M374" t="b">
        <v>1</v>
      </c>
      <c r="N374" t="s">
        <v>8269</v>
      </c>
      <c r="O374" s="15">
        <f t="shared" si="35"/>
        <v>125.33333333333334</v>
      </c>
      <c r="P374" s="15">
        <f t="shared" si="36"/>
        <v>41.777777777777779</v>
      </c>
      <c r="Q374" t="s">
        <v>8308</v>
      </c>
      <c r="R374" t="s">
        <v>8310</v>
      </c>
      <c r="S374" s="8">
        <f t="shared" si="37"/>
        <v>42425.368564814817</v>
      </c>
      <c r="T374" s="11">
        <f t="shared" si="38"/>
        <v>42465.458333333336</v>
      </c>
      <c r="U374" t="str">
        <f t="shared" si="39"/>
        <v>FALSE</v>
      </c>
      <c r="V374" s="18">
        <f t="shared" si="40"/>
        <v>2</v>
      </c>
      <c r="W374">
        <f t="shared" si="41"/>
        <v>1</v>
      </c>
    </row>
    <row r="375" spans="1:23" ht="100.8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s="13" t="b">
        <v>0</v>
      </c>
      <c r="L375">
        <v>89</v>
      </c>
      <c r="M375" t="b">
        <v>1</v>
      </c>
      <c r="N375" t="s">
        <v>8269</v>
      </c>
      <c r="O375" s="15">
        <f t="shared" si="35"/>
        <v>106.66666666666667</v>
      </c>
      <c r="P375" s="15">
        <f t="shared" si="36"/>
        <v>89.887640449438209</v>
      </c>
      <c r="Q375" t="s">
        <v>8308</v>
      </c>
      <c r="R375" t="s">
        <v>8310</v>
      </c>
      <c r="S375" s="8">
        <f t="shared" si="37"/>
        <v>41078.703680555554</v>
      </c>
      <c r="T375" s="11">
        <f t="shared" si="38"/>
        <v>41108.703680555554</v>
      </c>
      <c r="U375" t="str">
        <f t="shared" si="39"/>
        <v>FALSE</v>
      </c>
      <c r="V375" s="18">
        <f t="shared" si="40"/>
        <v>2</v>
      </c>
      <c r="W375">
        <f t="shared" si="41"/>
        <v>1</v>
      </c>
    </row>
    <row r="376" spans="1:23" ht="100.8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s="13" t="b">
        <v>0</v>
      </c>
      <c r="L376">
        <v>174</v>
      </c>
      <c r="M376" t="b">
        <v>1</v>
      </c>
      <c r="N376" t="s">
        <v>8269</v>
      </c>
      <c r="O376" s="15">
        <f t="shared" si="35"/>
        <v>130.65</v>
      </c>
      <c r="P376" s="15">
        <f t="shared" si="36"/>
        <v>45.051724137931032</v>
      </c>
      <c r="Q376" t="s">
        <v>8308</v>
      </c>
      <c r="R376" t="s">
        <v>8310</v>
      </c>
      <c r="S376" s="8">
        <f t="shared" si="37"/>
        <v>40757.680914351848</v>
      </c>
      <c r="T376" s="11">
        <f t="shared" si="38"/>
        <v>40802.680914351848</v>
      </c>
      <c r="U376" t="str">
        <f t="shared" si="39"/>
        <v>FALSE</v>
      </c>
      <c r="V376" s="18">
        <f t="shared" si="40"/>
        <v>2</v>
      </c>
      <c r="W376">
        <f t="shared" si="41"/>
        <v>1</v>
      </c>
    </row>
    <row r="377" spans="1:23" ht="100.8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s="13" t="b">
        <v>0</v>
      </c>
      <c r="L377">
        <v>14</v>
      </c>
      <c r="M377" t="b">
        <v>1</v>
      </c>
      <c r="N377" t="s">
        <v>8269</v>
      </c>
      <c r="O377" s="15">
        <f t="shared" si="35"/>
        <v>120</v>
      </c>
      <c r="P377" s="15">
        <f t="shared" si="36"/>
        <v>42.857142857142854</v>
      </c>
      <c r="Q377" t="s">
        <v>8308</v>
      </c>
      <c r="R377" t="s">
        <v>8310</v>
      </c>
      <c r="S377" s="8">
        <f t="shared" si="37"/>
        <v>41657.77674768518</v>
      </c>
      <c r="T377" s="11">
        <f t="shared" si="38"/>
        <v>41699.512499999997</v>
      </c>
      <c r="U377" t="str">
        <f t="shared" si="39"/>
        <v>FALSE</v>
      </c>
      <c r="V377" s="18">
        <f t="shared" si="40"/>
        <v>2</v>
      </c>
      <c r="W377">
        <f t="shared" si="41"/>
        <v>1</v>
      </c>
    </row>
    <row r="378" spans="1:23" ht="115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s="13" t="b">
        <v>0</v>
      </c>
      <c r="L378">
        <v>48</v>
      </c>
      <c r="M378" t="b">
        <v>1</v>
      </c>
      <c r="N378" t="s">
        <v>8269</v>
      </c>
      <c r="O378" s="15">
        <f t="shared" si="35"/>
        <v>105.9591836734694</v>
      </c>
      <c r="P378" s="15">
        <f t="shared" si="36"/>
        <v>54.083333333333336</v>
      </c>
      <c r="Q378" t="s">
        <v>8308</v>
      </c>
      <c r="R378" t="s">
        <v>8310</v>
      </c>
      <c r="S378" s="8">
        <f t="shared" si="37"/>
        <v>42576.244398148141</v>
      </c>
      <c r="T378" s="11">
        <f t="shared" si="38"/>
        <v>42607.244398148141</v>
      </c>
      <c r="U378" t="str">
        <f t="shared" si="39"/>
        <v>FALSE</v>
      </c>
      <c r="V378" s="18">
        <f t="shared" si="40"/>
        <v>2</v>
      </c>
      <c r="W378">
        <f t="shared" si="41"/>
        <v>1</v>
      </c>
    </row>
    <row r="379" spans="1:23" ht="86.4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s="13" t="b">
        <v>0</v>
      </c>
      <c r="L379">
        <v>133</v>
      </c>
      <c r="M379" t="b">
        <v>1</v>
      </c>
      <c r="N379" t="s">
        <v>8269</v>
      </c>
      <c r="O379" s="15">
        <f t="shared" si="35"/>
        <v>114.39999999999999</v>
      </c>
      <c r="P379" s="15">
        <f t="shared" si="36"/>
        <v>103.21804511278195</v>
      </c>
      <c r="Q379" t="s">
        <v>8308</v>
      </c>
      <c r="R379" t="s">
        <v>8310</v>
      </c>
      <c r="S379" s="8">
        <f t="shared" si="37"/>
        <v>42292.042453703696</v>
      </c>
      <c r="T379" s="11">
        <f t="shared" si="38"/>
        <v>42322.084027777775</v>
      </c>
      <c r="U379" t="str">
        <f t="shared" si="39"/>
        <v>FALSE</v>
      </c>
      <c r="V379" s="18">
        <f t="shared" si="40"/>
        <v>2</v>
      </c>
      <c r="W379">
        <f t="shared" si="41"/>
        <v>1</v>
      </c>
    </row>
    <row r="380" spans="1:23" ht="115.2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s="13" t="b">
        <v>0</v>
      </c>
      <c r="L380">
        <v>83</v>
      </c>
      <c r="M380" t="b">
        <v>1</v>
      </c>
      <c r="N380" t="s">
        <v>8269</v>
      </c>
      <c r="O380" s="15">
        <f t="shared" si="35"/>
        <v>111.76666666666665</v>
      </c>
      <c r="P380" s="15">
        <f t="shared" si="36"/>
        <v>40.397590361445786</v>
      </c>
      <c r="Q380" t="s">
        <v>8308</v>
      </c>
      <c r="R380" t="s">
        <v>8310</v>
      </c>
      <c r="S380" s="8">
        <f t="shared" si="37"/>
        <v>42370.363518518519</v>
      </c>
      <c r="T380" s="11">
        <f t="shared" si="38"/>
        <v>42394.786111111105</v>
      </c>
      <c r="U380" t="str">
        <f t="shared" si="39"/>
        <v>FALSE</v>
      </c>
      <c r="V380" s="18">
        <f t="shared" si="40"/>
        <v>2</v>
      </c>
      <c r="W380">
        <f t="shared" si="41"/>
        <v>1</v>
      </c>
    </row>
    <row r="381" spans="1:23" ht="115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s="13" t="b">
        <v>0</v>
      </c>
      <c r="L381">
        <v>149</v>
      </c>
      <c r="M381" t="b">
        <v>1</v>
      </c>
      <c r="N381" t="s">
        <v>8269</v>
      </c>
      <c r="O381" s="15">
        <f t="shared" si="35"/>
        <v>116.08000000000001</v>
      </c>
      <c r="P381" s="15">
        <f t="shared" si="36"/>
        <v>116.85906040268456</v>
      </c>
      <c r="Q381" t="s">
        <v>8308</v>
      </c>
      <c r="R381" t="s">
        <v>8310</v>
      </c>
      <c r="S381" s="8">
        <f t="shared" si="37"/>
        <v>40987.479999999996</v>
      </c>
      <c r="T381" s="11">
        <f t="shared" si="38"/>
        <v>41032.479999999996</v>
      </c>
      <c r="U381" t="str">
        <f t="shared" si="39"/>
        <v>FALSE</v>
      </c>
      <c r="V381" s="18">
        <f t="shared" si="40"/>
        <v>2</v>
      </c>
      <c r="W381">
        <f t="shared" si="41"/>
        <v>1</v>
      </c>
    </row>
    <row r="382" spans="1:23" ht="129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s="13" t="b">
        <v>0</v>
      </c>
      <c r="L382">
        <v>49</v>
      </c>
      <c r="M382" t="b">
        <v>1</v>
      </c>
      <c r="N382" t="s">
        <v>8269</v>
      </c>
      <c r="O382" s="15">
        <f t="shared" si="35"/>
        <v>141.5</v>
      </c>
      <c r="P382" s="15">
        <f t="shared" si="36"/>
        <v>115.51020408163265</v>
      </c>
      <c r="Q382" t="s">
        <v>8308</v>
      </c>
      <c r="R382" t="s">
        <v>8310</v>
      </c>
      <c r="S382" s="8">
        <f t="shared" si="37"/>
        <v>42367.511481481481</v>
      </c>
      <c r="T382" s="11">
        <f t="shared" si="38"/>
        <v>42392.511481481481</v>
      </c>
      <c r="U382" t="str">
        <f t="shared" si="39"/>
        <v>FALSE</v>
      </c>
      <c r="V382" s="18">
        <f t="shared" si="40"/>
        <v>2</v>
      </c>
      <c r="W382">
        <f t="shared" si="41"/>
        <v>1</v>
      </c>
    </row>
    <row r="383" spans="1:23" ht="86.4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s="13" t="b">
        <v>0</v>
      </c>
      <c r="L383">
        <v>251</v>
      </c>
      <c r="M383" t="b">
        <v>1</v>
      </c>
      <c r="N383" t="s">
        <v>8269</v>
      </c>
      <c r="O383" s="15">
        <f t="shared" si="35"/>
        <v>104.72999999999999</v>
      </c>
      <c r="P383" s="15">
        <f t="shared" si="36"/>
        <v>104.31274900398407</v>
      </c>
      <c r="Q383" t="s">
        <v>8308</v>
      </c>
      <c r="R383" t="s">
        <v>8310</v>
      </c>
      <c r="S383" s="8">
        <f t="shared" si="37"/>
        <v>41085.48978009259</v>
      </c>
      <c r="T383" s="11">
        <f t="shared" si="38"/>
        <v>41120</v>
      </c>
      <c r="U383" t="str">
        <f t="shared" si="39"/>
        <v>FALSE</v>
      </c>
      <c r="V383" s="18">
        <f t="shared" si="40"/>
        <v>2</v>
      </c>
      <c r="W383">
        <f t="shared" si="41"/>
        <v>1</v>
      </c>
    </row>
    <row r="384" spans="1:23" ht="115.2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s="13" t="b">
        <v>0</v>
      </c>
      <c r="L384">
        <v>22</v>
      </c>
      <c r="M384" t="b">
        <v>1</v>
      </c>
      <c r="N384" t="s">
        <v>8269</v>
      </c>
      <c r="O384" s="15">
        <f t="shared" si="35"/>
        <v>255.83333333333331</v>
      </c>
      <c r="P384" s="15">
        <f t="shared" si="36"/>
        <v>69.772727272727266</v>
      </c>
      <c r="Q384" t="s">
        <v>8308</v>
      </c>
      <c r="R384" t="s">
        <v>8310</v>
      </c>
      <c r="S384" s="8">
        <f t="shared" si="37"/>
        <v>41144.501157407409</v>
      </c>
      <c r="T384" s="11">
        <f t="shared" si="38"/>
        <v>41158.501157407409</v>
      </c>
      <c r="U384" t="str">
        <f t="shared" si="39"/>
        <v>FALSE</v>
      </c>
      <c r="V384" s="18">
        <f t="shared" si="40"/>
        <v>2</v>
      </c>
      <c r="W384">
        <f t="shared" si="41"/>
        <v>1</v>
      </c>
    </row>
    <row r="385" spans="1:23" ht="100.8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s="13" t="b">
        <v>0</v>
      </c>
      <c r="L385">
        <v>48</v>
      </c>
      <c r="M385" t="b">
        <v>1</v>
      </c>
      <c r="N385" t="s">
        <v>8269</v>
      </c>
      <c r="O385" s="15">
        <f t="shared" si="35"/>
        <v>206.70670670670671</v>
      </c>
      <c r="P385" s="15">
        <f t="shared" si="36"/>
        <v>43.020833333333336</v>
      </c>
      <c r="Q385" t="s">
        <v>8308</v>
      </c>
      <c r="R385" t="s">
        <v>8310</v>
      </c>
      <c r="S385" s="8">
        <f t="shared" si="37"/>
        <v>41754.90924768518</v>
      </c>
      <c r="T385" s="11">
        <f t="shared" si="38"/>
        <v>41777.90924768518</v>
      </c>
      <c r="U385" t="str">
        <f t="shared" si="39"/>
        <v>FALSE</v>
      </c>
      <c r="V385" s="18">
        <f t="shared" si="40"/>
        <v>2</v>
      </c>
      <c r="W385">
        <f t="shared" si="41"/>
        <v>1</v>
      </c>
    </row>
    <row r="386" spans="1:23" ht="100.8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s="13" t="b">
        <v>0</v>
      </c>
      <c r="L386">
        <v>383</v>
      </c>
      <c r="M386" t="b">
        <v>1</v>
      </c>
      <c r="N386" t="s">
        <v>8269</v>
      </c>
      <c r="O386" s="15">
        <f t="shared" si="35"/>
        <v>112.105</v>
      </c>
      <c r="P386" s="15">
        <f t="shared" si="36"/>
        <v>58.540469973890339</v>
      </c>
      <c r="Q386" t="s">
        <v>8308</v>
      </c>
      <c r="R386" t="s">
        <v>8310</v>
      </c>
      <c r="S386" s="8">
        <f t="shared" si="37"/>
        <v>41980.573460648149</v>
      </c>
      <c r="T386" s="11">
        <f t="shared" si="38"/>
        <v>42010.573460648149</v>
      </c>
      <c r="U386" t="str">
        <f t="shared" si="39"/>
        <v>FALSE</v>
      </c>
      <c r="V386" s="18">
        <f t="shared" si="40"/>
        <v>2</v>
      </c>
      <c r="W386">
        <f t="shared" si="41"/>
        <v>1</v>
      </c>
    </row>
    <row r="387" spans="1:23" ht="115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s="13" t="b">
        <v>0</v>
      </c>
      <c r="L387">
        <v>237</v>
      </c>
      <c r="M387" t="b">
        <v>1</v>
      </c>
      <c r="N387" t="s">
        <v>8269</v>
      </c>
      <c r="O387" s="15">
        <f t="shared" ref="O387:O450" si="42">(E387/D387)*100</f>
        <v>105.982</v>
      </c>
      <c r="P387" s="15">
        <f t="shared" ref="P387:P450" si="43">IFERROR(E387/L387,0)</f>
        <v>111.79535864978902</v>
      </c>
      <c r="Q387" t="s">
        <v>8308</v>
      </c>
      <c r="R387" t="s">
        <v>8310</v>
      </c>
      <c r="S387" s="8">
        <f t="shared" ref="S387:S450" si="44">(((J387/60)/60)/24)+DATE(1970,1,1)+(-5/24)</f>
        <v>41934.376168981478</v>
      </c>
      <c r="T387" s="11">
        <f t="shared" ref="T387:T450" si="45">(I387/86400)+25569+(-5/24)</f>
        <v>41964.41783564815</v>
      </c>
      <c r="U387" t="str">
        <f t="shared" ref="U387:U450" si="46">TRIM(K387)</f>
        <v>FALSE</v>
      </c>
      <c r="V387" s="18">
        <f t="shared" ref="V387:V450" si="47">IF(U387="TRUE", 1, 2)</f>
        <v>2</v>
      </c>
      <c r="W387">
        <f t="shared" ref="W387:W450" si="48">IF(F387="successful", 1,  IF(F387= "failed", 2, IF(F387="canceled", 3, 4)))</f>
        <v>1</v>
      </c>
    </row>
    <row r="388" spans="1:23" ht="115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s="13" t="b">
        <v>0</v>
      </c>
      <c r="L388">
        <v>13</v>
      </c>
      <c r="M388" t="b">
        <v>1</v>
      </c>
      <c r="N388" t="s">
        <v>8269</v>
      </c>
      <c r="O388" s="15">
        <f t="shared" si="42"/>
        <v>100.16666666666667</v>
      </c>
      <c r="P388" s="15">
        <f t="shared" si="43"/>
        <v>46.230769230769234</v>
      </c>
      <c r="Q388" t="s">
        <v>8308</v>
      </c>
      <c r="R388" t="s">
        <v>8310</v>
      </c>
      <c r="S388" s="8">
        <f t="shared" si="44"/>
        <v>42211.742951388886</v>
      </c>
      <c r="T388" s="11">
        <f t="shared" si="45"/>
        <v>42226.742951388886</v>
      </c>
      <c r="U388" t="str">
        <f t="shared" si="46"/>
        <v>FALSE</v>
      </c>
      <c r="V388" s="18">
        <f t="shared" si="47"/>
        <v>2</v>
      </c>
      <c r="W388">
        <f t="shared" si="48"/>
        <v>1</v>
      </c>
    </row>
    <row r="389" spans="1:23" ht="100.8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s="13" t="b">
        <v>0</v>
      </c>
      <c r="L389">
        <v>562</v>
      </c>
      <c r="M389" t="b">
        <v>1</v>
      </c>
      <c r="N389" t="s">
        <v>8269</v>
      </c>
      <c r="O389" s="15">
        <f t="shared" si="42"/>
        <v>213.98947368421051</v>
      </c>
      <c r="P389" s="15">
        <f t="shared" si="43"/>
        <v>144.69039145907473</v>
      </c>
      <c r="Q389" t="s">
        <v>8308</v>
      </c>
      <c r="R389" t="s">
        <v>8310</v>
      </c>
      <c r="S389" s="8">
        <f t="shared" si="44"/>
        <v>42200.468263888884</v>
      </c>
      <c r="T389" s="11">
        <f t="shared" si="45"/>
        <v>42231.041666666664</v>
      </c>
      <c r="U389" t="str">
        <f t="shared" si="46"/>
        <v>FALSE</v>
      </c>
      <c r="V389" s="18">
        <f t="shared" si="47"/>
        <v>2</v>
      </c>
      <c r="W389">
        <f t="shared" si="48"/>
        <v>1</v>
      </c>
    </row>
    <row r="390" spans="1:23" ht="100.8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s="13" t="b">
        <v>0</v>
      </c>
      <c r="L390">
        <v>71</v>
      </c>
      <c r="M390" t="b">
        <v>1</v>
      </c>
      <c r="N390" t="s">
        <v>8269</v>
      </c>
      <c r="O390" s="15">
        <f t="shared" si="42"/>
        <v>126.16000000000001</v>
      </c>
      <c r="P390" s="15">
        <f t="shared" si="43"/>
        <v>88.845070422535215</v>
      </c>
      <c r="Q390" t="s">
        <v>8308</v>
      </c>
      <c r="R390" t="s">
        <v>8310</v>
      </c>
      <c r="S390" s="8">
        <f t="shared" si="44"/>
        <v>42548.867824074077</v>
      </c>
      <c r="T390" s="11">
        <f t="shared" si="45"/>
        <v>42578.86782407407</v>
      </c>
      <c r="U390" t="str">
        <f t="shared" si="46"/>
        <v>FALSE</v>
      </c>
      <c r="V390" s="18">
        <f t="shared" si="47"/>
        <v>2</v>
      </c>
      <c r="W390">
        <f t="shared" si="48"/>
        <v>1</v>
      </c>
    </row>
    <row r="391" spans="1:23" ht="100.8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s="13" t="b">
        <v>0</v>
      </c>
      <c r="L391">
        <v>1510</v>
      </c>
      <c r="M391" t="b">
        <v>1</v>
      </c>
      <c r="N391" t="s">
        <v>8269</v>
      </c>
      <c r="O391" s="15">
        <f t="shared" si="42"/>
        <v>181.53547058823528</v>
      </c>
      <c r="P391" s="15">
        <f t="shared" si="43"/>
        <v>81.75107284768211</v>
      </c>
      <c r="Q391" t="s">
        <v>8308</v>
      </c>
      <c r="R391" t="s">
        <v>8310</v>
      </c>
      <c r="S391" s="8">
        <f t="shared" si="44"/>
        <v>41673.854745370365</v>
      </c>
      <c r="T391" s="11">
        <f t="shared" si="45"/>
        <v>41705.749305555553</v>
      </c>
      <c r="U391" t="str">
        <f t="shared" si="46"/>
        <v>FALSE</v>
      </c>
      <c r="V391" s="18">
        <f t="shared" si="47"/>
        <v>2</v>
      </c>
      <c r="W391">
        <f t="shared" si="48"/>
        <v>1</v>
      </c>
    </row>
    <row r="392" spans="1:23" ht="86.4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s="13" t="b">
        <v>0</v>
      </c>
      <c r="L392">
        <v>14</v>
      </c>
      <c r="M392" t="b">
        <v>1</v>
      </c>
      <c r="N392" t="s">
        <v>8269</v>
      </c>
      <c r="O392" s="15">
        <f t="shared" si="42"/>
        <v>100</v>
      </c>
      <c r="P392" s="15">
        <f t="shared" si="43"/>
        <v>71.428571428571431</v>
      </c>
      <c r="Q392" t="s">
        <v>8308</v>
      </c>
      <c r="R392" t="s">
        <v>8310</v>
      </c>
      <c r="S392" s="8">
        <f t="shared" si="44"/>
        <v>42111.828379629624</v>
      </c>
      <c r="T392" s="11">
        <f t="shared" si="45"/>
        <v>42131.828379629624</v>
      </c>
      <c r="U392" t="str">
        <f t="shared" si="46"/>
        <v>FALSE</v>
      </c>
      <c r="V392" s="18">
        <f t="shared" si="47"/>
        <v>2</v>
      </c>
      <c r="W392">
        <f t="shared" si="48"/>
        <v>1</v>
      </c>
    </row>
    <row r="393" spans="1:23" ht="86.4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s="13" t="b">
        <v>0</v>
      </c>
      <c r="L393">
        <v>193</v>
      </c>
      <c r="M393" t="b">
        <v>1</v>
      </c>
      <c r="N393" t="s">
        <v>8269</v>
      </c>
      <c r="O393" s="15">
        <f t="shared" si="42"/>
        <v>100.61</v>
      </c>
      <c r="P393" s="15">
        <f t="shared" si="43"/>
        <v>104.25906735751295</v>
      </c>
      <c r="Q393" t="s">
        <v>8308</v>
      </c>
      <c r="R393" t="s">
        <v>8310</v>
      </c>
      <c r="S393" s="8">
        <f t="shared" si="44"/>
        <v>40864.833923611113</v>
      </c>
      <c r="T393" s="11">
        <f t="shared" si="45"/>
        <v>40894.832638888889</v>
      </c>
      <c r="U393" t="str">
        <f t="shared" si="46"/>
        <v>FALSE</v>
      </c>
      <c r="V393" s="18">
        <f t="shared" si="47"/>
        <v>2</v>
      </c>
      <c r="W393">
        <f t="shared" si="48"/>
        <v>1</v>
      </c>
    </row>
    <row r="394" spans="1:23" ht="100.8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s="13" t="b">
        <v>0</v>
      </c>
      <c r="L394">
        <v>206</v>
      </c>
      <c r="M394" t="b">
        <v>1</v>
      </c>
      <c r="N394" t="s">
        <v>8269</v>
      </c>
      <c r="O394" s="15">
        <f t="shared" si="42"/>
        <v>100.9027027027027</v>
      </c>
      <c r="P394" s="15">
        <f t="shared" si="43"/>
        <v>90.616504854368927</v>
      </c>
      <c r="Q394" t="s">
        <v>8308</v>
      </c>
      <c r="R394" t="s">
        <v>8310</v>
      </c>
      <c r="S394" s="8">
        <f t="shared" si="44"/>
        <v>40763.508923611109</v>
      </c>
      <c r="T394" s="11">
        <f t="shared" si="45"/>
        <v>40793.916666666664</v>
      </c>
      <c r="U394" t="str">
        <f t="shared" si="46"/>
        <v>FALSE</v>
      </c>
      <c r="V394" s="18">
        <f t="shared" si="47"/>
        <v>2</v>
      </c>
      <c r="W394">
        <f t="shared" si="48"/>
        <v>1</v>
      </c>
    </row>
    <row r="395" spans="1:23" ht="7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s="13" t="b">
        <v>0</v>
      </c>
      <c r="L395">
        <v>351</v>
      </c>
      <c r="M395" t="b">
        <v>1</v>
      </c>
      <c r="N395" t="s">
        <v>8269</v>
      </c>
      <c r="O395" s="15">
        <f t="shared" si="42"/>
        <v>110.446</v>
      </c>
      <c r="P395" s="15">
        <f t="shared" si="43"/>
        <v>157.33048433048432</v>
      </c>
      <c r="Q395" t="s">
        <v>8308</v>
      </c>
      <c r="R395" t="s">
        <v>8310</v>
      </c>
      <c r="S395" s="8">
        <f t="shared" si="44"/>
        <v>41526.500601851847</v>
      </c>
      <c r="T395" s="11">
        <f t="shared" si="45"/>
        <v>41557.500601851847</v>
      </c>
      <c r="U395" t="str">
        <f t="shared" si="46"/>
        <v>FALSE</v>
      </c>
      <c r="V395" s="18">
        <f t="shared" si="47"/>
        <v>2</v>
      </c>
      <c r="W395">
        <f t="shared" si="48"/>
        <v>1</v>
      </c>
    </row>
    <row r="396" spans="1:23" ht="115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s="13" t="b">
        <v>0</v>
      </c>
      <c r="L396">
        <v>50</v>
      </c>
      <c r="M396" t="b">
        <v>1</v>
      </c>
      <c r="N396" t="s">
        <v>8269</v>
      </c>
      <c r="O396" s="15">
        <f t="shared" si="42"/>
        <v>111.8936170212766</v>
      </c>
      <c r="P396" s="15">
        <f t="shared" si="43"/>
        <v>105.18</v>
      </c>
      <c r="Q396" t="s">
        <v>8308</v>
      </c>
      <c r="R396" t="s">
        <v>8310</v>
      </c>
      <c r="S396" s="8">
        <f t="shared" si="44"/>
        <v>42417.60974537037</v>
      </c>
      <c r="T396" s="11">
        <f t="shared" si="45"/>
        <v>42477.568078703705</v>
      </c>
      <c r="U396" t="str">
        <f t="shared" si="46"/>
        <v>FALSE</v>
      </c>
      <c r="V396" s="18">
        <f t="shared" si="47"/>
        <v>2</v>
      </c>
      <c r="W396">
        <f t="shared" si="48"/>
        <v>1</v>
      </c>
    </row>
    <row r="397" spans="1:23" ht="100.8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s="13" t="b">
        <v>0</v>
      </c>
      <c r="L397">
        <v>184</v>
      </c>
      <c r="M397" t="b">
        <v>1</v>
      </c>
      <c r="N397" t="s">
        <v>8269</v>
      </c>
      <c r="O397" s="15">
        <f t="shared" si="42"/>
        <v>108.04450000000001</v>
      </c>
      <c r="P397" s="15">
        <f t="shared" si="43"/>
        <v>58.719836956521746</v>
      </c>
      <c r="Q397" t="s">
        <v>8308</v>
      </c>
      <c r="R397" t="s">
        <v>8310</v>
      </c>
      <c r="S397" s="8">
        <f t="shared" si="44"/>
        <v>40990.700925925921</v>
      </c>
      <c r="T397" s="11">
        <f t="shared" si="45"/>
        <v>41026.688888888886</v>
      </c>
      <c r="U397" t="str">
        <f t="shared" si="46"/>
        <v>FALSE</v>
      </c>
      <c r="V397" s="18">
        <f t="shared" si="47"/>
        <v>2</v>
      </c>
      <c r="W397">
        <f t="shared" si="48"/>
        <v>1</v>
      </c>
    </row>
    <row r="398" spans="1:23" ht="100.8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s="13" t="b">
        <v>0</v>
      </c>
      <c r="L398">
        <v>196</v>
      </c>
      <c r="M398" t="b">
        <v>1</v>
      </c>
      <c r="N398" t="s">
        <v>8269</v>
      </c>
      <c r="O398" s="15">
        <f t="shared" si="42"/>
        <v>106.66666666666667</v>
      </c>
      <c r="P398" s="15">
        <f t="shared" si="43"/>
        <v>81.632653061224488</v>
      </c>
      <c r="Q398" t="s">
        <v>8308</v>
      </c>
      <c r="R398" t="s">
        <v>8310</v>
      </c>
      <c r="S398" s="8">
        <f t="shared" si="44"/>
        <v>41082.356550925921</v>
      </c>
      <c r="T398" s="11">
        <f t="shared" si="45"/>
        <v>41097.356550925928</v>
      </c>
      <c r="U398" t="str">
        <f t="shared" si="46"/>
        <v>FALSE</v>
      </c>
      <c r="V398" s="18">
        <f t="shared" si="47"/>
        <v>2</v>
      </c>
      <c r="W398">
        <f t="shared" si="48"/>
        <v>1</v>
      </c>
    </row>
    <row r="399" spans="1:23" ht="115.2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s="13" t="b">
        <v>0</v>
      </c>
      <c r="L399">
        <v>229</v>
      </c>
      <c r="M399" t="b">
        <v>1</v>
      </c>
      <c r="N399" t="s">
        <v>8269</v>
      </c>
      <c r="O399" s="15">
        <f t="shared" si="42"/>
        <v>103.90027322404372</v>
      </c>
      <c r="P399" s="15">
        <f t="shared" si="43"/>
        <v>56.460043668122275</v>
      </c>
      <c r="Q399" t="s">
        <v>8308</v>
      </c>
      <c r="R399" t="s">
        <v>8310</v>
      </c>
      <c r="S399" s="8">
        <f t="shared" si="44"/>
        <v>40379.568101851852</v>
      </c>
      <c r="T399" s="11">
        <f t="shared" si="45"/>
        <v>40421.947222222218</v>
      </c>
      <c r="U399" t="str">
        <f t="shared" si="46"/>
        <v>FALSE</v>
      </c>
      <c r="V399" s="18">
        <f t="shared" si="47"/>
        <v>2</v>
      </c>
      <c r="W399">
        <f t="shared" si="48"/>
        <v>1</v>
      </c>
    </row>
    <row r="400" spans="1:23" ht="100.8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s="13" t="b">
        <v>0</v>
      </c>
      <c r="L400">
        <v>67</v>
      </c>
      <c r="M400" t="b">
        <v>1</v>
      </c>
      <c r="N400" t="s">
        <v>8269</v>
      </c>
      <c r="O400" s="15">
        <f t="shared" si="42"/>
        <v>125.16000000000001</v>
      </c>
      <c r="P400" s="15">
        <f t="shared" si="43"/>
        <v>140.1044776119403</v>
      </c>
      <c r="Q400" t="s">
        <v>8308</v>
      </c>
      <c r="R400" t="s">
        <v>8310</v>
      </c>
      <c r="S400" s="8">
        <f t="shared" si="44"/>
        <v>42078.584791666661</v>
      </c>
      <c r="T400" s="11">
        <f t="shared" si="45"/>
        <v>42123.584791666661</v>
      </c>
      <c r="U400" t="str">
        <f t="shared" si="46"/>
        <v>FALSE</v>
      </c>
      <c r="V400" s="18">
        <f t="shared" si="47"/>
        <v>2</v>
      </c>
      <c r="W400">
        <f t="shared" si="48"/>
        <v>1</v>
      </c>
    </row>
    <row r="401" spans="1:23" ht="100.8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s="13" t="b">
        <v>0</v>
      </c>
      <c r="L401">
        <v>95</v>
      </c>
      <c r="M401" t="b">
        <v>1</v>
      </c>
      <c r="N401" t="s">
        <v>8269</v>
      </c>
      <c r="O401" s="15">
        <f t="shared" si="42"/>
        <v>106.80499999999999</v>
      </c>
      <c r="P401" s="15">
        <f t="shared" si="43"/>
        <v>224.85263157894738</v>
      </c>
      <c r="Q401" t="s">
        <v>8308</v>
      </c>
      <c r="R401" t="s">
        <v>8310</v>
      </c>
      <c r="S401" s="8">
        <f t="shared" si="44"/>
        <v>42687.667442129627</v>
      </c>
      <c r="T401" s="11">
        <f t="shared" si="45"/>
        <v>42718.291666666664</v>
      </c>
      <c r="U401" t="str">
        <f t="shared" si="46"/>
        <v>FALSE</v>
      </c>
      <c r="V401" s="18">
        <f t="shared" si="47"/>
        <v>2</v>
      </c>
      <c r="W401">
        <f t="shared" si="48"/>
        <v>1</v>
      </c>
    </row>
    <row r="402" spans="1:23" ht="86.4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s="13" t="b">
        <v>0</v>
      </c>
      <c r="L402">
        <v>62</v>
      </c>
      <c r="M402" t="b">
        <v>1</v>
      </c>
      <c r="N402" t="s">
        <v>8269</v>
      </c>
      <c r="O402" s="15">
        <f t="shared" si="42"/>
        <v>112.30249999999999</v>
      </c>
      <c r="P402" s="15">
        <f t="shared" si="43"/>
        <v>181.13306451612902</v>
      </c>
      <c r="Q402" t="s">
        <v>8308</v>
      </c>
      <c r="R402" t="s">
        <v>8310</v>
      </c>
      <c r="S402" s="8">
        <f t="shared" si="44"/>
        <v>41745.427627314813</v>
      </c>
      <c r="T402" s="11">
        <f t="shared" si="45"/>
        <v>41775.9375</v>
      </c>
      <c r="U402" t="str">
        <f t="shared" si="46"/>
        <v>FALSE</v>
      </c>
      <c r="V402" s="18">
        <f t="shared" si="47"/>
        <v>2</v>
      </c>
      <c r="W402">
        <f t="shared" si="48"/>
        <v>1</v>
      </c>
    </row>
    <row r="403" spans="1:23" ht="115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s="13" t="b">
        <v>0</v>
      </c>
      <c r="L403">
        <v>73</v>
      </c>
      <c r="M403" t="b">
        <v>1</v>
      </c>
      <c r="N403" t="s">
        <v>8269</v>
      </c>
      <c r="O403" s="15">
        <f t="shared" si="42"/>
        <v>103.812</v>
      </c>
      <c r="P403" s="15">
        <f t="shared" si="43"/>
        <v>711.04109589041093</v>
      </c>
      <c r="Q403" t="s">
        <v>8308</v>
      </c>
      <c r="R403" t="s">
        <v>8310</v>
      </c>
      <c r="S403" s="8">
        <f t="shared" si="44"/>
        <v>40732.633912037032</v>
      </c>
      <c r="T403" s="11">
        <f t="shared" si="45"/>
        <v>40762.633912037032</v>
      </c>
      <c r="U403" t="str">
        <f t="shared" si="46"/>
        <v>FALSE</v>
      </c>
      <c r="V403" s="18">
        <f t="shared" si="47"/>
        <v>2</v>
      </c>
      <c r="W403">
        <f t="shared" si="48"/>
        <v>1</v>
      </c>
    </row>
    <row r="404" spans="1:23" ht="100.8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s="13" t="b">
        <v>0</v>
      </c>
      <c r="L404">
        <v>43</v>
      </c>
      <c r="M404" t="b">
        <v>1</v>
      </c>
      <c r="N404" t="s">
        <v>8269</v>
      </c>
      <c r="O404" s="15">
        <f t="shared" si="42"/>
        <v>141.65</v>
      </c>
      <c r="P404" s="15">
        <f t="shared" si="43"/>
        <v>65.883720930232556</v>
      </c>
      <c r="Q404" t="s">
        <v>8308</v>
      </c>
      <c r="R404" t="s">
        <v>8310</v>
      </c>
      <c r="S404" s="8">
        <f t="shared" si="44"/>
        <v>42292.331215277773</v>
      </c>
      <c r="T404" s="11">
        <f t="shared" si="45"/>
        <v>42313.372881944444</v>
      </c>
      <c r="U404" t="str">
        <f t="shared" si="46"/>
        <v>FALSE</v>
      </c>
      <c r="V404" s="18">
        <f t="shared" si="47"/>
        <v>2</v>
      </c>
      <c r="W404">
        <f t="shared" si="48"/>
        <v>1</v>
      </c>
    </row>
    <row r="405" spans="1:23" ht="100.8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s="13" t="b">
        <v>0</v>
      </c>
      <c r="L405">
        <v>70</v>
      </c>
      <c r="M405" t="b">
        <v>1</v>
      </c>
      <c r="N405" t="s">
        <v>8269</v>
      </c>
      <c r="O405" s="15">
        <f t="shared" si="42"/>
        <v>105.25999999999999</v>
      </c>
      <c r="P405" s="15">
        <f t="shared" si="43"/>
        <v>75.185714285714283</v>
      </c>
      <c r="Q405" t="s">
        <v>8308</v>
      </c>
      <c r="R405" t="s">
        <v>8310</v>
      </c>
      <c r="S405" s="8">
        <f t="shared" si="44"/>
        <v>40718.102326388886</v>
      </c>
      <c r="T405" s="11">
        <f t="shared" si="45"/>
        <v>40765.088888888888</v>
      </c>
      <c r="U405" t="str">
        <f t="shared" si="46"/>
        <v>FALSE</v>
      </c>
      <c r="V405" s="18">
        <f t="shared" si="47"/>
        <v>2</v>
      </c>
      <c r="W405">
        <f t="shared" si="48"/>
        <v>1</v>
      </c>
    </row>
    <row r="406" spans="1:23" ht="86.4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s="13" t="b">
        <v>0</v>
      </c>
      <c r="L406">
        <v>271</v>
      </c>
      <c r="M406" t="b">
        <v>1</v>
      </c>
      <c r="N406" t="s">
        <v>8269</v>
      </c>
      <c r="O406" s="15">
        <f t="shared" si="42"/>
        <v>103.09142857142857</v>
      </c>
      <c r="P406" s="15">
        <f t="shared" si="43"/>
        <v>133.14391143911439</v>
      </c>
      <c r="Q406" t="s">
        <v>8308</v>
      </c>
      <c r="R406" t="s">
        <v>8310</v>
      </c>
      <c r="S406" s="8">
        <f t="shared" si="44"/>
        <v>41646.419699074075</v>
      </c>
      <c r="T406" s="11">
        <f t="shared" si="45"/>
        <v>41675.75277777778</v>
      </c>
      <c r="U406" t="str">
        <f t="shared" si="46"/>
        <v>FALSE</v>
      </c>
      <c r="V406" s="18">
        <f t="shared" si="47"/>
        <v>2</v>
      </c>
      <c r="W406">
        <f t="shared" si="48"/>
        <v>1</v>
      </c>
    </row>
    <row r="407" spans="1:23" ht="72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s="13" t="b">
        <v>0</v>
      </c>
      <c r="L407">
        <v>55</v>
      </c>
      <c r="M407" t="b">
        <v>1</v>
      </c>
      <c r="N407" t="s">
        <v>8269</v>
      </c>
      <c r="O407" s="15">
        <f t="shared" si="42"/>
        <v>107.65957446808511</v>
      </c>
      <c r="P407" s="15">
        <f t="shared" si="43"/>
        <v>55.2</v>
      </c>
      <c r="Q407" t="s">
        <v>8308</v>
      </c>
      <c r="R407" t="s">
        <v>8310</v>
      </c>
      <c r="S407" s="8">
        <f t="shared" si="44"/>
        <v>41673.876608796294</v>
      </c>
      <c r="T407" s="11">
        <f t="shared" si="45"/>
        <v>41703.876608796294</v>
      </c>
      <c r="U407" t="str">
        <f t="shared" si="46"/>
        <v>FALSE</v>
      </c>
      <c r="V407" s="18">
        <f t="shared" si="47"/>
        <v>2</v>
      </c>
      <c r="W407">
        <f t="shared" si="48"/>
        <v>1</v>
      </c>
    </row>
    <row r="408" spans="1:23" ht="115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s="13" t="b">
        <v>0</v>
      </c>
      <c r="L408">
        <v>35</v>
      </c>
      <c r="M408" t="b">
        <v>1</v>
      </c>
      <c r="N408" t="s">
        <v>8269</v>
      </c>
      <c r="O408" s="15">
        <f t="shared" si="42"/>
        <v>107.70464285714286</v>
      </c>
      <c r="P408" s="15">
        <f t="shared" si="43"/>
        <v>86.163714285714292</v>
      </c>
      <c r="Q408" t="s">
        <v>8308</v>
      </c>
      <c r="R408" t="s">
        <v>8310</v>
      </c>
      <c r="S408" s="8">
        <f t="shared" si="44"/>
        <v>40637.95413194444</v>
      </c>
      <c r="T408" s="11">
        <f t="shared" si="45"/>
        <v>40672.040972222218</v>
      </c>
      <c r="U408" t="str">
        <f t="shared" si="46"/>
        <v>FALSE</v>
      </c>
      <c r="V408" s="18">
        <f t="shared" si="47"/>
        <v>2</v>
      </c>
      <c r="W408">
        <f t="shared" si="48"/>
        <v>1</v>
      </c>
    </row>
    <row r="409" spans="1:23" ht="86.4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s="13" t="b">
        <v>0</v>
      </c>
      <c r="L409">
        <v>22</v>
      </c>
      <c r="M409" t="b">
        <v>1</v>
      </c>
      <c r="N409" t="s">
        <v>8269</v>
      </c>
      <c r="O409" s="15">
        <f t="shared" si="42"/>
        <v>101.55000000000001</v>
      </c>
      <c r="P409" s="15">
        <f t="shared" si="43"/>
        <v>92.318181818181813</v>
      </c>
      <c r="Q409" t="s">
        <v>8308</v>
      </c>
      <c r="R409" t="s">
        <v>8310</v>
      </c>
      <c r="S409" s="8">
        <f t="shared" si="44"/>
        <v>40806.662615740737</v>
      </c>
      <c r="T409" s="11">
        <f t="shared" si="45"/>
        <v>40866.704282407409</v>
      </c>
      <c r="U409" t="str">
        <f t="shared" si="46"/>
        <v>FALSE</v>
      </c>
      <c r="V409" s="18">
        <f t="shared" si="47"/>
        <v>2</v>
      </c>
      <c r="W409">
        <f t="shared" si="48"/>
        <v>1</v>
      </c>
    </row>
    <row r="410" spans="1:23" ht="100.8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s="13" t="b">
        <v>0</v>
      </c>
      <c r="L410">
        <v>38</v>
      </c>
      <c r="M410" t="b">
        <v>1</v>
      </c>
      <c r="N410" t="s">
        <v>8269</v>
      </c>
      <c r="O410" s="15">
        <f t="shared" si="42"/>
        <v>101.43766666666667</v>
      </c>
      <c r="P410" s="15">
        <f t="shared" si="43"/>
        <v>160.16473684210527</v>
      </c>
      <c r="Q410" t="s">
        <v>8308</v>
      </c>
      <c r="R410" t="s">
        <v>8310</v>
      </c>
      <c r="S410" s="8">
        <f t="shared" si="44"/>
        <v>41543.527662037035</v>
      </c>
      <c r="T410" s="11">
        <f t="shared" si="45"/>
        <v>41583.569328703699</v>
      </c>
      <c r="U410" t="str">
        <f t="shared" si="46"/>
        <v>FALSE</v>
      </c>
      <c r="V410" s="18">
        <f t="shared" si="47"/>
        <v>2</v>
      </c>
      <c r="W410">
        <f t="shared" si="48"/>
        <v>1</v>
      </c>
    </row>
    <row r="411" spans="1:23" ht="100.8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s="13" t="b">
        <v>0</v>
      </c>
      <c r="L411">
        <v>15</v>
      </c>
      <c r="M411" t="b">
        <v>1</v>
      </c>
      <c r="N411" t="s">
        <v>8269</v>
      </c>
      <c r="O411" s="15">
        <f t="shared" si="42"/>
        <v>136.80000000000001</v>
      </c>
      <c r="P411" s="15">
        <f t="shared" si="43"/>
        <v>45.6</v>
      </c>
      <c r="Q411" t="s">
        <v>8308</v>
      </c>
      <c r="R411" t="s">
        <v>8310</v>
      </c>
      <c r="S411" s="8">
        <f t="shared" si="44"/>
        <v>42543.654444444437</v>
      </c>
      <c r="T411" s="11">
        <f t="shared" si="45"/>
        <v>42573.654444444437</v>
      </c>
      <c r="U411" t="str">
        <f t="shared" si="46"/>
        <v>FALSE</v>
      </c>
      <c r="V411" s="18">
        <f t="shared" si="47"/>
        <v>2</v>
      </c>
      <c r="W411">
        <f t="shared" si="48"/>
        <v>1</v>
      </c>
    </row>
    <row r="412" spans="1:23" ht="100.8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s="13" t="b">
        <v>0</v>
      </c>
      <c r="L412">
        <v>7</v>
      </c>
      <c r="M412" t="b">
        <v>1</v>
      </c>
      <c r="N412" t="s">
        <v>8269</v>
      </c>
      <c r="O412" s="15">
        <f t="shared" si="42"/>
        <v>128.29999999999998</v>
      </c>
      <c r="P412" s="15">
        <f t="shared" si="43"/>
        <v>183.28571428571428</v>
      </c>
      <c r="Q412" t="s">
        <v>8308</v>
      </c>
      <c r="R412" t="s">
        <v>8310</v>
      </c>
      <c r="S412" s="8">
        <f t="shared" si="44"/>
        <v>42113.77311342593</v>
      </c>
      <c r="T412" s="11">
        <f t="shared" si="45"/>
        <v>42173.773113425923</v>
      </c>
      <c r="U412" t="str">
        <f t="shared" si="46"/>
        <v>FALSE</v>
      </c>
      <c r="V412" s="18">
        <f t="shared" si="47"/>
        <v>2</v>
      </c>
      <c r="W412">
        <f t="shared" si="48"/>
        <v>1</v>
      </c>
    </row>
    <row r="413" spans="1:23" ht="100.8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s="13" t="b">
        <v>0</v>
      </c>
      <c r="L413">
        <v>241</v>
      </c>
      <c r="M413" t="b">
        <v>1</v>
      </c>
      <c r="N413" t="s">
        <v>8269</v>
      </c>
      <c r="O413" s="15">
        <f t="shared" si="42"/>
        <v>101.05</v>
      </c>
      <c r="P413" s="15">
        <f t="shared" si="43"/>
        <v>125.78838174273859</v>
      </c>
      <c r="Q413" t="s">
        <v>8308</v>
      </c>
      <c r="R413" t="s">
        <v>8310</v>
      </c>
      <c r="S413" s="8">
        <f t="shared" si="44"/>
        <v>41597.967638888884</v>
      </c>
      <c r="T413" s="11">
        <f t="shared" si="45"/>
        <v>41630</v>
      </c>
      <c r="U413" t="str">
        <f t="shared" si="46"/>
        <v>FALSE</v>
      </c>
      <c r="V413" s="18">
        <f t="shared" si="47"/>
        <v>2</v>
      </c>
      <c r="W413">
        <f t="shared" si="48"/>
        <v>1</v>
      </c>
    </row>
    <row r="414" spans="1:23" ht="115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s="13" t="b">
        <v>0</v>
      </c>
      <c r="L414">
        <v>55</v>
      </c>
      <c r="M414" t="b">
        <v>1</v>
      </c>
      <c r="N414" t="s">
        <v>8269</v>
      </c>
      <c r="O414" s="15">
        <f t="shared" si="42"/>
        <v>126.84</v>
      </c>
      <c r="P414" s="15">
        <f t="shared" si="43"/>
        <v>57.654545454545456</v>
      </c>
      <c r="Q414" t="s">
        <v>8308</v>
      </c>
      <c r="R414" t="s">
        <v>8310</v>
      </c>
      <c r="S414" s="8">
        <f t="shared" si="44"/>
        <v>41099.534467592588</v>
      </c>
      <c r="T414" s="11">
        <f t="shared" si="45"/>
        <v>41115.534467592588</v>
      </c>
      <c r="U414" t="str">
        <f t="shared" si="46"/>
        <v>FALSE</v>
      </c>
      <c r="V414" s="18">
        <f t="shared" si="47"/>
        <v>2</v>
      </c>
      <c r="W414">
        <f t="shared" si="48"/>
        <v>1</v>
      </c>
    </row>
    <row r="415" spans="1:23" ht="100.8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s="13" t="b">
        <v>0</v>
      </c>
      <c r="L415">
        <v>171</v>
      </c>
      <c r="M415" t="b">
        <v>1</v>
      </c>
      <c r="N415" t="s">
        <v>8269</v>
      </c>
      <c r="O415" s="15">
        <f t="shared" si="42"/>
        <v>105.0859375</v>
      </c>
      <c r="P415" s="15">
        <f t="shared" si="43"/>
        <v>78.660818713450297</v>
      </c>
      <c r="Q415" t="s">
        <v>8308</v>
      </c>
      <c r="R415" t="s">
        <v>8310</v>
      </c>
      <c r="S415" s="8">
        <f t="shared" si="44"/>
        <v>41079.66910879629</v>
      </c>
      <c r="T415" s="11">
        <f t="shared" si="45"/>
        <v>41109.66910879629</v>
      </c>
      <c r="U415" t="str">
        <f t="shared" si="46"/>
        <v>FALSE</v>
      </c>
      <c r="V415" s="18">
        <f t="shared" si="47"/>
        <v>2</v>
      </c>
      <c r="W415">
        <f t="shared" si="48"/>
        <v>1</v>
      </c>
    </row>
    <row r="416" spans="1:23" ht="100.8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s="13" t="b">
        <v>0</v>
      </c>
      <c r="L416">
        <v>208</v>
      </c>
      <c r="M416" t="b">
        <v>1</v>
      </c>
      <c r="N416" t="s">
        <v>8269</v>
      </c>
      <c r="O416" s="15">
        <f t="shared" si="42"/>
        <v>102.85405405405406</v>
      </c>
      <c r="P416" s="15">
        <f t="shared" si="43"/>
        <v>91.480769230769226</v>
      </c>
      <c r="Q416" t="s">
        <v>8308</v>
      </c>
      <c r="R416" t="s">
        <v>8310</v>
      </c>
      <c r="S416" s="8">
        <f t="shared" si="44"/>
        <v>41528.85491898148</v>
      </c>
      <c r="T416" s="11">
        <f t="shared" si="45"/>
        <v>41558.85491898148</v>
      </c>
      <c r="U416" t="str">
        <f t="shared" si="46"/>
        <v>FALSE</v>
      </c>
      <c r="V416" s="18">
        <f t="shared" si="47"/>
        <v>2</v>
      </c>
      <c r="W416">
        <f t="shared" si="48"/>
        <v>1</v>
      </c>
    </row>
    <row r="417" spans="1:23" ht="115.2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s="13" t="b">
        <v>0</v>
      </c>
      <c r="L417">
        <v>21</v>
      </c>
      <c r="M417" t="b">
        <v>1</v>
      </c>
      <c r="N417" t="s">
        <v>8269</v>
      </c>
      <c r="O417" s="15">
        <f t="shared" si="42"/>
        <v>102.14714285714285</v>
      </c>
      <c r="P417" s="15">
        <f t="shared" si="43"/>
        <v>68.09809523809524</v>
      </c>
      <c r="Q417" t="s">
        <v>8308</v>
      </c>
      <c r="R417" t="s">
        <v>8310</v>
      </c>
      <c r="S417" s="8">
        <f t="shared" si="44"/>
        <v>41904.643541666665</v>
      </c>
      <c r="T417" s="11">
        <f t="shared" si="45"/>
        <v>41929.291666666664</v>
      </c>
      <c r="U417" t="str">
        <f t="shared" si="46"/>
        <v>FALSE</v>
      </c>
      <c r="V417" s="18">
        <f t="shared" si="47"/>
        <v>2</v>
      </c>
      <c r="W417">
        <f t="shared" si="48"/>
        <v>1</v>
      </c>
    </row>
    <row r="418" spans="1:23" ht="86.4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s="13" t="b">
        <v>0</v>
      </c>
      <c r="L418">
        <v>25</v>
      </c>
      <c r="M418" t="b">
        <v>1</v>
      </c>
      <c r="N418" t="s">
        <v>8269</v>
      </c>
      <c r="O418" s="15">
        <f t="shared" si="42"/>
        <v>120.21700000000001</v>
      </c>
      <c r="P418" s="15">
        <f t="shared" si="43"/>
        <v>48.086800000000004</v>
      </c>
      <c r="Q418" t="s">
        <v>8308</v>
      </c>
      <c r="R418" t="s">
        <v>8310</v>
      </c>
      <c r="S418" s="8">
        <f t="shared" si="44"/>
        <v>41648.187858796293</v>
      </c>
      <c r="T418" s="11">
        <f t="shared" si="45"/>
        <v>41678.187858796293</v>
      </c>
      <c r="U418" t="str">
        <f t="shared" si="46"/>
        <v>FALSE</v>
      </c>
      <c r="V418" s="18">
        <f t="shared" si="47"/>
        <v>2</v>
      </c>
      <c r="W418">
        <f t="shared" si="48"/>
        <v>1</v>
      </c>
    </row>
    <row r="419" spans="1:23" ht="100.8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s="13" t="b">
        <v>0</v>
      </c>
      <c r="L419">
        <v>52</v>
      </c>
      <c r="M419" t="b">
        <v>1</v>
      </c>
      <c r="N419" t="s">
        <v>8269</v>
      </c>
      <c r="O419" s="15">
        <f t="shared" si="42"/>
        <v>100.24761904761905</v>
      </c>
      <c r="P419" s="15">
        <f t="shared" si="43"/>
        <v>202.42307692307693</v>
      </c>
      <c r="Q419" t="s">
        <v>8308</v>
      </c>
      <c r="R419" t="s">
        <v>8310</v>
      </c>
      <c r="S419" s="8">
        <f t="shared" si="44"/>
        <v>41360.76226851852</v>
      </c>
      <c r="T419" s="11">
        <f t="shared" si="45"/>
        <v>41371.981249999997</v>
      </c>
      <c r="U419" t="str">
        <f t="shared" si="46"/>
        <v>FALSE</v>
      </c>
      <c r="V419" s="18">
        <f t="shared" si="47"/>
        <v>2</v>
      </c>
      <c r="W419">
        <f t="shared" si="48"/>
        <v>1</v>
      </c>
    </row>
    <row r="420" spans="1:23" ht="115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s="13" t="b">
        <v>0</v>
      </c>
      <c r="L420">
        <v>104</v>
      </c>
      <c r="M420" t="b">
        <v>1</v>
      </c>
      <c r="N420" t="s">
        <v>8269</v>
      </c>
      <c r="O420" s="15">
        <f t="shared" si="42"/>
        <v>100.63392857142857</v>
      </c>
      <c r="P420" s="15">
        <f t="shared" si="43"/>
        <v>216.75</v>
      </c>
      <c r="Q420" t="s">
        <v>8308</v>
      </c>
      <c r="R420" t="s">
        <v>8310</v>
      </c>
      <c r="S420" s="8">
        <f t="shared" si="44"/>
        <v>42178.07403935185</v>
      </c>
      <c r="T420" s="11">
        <f t="shared" si="45"/>
        <v>42208.07403935185</v>
      </c>
      <c r="U420" t="str">
        <f t="shared" si="46"/>
        <v>FALSE</v>
      </c>
      <c r="V420" s="18">
        <f t="shared" si="47"/>
        <v>2</v>
      </c>
      <c r="W420">
        <f t="shared" si="48"/>
        <v>1</v>
      </c>
    </row>
    <row r="421" spans="1:23" ht="100.8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s="13" t="b">
        <v>0</v>
      </c>
      <c r="L421">
        <v>73</v>
      </c>
      <c r="M421" t="b">
        <v>1</v>
      </c>
      <c r="N421" t="s">
        <v>8269</v>
      </c>
      <c r="O421" s="15">
        <f t="shared" si="42"/>
        <v>100.4375</v>
      </c>
      <c r="P421" s="15">
        <f t="shared" si="43"/>
        <v>110.06849315068493</v>
      </c>
      <c r="Q421" t="s">
        <v>8308</v>
      </c>
      <c r="R421" t="s">
        <v>8310</v>
      </c>
      <c r="S421" s="8">
        <f t="shared" si="44"/>
        <v>41394.634108796294</v>
      </c>
      <c r="T421" s="11">
        <f t="shared" si="45"/>
        <v>41454.634108796294</v>
      </c>
      <c r="U421" t="str">
        <f t="shared" si="46"/>
        <v>FALSE</v>
      </c>
      <c r="V421" s="18">
        <f t="shared" si="47"/>
        <v>2</v>
      </c>
      <c r="W421">
        <f t="shared" si="48"/>
        <v>1</v>
      </c>
    </row>
    <row r="422" spans="1:23" ht="115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s="13" t="b">
        <v>0</v>
      </c>
      <c r="L422">
        <v>3</v>
      </c>
      <c r="M422" t="b">
        <v>0</v>
      </c>
      <c r="N422" t="s">
        <v>8270</v>
      </c>
      <c r="O422" s="15">
        <f t="shared" si="42"/>
        <v>0.43939393939393934</v>
      </c>
      <c r="P422" s="15">
        <f t="shared" si="43"/>
        <v>4.833333333333333</v>
      </c>
      <c r="Q422" t="s">
        <v>8308</v>
      </c>
      <c r="R422" t="s">
        <v>8309</v>
      </c>
      <c r="S422" s="8">
        <f t="shared" si="44"/>
        <v>41682.028136574074</v>
      </c>
      <c r="T422" s="11">
        <f t="shared" si="45"/>
        <v>41711.986469907402</v>
      </c>
      <c r="U422" t="str">
        <f t="shared" si="46"/>
        <v>FALSE</v>
      </c>
      <c r="V422" s="18">
        <f t="shared" si="47"/>
        <v>2</v>
      </c>
      <c r="W422">
        <f t="shared" si="48"/>
        <v>2</v>
      </c>
    </row>
    <row r="423" spans="1:23" ht="100.8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s="13" t="b">
        <v>0</v>
      </c>
      <c r="L423">
        <v>6</v>
      </c>
      <c r="M423" t="b">
        <v>0</v>
      </c>
      <c r="N423" t="s">
        <v>8270</v>
      </c>
      <c r="O423" s="15">
        <f t="shared" si="42"/>
        <v>2.0066666666666668</v>
      </c>
      <c r="P423" s="15">
        <f t="shared" si="43"/>
        <v>50.166666666666664</v>
      </c>
      <c r="Q423" t="s">
        <v>8308</v>
      </c>
      <c r="R423" t="s">
        <v>8309</v>
      </c>
      <c r="S423" s="8">
        <f t="shared" si="44"/>
        <v>42177.283055555548</v>
      </c>
      <c r="T423" s="11">
        <f t="shared" si="45"/>
        <v>42237.283055555548</v>
      </c>
      <c r="U423" t="str">
        <f t="shared" si="46"/>
        <v>FALSE</v>
      </c>
      <c r="V423" s="18">
        <f t="shared" si="47"/>
        <v>2</v>
      </c>
      <c r="W423">
        <f t="shared" si="48"/>
        <v>2</v>
      </c>
    </row>
    <row r="424" spans="1:23" ht="100.8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s="13" t="b">
        <v>0</v>
      </c>
      <c r="L424">
        <v>12</v>
      </c>
      <c r="M424" t="b">
        <v>0</v>
      </c>
      <c r="N424" t="s">
        <v>8270</v>
      </c>
      <c r="O424" s="15">
        <f t="shared" si="42"/>
        <v>1.075</v>
      </c>
      <c r="P424" s="15">
        <f t="shared" si="43"/>
        <v>35.833333333333336</v>
      </c>
      <c r="Q424" t="s">
        <v>8308</v>
      </c>
      <c r="R424" t="s">
        <v>8309</v>
      </c>
      <c r="S424" s="8">
        <f t="shared" si="44"/>
        <v>41863.052048611105</v>
      </c>
      <c r="T424" s="11">
        <f t="shared" si="45"/>
        <v>41893.052048611113</v>
      </c>
      <c r="U424" t="str">
        <f t="shared" si="46"/>
        <v>FALSE</v>
      </c>
      <c r="V424" s="18">
        <f t="shared" si="47"/>
        <v>2</v>
      </c>
      <c r="W424">
        <f t="shared" si="48"/>
        <v>2</v>
      </c>
    </row>
    <row r="425" spans="1:23" ht="100.8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s="13" t="b">
        <v>0</v>
      </c>
      <c r="L425">
        <v>13</v>
      </c>
      <c r="M425" t="b">
        <v>0</v>
      </c>
      <c r="N425" t="s">
        <v>8270</v>
      </c>
      <c r="O425" s="15">
        <f t="shared" si="42"/>
        <v>0.76500000000000001</v>
      </c>
      <c r="P425" s="15">
        <f t="shared" si="43"/>
        <v>11.76923076923077</v>
      </c>
      <c r="Q425" t="s">
        <v>8308</v>
      </c>
      <c r="R425" t="s">
        <v>8309</v>
      </c>
      <c r="S425" s="8">
        <f t="shared" si="44"/>
        <v>41400.717939814815</v>
      </c>
      <c r="T425" s="11">
        <f t="shared" si="45"/>
        <v>41430.717939814815</v>
      </c>
      <c r="U425" t="str">
        <f t="shared" si="46"/>
        <v>FALSE</v>
      </c>
      <c r="V425" s="18">
        <f t="shared" si="47"/>
        <v>2</v>
      </c>
      <c r="W425">
        <f t="shared" si="48"/>
        <v>2</v>
      </c>
    </row>
    <row r="426" spans="1:23" ht="86.4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s="13" t="b">
        <v>0</v>
      </c>
      <c r="L426">
        <v>5</v>
      </c>
      <c r="M426" t="b">
        <v>0</v>
      </c>
      <c r="N426" t="s">
        <v>8270</v>
      </c>
      <c r="O426" s="15">
        <f t="shared" si="42"/>
        <v>6.7966666666666677</v>
      </c>
      <c r="P426" s="15">
        <f t="shared" si="43"/>
        <v>40.78</v>
      </c>
      <c r="Q426" t="s">
        <v>8308</v>
      </c>
      <c r="R426" t="s">
        <v>8309</v>
      </c>
      <c r="S426" s="8">
        <f t="shared" si="44"/>
        <v>40934.167812499996</v>
      </c>
      <c r="T426" s="11">
        <f t="shared" si="45"/>
        <v>40994.126145833332</v>
      </c>
      <c r="U426" t="str">
        <f t="shared" si="46"/>
        <v>FALSE</v>
      </c>
      <c r="V426" s="18">
        <f t="shared" si="47"/>
        <v>2</v>
      </c>
      <c r="W426">
        <f t="shared" si="48"/>
        <v>2</v>
      </c>
    </row>
    <row r="427" spans="1:23" ht="100.8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s="13" t="b">
        <v>0</v>
      </c>
      <c r="L427">
        <v>2</v>
      </c>
      <c r="M427" t="b">
        <v>0</v>
      </c>
      <c r="N427" t="s">
        <v>8270</v>
      </c>
      <c r="O427" s="15">
        <f t="shared" si="42"/>
        <v>1.2E-2</v>
      </c>
      <c r="P427" s="15">
        <f t="shared" si="43"/>
        <v>3</v>
      </c>
      <c r="Q427" t="s">
        <v>8308</v>
      </c>
      <c r="R427" t="s">
        <v>8309</v>
      </c>
      <c r="S427" s="8">
        <f t="shared" si="44"/>
        <v>42275.652824074066</v>
      </c>
      <c r="T427" s="11">
        <f t="shared" si="45"/>
        <v>42335.694490740738</v>
      </c>
      <c r="U427" t="str">
        <f t="shared" si="46"/>
        <v>FALSE</v>
      </c>
      <c r="V427" s="18">
        <f t="shared" si="47"/>
        <v>2</v>
      </c>
      <c r="W427">
        <f t="shared" si="48"/>
        <v>2</v>
      </c>
    </row>
    <row r="428" spans="1:23" ht="100.8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s="13" t="b">
        <v>0</v>
      </c>
      <c r="L428">
        <v>8</v>
      </c>
      <c r="M428" t="b">
        <v>0</v>
      </c>
      <c r="N428" t="s">
        <v>8270</v>
      </c>
      <c r="O428" s="15">
        <f t="shared" si="42"/>
        <v>1.3299999999999998</v>
      </c>
      <c r="P428" s="15">
        <f t="shared" si="43"/>
        <v>16.625</v>
      </c>
      <c r="Q428" t="s">
        <v>8308</v>
      </c>
      <c r="R428" t="s">
        <v>8309</v>
      </c>
      <c r="S428" s="8">
        <f t="shared" si="44"/>
        <v>42400.503634259258</v>
      </c>
      <c r="T428" s="11">
        <f t="shared" si="45"/>
        <v>42430.503634259258</v>
      </c>
      <c r="U428" t="str">
        <f t="shared" si="46"/>
        <v>FALSE</v>
      </c>
      <c r="V428" s="18">
        <f t="shared" si="47"/>
        <v>2</v>
      </c>
      <c r="W428">
        <f t="shared" si="48"/>
        <v>2</v>
      </c>
    </row>
    <row r="429" spans="1:23" ht="115.2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s="13" t="b">
        <v>0</v>
      </c>
      <c r="L429">
        <v>0</v>
      </c>
      <c r="M429" t="b">
        <v>0</v>
      </c>
      <c r="N429" t="s">
        <v>8270</v>
      </c>
      <c r="O429" s="15">
        <f t="shared" si="42"/>
        <v>0</v>
      </c>
      <c r="P429" s="15">
        <f t="shared" si="43"/>
        <v>0</v>
      </c>
      <c r="Q429" t="s">
        <v>8308</v>
      </c>
      <c r="R429" t="s">
        <v>8309</v>
      </c>
      <c r="S429" s="8">
        <f t="shared" si="44"/>
        <v>42285.700694444437</v>
      </c>
      <c r="T429" s="11">
        <f t="shared" si="45"/>
        <v>42299.582638888889</v>
      </c>
      <c r="U429" t="str">
        <f t="shared" si="46"/>
        <v>FALSE</v>
      </c>
      <c r="V429" s="18">
        <f t="shared" si="47"/>
        <v>2</v>
      </c>
      <c r="W429">
        <f t="shared" si="48"/>
        <v>2</v>
      </c>
    </row>
    <row r="430" spans="1:23" ht="57.6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s="13" t="b">
        <v>0</v>
      </c>
      <c r="L430">
        <v>13</v>
      </c>
      <c r="M430" t="b">
        <v>0</v>
      </c>
      <c r="N430" t="s">
        <v>8270</v>
      </c>
      <c r="O430" s="15">
        <f t="shared" si="42"/>
        <v>5.6333333333333329</v>
      </c>
      <c r="P430" s="15">
        <f t="shared" si="43"/>
        <v>52</v>
      </c>
      <c r="Q430" t="s">
        <v>8308</v>
      </c>
      <c r="R430" t="s">
        <v>8309</v>
      </c>
      <c r="S430" s="8">
        <f t="shared" si="44"/>
        <v>41778.558391203704</v>
      </c>
      <c r="T430" s="11">
        <f t="shared" si="45"/>
        <v>41806.708333333328</v>
      </c>
      <c r="U430" t="str">
        <f t="shared" si="46"/>
        <v>FALSE</v>
      </c>
      <c r="V430" s="18">
        <f t="shared" si="47"/>
        <v>2</v>
      </c>
      <c r="W430">
        <f t="shared" si="48"/>
        <v>2</v>
      </c>
    </row>
    <row r="431" spans="1:23" ht="129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s="13" t="b">
        <v>0</v>
      </c>
      <c r="L431">
        <v>0</v>
      </c>
      <c r="M431" t="b">
        <v>0</v>
      </c>
      <c r="N431" t="s">
        <v>8270</v>
      </c>
      <c r="O431" s="15">
        <f t="shared" si="42"/>
        <v>0</v>
      </c>
      <c r="P431" s="15">
        <f t="shared" si="43"/>
        <v>0</v>
      </c>
      <c r="Q431" t="s">
        <v>8308</v>
      </c>
      <c r="R431" t="s">
        <v>8309</v>
      </c>
      <c r="S431" s="8">
        <f t="shared" si="44"/>
        <v>40070.693078703705</v>
      </c>
      <c r="T431" s="11">
        <f t="shared" si="45"/>
        <v>40143.999305555553</v>
      </c>
      <c r="U431" t="str">
        <f t="shared" si="46"/>
        <v>FALSE</v>
      </c>
      <c r="V431" s="18">
        <f t="shared" si="47"/>
        <v>2</v>
      </c>
      <c r="W431">
        <f t="shared" si="48"/>
        <v>2</v>
      </c>
    </row>
    <row r="432" spans="1:23" ht="86.4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s="13" t="b">
        <v>0</v>
      </c>
      <c r="L432">
        <v>5</v>
      </c>
      <c r="M432" t="b">
        <v>0</v>
      </c>
      <c r="N432" t="s">
        <v>8270</v>
      </c>
      <c r="O432" s="15">
        <f t="shared" si="42"/>
        <v>2.4</v>
      </c>
      <c r="P432" s="15">
        <f t="shared" si="43"/>
        <v>4.8</v>
      </c>
      <c r="Q432" t="s">
        <v>8308</v>
      </c>
      <c r="R432" t="s">
        <v>8309</v>
      </c>
      <c r="S432" s="8">
        <f t="shared" si="44"/>
        <v>41512.898923611108</v>
      </c>
      <c r="T432" s="11">
        <f t="shared" si="45"/>
        <v>41527.898923611108</v>
      </c>
      <c r="U432" t="str">
        <f t="shared" si="46"/>
        <v>FALSE</v>
      </c>
      <c r="V432" s="18">
        <f t="shared" si="47"/>
        <v>2</v>
      </c>
      <c r="W432">
        <f t="shared" si="48"/>
        <v>2</v>
      </c>
    </row>
    <row r="433" spans="1:23" ht="100.8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s="13" t="b">
        <v>0</v>
      </c>
      <c r="L433">
        <v>8</v>
      </c>
      <c r="M433" t="b">
        <v>0</v>
      </c>
      <c r="N433" t="s">
        <v>8270</v>
      </c>
      <c r="O433" s="15">
        <f t="shared" si="42"/>
        <v>13.833333333333334</v>
      </c>
      <c r="P433" s="15">
        <f t="shared" si="43"/>
        <v>51.875</v>
      </c>
      <c r="Q433" t="s">
        <v>8308</v>
      </c>
      <c r="R433" t="s">
        <v>8309</v>
      </c>
      <c r="S433" s="8">
        <f t="shared" si="44"/>
        <v>42526.662997685176</v>
      </c>
      <c r="T433" s="11">
        <f t="shared" si="45"/>
        <v>42556.662997685184</v>
      </c>
      <c r="U433" t="str">
        <f t="shared" si="46"/>
        <v>FALSE</v>
      </c>
      <c r="V433" s="18">
        <f t="shared" si="47"/>
        <v>2</v>
      </c>
      <c r="W433">
        <f t="shared" si="48"/>
        <v>2</v>
      </c>
    </row>
    <row r="434" spans="1:23" ht="115.2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s="13" t="b">
        <v>0</v>
      </c>
      <c r="L434">
        <v>8</v>
      </c>
      <c r="M434" t="b">
        <v>0</v>
      </c>
      <c r="N434" t="s">
        <v>8270</v>
      </c>
      <c r="O434" s="15">
        <f t="shared" si="42"/>
        <v>9.5</v>
      </c>
      <c r="P434" s="15">
        <f t="shared" si="43"/>
        <v>71.25</v>
      </c>
      <c r="Q434" t="s">
        <v>8308</v>
      </c>
      <c r="R434" t="s">
        <v>8309</v>
      </c>
      <c r="S434" s="8">
        <f t="shared" si="44"/>
        <v>42238.51829861111</v>
      </c>
      <c r="T434" s="11">
        <f t="shared" si="45"/>
        <v>42298.51829861111</v>
      </c>
      <c r="U434" t="str">
        <f t="shared" si="46"/>
        <v>FALSE</v>
      </c>
      <c r="V434" s="18">
        <f t="shared" si="47"/>
        <v>2</v>
      </c>
      <c r="W434">
        <f t="shared" si="48"/>
        <v>2</v>
      </c>
    </row>
    <row r="435" spans="1:23" ht="129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s="13" t="b">
        <v>0</v>
      </c>
      <c r="L435">
        <v>0</v>
      </c>
      <c r="M435" t="b">
        <v>0</v>
      </c>
      <c r="N435" t="s">
        <v>8270</v>
      </c>
      <c r="O435" s="15">
        <f t="shared" si="42"/>
        <v>0</v>
      </c>
      <c r="P435" s="15">
        <f t="shared" si="43"/>
        <v>0</v>
      </c>
      <c r="Q435" t="s">
        <v>8308</v>
      </c>
      <c r="R435" t="s">
        <v>8309</v>
      </c>
      <c r="S435" s="8">
        <f t="shared" si="44"/>
        <v>42228.42155092593</v>
      </c>
      <c r="T435" s="11">
        <f t="shared" si="45"/>
        <v>42288.421550925923</v>
      </c>
      <c r="U435" t="str">
        <f t="shared" si="46"/>
        <v>FALSE</v>
      </c>
      <c r="V435" s="18">
        <f t="shared" si="47"/>
        <v>2</v>
      </c>
      <c r="W435">
        <f t="shared" si="48"/>
        <v>2</v>
      </c>
    </row>
    <row r="436" spans="1:23" ht="100.8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s="13" t="b">
        <v>0</v>
      </c>
      <c r="L436">
        <v>2</v>
      </c>
      <c r="M436" t="b">
        <v>0</v>
      </c>
      <c r="N436" t="s">
        <v>8270</v>
      </c>
      <c r="O436" s="15">
        <f t="shared" si="42"/>
        <v>5</v>
      </c>
      <c r="P436" s="15">
        <f t="shared" si="43"/>
        <v>62.5</v>
      </c>
      <c r="Q436" t="s">
        <v>8308</v>
      </c>
      <c r="R436" t="s">
        <v>8309</v>
      </c>
      <c r="S436" s="8">
        <f t="shared" si="44"/>
        <v>41576.626180555555</v>
      </c>
      <c r="T436" s="11">
        <f t="shared" si="45"/>
        <v>41609.667847222219</v>
      </c>
      <c r="U436" t="str">
        <f t="shared" si="46"/>
        <v>FALSE</v>
      </c>
      <c r="V436" s="18">
        <f t="shared" si="47"/>
        <v>2</v>
      </c>
      <c r="W436">
        <f t="shared" si="48"/>
        <v>2</v>
      </c>
    </row>
    <row r="437" spans="1:23" ht="115.2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s="13" t="b">
        <v>0</v>
      </c>
      <c r="L437">
        <v>3</v>
      </c>
      <c r="M437" t="b">
        <v>0</v>
      </c>
      <c r="N437" t="s">
        <v>8270</v>
      </c>
      <c r="O437" s="15">
        <f t="shared" si="42"/>
        <v>2.7272727272727275E-3</v>
      </c>
      <c r="P437" s="15">
        <f t="shared" si="43"/>
        <v>1</v>
      </c>
      <c r="Q437" t="s">
        <v>8308</v>
      </c>
      <c r="R437" t="s">
        <v>8309</v>
      </c>
      <c r="S437" s="8">
        <f t="shared" si="44"/>
        <v>41500.539120370369</v>
      </c>
      <c r="T437" s="11">
        <f t="shared" si="45"/>
        <v>41530.539120370369</v>
      </c>
      <c r="U437" t="str">
        <f t="shared" si="46"/>
        <v>FALSE</v>
      </c>
      <c r="V437" s="18">
        <f t="shared" si="47"/>
        <v>2</v>
      </c>
      <c r="W437">
        <f t="shared" si="48"/>
        <v>2</v>
      </c>
    </row>
    <row r="438" spans="1:23" ht="100.8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s="13" t="b">
        <v>0</v>
      </c>
      <c r="L438">
        <v>0</v>
      </c>
      <c r="M438" t="b">
        <v>0</v>
      </c>
      <c r="N438" t="s">
        <v>8270</v>
      </c>
      <c r="O438" s="15">
        <f t="shared" si="42"/>
        <v>0</v>
      </c>
      <c r="P438" s="15">
        <f t="shared" si="43"/>
        <v>0</v>
      </c>
      <c r="Q438" t="s">
        <v>8308</v>
      </c>
      <c r="R438" t="s">
        <v>8309</v>
      </c>
      <c r="S438" s="8">
        <f t="shared" si="44"/>
        <v>41456.154085648144</v>
      </c>
      <c r="T438" s="11">
        <f t="shared" si="45"/>
        <v>41486.154085648144</v>
      </c>
      <c r="U438" t="str">
        <f t="shared" si="46"/>
        <v>FALSE</v>
      </c>
      <c r="V438" s="18">
        <f t="shared" si="47"/>
        <v>2</v>
      </c>
      <c r="W438">
        <f t="shared" si="48"/>
        <v>2</v>
      </c>
    </row>
    <row r="439" spans="1:23" ht="100.8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s="13" t="b">
        <v>0</v>
      </c>
      <c r="L439">
        <v>0</v>
      </c>
      <c r="M439" t="b">
        <v>0</v>
      </c>
      <c r="N439" t="s">
        <v>8270</v>
      </c>
      <c r="O439" s="15">
        <f t="shared" si="42"/>
        <v>0</v>
      </c>
      <c r="P439" s="15">
        <f t="shared" si="43"/>
        <v>0</v>
      </c>
      <c r="Q439" t="s">
        <v>8308</v>
      </c>
      <c r="R439" t="s">
        <v>8309</v>
      </c>
      <c r="S439" s="8">
        <f t="shared" si="44"/>
        <v>42591.110254629624</v>
      </c>
      <c r="T439" s="11">
        <f t="shared" si="45"/>
        <v>42651.110254629624</v>
      </c>
      <c r="U439" t="str">
        <f t="shared" si="46"/>
        <v>FALSE</v>
      </c>
      <c r="V439" s="18">
        <f t="shared" si="47"/>
        <v>2</v>
      </c>
      <c r="W439">
        <f t="shared" si="48"/>
        <v>2</v>
      </c>
    </row>
    <row r="440" spans="1:23" ht="86.4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s="13" t="b">
        <v>0</v>
      </c>
      <c r="L440">
        <v>11</v>
      </c>
      <c r="M440" t="b">
        <v>0</v>
      </c>
      <c r="N440" t="s">
        <v>8270</v>
      </c>
      <c r="O440" s="15">
        <f t="shared" si="42"/>
        <v>9.379999999999999</v>
      </c>
      <c r="P440" s="15">
        <f t="shared" si="43"/>
        <v>170.54545454545453</v>
      </c>
      <c r="Q440" t="s">
        <v>8308</v>
      </c>
      <c r="R440" t="s">
        <v>8309</v>
      </c>
      <c r="S440" s="8">
        <f t="shared" si="44"/>
        <v>42296.052754629629</v>
      </c>
      <c r="T440" s="11">
        <f t="shared" si="45"/>
        <v>42326.094421296293</v>
      </c>
      <c r="U440" t="str">
        <f t="shared" si="46"/>
        <v>FALSE</v>
      </c>
      <c r="V440" s="18">
        <f t="shared" si="47"/>
        <v>2</v>
      </c>
      <c r="W440">
        <f t="shared" si="48"/>
        <v>2</v>
      </c>
    </row>
    <row r="441" spans="1:23" ht="100.8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s="13" t="b">
        <v>0</v>
      </c>
      <c r="L441">
        <v>0</v>
      </c>
      <c r="M441" t="b">
        <v>0</v>
      </c>
      <c r="N441" t="s">
        <v>8270</v>
      </c>
      <c r="O441" s="15">
        <f t="shared" si="42"/>
        <v>0</v>
      </c>
      <c r="P441" s="15">
        <f t="shared" si="43"/>
        <v>0</v>
      </c>
      <c r="Q441" t="s">
        <v>8308</v>
      </c>
      <c r="R441" t="s">
        <v>8309</v>
      </c>
      <c r="S441" s="8">
        <f t="shared" si="44"/>
        <v>41919.553449074068</v>
      </c>
      <c r="T441" s="11">
        <f t="shared" si="45"/>
        <v>41929.553449074076</v>
      </c>
      <c r="U441" t="str">
        <f t="shared" si="46"/>
        <v>FALSE</v>
      </c>
      <c r="V441" s="18">
        <f t="shared" si="47"/>
        <v>2</v>
      </c>
      <c r="W441">
        <f t="shared" si="48"/>
        <v>2</v>
      </c>
    </row>
    <row r="442" spans="1:23" ht="86.4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s="13" t="b">
        <v>0</v>
      </c>
      <c r="L442">
        <v>1</v>
      </c>
      <c r="M442" t="b">
        <v>0</v>
      </c>
      <c r="N442" t="s">
        <v>8270</v>
      </c>
      <c r="O442" s="15">
        <f t="shared" si="42"/>
        <v>0.1</v>
      </c>
      <c r="P442" s="15">
        <f t="shared" si="43"/>
        <v>5</v>
      </c>
      <c r="Q442" t="s">
        <v>8308</v>
      </c>
      <c r="R442" t="s">
        <v>8309</v>
      </c>
      <c r="S442" s="8">
        <f t="shared" si="44"/>
        <v>42423.777233796289</v>
      </c>
      <c r="T442" s="11">
        <f t="shared" si="45"/>
        <v>42453.735567129632</v>
      </c>
      <c r="U442" t="str">
        <f t="shared" si="46"/>
        <v>FALSE</v>
      </c>
      <c r="V442" s="18">
        <f t="shared" si="47"/>
        <v>2</v>
      </c>
      <c r="W442">
        <f t="shared" si="48"/>
        <v>2</v>
      </c>
    </row>
    <row r="443" spans="1:23" ht="100.8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s="13" t="b">
        <v>0</v>
      </c>
      <c r="L443">
        <v>0</v>
      </c>
      <c r="M443" t="b">
        <v>0</v>
      </c>
      <c r="N443" t="s">
        <v>8270</v>
      </c>
      <c r="O443" s="15">
        <f t="shared" si="42"/>
        <v>0</v>
      </c>
      <c r="P443" s="15">
        <f t="shared" si="43"/>
        <v>0</v>
      </c>
      <c r="Q443" t="s">
        <v>8308</v>
      </c>
      <c r="R443" t="s">
        <v>8309</v>
      </c>
      <c r="S443" s="8">
        <f t="shared" si="44"/>
        <v>41550.585601851846</v>
      </c>
      <c r="T443" s="11">
        <f t="shared" si="45"/>
        <v>41580.585601851846</v>
      </c>
      <c r="U443" t="str">
        <f t="shared" si="46"/>
        <v>FALSE</v>
      </c>
      <c r="V443" s="18">
        <f t="shared" si="47"/>
        <v>2</v>
      </c>
      <c r="W443">
        <f t="shared" si="48"/>
        <v>2</v>
      </c>
    </row>
    <row r="444" spans="1:23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s="13" t="b">
        <v>0</v>
      </c>
      <c r="L444">
        <v>17</v>
      </c>
      <c r="M444" t="b">
        <v>0</v>
      </c>
      <c r="N444" t="s">
        <v>8270</v>
      </c>
      <c r="O444" s="15">
        <f t="shared" si="42"/>
        <v>39.358823529411765</v>
      </c>
      <c r="P444" s="15">
        <f t="shared" si="43"/>
        <v>393.58823529411762</v>
      </c>
      <c r="Q444" t="s">
        <v>8308</v>
      </c>
      <c r="R444" t="s">
        <v>8309</v>
      </c>
      <c r="S444" s="8">
        <f t="shared" si="44"/>
        <v>42024.680358796293</v>
      </c>
      <c r="T444" s="11">
        <f t="shared" si="45"/>
        <v>42054.680358796293</v>
      </c>
      <c r="U444" t="str">
        <f t="shared" si="46"/>
        <v>FALSE</v>
      </c>
      <c r="V444" s="18">
        <f t="shared" si="47"/>
        <v>2</v>
      </c>
      <c r="W444">
        <f t="shared" si="48"/>
        <v>2</v>
      </c>
    </row>
    <row r="445" spans="1:23" ht="100.8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s="13" t="b">
        <v>0</v>
      </c>
      <c r="L445">
        <v>2</v>
      </c>
      <c r="M445" t="b">
        <v>0</v>
      </c>
      <c r="N445" t="s">
        <v>8270</v>
      </c>
      <c r="O445" s="15">
        <f t="shared" si="42"/>
        <v>0.1</v>
      </c>
      <c r="P445" s="15">
        <f t="shared" si="43"/>
        <v>5</v>
      </c>
      <c r="Q445" t="s">
        <v>8308</v>
      </c>
      <c r="R445" t="s">
        <v>8309</v>
      </c>
      <c r="S445" s="8">
        <f t="shared" si="44"/>
        <v>41649.806724537033</v>
      </c>
      <c r="T445" s="11">
        <f t="shared" si="45"/>
        <v>41679.806724537033</v>
      </c>
      <c r="U445" t="str">
        <f t="shared" si="46"/>
        <v>FALSE</v>
      </c>
      <c r="V445" s="18">
        <f t="shared" si="47"/>
        <v>2</v>
      </c>
      <c r="W445">
        <f t="shared" si="48"/>
        <v>2</v>
      </c>
    </row>
    <row r="446" spans="1:23" ht="86.4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s="13" t="b">
        <v>0</v>
      </c>
      <c r="L446">
        <v>1</v>
      </c>
      <c r="M446" t="b">
        <v>0</v>
      </c>
      <c r="N446" t="s">
        <v>8270</v>
      </c>
      <c r="O446" s="15">
        <f t="shared" si="42"/>
        <v>5</v>
      </c>
      <c r="P446" s="15">
        <f t="shared" si="43"/>
        <v>50</v>
      </c>
      <c r="Q446" t="s">
        <v>8308</v>
      </c>
      <c r="R446" t="s">
        <v>8309</v>
      </c>
      <c r="S446" s="8">
        <f t="shared" si="44"/>
        <v>40894.69862268518</v>
      </c>
      <c r="T446" s="11">
        <f t="shared" si="45"/>
        <v>40954.69862268518</v>
      </c>
      <c r="U446" t="str">
        <f t="shared" si="46"/>
        <v>FALSE</v>
      </c>
      <c r="V446" s="18">
        <f t="shared" si="47"/>
        <v>2</v>
      </c>
      <c r="W446">
        <f t="shared" si="48"/>
        <v>2</v>
      </c>
    </row>
    <row r="447" spans="1:23" ht="100.8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s="13" t="b">
        <v>0</v>
      </c>
      <c r="L447">
        <v>2</v>
      </c>
      <c r="M447" t="b">
        <v>0</v>
      </c>
      <c r="N447" t="s">
        <v>8270</v>
      </c>
      <c r="O447" s="15">
        <f t="shared" si="42"/>
        <v>3.3333333333333335E-3</v>
      </c>
      <c r="P447" s="15">
        <f t="shared" si="43"/>
        <v>1</v>
      </c>
      <c r="Q447" t="s">
        <v>8308</v>
      </c>
      <c r="R447" t="s">
        <v>8309</v>
      </c>
      <c r="S447" s="8">
        <f t="shared" si="44"/>
        <v>42130.127025462956</v>
      </c>
      <c r="T447" s="11">
        <f t="shared" si="45"/>
        <v>42145.127025462956</v>
      </c>
      <c r="U447" t="str">
        <f t="shared" si="46"/>
        <v>FALSE</v>
      </c>
      <c r="V447" s="18">
        <f t="shared" si="47"/>
        <v>2</v>
      </c>
      <c r="W447">
        <f t="shared" si="48"/>
        <v>2</v>
      </c>
    </row>
    <row r="448" spans="1:23" ht="115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s="13" t="b">
        <v>0</v>
      </c>
      <c r="L448">
        <v>16</v>
      </c>
      <c r="M448" t="b">
        <v>0</v>
      </c>
      <c r="N448" t="s">
        <v>8270</v>
      </c>
      <c r="O448" s="15">
        <f t="shared" si="42"/>
        <v>7.2952380952380951</v>
      </c>
      <c r="P448" s="15">
        <f t="shared" si="43"/>
        <v>47.875</v>
      </c>
      <c r="Q448" t="s">
        <v>8308</v>
      </c>
      <c r="R448" t="s">
        <v>8309</v>
      </c>
      <c r="S448" s="8">
        <f t="shared" si="44"/>
        <v>42036.875231481477</v>
      </c>
      <c r="T448" s="11">
        <f t="shared" si="45"/>
        <v>42066.875231481477</v>
      </c>
      <c r="U448" t="str">
        <f t="shared" si="46"/>
        <v>FALSE</v>
      </c>
      <c r="V448" s="18">
        <f t="shared" si="47"/>
        <v>2</v>
      </c>
      <c r="W448">
        <f t="shared" si="48"/>
        <v>2</v>
      </c>
    </row>
    <row r="449" spans="1:23" ht="115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s="13" t="b">
        <v>0</v>
      </c>
      <c r="L449">
        <v>1</v>
      </c>
      <c r="M449" t="b">
        <v>0</v>
      </c>
      <c r="N449" t="s">
        <v>8270</v>
      </c>
      <c r="O449" s="15">
        <f t="shared" si="42"/>
        <v>1.6666666666666666E-2</v>
      </c>
      <c r="P449" s="15">
        <f t="shared" si="43"/>
        <v>5</v>
      </c>
      <c r="Q449" t="s">
        <v>8308</v>
      </c>
      <c r="R449" t="s">
        <v>8309</v>
      </c>
      <c r="S449" s="8">
        <f t="shared" si="44"/>
        <v>41331.34679398148</v>
      </c>
      <c r="T449" s="11">
        <f t="shared" si="45"/>
        <v>41356.305127314808</v>
      </c>
      <c r="U449" t="str">
        <f t="shared" si="46"/>
        <v>FALSE</v>
      </c>
      <c r="V449" s="18">
        <f t="shared" si="47"/>
        <v>2</v>
      </c>
      <c r="W449">
        <f t="shared" si="48"/>
        <v>2</v>
      </c>
    </row>
    <row r="450" spans="1:23" ht="100.8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s="13" t="b">
        <v>0</v>
      </c>
      <c r="L450">
        <v>4</v>
      </c>
      <c r="M450" t="b">
        <v>0</v>
      </c>
      <c r="N450" t="s">
        <v>8270</v>
      </c>
      <c r="O450" s="15">
        <f t="shared" si="42"/>
        <v>3.2804000000000002</v>
      </c>
      <c r="P450" s="15">
        <f t="shared" si="43"/>
        <v>20.502500000000001</v>
      </c>
      <c r="Q450" t="s">
        <v>8308</v>
      </c>
      <c r="R450" t="s">
        <v>8309</v>
      </c>
      <c r="S450" s="8">
        <f t="shared" si="44"/>
        <v>41753.549710648142</v>
      </c>
      <c r="T450" s="11">
        <f t="shared" si="45"/>
        <v>41773.549710648142</v>
      </c>
      <c r="U450" t="str">
        <f t="shared" si="46"/>
        <v>FALSE</v>
      </c>
      <c r="V450" s="18">
        <f t="shared" si="47"/>
        <v>2</v>
      </c>
      <c r="W450">
        <f t="shared" si="48"/>
        <v>2</v>
      </c>
    </row>
    <row r="451" spans="1:23" ht="100.8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s="13" t="b">
        <v>0</v>
      </c>
      <c r="L451">
        <v>5</v>
      </c>
      <c r="M451" t="b">
        <v>0</v>
      </c>
      <c r="N451" t="s">
        <v>8270</v>
      </c>
      <c r="O451" s="15">
        <f t="shared" ref="O451:O514" si="49">(E451/D451)*100</f>
        <v>2.25</v>
      </c>
      <c r="P451" s="15">
        <f t="shared" ref="P451:P514" si="50">IFERROR(E451/L451,0)</f>
        <v>9</v>
      </c>
      <c r="Q451" t="s">
        <v>8308</v>
      </c>
      <c r="R451" t="s">
        <v>8309</v>
      </c>
      <c r="S451" s="8">
        <f t="shared" ref="S451:S514" si="51">(((J451/60)/60)/24)+DATE(1970,1,1)+(-5/24)</f>
        <v>41534.359780092593</v>
      </c>
      <c r="T451" s="11">
        <f t="shared" ref="T451:T514" si="52">(I451/86400)+25569+(-5/24)</f>
        <v>41564.359780092593</v>
      </c>
      <c r="U451" t="str">
        <f t="shared" ref="U451:U514" si="53">TRIM(K451)</f>
        <v>FALSE</v>
      </c>
      <c r="V451" s="18">
        <f t="shared" ref="V451:V514" si="54">IF(U451="TRUE", 1, 2)</f>
        <v>2</v>
      </c>
      <c r="W451">
        <f t="shared" ref="W451:W514" si="55">IF(F451="successful", 1,  IF(F451= "failed", 2, IF(F451="canceled", 3, 4)))</f>
        <v>2</v>
      </c>
    </row>
    <row r="452" spans="1:23" ht="100.8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s="13" t="b">
        <v>0</v>
      </c>
      <c r="L452">
        <v>7</v>
      </c>
      <c r="M452" t="b">
        <v>0</v>
      </c>
      <c r="N452" t="s">
        <v>8270</v>
      </c>
      <c r="O452" s="15">
        <f t="shared" si="49"/>
        <v>0.79200000000000004</v>
      </c>
      <c r="P452" s="15">
        <f t="shared" si="50"/>
        <v>56.571428571428569</v>
      </c>
      <c r="Q452" t="s">
        <v>8308</v>
      </c>
      <c r="R452" t="s">
        <v>8309</v>
      </c>
      <c r="S452" s="8">
        <f t="shared" si="51"/>
        <v>41654.73842592592</v>
      </c>
      <c r="T452" s="11">
        <f t="shared" si="52"/>
        <v>41684.73842592592</v>
      </c>
      <c r="U452" t="str">
        <f t="shared" si="53"/>
        <v>FALSE</v>
      </c>
      <c r="V452" s="18">
        <f t="shared" si="54"/>
        <v>2</v>
      </c>
      <c r="W452">
        <f t="shared" si="55"/>
        <v>2</v>
      </c>
    </row>
    <row r="453" spans="1:23" ht="115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s="13" t="b">
        <v>0</v>
      </c>
      <c r="L453">
        <v>0</v>
      </c>
      <c r="M453" t="b">
        <v>0</v>
      </c>
      <c r="N453" t="s">
        <v>8270</v>
      </c>
      <c r="O453" s="15">
        <f t="shared" si="49"/>
        <v>0</v>
      </c>
      <c r="P453" s="15">
        <f t="shared" si="50"/>
        <v>0</v>
      </c>
      <c r="Q453" t="s">
        <v>8308</v>
      </c>
      <c r="R453" t="s">
        <v>8309</v>
      </c>
      <c r="S453" s="8">
        <f t="shared" si="51"/>
        <v>41634.506840277776</v>
      </c>
      <c r="T453" s="11">
        <f t="shared" si="52"/>
        <v>41664.506840277776</v>
      </c>
      <c r="U453" t="str">
        <f t="shared" si="53"/>
        <v>FALSE</v>
      </c>
      <c r="V453" s="18">
        <f t="shared" si="54"/>
        <v>2</v>
      </c>
      <c r="W453">
        <f t="shared" si="55"/>
        <v>2</v>
      </c>
    </row>
    <row r="454" spans="1:23" ht="72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s="13" t="b">
        <v>0</v>
      </c>
      <c r="L454">
        <v>12</v>
      </c>
      <c r="M454" t="b">
        <v>0</v>
      </c>
      <c r="N454" t="s">
        <v>8270</v>
      </c>
      <c r="O454" s="15">
        <f t="shared" si="49"/>
        <v>64</v>
      </c>
      <c r="P454" s="15">
        <f t="shared" si="50"/>
        <v>40</v>
      </c>
      <c r="Q454" t="s">
        <v>8308</v>
      </c>
      <c r="R454" t="s">
        <v>8309</v>
      </c>
      <c r="S454" s="8">
        <f t="shared" si="51"/>
        <v>42107.495543981473</v>
      </c>
      <c r="T454" s="11">
        <f t="shared" si="52"/>
        <v>42137.49554398148</v>
      </c>
      <c r="U454" t="str">
        <f t="shared" si="53"/>
        <v>FALSE</v>
      </c>
      <c r="V454" s="18">
        <f t="shared" si="54"/>
        <v>2</v>
      </c>
      <c r="W454">
        <f t="shared" si="55"/>
        <v>2</v>
      </c>
    </row>
    <row r="455" spans="1:23" ht="100.8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s="13" t="b">
        <v>0</v>
      </c>
      <c r="L455">
        <v>2</v>
      </c>
      <c r="M455" t="b">
        <v>0</v>
      </c>
      <c r="N455" t="s">
        <v>8270</v>
      </c>
      <c r="O455" s="15">
        <f t="shared" si="49"/>
        <v>2.7404479578392621E-2</v>
      </c>
      <c r="P455" s="15">
        <f t="shared" si="50"/>
        <v>13</v>
      </c>
      <c r="Q455" t="s">
        <v>8308</v>
      </c>
      <c r="R455" t="s">
        <v>8309</v>
      </c>
      <c r="S455" s="8">
        <f t="shared" si="51"/>
        <v>42038.616655092592</v>
      </c>
      <c r="T455" s="11">
        <f t="shared" si="52"/>
        <v>42054.616655092592</v>
      </c>
      <c r="U455" t="str">
        <f t="shared" si="53"/>
        <v>FALSE</v>
      </c>
      <c r="V455" s="18">
        <f t="shared" si="54"/>
        <v>2</v>
      </c>
      <c r="W455">
        <f t="shared" si="55"/>
        <v>2</v>
      </c>
    </row>
    <row r="456" spans="1:23" ht="100.8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s="13" t="b">
        <v>0</v>
      </c>
      <c r="L456">
        <v>5</v>
      </c>
      <c r="M456" t="b">
        <v>0</v>
      </c>
      <c r="N456" t="s">
        <v>8270</v>
      </c>
      <c r="O456" s="15">
        <f t="shared" si="49"/>
        <v>0.82000000000000006</v>
      </c>
      <c r="P456" s="15">
        <f t="shared" si="50"/>
        <v>16.399999999999999</v>
      </c>
      <c r="Q456" t="s">
        <v>8308</v>
      </c>
      <c r="R456" t="s">
        <v>8309</v>
      </c>
      <c r="S456" s="8">
        <f t="shared" si="51"/>
        <v>41938.508923611109</v>
      </c>
      <c r="T456" s="11">
        <f t="shared" si="52"/>
        <v>41969.343055555553</v>
      </c>
      <c r="U456" t="str">
        <f t="shared" si="53"/>
        <v>FALSE</v>
      </c>
      <c r="V456" s="18">
        <f t="shared" si="54"/>
        <v>2</v>
      </c>
      <c r="W456">
        <f t="shared" si="55"/>
        <v>2</v>
      </c>
    </row>
    <row r="457" spans="1:23" ht="115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s="13" t="b">
        <v>0</v>
      </c>
      <c r="L457">
        <v>2</v>
      </c>
      <c r="M457" t="b">
        <v>0</v>
      </c>
      <c r="N457" t="s">
        <v>8270</v>
      </c>
      <c r="O457" s="15">
        <f t="shared" si="49"/>
        <v>6.9230769230769221E-2</v>
      </c>
      <c r="P457" s="15">
        <f t="shared" si="50"/>
        <v>22.5</v>
      </c>
      <c r="Q457" t="s">
        <v>8308</v>
      </c>
      <c r="R457" t="s">
        <v>8309</v>
      </c>
      <c r="S457" s="8">
        <f t="shared" si="51"/>
        <v>40970.794236111105</v>
      </c>
      <c r="T457" s="11">
        <f t="shared" si="52"/>
        <v>41015.813194444439</v>
      </c>
      <c r="U457" t="str">
        <f t="shared" si="53"/>
        <v>FALSE</v>
      </c>
      <c r="V457" s="18">
        <f t="shared" si="54"/>
        <v>2</v>
      </c>
      <c r="W457">
        <f t="shared" si="55"/>
        <v>2</v>
      </c>
    </row>
    <row r="458" spans="1:23" ht="115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s="13" t="b">
        <v>0</v>
      </c>
      <c r="L458">
        <v>3</v>
      </c>
      <c r="M458" t="b">
        <v>0</v>
      </c>
      <c r="N458" t="s">
        <v>8270</v>
      </c>
      <c r="O458" s="15">
        <f t="shared" si="49"/>
        <v>0.68631863186318631</v>
      </c>
      <c r="P458" s="15">
        <f t="shared" si="50"/>
        <v>20.333333333333332</v>
      </c>
      <c r="Q458" t="s">
        <v>8308</v>
      </c>
      <c r="R458" t="s">
        <v>8309</v>
      </c>
      <c r="S458" s="8">
        <f t="shared" si="51"/>
        <v>41547.486122685179</v>
      </c>
      <c r="T458" s="11">
        <f t="shared" si="52"/>
        <v>41568.957638888889</v>
      </c>
      <c r="U458" t="str">
        <f t="shared" si="53"/>
        <v>FALSE</v>
      </c>
      <c r="V458" s="18">
        <f t="shared" si="54"/>
        <v>2</v>
      </c>
      <c r="W458">
        <f t="shared" si="55"/>
        <v>2</v>
      </c>
    </row>
    <row r="459" spans="1:23" ht="100.8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s="13" t="b">
        <v>0</v>
      </c>
      <c r="L459">
        <v>0</v>
      </c>
      <c r="M459" t="b">
        <v>0</v>
      </c>
      <c r="N459" t="s">
        <v>8270</v>
      </c>
      <c r="O459" s="15">
        <f t="shared" si="49"/>
        <v>0</v>
      </c>
      <c r="P459" s="15">
        <f t="shared" si="50"/>
        <v>0</v>
      </c>
      <c r="Q459" t="s">
        <v>8308</v>
      </c>
      <c r="R459" t="s">
        <v>8309</v>
      </c>
      <c r="S459" s="8">
        <f t="shared" si="51"/>
        <v>41837.559166666666</v>
      </c>
      <c r="T459" s="11">
        <f t="shared" si="52"/>
        <v>41867.559166666666</v>
      </c>
      <c r="U459" t="str">
        <f t="shared" si="53"/>
        <v>FALSE</v>
      </c>
      <c r="V459" s="18">
        <f t="shared" si="54"/>
        <v>2</v>
      </c>
      <c r="W459">
        <f t="shared" si="55"/>
        <v>2</v>
      </c>
    </row>
    <row r="460" spans="1:23" ht="100.8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s="13" t="b">
        <v>0</v>
      </c>
      <c r="L460">
        <v>49</v>
      </c>
      <c r="M460" t="b">
        <v>0</v>
      </c>
      <c r="N460" t="s">
        <v>8270</v>
      </c>
      <c r="O460" s="15">
        <f t="shared" si="49"/>
        <v>8.2100000000000009</v>
      </c>
      <c r="P460" s="15">
        <f t="shared" si="50"/>
        <v>16.755102040816325</v>
      </c>
      <c r="Q460" t="s">
        <v>8308</v>
      </c>
      <c r="R460" t="s">
        <v>8309</v>
      </c>
      <c r="S460" s="8">
        <f t="shared" si="51"/>
        <v>41378.491435185184</v>
      </c>
      <c r="T460" s="11">
        <f t="shared" si="52"/>
        <v>41408.491435185184</v>
      </c>
      <c r="U460" t="str">
        <f t="shared" si="53"/>
        <v>FALSE</v>
      </c>
      <c r="V460" s="18">
        <f t="shared" si="54"/>
        <v>2</v>
      </c>
      <c r="W460">
        <f t="shared" si="55"/>
        <v>2</v>
      </c>
    </row>
    <row r="461" spans="1:23" ht="100.8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s="13" t="b">
        <v>0</v>
      </c>
      <c r="L461">
        <v>1</v>
      </c>
      <c r="M461" t="b">
        <v>0</v>
      </c>
      <c r="N461" t="s">
        <v>8270</v>
      </c>
      <c r="O461" s="15">
        <f t="shared" si="49"/>
        <v>6.4102564102564097E-2</v>
      </c>
      <c r="P461" s="15">
        <f t="shared" si="50"/>
        <v>25</v>
      </c>
      <c r="Q461" t="s">
        <v>8308</v>
      </c>
      <c r="R461" t="s">
        <v>8309</v>
      </c>
      <c r="S461" s="8">
        <f t="shared" si="51"/>
        <v>40800.432025462964</v>
      </c>
      <c r="T461" s="11">
        <f t="shared" si="52"/>
        <v>40860.473692129628</v>
      </c>
      <c r="U461" t="str">
        <f t="shared" si="53"/>
        <v>FALSE</v>
      </c>
      <c r="V461" s="18">
        <f t="shared" si="54"/>
        <v>2</v>
      </c>
      <c r="W461">
        <f t="shared" si="55"/>
        <v>2</v>
      </c>
    </row>
    <row r="462" spans="1:23" ht="57.6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s="13" t="b">
        <v>0</v>
      </c>
      <c r="L462">
        <v>2</v>
      </c>
      <c r="M462" t="b">
        <v>0</v>
      </c>
      <c r="N462" t="s">
        <v>8270</v>
      </c>
      <c r="O462" s="15">
        <f t="shared" si="49"/>
        <v>0.29411764705882354</v>
      </c>
      <c r="P462" s="15">
        <f t="shared" si="50"/>
        <v>12.5</v>
      </c>
      <c r="Q462" t="s">
        <v>8308</v>
      </c>
      <c r="R462" t="s">
        <v>8309</v>
      </c>
      <c r="S462" s="8">
        <f t="shared" si="51"/>
        <v>41759.334201388883</v>
      </c>
      <c r="T462" s="11">
        <f t="shared" si="52"/>
        <v>41790.958333333328</v>
      </c>
      <c r="U462" t="str">
        <f t="shared" si="53"/>
        <v>FALSE</v>
      </c>
      <c r="V462" s="18">
        <f t="shared" si="54"/>
        <v>2</v>
      </c>
      <c r="W462">
        <f t="shared" si="55"/>
        <v>2</v>
      </c>
    </row>
    <row r="463" spans="1:23" ht="115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s="13" t="b">
        <v>0</v>
      </c>
      <c r="L463">
        <v>0</v>
      </c>
      <c r="M463" t="b">
        <v>0</v>
      </c>
      <c r="N463" t="s">
        <v>8270</v>
      </c>
      <c r="O463" s="15">
        <f t="shared" si="49"/>
        <v>0</v>
      </c>
      <c r="P463" s="15">
        <f t="shared" si="50"/>
        <v>0</v>
      </c>
      <c r="Q463" t="s">
        <v>8308</v>
      </c>
      <c r="R463" t="s">
        <v>8309</v>
      </c>
      <c r="S463" s="8">
        <f t="shared" si="51"/>
        <v>41407.638506944444</v>
      </c>
      <c r="T463" s="11">
        <f t="shared" si="52"/>
        <v>41427.638506944444</v>
      </c>
      <c r="U463" t="str">
        <f t="shared" si="53"/>
        <v>FALSE</v>
      </c>
      <c r="V463" s="18">
        <f t="shared" si="54"/>
        <v>2</v>
      </c>
      <c r="W463">
        <f t="shared" si="55"/>
        <v>2</v>
      </c>
    </row>
    <row r="464" spans="1:23" ht="115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s="13" t="b">
        <v>0</v>
      </c>
      <c r="L464">
        <v>0</v>
      </c>
      <c r="M464" t="b">
        <v>0</v>
      </c>
      <c r="N464" t="s">
        <v>8270</v>
      </c>
      <c r="O464" s="15">
        <f t="shared" si="49"/>
        <v>0</v>
      </c>
      <c r="P464" s="15">
        <f t="shared" si="50"/>
        <v>0</v>
      </c>
      <c r="Q464" t="s">
        <v>8308</v>
      </c>
      <c r="R464" t="s">
        <v>8309</v>
      </c>
      <c r="S464" s="8">
        <f t="shared" si="51"/>
        <v>40704.918298611112</v>
      </c>
      <c r="T464" s="11">
        <f t="shared" si="52"/>
        <v>40764.918298611105</v>
      </c>
      <c r="U464" t="str">
        <f t="shared" si="53"/>
        <v>FALSE</v>
      </c>
      <c r="V464" s="18">
        <f t="shared" si="54"/>
        <v>2</v>
      </c>
      <c r="W464">
        <f t="shared" si="55"/>
        <v>2</v>
      </c>
    </row>
    <row r="465" spans="1:23" ht="100.8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s="13" t="b">
        <v>0</v>
      </c>
      <c r="L465">
        <v>11</v>
      </c>
      <c r="M465" t="b">
        <v>0</v>
      </c>
      <c r="N465" t="s">
        <v>8270</v>
      </c>
      <c r="O465" s="15">
        <f t="shared" si="49"/>
        <v>2.2727272727272729</v>
      </c>
      <c r="P465" s="15">
        <f t="shared" si="50"/>
        <v>113.63636363636364</v>
      </c>
      <c r="Q465" t="s">
        <v>8308</v>
      </c>
      <c r="R465" t="s">
        <v>8309</v>
      </c>
      <c r="S465" s="8">
        <f t="shared" si="51"/>
        <v>40750.501770833333</v>
      </c>
      <c r="T465" s="11">
        <f t="shared" si="52"/>
        <v>40810.501770833333</v>
      </c>
      <c r="U465" t="str">
        <f t="shared" si="53"/>
        <v>FALSE</v>
      </c>
      <c r="V465" s="18">
        <f t="shared" si="54"/>
        <v>2</v>
      </c>
      <c r="W465">
        <f t="shared" si="55"/>
        <v>2</v>
      </c>
    </row>
    <row r="466" spans="1:23" ht="72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s="13" t="b">
        <v>0</v>
      </c>
      <c r="L466">
        <v>1</v>
      </c>
      <c r="M466" t="b">
        <v>0</v>
      </c>
      <c r="N466" t="s">
        <v>8270</v>
      </c>
      <c r="O466" s="15">
        <f t="shared" si="49"/>
        <v>9.9009900990099015E-2</v>
      </c>
      <c r="P466" s="15">
        <f t="shared" si="50"/>
        <v>1</v>
      </c>
      <c r="Q466" t="s">
        <v>8308</v>
      </c>
      <c r="R466" t="s">
        <v>8309</v>
      </c>
      <c r="S466" s="8">
        <f t="shared" si="51"/>
        <v>42488.640451388892</v>
      </c>
      <c r="T466" s="11">
        <f t="shared" si="52"/>
        <v>42508.640451388885</v>
      </c>
      <c r="U466" t="str">
        <f t="shared" si="53"/>
        <v>FALSE</v>
      </c>
      <c r="V466" s="18">
        <f t="shared" si="54"/>
        <v>2</v>
      </c>
      <c r="W466">
        <f t="shared" si="55"/>
        <v>2</v>
      </c>
    </row>
    <row r="467" spans="1:23" ht="43.2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s="13" t="b">
        <v>0</v>
      </c>
      <c r="L467">
        <v>8</v>
      </c>
      <c r="M467" t="b">
        <v>0</v>
      </c>
      <c r="N467" t="s">
        <v>8270</v>
      </c>
      <c r="O467" s="15">
        <f t="shared" si="49"/>
        <v>26.953125</v>
      </c>
      <c r="P467" s="15">
        <f t="shared" si="50"/>
        <v>17.25</v>
      </c>
      <c r="Q467" t="s">
        <v>8308</v>
      </c>
      <c r="R467" t="s">
        <v>8309</v>
      </c>
      <c r="S467" s="8">
        <f t="shared" si="51"/>
        <v>41800.911736111106</v>
      </c>
      <c r="T467" s="11">
        <f t="shared" si="52"/>
        <v>41816.911736111106</v>
      </c>
      <c r="U467" t="str">
        <f t="shared" si="53"/>
        <v>FALSE</v>
      </c>
      <c r="V467" s="18">
        <f t="shared" si="54"/>
        <v>2</v>
      </c>
      <c r="W467">
        <f t="shared" si="55"/>
        <v>2</v>
      </c>
    </row>
    <row r="468" spans="1:23" ht="86.4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s="13" t="b">
        <v>0</v>
      </c>
      <c r="L468">
        <v>5</v>
      </c>
      <c r="M468" t="b">
        <v>0</v>
      </c>
      <c r="N468" t="s">
        <v>8270</v>
      </c>
      <c r="O468" s="15">
        <f t="shared" si="49"/>
        <v>0.76</v>
      </c>
      <c r="P468" s="15">
        <f t="shared" si="50"/>
        <v>15.2</v>
      </c>
      <c r="Q468" t="s">
        <v>8308</v>
      </c>
      <c r="R468" t="s">
        <v>8309</v>
      </c>
      <c r="S468" s="8">
        <f t="shared" si="51"/>
        <v>41129.734537037039</v>
      </c>
      <c r="T468" s="11">
        <f t="shared" si="52"/>
        <v>41159.734537037039</v>
      </c>
      <c r="U468" t="str">
        <f t="shared" si="53"/>
        <v>FALSE</v>
      </c>
      <c r="V468" s="18">
        <f t="shared" si="54"/>
        <v>2</v>
      </c>
      <c r="W468">
        <f t="shared" si="55"/>
        <v>2</v>
      </c>
    </row>
    <row r="469" spans="1:23" ht="115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s="13" t="b">
        <v>0</v>
      </c>
      <c r="L469">
        <v>39</v>
      </c>
      <c r="M469" t="b">
        <v>0</v>
      </c>
      <c r="N469" t="s">
        <v>8270</v>
      </c>
      <c r="O469" s="15">
        <f t="shared" si="49"/>
        <v>21.574999999999999</v>
      </c>
      <c r="P469" s="15">
        <f t="shared" si="50"/>
        <v>110.64102564102564</v>
      </c>
      <c r="Q469" t="s">
        <v>8308</v>
      </c>
      <c r="R469" t="s">
        <v>8309</v>
      </c>
      <c r="S469" s="8">
        <f t="shared" si="51"/>
        <v>41135.471458333333</v>
      </c>
      <c r="T469" s="11">
        <f t="shared" si="52"/>
        <v>41180.471458333333</v>
      </c>
      <c r="U469" t="str">
        <f t="shared" si="53"/>
        <v>FALSE</v>
      </c>
      <c r="V469" s="18">
        <f t="shared" si="54"/>
        <v>2</v>
      </c>
      <c r="W469">
        <f t="shared" si="55"/>
        <v>2</v>
      </c>
    </row>
    <row r="470" spans="1:23" ht="115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s="13" t="b">
        <v>0</v>
      </c>
      <c r="L470">
        <v>0</v>
      </c>
      <c r="M470" t="b">
        <v>0</v>
      </c>
      <c r="N470" t="s">
        <v>8270</v>
      </c>
      <c r="O470" s="15">
        <f t="shared" si="49"/>
        <v>0</v>
      </c>
      <c r="P470" s="15">
        <f t="shared" si="50"/>
        <v>0</v>
      </c>
      <c r="Q470" t="s">
        <v>8308</v>
      </c>
      <c r="R470" t="s">
        <v>8309</v>
      </c>
      <c r="S470" s="8">
        <f t="shared" si="51"/>
        <v>41040.959293981476</v>
      </c>
      <c r="T470" s="11">
        <f t="shared" si="52"/>
        <v>41100.952141203699</v>
      </c>
      <c r="U470" t="str">
        <f t="shared" si="53"/>
        <v>FALSE</v>
      </c>
      <c r="V470" s="18">
        <f t="shared" si="54"/>
        <v>2</v>
      </c>
      <c r="W470">
        <f t="shared" si="55"/>
        <v>2</v>
      </c>
    </row>
    <row r="471" spans="1:23" ht="72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s="13" t="b">
        <v>0</v>
      </c>
      <c r="L471">
        <v>0</v>
      </c>
      <c r="M471" t="b">
        <v>0</v>
      </c>
      <c r="N471" t="s">
        <v>8270</v>
      </c>
      <c r="O471" s="15">
        <f t="shared" si="49"/>
        <v>0</v>
      </c>
      <c r="P471" s="15">
        <f t="shared" si="50"/>
        <v>0</v>
      </c>
      <c r="Q471" t="s">
        <v>8308</v>
      </c>
      <c r="R471" t="s">
        <v>8309</v>
      </c>
      <c r="S471" s="8">
        <f t="shared" si="51"/>
        <v>41827.781527777777</v>
      </c>
      <c r="T471" s="11">
        <f t="shared" si="52"/>
        <v>41887.781527777777</v>
      </c>
      <c r="U471" t="str">
        <f t="shared" si="53"/>
        <v>FALSE</v>
      </c>
      <c r="V471" s="18">
        <f t="shared" si="54"/>
        <v>2</v>
      </c>
      <c r="W471">
        <f t="shared" si="55"/>
        <v>2</v>
      </c>
    </row>
    <row r="472" spans="1:23" ht="100.8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s="13" t="b">
        <v>0</v>
      </c>
      <c r="L472">
        <v>2</v>
      </c>
      <c r="M472" t="b">
        <v>0</v>
      </c>
      <c r="N472" t="s">
        <v>8270</v>
      </c>
      <c r="O472" s="15">
        <f t="shared" si="49"/>
        <v>1.02</v>
      </c>
      <c r="P472" s="15">
        <f t="shared" si="50"/>
        <v>25.5</v>
      </c>
      <c r="Q472" t="s">
        <v>8308</v>
      </c>
      <c r="R472" t="s">
        <v>8309</v>
      </c>
      <c r="S472" s="8">
        <f t="shared" si="51"/>
        <v>41604.959363425922</v>
      </c>
      <c r="T472" s="11">
        <f t="shared" si="52"/>
        <v>41654.958333333328</v>
      </c>
      <c r="U472" t="str">
        <f t="shared" si="53"/>
        <v>FALSE</v>
      </c>
      <c r="V472" s="18">
        <f t="shared" si="54"/>
        <v>2</v>
      </c>
      <c r="W472">
        <f t="shared" si="55"/>
        <v>2</v>
      </c>
    </row>
    <row r="473" spans="1:23" ht="100.8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s="13" t="b">
        <v>0</v>
      </c>
      <c r="L473">
        <v>170</v>
      </c>
      <c r="M473" t="b">
        <v>0</v>
      </c>
      <c r="N473" t="s">
        <v>8270</v>
      </c>
      <c r="O473" s="15">
        <f t="shared" si="49"/>
        <v>11.892727272727273</v>
      </c>
      <c r="P473" s="15">
        <f t="shared" si="50"/>
        <v>38.476470588235294</v>
      </c>
      <c r="Q473" t="s">
        <v>8308</v>
      </c>
      <c r="R473" t="s">
        <v>8309</v>
      </c>
      <c r="S473" s="8">
        <f t="shared" si="51"/>
        <v>41703.513645833329</v>
      </c>
      <c r="T473" s="11">
        <f t="shared" si="52"/>
        <v>41748.471979166665</v>
      </c>
      <c r="U473" t="str">
        <f t="shared" si="53"/>
        <v>FALSE</v>
      </c>
      <c r="V473" s="18">
        <f t="shared" si="54"/>
        <v>2</v>
      </c>
      <c r="W473">
        <f t="shared" si="55"/>
        <v>2</v>
      </c>
    </row>
    <row r="474" spans="1:23" ht="115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s="13" t="b">
        <v>0</v>
      </c>
      <c r="L474">
        <v>5</v>
      </c>
      <c r="M474" t="b">
        <v>0</v>
      </c>
      <c r="N474" t="s">
        <v>8270</v>
      </c>
      <c r="O474" s="15">
        <f t="shared" si="49"/>
        <v>17.625</v>
      </c>
      <c r="P474" s="15">
        <f t="shared" si="50"/>
        <v>28.2</v>
      </c>
      <c r="Q474" t="s">
        <v>8308</v>
      </c>
      <c r="R474" t="s">
        <v>8309</v>
      </c>
      <c r="S474" s="8">
        <f t="shared" si="51"/>
        <v>41844.714328703703</v>
      </c>
      <c r="T474" s="11">
        <f t="shared" si="52"/>
        <v>41874.714328703703</v>
      </c>
      <c r="U474" t="str">
        <f t="shared" si="53"/>
        <v>FALSE</v>
      </c>
      <c r="V474" s="18">
        <f t="shared" si="54"/>
        <v>2</v>
      </c>
      <c r="W474">
        <f t="shared" si="55"/>
        <v>2</v>
      </c>
    </row>
    <row r="475" spans="1:23" ht="115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s="13" t="b">
        <v>0</v>
      </c>
      <c r="L475">
        <v>14</v>
      </c>
      <c r="M475" t="b">
        <v>0</v>
      </c>
      <c r="N475" t="s">
        <v>8270</v>
      </c>
      <c r="O475" s="15">
        <f t="shared" si="49"/>
        <v>2.87</v>
      </c>
      <c r="P475" s="15">
        <f t="shared" si="50"/>
        <v>61.5</v>
      </c>
      <c r="Q475" t="s">
        <v>8308</v>
      </c>
      <c r="R475" t="s">
        <v>8309</v>
      </c>
      <c r="S475" s="8">
        <f t="shared" si="51"/>
        <v>41869.489803240736</v>
      </c>
      <c r="T475" s="11">
        <f t="shared" si="52"/>
        <v>41899.489803240736</v>
      </c>
      <c r="U475" t="str">
        <f t="shared" si="53"/>
        <v>FALSE</v>
      </c>
      <c r="V475" s="18">
        <f t="shared" si="54"/>
        <v>2</v>
      </c>
      <c r="W475">
        <f t="shared" si="55"/>
        <v>2</v>
      </c>
    </row>
    <row r="476" spans="1:23" ht="100.8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s="13" t="b">
        <v>0</v>
      </c>
      <c r="L476">
        <v>1</v>
      </c>
      <c r="M476" t="b">
        <v>0</v>
      </c>
      <c r="N476" t="s">
        <v>8270</v>
      </c>
      <c r="O476" s="15">
        <f t="shared" si="49"/>
        <v>3.0303030303030304E-2</v>
      </c>
      <c r="P476" s="15">
        <f t="shared" si="50"/>
        <v>1</v>
      </c>
      <c r="Q476" t="s">
        <v>8308</v>
      </c>
      <c r="R476" t="s">
        <v>8309</v>
      </c>
      <c r="S476" s="8">
        <f t="shared" si="51"/>
        <v>42753.120706018519</v>
      </c>
      <c r="T476" s="11">
        <f t="shared" si="52"/>
        <v>42783.120706018519</v>
      </c>
      <c r="U476" t="str">
        <f t="shared" si="53"/>
        <v>FALSE</v>
      </c>
      <c r="V476" s="18">
        <f t="shared" si="54"/>
        <v>2</v>
      </c>
      <c r="W476">
        <f t="shared" si="55"/>
        <v>2</v>
      </c>
    </row>
    <row r="477" spans="1:23" ht="100.8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s="13" t="b">
        <v>0</v>
      </c>
      <c r="L477">
        <v>0</v>
      </c>
      <c r="M477" t="b">
        <v>0</v>
      </c>
      <c r="N477" t="s">
        <v>8270</v>
      </c>
      <c r="O477" s="15">
        <f t="shared" si="49"/>
        <v>0</v>
      </c>
      <c r="P477" s="15">
        <f t="shared" si="50"/>
        <v>0</v>
      </c>
      <c r="Q477" t="s">
        <v>8308</v>
      </c>
      <c r="R477" t="s">
        <v>8309</v>
      </c>
      <c r="S477" s="8">
        <f t="shared" si="51"/>
        <v>42099.877812500003</v>
      </c>
      <c r="T477" s="11">
        <f t="shared" si="52"/>
        <v>42129.877812500003</v>
      </c>
      <c r="U477" t="str">
        <f t="shared" si="53"/>
        <v>FALSE</v>
      </c>
      <c r="V477" s="18">
        <f t="shared" si="54"/>
        <v>2</v>
      </c>
      <c r="W477">
        <f t="shared" si="55"/>
        <v>2</v>
      </c>
    </row>
    <row r="478" spans="1:23" ht="43.2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s="13" t="b">
        <v>0</v>
      </c>
      <c r="L478">
        <v>124</v>
      </c>
      <c r="M478" t="b">
        <v>0</v>
      </c>
      <c r="N478" t="s">
        <v>8270</v>
      </c>
      <c r="O478" s="15">
        <f t="shared" si="49"/>
        <v>2.230268181818182</v>
      </c>
      <c r="P478" s="15">
        <f t="shared" si="50"/>
        <v>39.569274193548388</v>
      </c>
      <c r="Q478" t="s">
        <v>8308</v>
      </c>
      <c r="R478" t="s">
        <v>8309</v>
      </c>
      <c r="S478" s="8">
        <f t="shared" si="51"/>
        <v>41757.76667824074</v>
      </c>
      <c r="T478" s="11">
        <f t="shared" si="52"/>
        <v>41792.957638888889</v>
      </c>
      <c r="U478" t="str">
        <f t="shared" si="53"/>
        <v>FALSE</v>
      </c>
      <c r="V478" s="18">
        <f t="shared" si="54"/>
        <v>2</v>
      </c>
      <c r="W478">
        <f t="shared" si="55"/>
        <v>2</v>
      </c>
    </row>
    <row r="479" spans="1:23" ht="100.8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s="13" t="b">
        <v>0</v>
      </c>
      <c r="L479">
        <v>0</v>
      </c>
      <c r="M479" t="b">
        <v>0</v>
      </c>
      <c r="N479" t="s">
        <v>8270</v>
      </c>
      <c r="O479" s="15">
        <f t="shared" si="49"/>
        <v>0</v>
      </c>
      <c r="P479" s="15">
        <f t="shared" si="50"/>
        <v>0</v>
      </c>
      <c r="Q479" t="s">
        <v>8308</v>
      </c>
      <c r="R479" t="s">
        <v>8309</v>
      </c>
      <c r="S479" s="8">
        <f t="shared" si="51"/>
        <v>40987.626550925925</v>
      </c>
      <c r="T479" s="11">
        <f t="shared" si="52"/>
        <v>41047.626550925925</v>
      </c>
      <c r="U479" t="str">
        <f t="shared" si="53"/>
        <v>FALSE</v>
      </c>
      <c r="V479" s="18">
        <f t="shared" si="54"/>
        <v>2</v>
      </c>
      <c r="W479">
        <f t="shared" si="55"/>
        <v>2</v>
      </c>
    </row>
    <row r="480" spans="1:23" ht="86.4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s="13" t="b">
        <v>0</v>
      </c>
      <c r="L480">
        <v>0</v>
      </c>
      <c r="M480" t="b">
        <v>0</v>
      </c>
      <c r="N480" t="s">
        <v>8270</v>
      </c>
      <c r="O480" s="15">
        <f t="shared" si="49"/>
        <v>0</v>
      </c>
      <c r="P480" s="15">
        <f t="shared" si="50"/>
        <v>0</v>
      </c>
      <c r="Q480" t="s">
        <v>8308</v>
      </c>
      <c r="R480" t="s">
        <v>8309</v>
      </c>
      <c r="S480" s="8">
        <f t="shared" si="51"/>
        <v>42065.702650462961</v>
      </c>
      <c r="T480" s="11">
        <f t="shared" si="52"/>
        <v>42095.660983796297</v>
      </c>
      <c r="U480" t="str">
        <f t="shared" si="53"/>
        <v>FALSE</v>
      </c>
      <c r="V480" s="18">
        <f t="shared" si="54"/>
        <v>2</v>
      </c>
      <c r="W480">
        <f t="shared" si="55"/>
        <v>2</v>
      </c>
    </row>
    <row r="481" spans="1:23" ht="100.8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s="13" t="b">
        <v>0</v>
      </c>
      <c r="L481">
        <v>55</v>
      </c>
      <c r="M481" t="b">
        <v>0</v>
      </c>
      <c r="N481" t="s">
        <v>8270</v>
      </c>
      <c r="O481" s="15">
        <f t="shared" si="49"/>
        <v>32.56</v>
      </c>
      <c r="P481" s="15">
        <f t="shared" si="50"/>
        <v>88.8</v>
      </c>
      <c r="Q481" t="s">
        <v>8308</v>
      </c>
      <c r="R481" t="s">
        <v>8309</v>
      </c>
      <c r="S481" s="8">
        <f t="shared" si="51"/>
        <v>41904.199479166666</v>
      </c>
      <c r="T481" s="11">
        <f t="shared" si="52"/>
        <v>41964.24114583333</v>
      </c>
      <c r="U481" t="str">
        <f t="shared" si="53"/>
        <v>FALSE</v>
      </c>
      <c r="V481" s="18">
        <f t="shared" si="54"/>
        <v>2</v>
      </c>
      <c r="W481">
        <f t="shared" si="55"/>
        <v>2</v>
      </c>
    </row>
    <row r="482" spans="1:23" ht="100.8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s="13" t="b">
        <v>0</v>
      </c>
      <c r="L482">
        <v>140</v>
      </c>
      <c r="M482" t="b">
        <v>0</v>
      </c>
      <c r="N482" t="s">
        <v>8270</v>
      </c>
      <c r="O482" s="15">
        <f t="shared" si="49"/>
        <v>19.41</v>
      </c>
      <c r="P482" s="15">
        <f t="shared" si="50"/>
        <v>55.457142857142856</v>
      </c>
      <c r="Q482" t="s">
        <v>8308</v>
      </c>
      <c r="R482" t="s">
        <v>8309</v>
      </c>
      <c r="S482" s="8">
        <f t="shared" si="51"/>
        <v>41465.291840277772</v>
      </c>
      <c r="T482" s="11">
        <f t="shared" si="52"/>
        <v>41495.29184027778</v>
      </c>
      <c r="U482" t="str">
        <f t="shared" si="53"/>
        <v>FALSE</v>
      </c>
      <c r="V482" s="18">
        <f t="shared" si="54"/>
        <v>2</v>
      </c>
      <c r="W482">
        <f t="shared" si="55"/>
        <v>2</v>
      </c>
    </row>
    <row r="483" spans="1:23" ht="115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s="13" t="b">
        <v>0</v>
      </c>
      <c r="L483">
        <v>21</v>
      </c>
      <c r="M483" t="b">
        <v>0</v>
      </c>
      <c r="N483" t="s">
        <v>8270</v>
      </c>
      <c r="O483" s="15">
        <f t="shared" si="49"/>
        <v>6.1</v>
      </c>
      <c r="P483" s="15">
        <f t="shared" si="50"/>
        <v>87.142857142857139</v>
      </c>
      <c r="Q483" t="s">
        <v>8308</v>
      </c>
      <c r="R483" t="s">
        <v>8309</v>
      </c>
      <c r="S483" s="8">
        <f t="shared" si="51"/>
        <v>41162.46399305555</v>
      </c>
      <c r="T483" s="11">
        <f t="shared" si="52"/>
        <v>41192.46399305555</v>
      </c>
      <c r="U483" t="str">
        <f t="shared" si="53"/>
        <v>FALSE</v>
      </c>
      <c r="V483" s="18">
        <f t="shared" si="54"/>
        <v>2</v>
      </c>
      <c r="W483">
        <f t="shared" si="55"/>
        <v>2</v>
      </c>
    </row>
    <row r="484" spans="1:23" ht="86.4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s="13" t="b">
        <v>0</v>
      </c>
      <c r="L484">
        <v>1</v>
      </c>
      <c r="M484" t="b">
        <v>0</v>
      </c>
      <c r="N484" t="s">
        <v>8270</v>
      </c>
      <c r="O484" s="15">
        <f t="shared" si="49"/>
        <v>0.1</v>
      </c>
      <c r="P484" s="15">
        <f t="shared" si="50"/>
        <v>10</v>
      </c>
      <c r="Q484" t="s">
        <v>8308</v>
      </c>
      <c r="R484" t="s">
        <v>8309</v>
      </c>
      <c r="S484" s="8">
        <f t="shared" si="51"/>
        <v>42447.68854166667</v>
      </c>
      <c r="T484" s="11">
        <f t="shared" si="52"/>
        <v>42474.398611111108</v>
      </c>
      <c r="U484" t="str">
        <f t="shared" si="53"/>
        <v>FALSE</v>
      </c>
      <c r="V484" s="18">
        <f t="shared" si="54"/>
        <v>2</v>
      </c>
      <c r="W484">
        <f t="shared" si="55"/>
        <v>2</v>
      </c>
    </row>
    <row r="485" spans="1:23" ht="115.2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s="13" t="b">
        <v>0</v>
      </c>
      <c r="L485">
        <v>147</v>
      </c>
      <c r="M485" t="b">
        <v>0</v>
      </c>
      <c r="N485" t="s">
        <v>8270</v>
      </c>
      <c r="O485" s="15">
        <f t="shared" si="49"/>
        <v>50.2</v>
      </c>
      <c r="P485" s="15">
        <f t="shared" si="50"/>
        <v>51.224489795918366</v>
      </c>
      <c r="Q485" t="s">
        <v>8308</v>
      </c>
      <c r="R485" t="s">
        <v>8309</v>
      </c>
      <c r="S485" s="8">
        <f t="shared" si="51"/>
        <v>41242.989259259259</v>
      </c>
      <c r="T485" s="11">
        <f t="shared" si="52"/>
        <v>41302.989259259259</v>
      </c>
      <c r="U485" t="str">
        <f t="shared" si="53"/>
        <v>FALSE</v>
      </c>
      <c r="V485" s="18">
        <f t="shared" si="54"/>
        <v>2</v>
      </c>
      <c r="W485">
        <f t="shared" si="55"/>
        <v>2</v>
      </c>
    </row>
    <row r="486" spans="1:23" ht="115.2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s="13" t="b">
        <v>0</v>
      </c>
      <c r="L486">
        <v>11</v>
      </c>
      <c r="M486" t="b">
        <v>0</v>
      </c>
      <c r="N486" t="s">
        <v>8270</v>
      </c>
      <c r="O486" s="15">
        <f t="shared" si="49"/>
        <v>0.18625</v>
      </c>
      <c r="P486" s="15">
        <f t="shared" si="50"/>
        <v>13.545454545454545</v>
      </c>
      <c r="Q486" t="s">
        <v>8308</v>
      </c>
      <c r="R486" t="s">
        <v>8309</v>
      </c>
      <c r="S486" s="8">
        <f t="shared" si="51"/>
        <v>42272.731157407405</v>
      </c>
      <c r="T486" s="11">
        <f t="shared" si="52"/>
        <v>42313.772824074076</v>
      </c>
      <c r="U486" t="str">
        <f t="shared" si="53"/>
        <v>FALSE</v>
      </c>
      <c r="V486" s="18">
        <f t="shared" si="54"/>
        <v>2</v>
      </c>
      <c r="W486">
        <f t="shared" si="55"/>
        <v>2</v>
      </c>
    </row>
    <row r="487" spans="1:23" ht="7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s="13" t="b">
        <v>0</v>
      </c>
      <c r="L487">
        <v>125</v>
      </c>
      <c r="M487" t="b">
        <v>0</v>
      </c>
      <c r="N487" t="s">
        <v>8270</v>
      </c>
      <c r="O487" s="15">
        <f t="shared" si="49"/>
        <v>21.906971229845084</v>
      </c>
      <c r="P487" s="15">
        <f t="shared" si="50"/>
        <v>66.520080000000007</v>
      </c>
      <c r="Q487" t="s">
        <v>8308</v>
      </c>
      <c r="R487" t="s">
        <v>8309</v>
      </c>
      <c r="S487" s="8">
        <f t="shared" si="51"/>
        <v>41381.297442129624</v>
      </c>
      <c r="T487" s="11">
        <f t="shared" si="52"/>
        <v>41411.297442129631</v>
      </c>
      <c r="U487" t="str">
        <f t="shared" si="53"/>
        <v>FALSE</v>
      </c>
      <c r="V487" s="18">
        <f t="shared" si="54"/>
        <v>2</v>
      </c>
      <c r="W487">
        <f t="shared" si="55"/>
        <v>2</v>
      </c>
    </row>
    <row r="488" spans="1:23" ht="100.8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s="13" t="b">
        <v>0</v>
      </c>
      <c r="L488">
        <v>1</v>
      </c>
      <c r="M488" t="b">
        <v>0</v>
      </c>
      <c r="N488" t="s">
        <v>8270</v>
      </c>
      <c r="O488" s="15">
        <f t="shared" si="49"/>
        <v>9.0909090909090905E-3</v>
      </c>
      <c r="P488" s="15">
        <f t="shared" si="50"/>
        <v>50</v>
      </c>
      <c r="Q488" t="s">
        <v>8308</v>
      </c>
      <c r="R488" t="s">
        <v>8309</v>
      </c>
      <c r="S488" s="8">
        <f t="shared" si="51"/>
        <v>41761.734247685185</v>
      </c>
      <c r="T488" s="11">
        <f t="shared" si="52"/>
        <v>41791.734247685185</v>
      </c>
      <c r="U488" t="str">
        <f t="shared" si="53"/>
        <v>FALSE</v>
      </c>
      <c r="V488" s="18">
        <f t="shared" si="54"/>
        <v>2</v>
      </c>
      <c r="W488">
        <f t="shared" si="55"/>
        <v>2</v>
      </c>
    </row>
    <row r="489" spans="1:23" ht="100.8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s="13" t="b">
        <v>0</v>
      </c>
      <c r="L489">
        <v>0</v>
      </c>
      <c r="M489" t="b">
        <v>0</v>
      </c>
      <c r="N489" t="s">
        <v>8270</v>
      </c>
      <c r="O489" s="15">
        <f t="shared" si="49"/>
        <v>0</v>
      </c>
      <c r="P489" s="15">
        <f t="shared" si="50"/>
        <v>0</v>
      </c>
      <c r="Q489" t="s">
        <v>8308</v>
      </c>
      <c r="R489" t="s">
        <v>8309</v>
      </c>
      <c r="S489" s="8">
        <f t="shared" si="51"/>
        <v>42669.386504629627</v>
      </c>
      <c r="T489" s="11">
        <f t="shared" si="52"/>
        <v>42729.428171296291</v>
      </c>
      <c r="U489" t="str">
        <f t="shared" si="53"/>
        <v>FALSE</v>
      </c>
      <c r="V489" s="18">
        <f t="shared" si="54"/>
        <v>2</v>
      </c>
      <c r="W489">
        <f t="shared" si="55"/>
        <v>2</v>
      </c>
    </row>
    <row r="490" spans="1:23" ht="86.4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s="13" t="b">
        <v>0</v>
      </c>
      <c r="L490">
        <v>0</v>
      </c>
      <c r="M490" t="b">
        <v>0</v>
      </c>
      <c r="N490" t="s">
        <v>8270</v>
      </c>
      <c r="O490" s="15">
        <f t="shared" si="49"/>
        <v>0</v>
      </c>
      <c r="P490" s="15">
        <f t="shared" si="50"/>
        <v>0</v>
      </c>
      <c r="Q490" t="s">
        <v>8308</v>
      </c>
      <c r="R490" t="s">
        <v>8309</v>
      </c>
      <c r="S490" s="8">
        <f t="shared" si="51"/>
        <v>42713.84606481481</v>
      </c>
      <c r="T490" s="11">
        <f t="shared" si="52"/>
        <v>42743.84606481481</v>
      </c>
      <c r="U490" t="str">
        <f t="shared" si="53"/>
        <v>FALSE</v>
      </c>
      <c r="V490" s="18">
        <f t="shared" si="54"/>
        <v>2</v>
      </c>
      <c r="W490">
        <f t="shared" si="55"/>
        <v>2</v>
      </c>
    </row>
    <row r="491" spans="1:23" ht="100.8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s="13" t="b">
        <v>0</v>
      </c>
      <c r="L491">
        <v>3</v>
      </c>
      <c r="M491" t="b">
        <v>0</v>
      </c>
      <c r="N491" t="s">
        <v>8270</v>
      </c>
      <c r="O491" s="15">
        <f t="shared" si="49"/>
        <v>0.28667813379201834</v>
      </c>
      <c r="P491" s="15">
        <f t="shared" si="50"/>
        <v>71.666666666666671</v>
      </c>
      <c r="Q491" t="s">
        <v>8308</v>
      </c>
      <c r="R491" t="s">
        <v>8309</v>
      </c>
      <c r="S491" s="8">
        <f t="shared" si="51"/>
        <v>40882.273333333331</v>
      </c>
      <c r="T491" s="11">
        <f t="shared" si="52"/>
        <v>40913.272916666661</v>
      </c>
      <c r="U491" t="str">
        <f t="shared" si="53"/>
        <v>FALSE</v>
      </c>
      <c r="V491" s="18">
        <f t="shared" si="54"/>
        <v>2</v>
      </c>
      <c r="W491">
        <f t="shared" si="55"/>
        <v>2</v>
      </c>
    </row>
    <row r="492" spans="1:23" ht="28.8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s="13" t="b">
        <v>0</v>
      </c>
      <c r="L492">
        <v>0</v>
      </c>
      <c r="M492" t="b">
        <v>0</v>
      </c>
      <c r="N492" t="s">
        <v>8270</v>
      </c>
      <c r="O492" s="15">
        <f t="shared" si="49"/>
        <v>0</v>
      </c>
      <c r="P492" s="15">
        <f t="shared" si="50"/>
        <v>0</v>
      </c>
      <c r="Q492" t="s">
        <v>8308</v>
      </c>
      <c r="R492" t="s">
        <v>8309</v>
      </c>
      <c r="S492" s="8">
        <f t="shared" si="51"/>
        <v>41113.760243055556</v>
      </c>
      <c r="T492" s="11">
        <f t="shared" si="52"/>
        <v>41143.760243055549</v>
      </c>
      <c r="U492" t="str">
        <f t="shared" si="53"/>
        <v>FALSE</v>
      </c>
      <c r="V492" s="18">
        <f t="shared" si="54"/>
        <v>2</v>
      </c>
      <c r="W492">
        <f t="shared" si="55"/>
        <v>2</v>
      </c>
    </row>
    <row r="493" spans="1:23" ht="86.4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s="13" t="b">
        <v>0</v>
      </c>
      <c r="L493">
        <v>0</v>
      </c>
      <c r="M493" t="b">
        <v>0</v>
      </c>
      <c r="N493" t="s">
        <v>8270</v>
      </c>
      <c r="O493" s="15">
        <f t="shared" si="49"/>
        <v>0</v>
      </c>
      <c r="P493" s="15">
        <f t="shared" si="50"/>
        <v>0</v>
      </c>
      <c r="Q493" t="s">
        <v>8308</v>
      </c>
      <c r="R493" t="s">
        <v>8309</v>
      </c>
      <c r="S493" s="8">
        <f t="shared" si="51"/>
        <v>42366.774293981485</v>
      </c>
      <c r="T493" s="11">
        <f t="shared" si="52"/>
        <v>42396.774293981478</v>
      </c>
      <c r="U493" t="str">
        <f t="shared" si="53"/>
        <v>FALSE</v>
      </c>
      <c r="V493" s="18">
        <f t="shared" si="54"/>
        <v>2</v>
      </c>
      <c r="W493">
        <f t="shared" si="55"/>
        <v>2</v>
      </c>
    </row>
    <row r="494" spans="1:23" ht="100.8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s="13" t="b">
        <v>0</v>
      </c>
      <c r="L494">
        <v>0</v>
      </c>
      <c r="M494" t="b">
        <v>0</v>
      </c>
      <c r="N494" t="s">
        <v>8270</v>
      </c>
      <c r="O494" s="15">
        <f t="shared" si="49"/>
        <v>0</v>
      </c>
      <c r="P494" s="15">
        <f t="shared" si="50"/>
        <v>0</v>
      </c>
      <c r="Q494" t="s">
        <v>8308</v>
      </c>
      <c r="R494" t="s">
        <v>8309</v>
      </c>
      <c r="S494" s="8">
        <f t="shared" si="51"/>
        <v>42595.826736111114</v>
      </c>
      <c r="T494" s="11">
        <f t="shared" si="52"/>
        <v>42655.826736111114</v>
      </c>
      <c r="U494" t="str">
        <f t="shared" si="53"/>
        <v>FALSE</v>
      </c>
      <c r="V494" s="18">
        <f t="shared" si="54"/>
        <v>2</v>
      </c>
      <c r="W494">
        <f t="shared" si="55"/>
        <v>2</v>
      </c>
    </row>
    <row r="495" spans="1:23" ht="86.4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s="13" t="b">
        <v>0</v>
      </c>
      <c r="L495">
        <v>0</v>
      </c>
      <c r="M495" t="b">
        <v>0</v>
      </c>
      <c r="N495" t="s">
        <v>8270</v>
      </c>
      <c r="O495" s="15">
        <f t="shared" si="49"/>
        <v>0</v>
      </c>
      <c r="P495" s="15">
        <f t="shared" si="50"/>
        <v>0</v>
      </c>
      <c r="Q495" t="s">
        <v>8308</v>
      </c>
      <c r="R495" t="s">
        <v>8309</v>
      </c>
      <c r="S495" s="8">
        <f t="shared" si="51"/>
        <v>42114.517800925918</v>
      </c>
      <c r="T495" s="11">
        <f t="shared" si="52"/>
        <v>42144.517800925925</v>
      </c>
      <c r="U495" t="str">
        <f t="shared" si="53"/>
        <v>FALSE</v>
      </c>
      <c r="V495" s="18">
        <f t="shared" si="54"/>
        <v>2</v>
      </c>
      <c r="W495">
        <f t="shared" si="55"/>
        <v>2</v>
      </c>
    </row>
    <row r="496" spans="1:23" ht="100.8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s="13" t="b">
        <v>0</v>
      </c>
      <c r="L496">
        <v>3</v>
      </c>
      <c r="M496" t="b">
        <v>0</v>
      </c>
      <c r="N496" t="s">
        <v>8270</v>
      </c>
      <c r="O496" s="15">
        <f t="shared" si="49"/>
        <v>0.155</v>
      </c>
      <c r="P496" s="15">
        <f t="shared" si="50"/>
        <v>10.333333333333334</v>
      </c>
      <c r="Q496" t="s">
        <v>8308</v>
      </c>
      <c r="R496" t="s">
        <v>8309</v>
      </c>
      <c r="S496" s="8">
        <f t="shared" si="51"/>
        <v>41799.62228009259</v>
      </c>
      <c r="T496" s="11">
        <f t="shared" si="52"/>
        <v>41822.916666666664</v>
      </c>
      <c r="U496" t="str">
        <f t="shared" si="53"/>
        <v>FALSE</v>
      </c>
      <c r="V496" s="18">
        <f t="shared" si="54"/>
        <v>2</v>
      </c>
      <c r="W496">
        <f t="shared" si="55"/>
        <v>2</v>
      </c>
    </row>
    <row r="497" spans="1:23" ht="100.8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s="13" t="b">
        <v>0</v>
      </c>
      <c r="L497">
        <v>0</v>
      </c>
      <c r="M497" t="b">
        <v>0</v>
      </c>
      <c r="N497" t="s">
        <v>8270</v>
      </c>
      <c r="O497" s="15">
        <f t="shared" si="49"/>
        <v>0</v>
      </c>
      <c r="P497" s="15">
        <f t="shared" si="50"/>
        <v>0</v>
      </c>
      <c r="Q497" t="s">
        <v>8308</v>
      </c>
      <c r="R497" t="s">
        <v>8309</v>
      </c>
      <c r="S497" s="8">
        <f t="shared" si="51"/>
        <v>42171.619270833333</v>
      </c>
      <c r="T497" s="11">
        <f t="shared" si="52"/>
        <v>42201.619270833333</v>
      </c>
      <c r="U497" t="str">
        <f t="shared" si="53"/>
        <v>FALSE</v>
      </c>
      <c r="V497" s="18">
        <f t="shared" si="54"/>
        <v>2</v>
      </c>
      <c r="W497">
        <f t="shared" si="55"/>
        <v>2</v>
      </c>
    </row>
    <row r="498" spans="1:23" ht="72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s="13" t="b">
        <v>0</v>
      </c>
      <c r="L498">
        <v>1</v>
      </c>
      <c r="M498" t="b">
        <v>0</v>
      </c>
      <c r="N498" t="s">
        <v>8270</v>
      </c>
      <c r="O498" s="15">
        <f t="shared" si="49"/>
        <v>1.6666666666666668E-3</v>
      </c>
      <c r="P498" s="15">
        <f t="shared" si="50"/>
        <v>1</v>
      </c>
      <c r="Q498" t="s">
        <v>8308</v>
      </c>
      <c r="R498" t="s">
        <v>8309</v>
      </c>
      <c r="S498" s="8">
        <f t="shared" si="51"/>
        <v>41620.723078703704</v>
      </c>
      <c r="T498" s="11">
        <f t="shared" si="52"/>
        <v>41680.723078703704</v>
      </c>
      <c r="U498" t="str">
        <f t="shared" si="53"/>
        <v>FALSE</v>
      </c>
      <c r="V498" s="18">
        <f t="shared" si="54"/>
        <v>2</v>
      </c>
      <c r="W498">
        <f t="shared" si="55"/>
        <v>2</v>
      </c>
    </row>
    <row r="499" spans="1:23" ht="28.8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s="13" t="b">
        <v>0</v>
      </c>
      <c r="L499">
        <v>3</v>
      </c>
      <c r="M499" t="b">
        <v>0</v>
      </c>
      <c r="N499" t="s">
        <v>8270</v>
      </c>
      <c r="O499" s="15">
        <f t="shared" si="49"/>
        <v>0.6696428571428571</v>
      </c>
      <c r="P499" s="15">
        <f t="shared" si="50"/>
        <v>10</v>
      </c>
      <c r="Q499" t="s">
        <v>8308</v>
      </c>
      <c r="R499" t="s">
        <v>8309</v>
      </c>
      <c r="S499" s="8">
        <f t="shared" si="51"/>
        <v>41944.829456018517</v>
      </c>
      <c r="T499" s="11">
        <f t="shared" si="52"/>
        <v>41997.999999999993</v>
      </c>
      <c r="U499" t="str">
        <f t="shared" si="53"/>
        <v>FALSE</v>
      </c>
      <c r="V499" s="18">
        <f t="shared" si="54"/>
        <v>2</v>
      </c>
      <c r="W499">
        <f t="shared" si="55"/>
        <v>2</v>
      </c>
    </row>
    <row r="500" spans="1:23" ht="100.8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s="13" t="b">
        <v>0</v>
      </c>
      <c r="L500">
        <v>22</v>
      </c>
      <c r="M500" t="b">
        <v>0</v>
      </c>
      <c r="N500" t="s">
        <v>8270</v>
      </c>
      <c r="O500" s="15">
        <f t="shared" si="49"/>
        <v>4.5985132395404564</v>
      </c>
      <c r="P500" s="15">
        <f t="shared" si="50"/>
        <v>136.09090909090909</v>
      </c>
      <c r="Q500" t="s">
        <v>8308</v>
      </c>
      <c r="R500" t="s">
        <v>8309</v>
      </c>
      <c r="S500" s="8">
        <f t="shared" si="51"/>
        <v>40858.553807870368</v>
      </c>
      <c r="T500" s="11">
        <f t="shared" si="52"/>
        <v>40900.553807870368</v>
      </c>
      <c r="U500" t="str">
        <f t="shared" si="53"/>
        <v>FALSE</v>
      </c>
      <c r="V500" s="18">
        <f t="shared" si="54"/>
        <v>2</v>
      </c>
      <c r="W500">
        <f t="shared" si="55"/>
        <v>2</v>
      </c>
    </row>
    <row r="501" spans="1:23" ht="115.2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s="13" t="b">
        <v>0</v>
      </c>
      <c r="L501">
        <v>26</v>
      </c>
      <c r="M501" t="b">
        <v>0</v>
      </c>
      <c r="N501" t="s">
        <v>8270</v>
      </c>
      <c r="O501" s="15">
        <f t="shared" si="49"/>
        <v>9.5500000000000007</v>
      </c>
      <c r="P501" s="15">
        <f t="shared" si="50"/>
        <v>73.461538461538467</v>
      </c>
      <c r="Q501" t="s">
        <v>8308</v>
      </c>
      <c r="R501" t="s">
        <v>8309</v>
      </c>
      <c r="S501" s="8">
        <f t="shared" si="51"/>
        <v>40043.687129629623</v>
      </c>
      <c r="T501" s="11">
        <f t="shared" si="52"/>
        <v>40098.665972222218</v>
      </c>
      <c r="U501" t="str">
        <f t="shared" si="53"/>
        <v>FALSE</v>
      </c>
      <c r="V501" s="18">
        <f t="shared" si="54"/>
        <v>2</v>
      </c>
      <c r="W501">
        <f t="shared" si="55"/>
        <v>2</v>
      </c>
    </row>
    <row r="502" spans="1:23" ht="129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s="13" t="b">
        <v>0</v>
      </c>
      <c r="L502">
        <v>4</v>
      </c>
      <c r="M502" t="b">
        <v>0</v>
      </c>
      <c r="N502" t="s">
        <v>8270</v>
      </c>
      <c r="O502" s="15">
        <f t="shared" si="49"/>
        <v>3.3076923076923079</v>
      </c>
      <c r="P502" s="15">
        <f t="shared" si="50"/>
        <v>53.75</v>
      </c>
      <c r="Q502" t="s">
        <v>8308</v>
      </c>
      <c r="R502" t="s">
        <v>8309</v>
      </c>
      <c r="S502" s="8">
        <f t="shared" si="51"/>
        <v>40247.677673611113</v>
      </c>
      <c r="T502" s="11">
        <f t="shared" si="52"/>
        <v>40306.719444444439</v>
      </c>
      <c r="U502" t="str">
        <f t="shared" si="53"/>
        <v>FALSE</v>
      </c>
      <c r="V502" s="18">
        <f t="shared" si="54"/>
        <v>2</v>
      </c>
      <c r="W502">
        <f t="shared" si="55"/>
        <v>2</v>
      </c>
    </row>
    <row r="503" spans="1:23" ht="100.8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s="13" t="b">
        <v>0</v>
      </c>
      <c r="L503">
        <v>0</v>
      </c>
      <c r="M503" t="b">
        <v>0</v>
      </c>
      <c r="N503" t="s">
        <v>8270</v>
      </c>
      <c r="O503" s="15">
        <f t="shared" si="49"/>
        <v>0</v>
      </c>
      <c r="P503" s="15">
        <f t="shared" si="50"/>
        <v>0</v>
      </c>
      <c r="Q503" t="s">
        <v>8308</v>
      </c>
      <c r="R503" t="s">
        <v>8309</v>
      </c>
      <c r="S503" s="8">
        <f t="shared" si="51"/>
        <v>40703.026053240741</v>
      </c>
      <c r="T503" s="11">
        <f t="shared" si="52"/>
        <v>40733.026053240741</v>
      </c>
      <c r="U503" t="str">
        <f t="shared" si="53"/>
        <v>FALSE</v>
      </c>
      <c r="V503" s="18">
        <f t="shared" si="54"/>
        <v>2</v>
      </c>
      <c r="W503">
        <f t="shared" si="55"/>
        <v>2</v>
      </c>
    </row>
    <row r="504" spans="1:23" ht="115.2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s="13" t="b">
        <v>0</v>
      </c>
      <c r="L504">
        <v>4</v>
      </c>
      <c r="M504" t="b">
        <v>0</v>
      </c>
      <c r="N504" t="s">
        <v>8270</v>
      </c>
      <c r="O504" s="15">
        <f t="shared" si="49"/>
        <v>1.1499999999999999</v>
      </c>
      <c r="P504" s="15">
        <f t="shared" si="50"/>
        <v>57.5</v>
      </c>
      <c r="Q504" t="s">
        <v>8308</v>
      </c>
      <c r="R504" t="s">
        <v>8309</v>
      </c>
      <c r="S504" s="8">
        <f t="shared" si="51"/>
        <v>40956.345196759255</v>
      </c>
      <c r="T504" s="11">
        <f t="shared" si="52"/>
        <v>40986.303530092591</v>
      </c>
      <c r="U504" t="str">
        <f t="shared" si="53"/>
        <v>FALSE</v>
      </c>
      <c r="V504" s="18">
        <f t="shared" si="54"/>
        <v>2</v>
      </c>
      <c r="W504">
        <f t="shared" si="55"/>
        <v>2</v>
      </c>
    </row>
    <row r="505" spans="1:23" ht="100.8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s="13" t="b">
        <v>0</v>
      </c>
      <c r="L505">
        <v>9</v>
      </c>
      <c r="M505" t="b">
        <v>0</v>
      </c>
      <c r="N505" t="s">
        <v>8270</v>
      </c>
      <c r="O505" s="15">
        <f t="shared" si="49"/>
        <v>1.7538461538461538</v>
      </c>
      <c r="P505" s="15">
        <f t="shared" si="50"/>
        <v>12.666666666666666</v>
      </c>
      <c r="Q505" t="s">
        <v>8308</v>
      </c>
      <c r="R505" t="s">
        <v>8309</v>
      </c>
      <c r="S505" s="8">
        <f t="shared" si="51"/>
        <v>41991.318321759252</v>
      </c>
      <c r="T505" s="11">
        <f t="shared" si="52"/>
        <v>42021.318321759252</v>
      </c>
      <c r="U505" t="str">
        <f t="shared" si="53"/>
        <v>FALSE</v>
      </c>
      <c r="V505" s="18">
        <f t="shared" si="54"/>
        <v>2</v>
      </c>
      <c r="W505">
        <f t="shared" si="55"/>
        <v>2</v>
      </c>
    </row>
    <row r="506" spans="1:23" ht="115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s="13" t="b">
        <v>0</v>
      </c>
      <c r="L506">
        <v>5</v>
      </c>
      <c r="M506" t="b">
        <v>0</v>
      </c>
      <c r="N506" t="s">
        <v>8270</v>
      </c>
      <c r="O506" s="15">
        <f t="shared" si="49"/>
        <v>1.3673469387755102</v>
      </c>
      <c r="P506" s="15">
        <f t="shared" si="50"/>
        <v>67</v>
      </c>
      <c r="Q506" t="s">
        <v>8308</v>
      </c>
      <c r="R506" t="s">
        <v>8309</v>
      </c>
      <c r="S506" s="8">
        <f t="shared" si="51"/>
        <v>40949.775312499994</v>
      </c>
      <c r="T506" s="11">
        <f t="shared" si="52"/>
        <v>41009.73364583333</v>
      </c>
      <c r="U506" t="str">
        <f t="shared" si="53"/>
        <v>FALSE</v>
      </c>
      <c r="V506" s="18">
        <f t="shared" si="54"/>
        <v>2</v>
      </c>
      <c r="W506">
        <f t="shared" si="55"/>
        <v>2</v>
      </c>
    </row>
    <row r="507" spans="1:23" ht="86.4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s="13" t="b">
        <v>0</v>
      </c>
      <c r="L507">
        <v>14</v>
      </c>
      <c r="M507" t="b">
        <v>0</v>
      </c>
      <c r="N507" t="s">
        <v>8270</v>
      </c>
      <c r="O507" s="15">
        <f t="shared" si="49"/>
        <v>0.43333333333333329</v>
      </c>
      <c r="P507" s="15">
        <f t="shared" si="50"/>
        <v>3.7142857142857144</v>
      </c>
      <c r="Q507" t="s">
        <v>8308</v>
      </c>
      <c r="R507" t="s">
        <v>8309</v>
      </c>
      <c r="S507" s="8">
        <f t="shared" si="51"/>
        <v>42317.889884259253</v>
      </c>
      <c r="T507" s="11">
        <f t="shared" si="52"/>
        <v>42362.889884259253</v>
      </c>
      <c r="U507" t="str">
        <f t="shared" si="53"/>
        <v>FALSE</v>
      </c>
      <c r="V507" s="18">
        <f t="shared" si="54"/>
        <v>2</v>
      </c>
      <c r="W507">
        <f t="shared" si="55"/>
        <v>2</v>
      </c>
    </row>
    <row r="508" spans="1:23" ht="86.4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s="13" t="b">
        <v>0</v>
      </c>
      <c r="L508">
        <v>1</v>
      </c>
      <c r="M508" t="b">
        <v>0</v>
      </c>
      <c r="N508" t="s">
        <v>8270</v>
      </c>
      <c r="O508" s="15">
        <f t="shared" si="49"/>
        <v>0.125</v>
      </c>
      <c r="P508" s="15">
        <f t="shared" si="50"/>
        <v>250</v>
      </c>
      <c r="Q508" t="s">
        <v>8308</v>
      </c>
      <c r="R508" t="s">
        <v>8309</v>
      </c>
      <c r="S508" s="8">
        <f t="shared" si="51"/>
        <v>41466.343981481477</v>
      </c>
      <c r="T508" s="11">
        <f t="shared" si="52"/>
        <v>41496.343981481477</v>
      </c>
      <c r="U508" t="str">
        <f t="shared" si="53"/>
        <v>FALSE</v>
      </c>
      <c r="V508" s="18">
        <f t="shared" si="54"/>
        <v>2</v>
      </c>
      <c r="W508">
        <f t="shared" si="55"/>
        <v>2</v>
      </c>
    </row>
    <row r="509" spans="1:23" ht="100.8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s="13" t="b">
        <v>0</v>
      </c>
      <c r="L509">
        <v>10</v>
      </c>
      <c r="M509" t="b">
        <v>0</v>
      </c>
      <c r="N509" t="s">
        <v>8270</v>
      </c>
      <c r="O509" s="15">
        <f t="shared" si="49"/>
        <v>3.2</v>
      </c>
      <c r="P509" s="15">
        <f t="shared" si="50"/>
        <v>64</v>
      </c>
      <c r="Q509" t="s">
        <v>8308</v>
      </c>
      <c r="R509" t="s">
        <v>8309</v>
      </c>
      <c r="S509" s="8">
        <f t="shared" si="51"/>
        <v>41156.750659722216</v>
      </c>
      <c r="T509" s="11">
        <f t="shared" si="52"/>
        <v>41201.750659722216</v>
      </c>
      <c r="U509" t="str">
        <f t="shared" si="53"/>
        <v>FALSE</v>
      </c>
      <c r="V509" s="18">
        <f t="shared" si="54"/>
        <v>2</v>
      </c>
      <c r="W509">
        <f t="shared" si="55"/>
        <v>2</v>
      </c>
    </row>
    <row r="510" spans="1:23" ht="115.2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s="13" t="b">
        <v>0</v>
      </c>
      <c r="L510">
        <v>3</v>
      </c>
      <c r="M510" t="b">
        <v>0</v>
      </c>
      <c r="N510" t="s">
        <v>8270</v>
      </c>
      <c r="O510" s="15">
        <f t="shared" si="49"/>
        <v>0.8</v>
      </c>
      <c r="P510" s="15">
        <f t="shared" si="50"/>
        <v>133.33333333333334</v>
      </c>
      <c r="Q510" t="s">
        <v>8308</v>
      </c>
      <c r="R510" t="s">
        <v>8309</v>
      </c>
      <c r="S510" s="8">
        <f t="shared" si="51"/>
        <v>40994.815983796296</v>
      </c>
      <c r="T510" s="11">
        <f t="shared" si="52"/>
        <v>41054.384722222218</v>
      </c>
      <c r="U510" t="str">
        <f t="shared" si="53"/>
        <v>FALSE</v>
      </c>
      <c r="V510" s="18">
        <f t="shared" si="54"/>
        <v>2</v>
      </c>
      <c r="W510">
        <f t="shared" si="55"/>
        <v>2</v>
      </c>
    </row>
    <row r="511" spans="1:23" ht="86.4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s="13" t="b">
        <v>0</v>
      </c>
      <c r="L511">
        <v>1</v>
      </c>
      <c r="M511" t="b">
        <v>0</v>
      </c>
      <c r="N511" t="s">
        <v>8270</v>
      </c>
      <c r="O511" s="15">
        <f t="shared" si="49"/>
        <v>0.2</v>
      </c>
      <c r="P511" s="15">
        <f t="shared" si="50"/>
        <v>10</v>
      </c>
      <c r="Q511" t="s">
        <v>8308</v>
      </c>
      <c r="R511" t="s">
        <v>8309</v>
      </c>
      <c r="S511" s="8">
        <f t="shared" si="51"/>
        <v>42153.423263888886</v>
      </c>
      <c r="T511" s="11">
        <f t="shared" si="52"/>
        <v>42183.423263888886</v>
      </c>
      <c r="U511" t="str">
        <f t="shared" si="53"/>
        <v>FALSE</v>
      </c>
      <c r="V511" s="18">
        <f t="shared" si="54"/>
        <v>2</v>
      </c>
      <c r="W511">
        <f t="shared" si="55"/>
        <v>2</v>
      </c>
    </row>
    <row r="512" spans="1:23" ht="100.8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s="13" t="b">
        <v>0</v>
      </c>
      <c r="L512">
        <v>0</v>
      </c>
      <c r="M512" t="b">
        <v>0</v>
      </c>
      <c r="N512" t="s">
        <v>8270</v>
      </c>
      <c r="O512" s="15">
        <f t="shared" si="49"/>
        <v>0</v>
      </c>
      <c r="P512" s="15">
        <f t="shared" si="50"/>
        <v>0</v>
      </c>
      <c r="Q512" t="s">
        <v>8308</v>
      </c>
      <c r="R512" t="s">
        <v>8309</v>
      </c>
      <c r="S512" s="8">
        <f t="shared" si="51"/>
        <v>42399.968043981477</v>
      </c>
      <c r="T512" s="11">
        <f t="shared" si="52"/>
        <v>42429.968043981477</v>
      </c>
      <c r="U512" t="str">
        <f t="shared" si="53"/>
        <v>FALSE</v>
      </c>
      <c r="V512" s="18">
        <f t="shared" si="54"/>
        <v>2</v>
      </c>
      <c r="W512">
        <f t="shared" si="55"/>
        <v>2</v>
      </c>
    </row>
    <row r="513" spans="1:23" ht="100.8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s="13" t="b">
        <v>0</v>
      </c>
      <c r="L513">
        <v>5</v>
      </c>
      <c r="M513" t="b">
        <v>0</v>
      </c>
      <c r="N513" t="s">
        <v>8270</v>
      </c>
      <c r="O513" s="15">
        <f t="shared" si="49"/>
        <v>3</v>
      </c>
      <c r="P513" s="15">
        <f t="shared" si="50"/>
        <v>30</v>
      </c>
      <c r="Q513" t="s">
        <v>8308</v>
      </c>
      <c r="R513" t="s">
        <v>8309</v>
      </c>
      <c r="S513" s="8">
        <f t="shared" si="51"/>
        <v>41340.09469907407</v>
      </c>
      <c r="T513" s="11">
        <f t="shared" si="52"/>
        <v>41370.053032407406</v>
      </c>
      <c r="U513" t="str">
        <f t="shared" si="53"/>
        <v>FALSE</v>
      </c>
      <c r="V513" s="18">
        <f t="shared" si="54"/>
        <v>2</v>
      </c>
      <c r="W513">
        <f t="shared" si="55"/>
        <v>2</v>
      </c>
    </row>
    <row r="514" spans="1:23" ht="115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s="13" t="b">
        <v>0</v>
      </c>
      <c r="L514">
        <v>2</v>
      </c>
      <c r="M514" t="b">
        <v>0</v>
      </c>
      <c r="N514" t="s">
        <v>8270</v>
      </c>
      <c r="O514" s="15">
        <f t="shared" si="49"/>
        <v>0.13749999999999998</v>
      </c>
      <c r="P514" s="15">
        <f t="shared" si="50"/>
        <v>5.5</v>
      </c>
      <c r="Q514" t="s">
        <v>8308</v>
      </c>
      <c r="R514" t="s">
        <v>8309</v>
      </c>
      <c r="S514" s="8">
        <f t="shared" si="51"/>
        <v>42649.533877314818</v>
      </c>
      <c r="T514" s="11">
        <f t="shared" si="52"/>
        <v>42694.575543981475</v>
      </c>
      <c r="U514" t="str">
        <f t="shared" si="53"/>
        <v>FALSE</v>
      </c>
      <c r="V514" s="18">
        <f t="shared" si="54"/>
        <v>2</v>
      </c>
      <c r="W514">
        <f t="shared" si="55"/>
        <v>2</v>
      </c>
    </row>
    <row r="515" spans="1:23" ht="72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s="13" t="b">
        <v>0</v>
      </c>
      <c r="L515">
        <v>68</v>
      </c>
      <c r="M515" t="b">
        <v>0</v>
      </c>
      <c r="N515" t="s">
        <v>8270</v>
      </c>
      <c r="O515" s="15">
        <f t="shared" ref="O515:O578" si="56">(E515/D515)*100</f>
        <v>13.923999999999999</v>
      </c>
      <c r="P515" s="15">
        <f t="shared" ref="P515:P578" si="57">IFERROR(E515/L515,0)</f>
        <v>102.38235294117646</v>
      </c>
      <c r="Q515" t="s">
        <v>8308</v>
      </c>
      <c r="R515" t="s">
        <v>8309</v>
      </c>
      <c r="S515" s="8">
        <f t="shared" ref="S515:S578" si="58">(((J515/60)/60)/24)+DATE(1970,1,1)+(-5/24)</f>
        <v>42552.445659722223</v>
      </c>
      <c r="T515" s="11">
        <f t="shared" ref="T515:T578" si="59">(I515/86400)+25569+(-5/24)</f>
        <v>42597.083333333336</v>
      </c>
      <c r="U515" t="str">
        <f t="shared" ref="U515:U578" si="60">TRIM(K515)</f>
        <v>FALSE</v>
      </c>
      <c r="V515" s="18">
        <f t="shared" ref="V515:V578" si="61">IF(U515="TRUE", 1, 2)</f>
        <v>2</v>
      </c>
      <c r="W515">
        <f t="shared" ref="W515:W578" si="62">IF(F515="successful", 1,  IF(F515= "failed", 2, IF(F515="canceled", 3, 4)))</f>
        <v>2</v>
      </c>
    </row>
    <row r="516" spans="1:23" ht="100.8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s="13" t="b">
        <v>0</v>
      </c>
      <c r="L516">
        <v>3</v>
      </c>
      <c r="M516" t="b">
        <v>0</v>
      </c>
      <c r="N516" t="s">
        <v>8270</v>
      </c>
      <c r="O516" s="15">
        <f t="shared" si="56"/>
        <v>3.3333333333333335</v>
      </c>
      <c r="P516" s="15">
        <f t="shared" si="57"/>
        <v>16.666666666666668</v>
      </c>
      <c r="Q516" t="s">
        <v>8308</v>
      </c>
      <c r="R516" t="s">
        <v>8309</v>
      </c>
      <c r="S516" s="8">
        <f t="shared" si="58"/>
        <v>41830.405636574069</v>
      </c>
      <c r="T516" s="11">
        <f t="shared" si="59"/>
        <v>41860.405636574069</v>
      </c>
      <c r="U516" t="str">
        <f t="shared" si="60"/>
        <v>FALSE</v>
      </c>
      <c r="V516" s="18">
        <f t="shared" si="61"/>
        <v>2</v>
      </c>
      <c r="W516">
        <f t="shared" si="62"/>
        <v>2</v>
      </c>
    </row>
    <row r="517" spans="1:23" ht="86.4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s="13" t="b">
        <v>0</v>
      </c>
      <c r="L517">
        <v>34</v>
      </c>
      <c r="M517" t="b">
        <v>0</v>
      </c>
      <c r="N517" t="s">
        <v>8270</v>
      </c>
      <c r="O517" s="15">
        <f t="shared" si="56"/>
        <v>25.41340206185567</v>
      </c>
      <c r="P517" s="15">
        <f t="shared" si="57"/>
        <v>725.02941176470586</v>
      </c>
      <c r="Q517" t="s">
        <v>8308</v>
      </c>
      <c r="R517" t="s">
        <v>8309</v>
      </c>
      <c r="S517" s="8">
        <f t="shared" si="58"/>
        <v>42327.282418981478</v>
      </c>
      <c r="T517" s="11">
        <f t="shared" si="59"/>
        <v>42367.282418981478</v>
      </c>
      <c r="U517" t="str">
        <f t="shared" si="60"/>
        <v>FALSE</v>
      </c>
      <c r="V517" s="18">
        <f t="shared" si="61"/>
        <v>2</v>
      </c>
      <c r="W517">
        <f t="shared" si="62"/>
        <v>2</v>
      </c>
    </row>
    <row r="518" spans="1:23" ht="57.6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s="13" t="b">
        <v>0</v>
      </c>
      <c r="L518">
        <v>0</v>
      </c>
      <c r="M518" t="b">
        <v>0</v>
      </c>
      <c r="N518" t="s">
        <v>8270</v>
      </c>
      <c r="O518" s="15">
        <f t="shared" si="56"/>
        <v>0</v>
      </c>
      <c r="P518" s="15">
        <f t="shared" si="57"/>
        <v>0</v>
      </c>
      <c r="Q518" t="s">
        <v>8308</v>
      </c>
      <c r="R518" t="s">
        <v>8309</v>
      </c>
      <c r="S518" s="8">
        <f t="shared" si="58"/>
        <v>42091.570370370369</v>
      </c>
      <c r="T518" s="11">
        <f t="shared" si="59"/>
        <v>42151.570370370369</v>
      </c>
      <c r="U518" t="str">
        <f t="shared" si="60"/>
        <v>FALSE</v>
      </c>
      <c r="V518" s="18">
        <f t="shared" si="61"/>
        <v>2</v>
      </c>
      <c r="W518">
        <f t="shared" si="62"/>
        <v>2</v>
      </c>
    </row>
    <row r="519" spans="1:23" ht="100.8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s="13" t="b">
        <v>0</v>
      </c>
      <c r="L519">
        <v>3</v>
      </c>
      <c r="M519" t="b">
        <v>0</v>
      </c>
      <c r="N519" t="s">
        <v>8270</v>
      </c>
      <c r="O519" s="15">
        <f t="shared" si="56"/>
        <v>1.3666666666666667</v>
      </c>
      <c r="P519" s="15">
        <f t="shared" si="57"/>
        <v>68.333333333333329</v>
      </c>
      <c r="Q519" t="s">
        <v>8308</v>
      </c>
      <c r="R519" t="s">
        <v>8309</v>
      </c>
      <c r="S519" s="8">
        <f t="shared" si="58"/>
        <v>42738.406956018516</v>
      </c>
      <c r="T519" s="11">
        <f t="shared" si="59"/>
        <v>42768.406956018516</v>
      </c>
      <c r="U519" t="str">
        <f t="shared" si="60"/>
        <v>FALSE</v>
      </c>
      <c r="V519" s="18">
        <f t="shared" si="61"/>
        <v>2</v>
      </c>
      <c r="W519">
        <f t="shared" si="62"/>
        <v>2</v>
      </c>
    </row>
    <row r="520" spans="1:23" ht="115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s="13" t="b">
        <v>0</v>
      </c>
      <c r="L520">
        <v>0</v>
      </c>
      <c r="M520" t="b">
        <v>0</v>
      </c>
      <c r="N520" t="s">
        <v>8270</v>
      </c>
      <c r="O520" s="15">
        <f t="shared" si="56"/>
        <v>0</v>
      </c>
      <c r="P520" s="15">
        <f t="shared" si="57"/>
        <v>0</v>
      </c>
      <c r="Q520" t="s">
        <v>8308</v>
      </c>
      <c r="R520" t="s">
        <v>8309</v>
      </c>
      <c r="S520" s="8">
        <f t="shared" si="58"/>
        <v>42223.407685185179</v>
      </c>
      <c r="T520" s="11">
        <f t="shared" si="59"/>
        <v>42253.406944444439</v>
      </c>
      <c r="U520" t="str">
        <f t="shared" si="60"/>
        <v>FALSE</v>
      </c>
      <c r="V520" s="18">
        <f t="shared" si="61"/>
        <v>2</v>
      </c>
      <c r="W520">
        <f t="shared" si="62"/>
        <v>2</v>
      </c>
    </row>
    <row r="521" spans="1:23" ht="100.8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s="13" t="b">
        <v>0</v>
      </c>
      <c r="L521">
        <v>70</v>
      </c>
      <c r="M521" t="b">
        <v>0</v>
      </c>
      <c r="N521" t="s">
        <v>8270</v>
      </c>
      <c r="O521" s="15">
        <f t="shared" si="56"/>
        <v>22.881426547787683</v>
      </c>
      <c r="P521" s="15">
        <f t="shared" si="57"/>
        <v>39.228571428571428</v>
      </c>
      <c r="Q521" t="s">
        <v>8308</v>
      </c>
      <c r="R521" t="s">
        <v>8309</v>
      </c>
      <c r="S521" s="8">
        <f t="shared" si="58"/>
        <v>41218.183113425926</v>
      </c>
      <c r="T521" s="11">
        <f t="shared" si="59"/>
        <v>41248.183113425919</v>
      </c>
      <c r="U521" t="str">
        <f t="shared" si="60"/>
        <v>FALSE</v>
      </c>
      <c r="V521" s="18">
        <f t="shared" si="61"/>
        <v>2</v>
      </c>
      <c r="W521">
        <f t="shared" si="62"/>
        <v>2</v>
      </c>
    </row>
    <row r="522" spans="1:23" ht="100.8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s="13" t="b">
        <v>0</v>
      </c>
      <c r="L522">
        <v>34</v>
      </c>
      <c r="M522" t="b">
        <v>1</v>
      </c>
      <c r="N522" t="s">
        <v>8271</v>
      </c>
      <c r="O522" s="15">
        <f t="shared" si="56"/>
        <v>102.1</v>
      </c>
      <c r="P522" s="15">
        <f t="shared" si="57"/>
        <v>150.14705882352942</v>
      </c>
      <c r="Q522" t="s">
        <v>8328</v>
      </c>
      <c r="R522" t="s">
        <v>8329</v>
      </c>
      <c r="S522" s="8">
        <f t="shared" si="58"/>
        <v>42318.493761574071</v>
      </c>
      <c r="T522" s="11">
        <f t="shared" si="59"/>
        <v>42348.493761574071</v>
      </c>
      <c r="U522" t="str">
        <f t="shared" si="60"/>
        <v>FALSE</v>
      </c>
      <c r="V522" s="18">
        <f t="shared" si="61"/>
        <v>2</v>
      </c>
      <c r="W522">
        <f t="shared" si="62"/>
        <v>1</v>
      </c>
    </row>
    <row r="523" spans="1:23" ht="100.8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s="13" t="b">
        <v>0</v>
      </c>
      <c r="L523">
        <v>56</v>
      </c>
      <c r="M523" t="b">
        <v>1</v>
      </c>
      <c r="N523" t="s">
        <v>8271</v>
      </c>
      <c r="O523" s="15">
        <f t="shared" si="56"/>
        <v>104.64</v>
      </c>
      <c r="P523" s="15">
        <f t="shared" si="57"/>
        <v>93.428571428571431</v>
      </c>
      <c r="Q523" t="s">
        <v>8328</v>
      </c>
      <c r="R523" t="s">
        <v>8329</v>
      </c>
      <c r="S523" s="8">
        <f t="shared" si="58"/>
        <v>42645.884479166663</v>
      </c>
      <c r="T523" s="11">
        <f t="shared" si="59"/>
        <v>42674.999305555553</v>
      </c>
      <c r="U523" t="str">
        <f t="shared" si="60"/>
        <v>FALSE</v>
      </c>
      <c r="V523" s="18">
        <f t="shared" si="61"/>
        <v>2</v>
      </c>
      <c r="W523">
        <f t="shared" si="62"/>
        <v>1</v>
      </c>
    </row>
    <row r="524" spans="1:23" ht="100.8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s="13" t="b">
        <v>0</v>
      </c>
      <c r="L524">
        <v>31</v>
      </c>
      <c r="M524" t="b">
        <v>1</v>
      </c>
      <c r="N524" t="s">
        <v>8271</v>
      </c>
      <c r="O524" s="15">
        <f t="shared" si="56"/>
        <v>114.66666666666667</v>
      </c>
      <c r="P524" s="15">
        <f t="shared" si="57"/>
        <v>110.96774193548387</v>
      </c>
      <c r="Q524" t="s">
        <v>8328</v>
      </c>
      <c r="R524" t="s">
        <v>8329</v>
      </c>
      <c r="S524" s="8">
        <f t="shared" si="58"/>
        <v>42429.832465277774</v>
      </c>
      <c r="T524" s="11">
        <f t="shared" si="59"/>
        <v>42449.790798611109</v>
      </c>
      <c r="U524" t="str">
        <f t="shared" si="60"/>
        <v>FALSE</v>
      </c>
      <c r="V524" s="18">
        <f t="shared" si="61"/>
        <v>2</v>
      </c>
      <c r="W524">
        <f t="shared" si="62"/>
        <v>1</v>
      </c>
    </row>
    <row r="525" spans="1:23" ht="115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s="13" t="b">
        <v>0</v>
      </c>
      <c r="L525">
        <v>84</v>
      </c>
      <c r="M525" t="b">
        <v>1</v>
      </c>
      <c r="N525" t="s">
        <v>8271</v>
      </c>
      <c r="O525" s="15">
        <f t="shared" si="56"/>
        <v>120.6</v>
      </c>
      <c r="P525" s="15">
        <f t="shared" si="57"/>
        <v>71.785714285714292</v>
      </c>
      <c r="Q525" t="s">
        <v>8328</v>
      </c>
      <c r="R525" t="s">
        <v>8329</v>
      </c>
      <c r="S525" s="8">
        <f t="shared" si="58"/>
        <v>42237.924490740734</v>
      </c>
      <c r="T525" s="11">
        <f t="shared" si="59"/>
        <v>42267.924490740734</v>
      </c>
      <c r="U525" t="str">
        <f t="shared" si="60"/>
        <v>FALSE</v>
      </c>
      <c r="V525" s="18">
        <f t="shared" si="61"/>
        <v>2</v>
      </c>
      <c r="W525">
        <f t="shared" si="62"/>
        <v>1</v>
      </c>
    </row>
    <row r="526" spans="1:23" ht="100.8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s="13" t="b">
        <v>0</v>
      </c>
      <c r="L526">
        <v>130</v>
      </c>
      <c r="M526" t="b">
        <v>1</v>
      </c>
      <c r="N526" t="s">
        <v>8271</v>
      </c>
      <c r="O526" s="15">
        <f t="shared" si="56"/>
        <v>108.67285714285715</v>
      </c>
      <c r="P526" s="15">
        <f t="shared" si="57"/>
        <v>29.258076923076924</v>
      </c>
      <c r="Q526" t="s">
        <v>8328</v>
      </c>
      <c r="R526" t="s">
        <v>8329</v>
      </c>
      <c r="S526" s="8">
        <f t="shared" si="58"/>
        <v>42492.508900462963</v>
      </c>
      <c r="T526" s="11">
        <f t="shared" si="59"/>
        <v>42522.508900462963</v>
      </c>
      <c r="U526" t="str">
        <f t="shared" si="60"/>
        <v>FALSE</v>
      </c>
      <c r="V526" s="18">
        <f t="shared" si="61"/>
        <v>2</v>
      </c>
      <c r="W526">
        <f t="shared" si="62"/>
        <v>1</v>
      </c>
    </row>
    <row r="527" spans="1:23" ht="115.2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s="13" t="b">
        <v>0</v>
      </c>
      <c r="L527">
        <v>12</v>
      </c>
      <c r="M527" t="b">
        <v>1</v>
      </c>
      <c r="N527" t="s">
        <v>8271</v>
      </c>
      <c r="O527" s="15">
        <f t="shared" si="56"/>
        <v>100</v>
      </c>
      <c r="P527" s="15">
        <f t="shared" si="57"/>
        <v>1000</v>
      </c>
      <c r="Q527" t="s">
        <v>8328</v>
      </c>
      <c r="R527" t="s">
        <v>8329</v>
      </c>
      <c r="S527" s="8">
        <f t="shared" si="58"/>
        <v>41850.192604166667</v>
      </c>
      <c r="T527" s="11">
        <f t="shared" si="59"/>
        <v>41895.192604166667</v>
      </c>
      <c r="U527" t="str">
        <f t="shared" si="60"/>
        <v>FALSE</v>
      </c>
      <c r="V527" s="18">
        <f t="shared" si="61"/>
        <v>2</v>
      </c>
      <c r="W527">
        <f t="shared" si="62"/>
        <v>1</v>
      </c>
    </row>
    <row r="528" spans="1:23" ht="100.8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s="13" t="b">
        <v>0</v>
      </c>
      <c r="L528">
        <v>23</v>
      </c>
      <c r="M528" t="b">
        <v>1</v>
      </c>
      <c r="N528" t="s">
        <v>8271</v>
      </c>
      <c r="O528" s="15">
        <f t="shared" si="56"/>
        <v>113.99999999999999</v>
      </c>
      <c r="P528" s="15">
        <f t="shared" si="57"/>
        <v>74.347826086956516</v>
      </c>
      <c r="Q528" t="s">
        <v>8328</v>
      </c>
      <c r="R528" t="s">
        <v>8329</v>
      </c>
      <c r="S528" s="8">
        <f t="shared" si="58"/>
        <v>42192.383611111109</v>
      </c>
      <c r="T528" s="11">
        <f t="shared" si="59"/>
        <v>42223.499999999993</v>
      </c>
      <c r="U528" t="str">
        <f t="shared" si="60"/>
        <v>FALSE</v>
      </c>
      <c r="V528" s="18">
        <f t="shared" si="61"/>
        <v>2</v>
      </c>
      <c r="W528">
        <f t="shared" si="62"/>
        <v>1</v>
      </c>
    </row>
    <row r="529" spans="1:23" ht="100.8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s="13" t="b">
        <v>0</v>
      </c>
      <c r="L529">
        <v>158</v>
      </c>
      <c r="M529" t="b">
        <v>1</v>
      </c>
      <c r="N529" t="s">
        <v>8271</v>
      </c>
      <c r="O529" s="15">
        <f t="shared" si="56"/>
        <v>100.85</v>
      </c>
      <c r="P529" s="15">
        <f t="shared" si="57"/>
        <v>63.829113924050631</v>
      </c>
      <c r="Q529" t="s">
        <v>8328</v>
      </c>
      <c r="R529" t="s">
        <v>8329</v>
      </c>
      <c r="S529" s="8">
        <f t="shared" si="58"/>
        <v>42752.997291666667</v>
      </c>
      <c r="T529" s="11">
        <f t="shared" si="59"/>
        <v>42783.461805555555</v>
      </c>
      <c r="U529" t="str">
        <f t="shared" si="60"/>
        <v>FALSE</v>
      </c>
      <c r="V529" s="18">
        <f t="shared" si="61"/>
        <v>2</v>
      </c>
      <c r="W529">
        <f t="shared" si="62"/>
        <v>1</v>
      </c>
    </row>
    <row r="530" spans="1:23" ht="43.2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s="13" t="b">
        <v>0</v>
      </c>
      <c r="L530">
        <v>30</v>
      </c>
      <c r="M530" t="b">
        <v>1</v>
      </c>
      <c r="N530" t="s">
        <v>8271</v>
      </c>
      <c r="O530" s="15">
        <f t="shared" si="56"/>
        <v>115.65217391304347</v>
      </c>
      <c r="P530" s="15">
        <f t="shared" si="57"/>
        <v>44.333333333333336</v>
      </c>
      <c r="Q530" t="s">
        <v>8328</v>
      </c>
      <c r="R530" t="s">
        <v>8329</v>
      </c>
      <c r="S530" s="8">
        <f t="shared" si="58"/>
        <v>42155.71188657407</v>
      </c>
      <c r="T530" s="11">
        <f t="shared" si="59"/>
        <v>42176.680555555555</v>
      </c>
      <c r="U530" t="str">
        <f t="shared" si="60"/>
        <v>FALSE</v>
      </c>
      <c r="V530" s="18">
        <f t="shared" si="61"/>
        <v>2</v>
      </c>
      <c r="W530">
        <f t="shared" si="62"/>
        <v>1</v>
      </c>
    </row>
    <row r="531" spans="1:23" ht="115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s="13" t="b">
        <v>0</v>
      </c>
      <c r="L531">
        <v>18</v>
      </c>
      <c r="M531" t="b">
        <v>1</v>
      </c>
      <c r="N531" t="s">
        <v>8271</v>
      </c>
      <c r="O531" s="15">
        <f t="shared" si="56"/>
        <v>130.41666666666666</v>
      </c>
      <c r="P531" s="15">
        <f t="shared" si="57"/>
        <v>86.944444444444443</v>
      </c>
      <c r="Q531" t="s">
        <v>8328</v>
      </c>
      <c r="R531" t="s">
        <v>8329</v>
      </c>
      <c r="S531" s="8">
        <f t="shared" si="58"/>
        <v>42724.822847222218</v>
      </c>
      <c r="T531" s="11">
        <f t="shared" si="59"/>
        <v>42745.999999999993</v>
      </c>
      <c r="U531" t="str">
        <f t="shared" si="60"/>
        <v>FALSE</v>
      </c>
      <c r="V531" s="18">
        <f t="shared" si="61"/>
        <v>2</v>
      </c>
      <c r="W531">
        <f t="shared" si="62"/>
        <v>1</v>
      </c>
    </row>
    <row r="532" spans="1:23" ht="100.8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s="13" t="b">
        <v>0</v>
      </c>
      <c r="L532">
        <v>29</v>
      </c>
      <c r="M532" t="b">
        <v>1</v>
      </c>
      <c r="N532" t="s">
        <v>8271</v>
      </c>
      <c r="O532" s="15">
        <f t="shared" si="56"/>
        <v>107.78267254038178</v>
      </c>
      <c r="P532" s="15">
        <f t="shared" si="57"/>
        <v>126.55172413793103</v>
      </c>
      <c r="Q532" t="s">
        <v>8328</v>
      </c>
      <c r="R532" t="s">
        <v>8329</v>
      </c>
      <c r="S532" s="8">
        <f t="shared" si="58"/>
        <v>42157.382731481477</v>
      </c>
      <c r="T532" s="11">
        <f t="shared" si="59"/>
        <v>42178.874999999993</v>
      </c>
      <c r="U532" t="str">
        <f t="shared" si="60"/>
        <v>FALSE</v>
      </c>
      <c r="V532" s="18">
        <f t="shared" si="61"/>
        <v>2</v>
      </c>
      <c r="W532">
        <f t="shared" si="62"/>
        <v>1</v>
      </c>
    </row>
    <row r="533" spans="1:23" ht="115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s="13" t="b">
        <v>0</v>
      </c>
      <c r="L533">
        <v>31</v>
      </c>
      <c r="M533" t="b">
        <v>1</v>
      </c>
      <c r="N533" t="s">
        <v>8271</v>
      </c>
      <c r="O533" s="15">
        <f t="shared" si="56"/>
        <v>100</v>
      </c>
      <c r="P533" s="15">
        <f t="shared" si="57"/>
        <v>129.03225806451613</v>
      </c>
      <c r="Q533" t="s">
        <v>8328</v>
      </c>
      <c r="R533" t="s">
        <v>8329</v>
      </c>
      <c r="S533" s="8">
        <f t="shared" si="58"/>
        <v>42675.856817129628</v>
      </c>
      <c r="T533" s="11">
        <f t="shared" si="59"/>
        <v>42721.082638888889</v>
      </c>
      <c r="U533" t="str">
        <f t="shared" si="60"/>
        <v>FALSE</v>
      </c>
      <c r="V533" s="18">
        <f t="shared" si="61"/>
        <v>2</v>
      </c>
      <c r="W533">
        <f t="shared" si="62"/>
        <v>1</v>
      </c>
    </row>
    <row r="534" spans="1:23" ht="100.8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s="13" t="b">
        <v>0</v>
      </c>
      <c r="L534">
        <v>173</v>
      </c>
      <c r="M534" t="b">
        <v>1</v>
      </c>
      <c r="N534" t="s">
        <v>8271</v>
      </c>
      <c r="O534" s="15">
        <f t="shared" si="56"/>
        <v>123.25</v>
      </c>
      <c r="P534" s="15">
        <f t="shared" si="57"/>
        <v>71.242774566473983</v>
      </c>
      <c r="Q534" t="s">
        <v>8328</v>
      </c>
      <c r="R534" t="s">
        <v>8329</v>
      </c>
      <c r="S534" s="8">
        <f t="shared" si="58"/>
        <v>42472.798703703702</v>
      </c>
      <c r="T534" s="11">
        <f t="shared" si="59"/>
        <v>42502.798703703702</v>
      </c>
      <c r="U534" t="str">
        <f t="shared" si="60"/>
        <v>FALSE</v>
      </c>
      <c r="V534" s="18">
        <f t="shared" si="61"/>
        <v>2</v>
      </c>
      <c r="W534">
        <f t="shared" si="62"/>
        <v>1</v>
      </c>
    </row>
    <row r="535" spans="1:23" ht="100.8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s="13" t="b">
        <v>0</v>
      </c>
      <c r="L535">
        <v>17</v>
      </c>
      <c r="M535" t="b">
        <v>1</v>
      </c>
      <c r="N535" t="s">
        <v>8271</v>
      </c>
      <c r="O535" s="15">
        <f t="shared" si="56"/>
        <v>100.2</v>
      </c>
      <c r="P535" s="15">
        <f t="shared" si="57"/>
        <v>117.88235294117646</v>
      </c>
      <c r="Q535" t="s">
        <v>8328</v>
      </c>
      <c r="R535" t="s">
        <v>8329</v>
      </c>
      <c r="S535" s="8">
        <f t="shared" si="58"/>
        <v>42482.226446759254</v>
      </c>
      <c r="T535" s="11">
        <f t="shared" si="59"/>
        <v>42506.226446759254</v>
      </c>
      <c r="U535" t="str">
        <f t="shared" si="60"/>
        <v>FALSE</v>
      </c>
      <c r="V535" s="18">
        <f t="shared" si="61"/>
        <v>2</v>
      </c>
      <c r="W535">
        <f t="shared" si="62"/>
        <v>1</v>
      </c>
    </row>
    <row r="536" spans="1:23" ht="100.8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s="13" t="b">
        <v>0</v>
      </c>
      <c r="L536">
        <v>48</v>
      </c>
      <c r="M536" t="b">
        <v>1</v>
      </c>
      <c r="N536" t="s">
        <v>8271</v>
      </c>
      <c r="O536" s="15">
        <f t="shared" si="56"/>
        <v>104.66666666666666</v>
      </c>
      <c r="P536" s="15">
        <f t="shared" si="57"/>
        <v>327.08333333333331</v>
      </c>
      <c r="Q536" t="s">
        <v>8328</v>
      </c>
      <c r="R536" t="s">
        <v>8329</v>
      </c>
      <c r="S536" s="8">
        <f t="shared" si="58"/>
        <v>42270.602662037032</v>
      </c>
      <c r="T536" s="11">
        <f t="shared" si="59"/>
        <v>42309.749999999993</v>
      </c>
      <c r="U536" t="str">
        <f t="shared" si="60"/>
        <v>FALSE</v>
      </c>
      <c r="V536" s="18">
        <f t="shared" si="61"/>
        <v>2</v>
      </c>
      <c r="W536">
        <f t="shared" si="62"/>
        <v>1</v>
      </c>
    </row>
    <row r="537" spans="1:23" ht="7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s="13" t="b">
        <v>0</v>
      </c>
      <c r="L537">
        <v>59</v>
      </c>
      <c r="M537" t="b">
        <v>1</v>
      </c>
      <c r="N537" t="s">
        <v>8271</v>
      </c>
      <c r="O537" s="15">
        <f t="shared" si="56"/>
        <v>102.49999999999999</v>
      </c>
      <c r="P537" s="15">
        <f t="shared" si="57"/>
        <v>34.745762711864408</v>
      </c>
      <c r="Q537" t="s">
        <v>8328</v>
      </c>
      <c r="R537" t="s">
        <v>8329</v>
      </c>
      <c r="S537" s="8">
        <f t="shared" si="58"/>
        <v>42711.336863425917</v>
      </c>
      <c r="T537" s="11">
        <f t="shared" si="59"/>
        <v>42741.336863425924</v>
      </c>
      <c r="U537" t="str">
        <f t="shared" si="60"/>
        <v>FALSE</v>
      </c>
      <c r="V537" s="18">
        <f t="shared" si="61"/>
        <v>2</v>
      </c>
      <c r="W537">
        <f t="shared" si="62"/>
        <v>1</v>
      </c>
    </row>
    <row r="538" spans="1:23" ht="129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s="13" t="b">
        <v>0</v>
      </c>
      <c r="L538">
        <v>39</v>
      </c>
      <c r="M538" t="b">
        <v>1</v>
      </c>
      <c r="N538" t="s">
        <v>8271</v>
      </c>
      <c r="O538" s="15">
        <f t="shared" si="56"/>
        <v>118.25757575757576</v>
      </c>
      <c r="P538" s="15">
        <f t="shared" si="57"/>
        <v>100.06410256410257</v>
      </c>
      <c r="Q538" t="s">
        <v>8328</v>
      </c>
      <c r="R538" t="s">
        <v>8329</v>
      </c>
      <c r="S538" s="8">
        <f t="shared" si="58"/>
        <v>42179.136655092596</v>
      </c>
      <c r="T538" s="11">
        <f t="shared" si="59"/>
        <v>42219.541666666664</v>
      </c>
      <c r="U538" t="str">
        <f t="shared" si="60"/>
        <v>FALSE</v>
      </c>
      <c r="V538" s="18">
        <f t="shared" si="61"/>
        <v>2</v>
      </c>
      <c r="W538">
        <f t="shared" si="62"/>
        <v>1</v>
      </c>
    </row>
    <row r="539" spans="1:23" ht="129.6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s="13" t="b">
        <v>0</v>
      </c>
      <c r="L539">
        <v>59</v>
      </c>
      <c r="M539" t="b">
        <v>1</v>
      </c>
      <c r="N539" t="s">
        <v>8271</v>
      </c>
      <c r="O539" s="15">
        <f t="shared" si="56"/>
        <v>120.5</v>
      </c>
      <c r="P539" s="15">
        <f t="shared" si="57"/>
        <v>40.847457627118644</v>
      </c>
      <c r="Q539" t="s">
        <v>8328</v>
      </c>
      <c r="R539" t="s">
        <v>8329</v>
      </c>
      <c r="S539" s="8">
        <f t="shared" si="58"/>
        <v>42282.560081018521</v>
      </c>
      <c r="T539" s="11">
        <f t="shared" si="59"/>
        <v>42312.601747685178</v>
      </c>
      <c r="U539" t="str">
        <f t="shared" si="60"/>
        <v>FALSE</v>
      </c>
      <c r="V539" s="18">
        <f t="shared" si="61"/>
        <v>2</v>
      </c>
      <c r="W539">
        <f t="shared" si="62"/>
        <v>1</v>
      </c>
    </row>
    <row r="540" spans="1:23" ht="115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s="13" t="b">
        <v>0</v>
      </c>
      <c r="L540">
        <v>60</v>
      </c>
      <c r="M540" t="b">
        <v>1</v>
      </c>
      <c r="N540" t="s">
        <v>8271</v>
      </c>
      <c r="O540" s="15">
        <f t="shared" si="56"/>
        <v>302.42</v>
      </c>
      <c r="P540" s="15">
        <f t="shared" si="57"/>
        <v>252.01666666666668</v>
      </c>
      <c r="Q540" t="s">
        <v>8328</v>
      </c>
      <c r="R540" t="s">
        <v>8329</v>
      </c>
      <c r="S540" s="8">
        <f t="shared" si="58"/>
        <v>42473.586377314808</v>
      </c>
      <c r="T540" s="11">
        <f t="shared" si="59"/>
        <v>42503.586377314808</v>
      </c>
      <c r="U540" t="str">
        <f t="shared" si="60"/>
        <v>FALSE</v>
      </c>
      <c r="V540" s="18">
        <f t="shared" si="61"/>
        <v>2</v>
      </c>
      <c r="W540">
        <f t="shared" si="62"/>
        <v>1</v>
      </c>
    </row>
    <row r="541" spans="1:23" ht="86.4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s="13" t="b">
        <v>0</v>
      </c>
      <c r="L541">
        <v>20</v>
      </c>
      <c r="M541" t="b">
        <v>1</v>
      </c>
      <c r="N541" t="s">
        <v>8271</v>
      </c>
      <c r="O541" s="15">
        <f t="shared" si="56"/>
        <v>100.64400000000001</v>
      </c>
      <c r="P541" s="15">
        <f t="shared" si="57"/>
        <v>25.161000000000001</v>
      </c>
      <c r="Q541" t="s">
        <v>8328</v>
      </c>
      <c r="R541" t="s">
        <v>8329</v>
      </c>
      <c r="S541" s="8">
        <f t="shared" si="58"/>
        <v>42534.841516203705</v>
      </c>
      <c r="T541" s="11">
        <f t="shared" si="59"/>
        <v>42555.841516203705</v>
      </c>
      <c r="U541" t="str">
        <f t="shared" si="60"/>
        <v>FALSE</v>
      </c>
      <c r="V541" s="18">
        <f t="shared" si="61"/>
        <v>2</v>
      </c>
      <c r="W541">
        <f t="shared" si="62"/>
        <v>1</v>
      </c>
    </row>
    <row r="542" spans="1:23" ht="129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s="13" t="b">
        <v>0</v>
      </c>
      <c r="L542">
        <v>1</v>
      </c>
      <c r="M542" t="b">
        <v>0</v>
      </c>
      <c r="N542" t="s">
        <v>8272</v>
      </c>
      <c r="O542" s="15">
        <f t="shared" si="56"/>
        <v>6.6666666666666671E-3</v>
      </c>
      <c r="P542" s="15">
        <f t="shared" si="57"/>
        <v>1</v>
      </c>
      <c r="Q542" t="s">
        <v>8330</v>
      </c>
      <c r="R542" t="s">
        <v>8331</v>
      </c>
      <c r="S542" s="8">
        <f t="shared" si="58"/>
        <v>42009.608865740738</v>
      </c>
      <c r="T542" s="11">
        <f t="shared" si="59"/>
        <v>42039.608865740738</v>
      </c>
      <c r="U542" t="str">
        <f t="shared" si="60"/>
        <v>FALSE</v>
      </c>
      <c r="V542" s="18">
        <f t="shared" si="61"/>
        <v>2</v>
      </c>
      <c r="W542">
        <f t="shared" si="62"/>
        <v>2</v>
      </c>
    </row>
    <row r="543" spans="1:23" ht="86.4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s="13" t="b">
        <v>0</v>
      </c>
      <c r="L543">
        <v>1</v>
      </c>
      <c r="M543" t="b">
        <v>0</v>
      </c>
      <c r="N543" t="s">
        <v>8272</v>
      </c>
      <c r="O543" s="15">
        <f t="shared" si="56"/>
        <v>0.55555555555555558</v>
      </c>
      <c r="P543" s="15">
        <f t="shared" si="57"/>
        <v>25</v>
      </c>
      <c r="Q543" t="s">
        <v>8330</v>
      </c>
      <c r="R543" t="s">
        <v>8331</v>
      </c>
      <c r="S543" s="8">
        <f t="shared" si="58"/>
        <v>42275.838356481479</v>
      </c>
      <c r="T543" s="11">
        <f t="shared" si="59"/>
        <v>42305.838356481479</v>
      </c>
      <c r="U543" t="str">
        <f t="shared" si="60"/>
        <v>FALSE</v>
      </c>
      <c r="V543" s="18">
        <f t="shared" si="61"/>
        <v>2</v>
      </c>
      <c r="W543">
        <f t="shared" si="62"/>
        <v>2</v>
      </c>
    </row>
    <row r="544" spans="1:23" ht="100.8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s="13" t="b">
        <v>0</v>
      </c>
      <c r="L544">
        <v>1</v>
      </c>
      <c r="M544" t="b">
        <v>0</v>
      </c>
      <c r="N544" t="s">
        <v>8272</v>
      </c>
      <c r="O544" s="15">
        <f t="shared" si="56"/>
        <v>3.9999999999999996E-4</v>
      </c>
      <c r="P544" s="15">
        <f t="shared" si="57"/>
        <v>1</v>
      </c>
      <c r="Q544" t="s">
        <v>8330</v>
      </c>
      <c r="R544" t="s">
        <v>8331</v>
      </c>
      <c r="S544" s="8">
        <f t="shared" si="58"/>
        <v>42433.529120370367</v>
      </c>
      <c r="T544" s="11">
        <f t="shared" si="59"/>
        <v>42493.487453703703</v>
      </c>
      <c r="U544" t="str">
        <f t="shared" si="60"/>
        <v>FALSE</v>
      </c>
      <c r="V544" s="18">
        <f t="shared" si="61"/>
        <v>2</v>
      </c>
      <c r="W544">
        <f t="shared" si="62"/>
        <v>2</v>
      </c>
    </row>
    <row r="545" spans="1:23" ht="100.8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s="13" t="b">
        <v>0</v>
      </c>
      <c r="L545">
        <v>2</v>
      </c>
      <c r="M545" t="b">
        <v>0</v>
      </c>
      <c r="N545" t="s">
        <v>8272</v>
      </c>
      <c r="O545" s="15">
        <f t="shared" si="56"/>
        <v>0.31818181818181818</v>
      </c>
      <c r="P545" s="15">
        <f t="shared" si="57"/>
        <v>35</v>
      </c>
      <c r="Q545" t="s">
        <v>8330</v>
      </c>
      <c r="R545" t="s">
        <v>8331</v>
      </c>
      <c r="S545" s="8">
        <f t="shared" si="58"/>
        <v>41913.88381944444</v>
      </c>
      <c r="T545" s="11">
        <f t="shared" si="59"/>
        <v>41943.88381944444</v>
      </c>
      <c r="U545" t="str">
        <f t="shared" si="60"/>
        <v>FALSE</v>
      </c>
      <c r="V545" s="18">
        <f t="shared" si="61"/>
        <v>2</v>
      </c>
      <c r="W545">
        <f t="shared" si="62"/>
        <v>2</v>
      </c>
    </row>
    <row r="546" spans="1:23" ht="100.8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s="13" t="b">
        <v>0</v>
      </c>
      <c r="L546">
        <v>2</v>
      </c>
      <c r="M546" t="b">
        <v>0</v>
      </c>
      <c r="N546" t="s">
        <v>8272</v>
      </c>
      <c r="O546" s="15">
        <f t="shared" si="56"/>
        <v>1.2</v>
      </c>
      <c r="P546" s="15">
        <f t="shared" si="57"/>
        <v>3</v>
      </c>
      <c r="Q546" t="s">
        <v>8330</v>
      </c>
      <c r="R546" t="s">
        <v>8331</v>
      </c>
      <c r="S546" s="8">
        <f t="shared" si="58"/>
        <v>42525.448611111111</v>
      </c>
      <c r="T546" s="11">
        <f t="shared" si="59"/>
        <v>42555.448611111111</v>
      </c>
      <c r="U546" t="str">
        <f t="shared" si="60"/>
        <v>FALSE</v>
      </c>
      <c r="V546" s="18">
        <f t="shared" si="61"/>
        <v>2</v>
      </c>
      <c r="W546">
        <f t="shared" si="62"/>
        <v>2</v>
      </c>
    </row>
    <row r="547" spans="1:23" ht="115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s="13" t="b">
        <v>0</v>
      </c>
      <c r="L547">
        <v>34</v>
      </c>
      <c r="M547" t="b">
        <v>0</v>
      </c>
      <c r="N547" t="s">
        <v>8272</v>
      </c>
      <c r="O547" s="15">
        <f t="shared" si="56"/>
        <v>27.383999999999997</v>
      </c>
      <c r="P547" s="15">
        <f t="shared" si="57"/>
        <v>402.70588235294116</v>
      </c>
      <c r="Q547" t="s">
        <v>8330</v>
      </c>
      <c r="R547" t="s">
        <v>8331</v>
      </c>
      <c r="S547" s="8">
        <f t="shared" si="58"/>
        <v>42283.38413194444</v>
      </c>
      <c r="T547" s="11">
        <f t="shared" si="59"/>
        <v>42323.425798611112</v>
      </c>
      <c r="U547" t="str">
        <f t="shared" si="60"/>
        <v>FALSE</v>
      </c>
      <c r="V547" s="18">
        <f t="shared" si="61"/>
        <v>2</v>
      </c>
      <c r="W547">
        <f t="shared" si="62"/>
        <v>2</v>
      </c>
    </row>
    <row r="548" spans="1:23" ht="100.8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s="13" t="b">
        <v>0</v>
      </c>
      <c r="L548">
        <v>2</v>
      </c>
      <c r="M548" t="b">
        <v>0</v>
      </c>
      <c r="N548" t="s">
        <v>8272</v>
      </c>
      <c r="O548" s="15">
        <f t="shared" si="56"/>
        <v>8.666666666666667E-2</v>
      </c>
      <c r="P548" s="15">
        <f t="shared" si="57"/>
        <v>26</v>
      </c>
      <c r="Q548" t="s">
        <v>8330</v>
      </c>
      <c r="R548" t="s">
        <v>8331</v>
      </c>
      <c r="S548" s="8">
        <f t="shared" si="58"/>
        <v>42249.459664351853</v>
      </c>
      <c r="T548" s="11">
        <f t="shared" si="59"/>
        <v>42294.459664351853</v>
      </c>
      <c r="U548" t="str">
        <f t="shared" si="60"/>
        <v>FALSE</v>
      </c>
      <c r="V548" s="18">
        <f t="shared" si="61"/>
        <v>2</v>
      </c>
      <c r="W548">
        <f t="shared" si="62"/>
        <v>2</v>
      </c>
    </row>
    <row r="549" spans="1:23" ht="115.2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s="13" t="b">
        <v>0</v>
      </c>
      <c r="L549">
        <v>0</v>
      </c>
      <c r="M549" t="b">
        <v>0</v>
      </c>
      <c r="N549" t="s">
        <v>8272</v>
      </c>
      <c r="O549" s="15">
        <f t="shared" si="56"/>
        <v>0</v>
      </c>
      <c r="P549" s="15">
        <f t="shared" si="57"/>
        <v>0</v>
      </c>
      <c r="Q549" t="s">
        <v>8330</v>
      </c>
      <c r="R549" t="s">
        <v>8331</v>
      </c>
      <c r="S549" s="8">
        <f t="shared" si="58"/>
        <v>42380.488009259258</v>
      </c>
      <c r="T549" s="11">
        <f t="shared" si="59"/>
        <v>42410.488009259258</v>
      </c>
      <c r="U549" t="str">
        <f t="shared" si="60"/>
        <v>FALSE</v>
      </c>
      <c r="V549" s="18">
        <f t="shared" si="61"/>
        <v>2</v>
      </c>
      <c r="W549">
        <f t="shared" si="62"/>
        <v>2</v>
      </c>
    </row>
    <row r="550" spans="1:23" ht="100.8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s="13" t="b">
        <v>0</v>
      </c>
      <c r="L550">
        <v>1</v>
      </c>
      <c r="M550" t="b">
        <v>0</v>
      </c>
      <c r="N550" t="s">
        <v>8272</v>
      </c>
      <c r="O550" s="15">
        <f t="shared" si="56"/>
        <v>0.09</v>
      </c>
      <c r="P550" s="15">
        <f t="shared" si="57"/>
        <v>9</v>
      </c>
      <c r="Q550" t="s">
        <v>8330</v>
      </c>
      <c r="R550" t="s">
        <v>8331</v>
      </c>
      <c r="S550" s="8">
        <f t="shared" si="58"/>
        <v>42276.695</v>
      </c>
      <c r="T550" s="11">
        <f t="shared" si="59"/>
        <v>42306.695</v>
      </c>
      <c r="U550" t="str">
        <f t="shared" si="60"/>
        <v>FALSE</v>
      </c>
      <c r="V550" s="18">
        <f t="shared" si="61"/>
        <v>2</v>
      </c>
      <c r="W550">
        <f t="shared" si="62"/>
        <v>2</v>
      </c>
    </row>
    <row r="551" spans="1:23" ht="115.2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s="13" t="b">
        <v>0</v>
      </c>
      <c r="L551">
        <v>8</v>
      </c>
      <c r="M551" t="b">
        <v>0</v>
      </c>
      <c r="N551" t="s">
        <v>8272</v>
      </c>
      <c r="O551" s="15">
        <f t="shared" si="56"/>
        <v>2.7199999999999998</v>
      </c>
      <c r="P551" s="15">
        <f t="shared" si="57"/>
        <v>8.5</v>
      </c>
      <c r="Q551" t="s">
        <v>8330</v>
      </c>
      <c r="R551" t="s">
        <v>8331</v>
      </c>
      <c r="S551" s="8">
        <f t="shared" si="58"/>
        <v>42163.428495370368</v>
      </c>
      <c r="T551" s="11">
        <f t="shared" si="59"/>
        <v>42193.428495370368</v>
      </c>
      <c r="U551" t="str">
        <f t="shared" si="60"/>
        <v>FALSE</v>
      </c>
      <c r="V551" s="18">
        <f t="shared" si="61"/>
        <v>2</v>
      </c>
      <c r="W551">
        <f t="shared" si="62"/>
        <v>2</v>
      </c>
    </row>
    <row r="552" spans="1:23" ht="100.8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s="13" t="b">
        <v>0</v>
      </c>
      <c r="L552">
        <v>4</v>
      </c>
      <c r="M552" t="b">
        <v>0</v>
      </c>
      <c r="N552" t="s">
        <v>8272</v>
      </c>
      <c r="O552" s="15">
        <f t="shared" si="56"/>
        <v>0.70000000000000007</v>
      </c>
      <c r="P552" s="15">
        <f t="shared" si="57"/>
        <v>8.75</v>
      </c>
      <c r="Q552" t="s">
        <v>8330</v>
      </c>
      <c r="R552" t="s">
        <v>8331</v>
      </c>
      <c r="S552" s="8">
        <f t="shared" si="58"/>
        <v>42753.47042824074</v>
      </c>
      <c r="T552" s="11">
        <f t="shared" si="59"/>
        <v>42765.999999999993</v>
      </c>
      <c r="U552" t="str">
        <f t="shared" si="60"/>
        <v>FALSE</v>
      </c>
      <c r="V552" s="18">
        <f t="shared" si="61"/>
        <v>2</v>
      </c>
      <c r="W552">
        <f t="shared" si="62"/>
        <v>2</v>
      </c>
    </row>
    <row r="553" spans="1:23" ht="100.8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s="13" t="b">
        <v>0</v>
      </c>
      <c r="L553">
        <v>28</v>
      </c>
      <c r="M553" t="b">
        <v>0</v>
      </c>
      <c r="N553" t="s">
        <v>8272</v>
      </c>
      <c r="O553" s="15">
        <f t="shared" si="56"/>
        <v>5.0413333333333332</v>
      </c>
      <c r="P553" s="15">
        <f t="shared" si="57"/>
        <v>135.03571428571428</v>
      </c>
      <c r="Q553" t="s">
        <v>8330</v>
      </c>
      <c r="R553" t="s">
        <v>8331</v>
      </c>
      <c r="S553" s="8">
        <f t="shared" si="58"/>
        <v>42173.067407407405</v>
      </c>
      <c r="T553" s="11">
        <f t="shared" si="59"/>
        <v>42217.536805555552</v>
      </c>
      <c r="U553" t="str">
        <f t="shared" si="60"/>
        <v>FALSE</v>
      </c>
      <c r="V553" s="18">
        <f t="shared" si="61"/>
        <v>2</v>
      </c>
      <c r="W553">
        <f t="shared" si="62"/>
        <v>2</v>
      </c>
    </row>
    <row r="554" spans="1:23" ht="86.4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s="13" t="b">
        <v>0</v>
      </c>
      <c r="L554">
        <v>0</v>
      </c>
      <c r="M554" t="b">
        <v>0</v>
      </c>
      <c r="N554" t="s">
        <v>8272</v>
      </c>
      <c r="O554" s="15">
        <f t="shared" si="56"/>
        <v>0</v>
      </c>
      <c r="P554" s="15">
        <f t="shared" si="57"/>
        <v>0</v>
      </c>
      <c r="Q554" t="s">
        <v>8330</v>
      </c>
      <c r="R554" t="s">
        <v>8331</v>
      </c>
      <c r="S554" s="8">
        <f t="shared" si="58"/>
        <v>42318.408518518518</v>
      </c>
      <c r="T554" s="11">
        <f t="shared" si="59"/>
        <v>42378.408518518518</v>
      </c>
      <c r="U554" t="str">
        <f t="shared" si="60"/>
        <v>FALSE</v>
      </c>
      <c r="V554" s="18">
        <f t="shared" si="61"/>
        <v>2</v>
      </c>
      <c r="W554">
        <f t="shared" si="62"/>
        <v>2</v>
      </c>
    </row>
    <row r="555" spans="1:23" ht="100.8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s="13" t="b">
        <v>0</v>
      </c>
      <c r="L555">
        <v>6</v>
      </c>
      <c r="M555" t="b">
        <v>0</v>
      </c>
      <c r="N555" t="s">
        <v>8272</v>
      </c>
      <c r="O555" s="15">
        <f t="shared" si="56"/>
        <v>0.49199999999999999</v>
      </c>
      <c r="P555" s="15">
        <f t="shared" si="57"/>
        <v>20.5</v>
      </c>
      <c r="Q555" t="s">
        <v>8330</v>
      </c>
      <c r="R555" t="s">
        <v>8331</v>
      </c>
      <c r="S555" s="8">
        <f t="shared" si="58"/>
        <v>41927.511469907404</v>
      </c>
      <c r="T555" s="11">
        <f t="shared" si="59"/>
        <v>41957.553136574068</v>
      </c>
      <c r="U555" t="str">
        <f t="shared" si="60"/>
        <v>FALSE</v>
      </c>
      <c r="V555" s="18">
        <f t="shared" si="61"/>
        <v>2</v>
      </c>
      <c r="W555">
        <f t="shared" si="62"/>
        <v>2</v>
      </c>
    </row>
    <row r="556" spans="1:23" ht="115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s="13" t="b">
        <v>0</v>
      </c>
      <c r="L556">
        <v>22</v>
      </c>
      <c r="M556" t="b">
        <v>0</v>
      </c>
      <c r="N556" t="s">
        <v>8272</v>
      </c>
      <c r="O556" s="15">
        <f t="shared" si="56"/>
        <v>36.589147286821706</v>
      </c>
      <c r="P556" s="15">
        <f t="shared" si="57"/>
        <v>64.36363636363636</v>
      </c>
      <c r="Q556" t="s">
        <v>8330</v>
      </c>
      <c r="R556" t="s">
        <v>8331</v>
      </c>
      <c r="S556" s="8">
        <f t="shared" si="58"/>
        <v>41901.476527777777</v>
      </c>
      <c r="T556" s="11">
        <f t="shared" si="59"/>
        <v>41931.476527777777</v>
      </c>
      <c r="U556" t="str">
        <f t="shared" si="60"/>
        <v>FALSE</v>
      </c>
      <c r="V556" s="18">
        <f t="shared" si="61"/>
        <v>2</v>
      </c>
      <c r="W556">
        <f t="shared" si="62"/>
        <v>2</v>
      </c>
    </row>
    <row r="557" spans="1:23" ht="100.8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s="13" t="b">
        <v>0</v>
      </c>
      <c r="L557">
        <v>0</v>
      </c>
      <c r="M557" t="b">
        <v>0</v>
      </c>
      <c r="N557" t="s">
        <v>8272</v>
      </c>
      <c r="O557" s="15">
        <f t="shared" si="56"/>
        <v>0</v>
      </c>
      <c r="P557" s="15">
        <f t="shared" si="57"/>
        <v>0</v>
      </c>
      <c r="Q557" t="s">
        <v>8330</v>
      </c>
      <c r="R557" t="s">
        <v>8331</v>
      </c>
      <c r="S557" s="8">
        <f t="shared" si="58"/>
        <v>42503.145173611112</v>
      </c>
      <c r="T557" s="11">
        <f t="shared" si="59"/>
        <v>42533.145173611112</v>
      </c>
      <c r="U557" t="str">
        <f t="shared" si="60"/>
        <v>FALSE</v>
      </c>
      <c r="V557" s="18">
        <f t="shared" si="61"/>
        <v>2</v>
      </c>
      <c r="W557">
        <f t="shared" si="62"/>
        <v>2</v>
      </c>
    </row>
    <row r="558" spans="1:23" ht="57.6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s="13" t="b">
        <v>0</v>
      </c>
      <c r="L558">
        <v>1</v>
      </c>
      <c r="M558" t="b">
        <v>0</v>
      </c>
      <c r="N558" t="s">
        <v>8272</v>
      </c>
      <c r="O558" s="15">
        <f t="shared" si="56"/>
        <v>2.5</v>
      </c>
      <c r="P558" s="15">
        <f t="shared" si="57"/>
        <v>200</v>
      </c>
      <c r="Q558" t="s">
        <v>8330</v>
      </c>
      <c r="R558" t="s">
        <v>8331</v>
      </c>
      <c r="S558" s="8">
        <f t="shared" si="58"/>
        <v>42345.651817129627</v>
      </c>
      <c r="T558" s="11">
        <f t="shared" si="59"/>
        <v>42375.651817129627</v>
      </c>
      <c r="U558" t="str">
        <f t="shared" si="60"/>
        <v>FALSE</v>
      </c>
      <c r="V558" s="18">
        <f t="shared" si="61"/>
        <v>2</v>
      </c>
      <c r="W558">
        <f t="shared" si="62"/>
        <v>2</v>
      </c>
    </row>
    <row r="559" spans="1:23" ht="100.8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s="13" t="b">
        <v>0</v>
      </c>
      <c r="L559">
        <v>20</v>
      </c>
      <c r="M559" t="b">
        <v>0</v>
      </c>
      <c r="N559" t="s">
        <v>8272</v>
      </c>
      <c r="O559" s="15">
        <f t="shared" si="56"/>
        <v>0.91066666666666674</v>
      </c>
      <c r="P559" s="15">
        <f t="shared" si="57"/>
        <v>68.3</v>
      </c>
      <c r="Q559" t="s">
        <v>8330</v>
      </c>
      <c r="R559" t="s">
        <v>8331</v>
      </c>
      <c r="S559" s="8">
        <f t="shared" si="58"/>
        <v>42676.733831018515</v>
      </c>
      <c r="T559" s="11">
        <f t="shared" si="59"/>
        <v>42706.775497685179</v>
      </c>
      <c r="U559" t="str">
        <f t="shared" si="60"/>
        <v>FALSE</v>
      </c>
      <c r="V559" s="18">
        <f t="shared" si="61"/>
        <v>2</v>
      </c>
      <c r="W559">
        <f t="shared" si="62"/>
        <v>2</v>
      </c>
    </row>
    <row r="560" spans="1:23" ht="100.8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s="13" t="b">
        <v>0</v>
      </c>
      <c r="L560">
        <v>0</v>
      </c>
      <c r="M560" t="b">
        <v>0</v>
      </c>
      <c r="N560" t="s">
        <v>8272</v>
      </c>
      <c r="O560" s="15">
        <f t="shared" si="56"/>
        <v>0</v>
      </c>
      <c r="P560" s="15">
        <f t="shared" si="57"/>
        <v>0</v>
      </c>
      <c r="Q560" t="s">
        <v>8330</v>
      </c>
      <c r="R560" t="s">
        <v>8331</v>
      </c>
      <c r="S560" s="8">
        <f t="shared" si="58"/>
        <v>42057.674826388888</v>
      </c>
      <c r="T560" s="11">
        <f t="shared" si="59"/>
        <v>42087.633159722223</v>
      </c>
      <c r="U560" t="str">
        <f t="shared" si="60"/>
        <v>FALSE</v>
      </c>
      <c r="V560" s="18">
        <f t="shared" si="61"/>
        <v>2</v>
      </c>
      <c r="W560">
        <f t="shared" si="62"/>
        <v>2</v>
      </c>
    </row>
    <row r="561" spans="1:23" ht="115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s="13" t="b">
        <v>0</v>
      </c>
      <c r="L561">
        <v>1</v>
      </c>
      <c r="M561" t="b">
        <v>0</v>
      </c>
      <c r="N561" t="s">
        <v>8272</v>
      </c>
      <c r="O561" s="15">
        <f t="shared" si="56"/>
        <v>2.0833333333333336E-2</v>
      </c>
      <c r="P561" s="15">
        <f t="shared" si="57"/>
        <v>50</v>
      </c>
      <c r="Q561" t="s">
        <v>8330</v>
      </c>
      <c r="R561" t="s">
        <v>8331</v>
      </c>
      <c r="S561" s="8">
        <f t="shared" si="58"/>
        <v>42321.074768518512</v>
      </c>
      <c r="T561" s="11">
        <f t="shared" si="59"/>
        <v>42351.074768518512</v>
      </c>
      <c r="U561" t="str">
        <f t="shared" si="60"/>
        <v>FALSE</v>
      </c>
      <c r="V561" s="18">
        <f t="shared" si="61"/>
        <v>2</v>
      </c>
      <c r="W561">
        <f t="shared" si="62"/>
        <v>2</v>
      </c>
    </row>
    <row r="562" spans="1:23" ht="100.8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s="13" t="b">
        <v>0</v>
      </c>
      <c r="L562">
        <v>3</v>
      </c>
      <c r="M562" t="b">
        <v>0</v>
      </c>
      <c r="N562" t="s">
        <v>8272</v>
      </c>
      <c r="O562" s="15">
        <f t="shared" si="56"/>
        <v>1.2E-2</v>
      </c>
      <c r="P562" s="15">
        <f t="shared" si="57"/>
        <v>4</v>
      </c>
      <c r="Q562" t="s">
        <v>8330</v>
      </c>
      <c r="R562" t="s">
        <v>8331</v>
      </c>
      <c r="S562" s="8">
        <f t="shared" si="58"/>
        <v>41960.563020833331</v>
      </c>
      <c r="T562" s="11">
        <f t="shared" si="59"/>
        <v>41990.563020833331</v>
      </c>
      <c r="U562" t="str">
        <f t="shared" si="60"/>
        <v>FALSE</v>
      </c>
      <c r="V562" s="18">
        <f t="shared" si="61"/>
        <v>2</v>
      </c>
      <c r="W562">
        <f t="shared" si="62"/>
        <v>2</v>
      </c>
    </row>
    <row r="563" spans="1:23" ht="100.8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s="13" t="b">
        <v>0</v>
      </c>
      <c r="L563">
        <v>2</v>
      </c>
      <c r="M563" t="b">
        <v>0</v>
      </c>
      <c r="N563" t="s">
        <v>8272</v>
      </c>
      <c r="O563" s="15">
        <f t="shared" si="56"/>
        <v>0.36666666666666664</v>
      </c>
      <c r="P563" s="15">
        <f t="shared" si="57"/>
        <v>27.5</v>
      </c>
      <c r="Q563" t="s">
        <v>8330</v>
      </c>
      <c r="R563" t="s">
        <v>8331</v>
      </c>
      <c r="S563" s="8">
        <f t="shared" si="58"/>
        <v>42268.450381944444</v>
      </c>
      <c r="T563" s="11">
        <f t="shared" si="59"/>
        <v>42303.450381944444</v>
      </c>
      <c r="U563" t="str">
        <f t="shared" si="60"/>
        <v>FALSE</v>
      </c>
      <c r="V563" s="18">
        <f t="shared" si="61"/>
        <v>2</v>
      </c>
      <c r="W563">
        <f t="shared" si="62"/>
        <v>2</v>
      </c>
    </row>
    <row r="564" spans="1:23" ht="129.6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s="13" t="b">
        <v>0</v>
      </c>
      <c r="L564">
        <v>0</v>
      </c>
      <c r="M564" t="b">
        <v>0</v>
      </c>
      <c r="N564" t="s">
        <v>8272</v>
      </c>
      <c r="O564" s="15">
        <f t="shared" si="56"/>
        <v>0</v>
      </c>
      <c r="P564" s="15">
        <f t="shared" si="57"/>
        <v>0</v>
      </c>
      <c r="Q564" t="s">
        <v>8330</v>
      </c>
      <c r="R564" t="s">
        <v>8331</v>
      </c>
      <c r="S564" s="8">
        <f t="shared" si="58"/>
        <v>42692.18072916667</v>
      </c>
      <c r="T564" s="11">
        <f t="shared" si="59"/>
        <v>42722.180729166663</v>
      </c>
      <c r="U564" t="str">
        <f t="shared" si="60"/>
        <v>FALSE</v>
      </c>
      <c r="V564" s="18">
        <f t="shared" si="61"/>
        <v>2</v>
      </c>
      <c r="W564">
        <f t="shared" si="62"/>
        <v>2</v>
      </c>
    </row>
    <row r="565" spans="1:23" ht="100.8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s="13" t="b">
        <v>0</v>
      </c>
      <c r="L565">
        <v>2</v>
      </c>
      <c r="M565" t="b">
        <v>0</v>
      </c>
      <c r="N565" t="s">
        <v>8272</v>
      </c>
      <c r="O565" s="15">
        <f t="shared" si="56"/>
        <v>9.0666666666666659E-2</v>
      </c>
      <c r="P565" s="15">
        <f t="shared" si="57"/>
        <v>34</v>
      </c>
      <c r="Q565" t="s">
        <v>8330</v>
      </c>
      <c r="R565" t="s">
        <v>8331</v>
      </c>
      <c r="S565" s="8">
        <f t="shared" si="58"/>
        <v>42021.861655092587</v>
      </c>
      <c r="T565" s="11">
        <f t="shared" si="59"/>
        <v>42051.861655092587</v>
      </c>
      <c r="U565" t="str">
        <f t="shared" si="60"/>
        <v>FALSE</v>
      </c>
      <c r="V565" s="18">
        <f t="shared" si="61"/>
        <v>2</v>
      </c>
      <c r="W565">
        <f t="shared" si="62"/>
        <v>2</v>
      </c>
    </row>
    <row r="566" spans="1:23" ht="115.2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s="13" t="b">
        <v>0</v>
      </c>
      <c r="L566">
        <v>1</v>
      </c>
      <c r="M566" t="b">
        <v>0</v>
      </c>
      <c r="N566" t="s">
        <v>8272</v>
      </c>
      <c r="O566" s="15">
        <f t="shared" si="56"/>
        <v>5.5555555555555558E-3</v>
      </c>
      <c r="P566" s="15">
        <f t="shared" si="57"/>
        <v>1</v>
      </c>
      <c r="Q566" t="s">
        <v>8330</v>
      </c>
      <c r="R566" t="s">
        <v>8331</v>
      </c>
      <c r="S566" s="8">
        <f t="shared" si="58"/>
        <v>42411.734664351847</v>
      </c>
      <c r="T566" s="11">
        <f t="shared" si="59"/>
        <v>42441.734664351847</v>
      </c>
      <c r="U566" t="str">
        <f t="shared" si="60"/>
        <v>FALSE</v>
      </c>
      <c r="V566" s="18">
        <f t="shared" si="61"/>
        <v>2</v>
      </c>
      <c r="W566">
        <f t="shared" si="62"/>
        <v>2</v>
      </c>
    </row>
    <row r="567" spans="1:23" ht="100.8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s="13" t="b">
        <v>0</v>
      </c>
      <c r="L567">
        <v>0</v>
      </c>
      <c r="M567" t="b">
        <v>0</v>
      </c>
      <c r="N567" t="s">
        <v>8272</v>
      </c>
      <c r="O567" s="15">
        <f t="shared" si="56"/>
        <v>0</v>
      </c>
      <c r="P567" s="15">
        <f t="shared" si="57"/>
        <v>0</v>
      </c>
      <c r="Q567" t="s">
        <v>8330</v>
      </c>
      <c r="R567" t="s">
        <v>8331</v>
      </c>
      <c r="S567" s="8">
        <f t="shared" si="58"/>
        <v>42165.576956018522</v>
      </c>
      <c r="T567" s="11">
        <f t="shared" si="59"/>
        <v>42195.576956018514</v>
      </c>
      <c r="U567" t="str">
        <f t="shared" si="60"/>
        <v>FALSE</v>
      </c>
      <c r="V567" s="18">
        <f t="shared" si="61"/>
        <v>2</v>
      </c>
      <c r="W567">
        <f t="shared" si="62"/>
        <v>2</v>
      </c>
    </row>
    <row r="568" spans="1:23" ht="115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s="13" t="b">
        <v>0</v>
      </c>
      <c r="L568">
        <v>1</v>
      </c>
      <c r="M568" t="b">
        <v>0</v>
      </c>
      <c r="N568" t="s">
        <v>8272</v>
      </c>
      <c r="O568" s="15">
        <f t="shared" si="56"/>
        <v>0.02</v>
      </c>
      <c r="P568" s="15">
        <f t="shared" si="57"/>
        <v>1</v>
      </c>
      <c r="Q568" t="s">
        <v>8330</v>
      </c>
      <c r="R568" t="s">
        <v>8331</v>
      </c>
      <c r="S568" s="8">
        <f t="shared" si="58"/>
        <v>42535.476076388884</v>
      </c>
      <c r="T568" s="11">
        <f t="shared" si="59"/>
        <v>42565.476076388884</v>
      </c>
      <c r="U568" t="str">
        <f t="shared" si="60"/>
        <v>FALSE</v>
      </c>
      <c r="V568" s="18">
        <f t="shared" si="61"/>
        <v>2</v>
      </c>
      <c r="W568">
        <f t="shared" si="62"/>
        <v>2</v>
      </c>
    </row>
    <row r="569" spans="1:23" ht="100.8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s="13" t="b">
        <v>0</v>
      </c>
      <c r="L569">
        <v>0</v>
      </c>
      <c r="M569" t="b">
        <v>0</v>
      </c>
      <c r="N569" t="s">
        <v>8272</v>
      </c>
      <c r="O569" s="15">
        <f t="shared" si="56"/>
        <v>0</v>
      </c>
      <c r="P569" s="15">
        <f t="shared" si="57"/>
        <v>0</v>
      </c>
      <c r="Q569" t="s">
        <v>8330</v>
      </c>
      <c r="R569" t="s">
        <v>8331</v>
      </c>
      <c r="S569" s="8">
        <f t="shared" si="58"/>
        <v>41975.634189814817</v>
      </c>
      <c r="T569" s="11">
        <f t="shared" si="59"/>
        <v>42005.634189814817</v>
      </c>
      <c r="U569" t="str">
        <f t="shared" si="60"/>
        <v>FALSE</v>
      </c>
      <c r="V569" s="18">
        <f t="shared" si="61"/>
        <v>2</v>
      </c>
      <c r="W569">
        <f t="shared" si="62"/>
        <v>2</v>
      </c>
    </row>
    <row r="570" spans="1:23" ht="115.2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s="13" t="b">
        <v>0</v>
      </c>
      <c r="L570">
        <v>5</v>
      </c>
      <c r="M570" t="b">
        <v>0</v>
      </c>
      <c r="N570" t="s">
        <v>8272</v>
      </c>
      <c r="O570" s="15">
        <f t="shared" si="56"/>
        <v>1</v>
      </c>
      <c r="P570" s="15">
        <f t="shared" si="57"/>
        <v>49</v>
      </c>
      <c r="Q570" t="s">
        <v>8330</v>
      </c>
      <c r="R570" t="s">
        <v>8331</v>
      </c>
      <c r="S570" s="8">
        <f t="shared" si="58"/>
        <v>42348.713229166664</v>
      </c>
      <c r="T570" s="11">
        <f t="shared" si="59"/>
        <v>42385.249999999993</v>
      </c>
      <c r="U570" t="str">
        <f t="shared" si="60"/>
        <v>FALSE</v>
      </c>
      <c r="V570" s="18">
        <f t="shared" si="61"/>
        <v>2</v>
      </c>
      <c r="W570">
        <f t="shared" si="62"/>
        <v>2</v>
      </c>
    </row>
    <row r="571" spans="1:23" ht="100.8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s="13" t="b">
        <v>0</v>
      </c>
      <c r="L571">
        <v>1</v>
      </c>
      <c r="M571" t="b">
        <v>0</v>
      </c>
      <c r="N571" t="s">
        <v>8272</v>
      </c>
      <c r="O571" s="15">
        <f t="shared" si="56"/>
        <v>0.8</v>
      </c>
      <c r="P571" s="15">
        <f t="shared" si="57"/>
        <v>20</v>
      </c>
      <c r="Q571" t="s">
        <v>8330</v>
      </c>
      <c r="R571" t="s">
        <v>8331</v>
      </c>
      <c r="S571" s="8">
        <f t="shared" si="58"/>
        <v>42340.639027777775</v>
      </c>
      <c r="T571" s="11">
        <f t="shared" si="59"/>
        <v>42370.639027777775</v>
      </c>
      <c r="U571" t="str">
        <f t="shared" si="60"/>
        <v>FALSE</v>
      </c>
      <c r="V571" s="18">
        <f t="shared" si="61"/>
        <v>2</v>
      </c>
      <c r="W571">
        <f t="shared" si="62"/>
        <v>2</v>
      </c>
    </row>
    <row r="572" spans="1:23" ht="72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s="13" t="b">
        <v>0</v>
      </c>
      <c r="L572">
        <v>1</v>
      </c>
      <c r="M572" t="b">
        <v>0</v>
      </c>
      <c r="N572" t="s">
        <v>8272</v>
      </c>
      <c r="O572" s="15">
        <f t="shared" si="56"/>
        <v>0.16705882352941176</v>
      </c>
      <c r="P572" s="15">
        <f t="shared" si="57"/>
        <v>142</v>
      </c>
      <c r="Q572" t="s">
        <v>8330</v>
      </c>
      <c r="R572" t="s">
        <v>8331</v>
      </c>
      <c r="S572" s="8">
        <f t="shared" si="58"/>
        <v>42388.589918981481</v>
      </c>
      <c r="T572" s="11">
        <f t="shared" si="59"/>
        <v>42418.589918981474</v>
      </c>
      <c r="U572" t="str">
        <f t="shared" si="60"/>
        <v>FALSE</v>
      </c>
      <c r="V572" s="18">
        <f t="shared" si="61"/>
        <v>2</v>
      </c>
      <c r="W572">
        <f t="shared" si="62"/>
        <v>2</v>
      </c>
    </row>
    <row r="573" spans="1:23" ht="115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s="13" t="b">
        <v>0</v>
      </c>
      <c r="L573">
        <v>2</v>
      </c>
      <c r="M573" t="b">
        <v>0</v>
      </c>
      <c r="N573" t="s">
        <v>8272</v>
      </c>
      <c r="O573" s="15">
        <f t="shared" si="56"/>
        <v>0.42399999999999999</v>
      </c>
      <c r="P573" s="15">
        <f t="shared" si="57"/>
        <v>53</v>
      </c>
      <c r="Q573" t="s">
        <v>8330</v>
      </c>
      <c r="R573" t="s">
        <v>8331</v>
      </c>
      <c r="S573" s="8">
        <f t="shared" si="58"/>
        <v>42192.607905092591</v>
      </c>
      <c r="T573" s="11">
        <f t="shared" si="59"/>
        <v>42211.957638888889</v>
      </c>
      <c r="U573" t="str">
        <f t="shared" si="60"/>
        <v>FALSE</v>
      </c>
      <c r="V573" s="18">
        <f t="shared" si="61"/>
        <v>2</v>
      </c>
      <c r="W573">
        <f t="shared" si="62"/>
        <v>2</v>
      </c>
    </row>
    <row r="574" spans="1:23" ht="100.8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s="13" t="b">
        <v>0</v>
      </c>
      <c r="L574">
        <v>0</v>
      </c>
      <c r="M574" t="b">
        <v>0</v>
      </c>
      <c r="N574" t="s">
        <v>8272</v>
      </c>
      <c r="O574" s="15">
        <f t="shared" si="56"/>
        <v>0</v>
      </c>
      <c r="P574" s="15">
        <f t="shared" si="57"/>
        <v>0</v>
      </c>
      <c r="Q574" t="s">
        <v>8330</v>
      </c>
      <c r="R574" t="s">
        <v>8331</v>
      </c>
      <c r="S574" s="8">
        <f t="shared" si="58"/>
        <v>42282.507962962954</v>
      </c>
      <c r="T574" s="11">
        <f t="shared" si="59"/>
        <v>42312.549629629626</v>
      </c>
      <c r="U574" t="str">
        <f t="shared" si="60"/>
        <v>FALSE</v>
      </c>
      <c r="V574" s="18">
        <f t="shared" si="61"/>
        <v>2</v>
      </c>
      <c r="W574">
        <f t="shared" si="62"/>
        <v>2</v>
      </c>
    </row>
    <row r="575" spans="1:23" ht="115.2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s="13" t="b">
        <v>0</v>
      </c>
      <c r="L575">
        <v>9</v>
      </c>
      <c r="M575" t="b">
        <v>0</v>
      </c>
      <c r="N575" t="s">
        <v>8272</v>
      </c>
      <c r="O575" s="15">
        <f t="shared" si="56"/>
        <v>0.38925389253892539</v>
      </c>
      <c r="P575" s="15">
        <f t="shared" si="57"/>
        <v>38.444444444444443</v>
      </c>
      <c r="Q575" t="s">
        <v>8330</v>
      </c>
      <c r="R575" t="s">
        <v>8331</v>
      </c>
      <c r="S575" s="8">
        <f t="shared" si="58"/>
        <v>41962.841793981475</v>
      </c>
      <c r="T575" s="11">
        <f t="shared" si="59"/>
        <v>42021.841666666667</v>
      </c>
      <c r="U575" t="str">
        <f t="shared" si="60"/>
        <v>FALSE</v>
      </c>
      <c r="V575" s="18">
        <f t="shared" si="61"/>
        <v>2</v>
      </c>
      <c r="W575">
        <f t="shared" si="62"/>
        <v>2</v>
      </c>
    </row>
    <row r="576" spans="1:23" ht="115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s="13" t="b">
        <v>0</v>
      </c>
      <c r="L576">
        <v>4</v>
      </c>
      <c r="M576" t="b">
        <v>0</v>
      </c>
      <c r="N576" t="s">
        <v>8272</v>
      </c>
      <c r="O576" s="15">
        <f t="shared" si="56"/>
        <v>0.7155635062611807</v>
      </c>
      <c r="P576" s="15">
        <f t="shared" si="57"/>
        <v>20</v>
      </c>
      <c r="Q576" t="s">
        <v>8330</v>
      </c>
      <c r="R576" t="s">
        <v>8331</v>
      </c>
      <c r="S576" s="8">
        <f t="shared" si="58"/>
        <v>42632.235034722216</v>
      </c>
      <c r="T576" s="11">
        <f t="shared" si="59"/>
        <v>42662.235034722216</v>
      </c>
      <c r="U576" t="str">
        <f t="shared" si="60"/>
        <v>FALSE</v>
      </c>
      <c r="V576" s="18">
        <f t="shared" si="61"/>
        <v>2</v>
      </c>
      <c r="W576">
        <f t="shared" si="62"/>
        <v>2</v>
      </c>
    </row>
    <row r="577" spans="1:23" ht="115.2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s="13" t="b">
        <v>0</v>
      </c>
      <c r="L577">
        <v>4</v>
      </c>
      <c r="M577" t="b">
        <v>0</v>
      </c>
      <c r="N577" t="s">
        <v>8272</v>
      </c>
      <c r="O577" s="15">
        <f t="shared" si="56"/>
        <v>0.43166666666666664</v>
      </c>
      <c r="P577" s="15">
        <f t="shared" si="57"/>
        <v>64.75</v>
      </c>
      <c r="Q577" t="s">
        <v>8330</v>
      </c>
      <c r="R577" t="s">
        <v>8331</v>
      </c>
      <c r="S577" s="8">
        <f t="shared" si="58"/>
        <v>42138.484293981477</v>
      </c>
      <c r="T577" s="11">
        <f t="shared" si="59"/>
        <v>42168.484293981477</v>
      </c>
      <c r="U577" t="str">
        <f t="shared" si="60"/>
        <v>FALSE</v>
      </c>
      <c r="V577" s="18">
        <f t="shared" si="61"/>
        <v>2</v>
      </c>
      <c r="W577">
        <f t="shared" si="62"/>
        <v>2</v>
      </c>
    </row>
    <row r="578" spans="1:23" ht="100.8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s="13" t="b">
        <v>0</v>
      </c>
      <c r="L578">
        <v>1</v>
      </c>
      <c r="M578" t="b">
        <v>0</v>
      </c>
      <c r="N578" t="s">
        <v>8272</v>
      </c>
      <c r="O578" s="15">
        <f t="shared" si="56"/>
        <v>1.25E-3</v>
      </c>
      <c r="P578" s="15">
        <f t="shared" si="57"/>
        <v>1</v>
      </c>
      <c r="Q578" t="s">
        <v>8330</v>
      </c>
      <c r="R578" t="s">
        <v>8331</v>
      </c>
      <c r="S578" s="8">
        <f t="shared" si="58"/>
        <v>42031.263333333329</v>
      </c>
      <c r="T578" s="11">
        <f t="shared" si="59"/>
        <v>42091.221666666665</v>
      </c>
      <c r="U578" t="str">
        <f t="shared" si="60"/>
        <v>FALSE</v>
      </c>
      <c r="V578" s="18">
        <f t="shared" si="61"/>
        <v>2</v>
      </c>
      <c r="W578">
        <f t="shared" si="62"/>
        <v>2</v>
      </c>
    </row>
    <row r="579" spans="1:23" ht="129.6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s="13" t="b">
        <v>0</v>
      </c>
      <c r="L579">
        <v>1</v>
      </c>
      <c r="M579" t="b">
        <v>0</v>
      </c>
      <c r="N579" t="s">
        <v>8272</v>
      </c>
      <c r="O579" s="15">
        <f t="shared" ref="O579:O642" si="63">(E579/D579)*100</f>
        <v>0.2</v>
      </c>
      <c r="P579" s="15">
        <f t="shared" ref="P579:P642" si="64">IFERROR(E579/L579,0)</f>
        <v>10</v>
      </c>
      <c r="Q579" t="s">
        <v>8330</v>
      </c>
      <c r="R579" t="s">
        <v>8331</v>
      </c>
      <c r="S579" s="8">
        <f t="shared" ref="S579:S642" si="65">(((J579/60)/60)/24)+DATE(1970,1,1)+(-5/24)</f>
        <v>42450.380810185183</v>
      </c>
      <c r="T579" s="11">
        <f t="shared" ref="T579:T642" si="66">(I579/86400)+25569+(-5/24)</f>
        <v>42510.380810185183</v>
      </c>
      <c r="U579" t="str">
        <f t="shared" ref="U579:U642" si="67">TRIM(K579)</f>
        <v>FALSE</v>
      </c>
      <c r="V579" s="18">
        <f t="shared" ref="V579:V642" si="68">IF(U579="TRUE", 1, 2)</f>
        <v>2</v>
      </c>
      <c r="W579">
        <f t="shared" ref="W579:W642" si="69">IF(F579="successful", 1,  IF(F579= "failed", 2, IF(F579="canceled", 3, 4)))</f>
        <v>2</v>
      </c>
    </row>
    <row r="580" spans="1:23" ht="57.6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s="13" t="b">
        <v>0</v>
      </c>
      <c r="L580">
        <v>7</v>
      </c>
      <c r="M580" t="b">
        <v>0</v>
      </c>
      <c r="N580" t="s">
        <v>8272</v>
      </c>
      <c r="O580" s="15">
        <f t="shared" si="63"/>
        <v>1.12E-2</v>
      </c>
      <c r="P580" s="15">
        <f t="shared" si="64"/>
        <v>2</v>
      </c>
      <c r="Q580" t="s">
        <v>8330</v>
      </c>
      <c r="R580" t="s">
        <v>8331</v>
      </c>
      <c r="S580" s="8">
        <f t="shared" si="65"/>
        <v>42230.370289351849</v>
      </c>
      <c r="T580" s="11">
        <f t="shared" si="66"/>
        <v>42254.370289351849</v>
      </c>
      <c r="U580" t="str">
        <f t="shared" si="67"/>
        <v>FALSE</v>
      </c>
      <c r="V580" s="18">
        <f t="shared" si="68"/>
        <v>2</v>
      </c>
      <c r="W580">
        <f t="shared" si="69"/>
        <v>2</v>
      </c>
    </row>
    <row r="581" spans="1:23" ht="72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s="13" t="b">
        <v>0</v>
      </c>
      <c r="L581">
        <v>5</v>
      </c>
      <c r="M581" t="b">
        <v>0</v>
      </c>
      <c r="N581" t="s">
        <v>8272</v>
      </c>
      <c r="O581" s="15">
        <f t="shared" si="63"/>
        <v>1.4583333333333333</v>
      </c>
      <c r="P581" s="15">
        <f t="shared" si="64"/>
        <v>35</v>
      </c>
      <c r="Q581" t="s">
        <v>8330</v>
      </c>
      <c r="R581" t="s">
        <v>8331</v>
      </c>
      <c r="S581" s="8">
        <f t="shared" si="65"/>
        <v>41968.643784722219</v>
      </c>
      <c r="T581" s="11">
        <f t="shared" si="66"/>
        <v>41998.643784722219</v>
      </c>
      <c r="U581" t="str">
        <f t="shared" si="67"/>
        <v>FALSE</v>
      </c>
      <c r="V581" s="18">
        <f t="shared" si="68"/>
        <v>2</v>
      </c>
      <c r="W581">
        <f t="shared" si="69"/>
        <v>2</v>
      </c>
    </row>
    <row r="582" spans="1:23" ht="100.8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s="13" t="b">
        <v>0</v>
      </c>
      <c r="L582">
        <v>1</v>
      </c>
      <c r="M582" t="b">
        <v>0</v>
      </c>
      <c r="N582" t="s">
        <v>8272</v>
      </c>
      <c r="O582" s="15">
        <f t="shared" si="63"/>
        <v>3.3333333333333333E-2</v>
      </c>
      <c r="P582" s="15">
        <f t="shared" si="64"/>
        <v>1</v>
      </c>
      <c r="Q582" t="s">
        <v>8330</v>
      </c>
      <c r="R582" t="s">
        <v>8331</v>
      </c>
      <c r="S582" s="8">
        <f t="shared" si="65"/>
        <v>42605.699849537035</v>
      </c>
      <c r="T582" s="11">
        <f t="shared" si="66"/>
        <v>42635.699849537035</v>
      </c>
      <c r="U582" t="str">
        <f t="shared" si="67"/>
        <v>FALSE</v>
      </c>
      <c r="V582" s="18">
        <f t="shared" si="68"/>
        <v>2</v>
      </c>
      <c r="W582">
        <f t="shared" si="69"/>
        <v>2</v>
      </c>
    </row>
    <row r="583" spans="1:23" ht="115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s="13" t="b">
        <v>0</v>
      </c>
      <c r="L583">
        <v>0</v>
      </c>
      <c r="M583" t="b">
        <v>0</v>
      </c>
      <c r="N583" t="s">
        <v>8272</v>
      </c>
      <c r="O583" s="15">
        <f t="shared" si="63"/>
        <v>0</v>
      </c>
      <c r="P583" s="15">
        <f t="shared" si="64"/>
        <v>0</v>
      </c>
      <c r="Q583" t="s">
        <v>8330</v>
      </c>
      <c r="R583" t="s">
        <v>8331</v>
      </c>
      <c r="S583" s="8">
        <f t="shared" si="65"/>
        <v>42187.804444444446</v>
      </c>
      <c r="T583" s="11">
        <f t="shared" si="66"/>
        <v>42217.804444444446</v>
      </c>
      <c r="U583" t="str">
        <f t="shared" si="67"/>
        <v>FALSE</v>
      </c>
      <c r="V583" s="18">
        <f t="shared" si="68"/>
        <v>2</v>
      </c>
      <c r="W583">
        <f t="shared" si="69"/>
        <v>2</v>
      </c>
    </row>
    <row r="584" spans="1:23" ht="100.8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s="13" t="b">
        <v>0</v>
      </c>
      <c r="L584">
        <v>0</v>
      </c>
      <c r="M584" t="b">
        <v>0</v>
      </c>
      <c r="N584" t="s">
        <v>8272</v>
      </c>
      <c r="O584" s="15">
        <f t="shared" si="63"/>
        <v>0</v>
      </c>
      <c r="P584" s="15">
        <f t="shared" si="64"/>
        <v>0</v>
      </c>
      <c r="Q584" t="s">
        <v>8330</v>
      </c>
      <c r="R584" t="s">
        <v>8331</v>
      </c>
      <c r="S584" s="8">
        <f t="shared" si="65"/>
        <v>42055.531469907401</v>
      </c>
      <c r="T584" s="11">
        <f t="shared" si="66"/>
        <v>42078.541666666664</v>
      </c>
      <c r="U584" t="str">
        <f t="shared" si="67"/>
        <v>FALSE</v>
      </c>
      <c r="V584" s="18">
        <f t="shared" si="68"/>
        <v>2</v>
      </c>
      <c r="W584">
        <f t="shared" si="69"/>
        <v>2</v>
      </c>
    </row>
    <row r="585" spans="1:23" ht="7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s="13" t="b">
        <v>0</v>
      </c>
      <c r="L585">
        <v>1</v>
      </c>
      <c r="M585" t="b">
        <v>0</v>
      </c>
      <c r="N585" t="s">
        <v>8272</v>
      </c>
      <c r="O585" s="15">
        <f t="shared" si="63"/>
        <v>1.1111111111111112E-2</v>
      </c>
      <c r="P585" s="15">
        <f t="shared" si="64"/>
        <v>1</v>
      </c>
      <c r="Q585" t="s">
        <v>8330</v>
      </c>
      <c r="R585" t="s">
        <v>8331</v>
      </c>
      <c r="S585" s="8">
        <f t="shared" si="65"/>
        <v>42052.730173611104</v>
      </c>
      <c r="T585" s="11">
        <f t="shared" si="66"/>
        <v>42082.688506944447</v>
      </c>
      <c r="U585" t="str">
        <f t="shared" si="67"/>
        <v>FALSE</v>
      </c>
      <c r="V585" s="18">
        <f t="shared" si="68"/>
        <v>2</v>
      </c>
      <c r="W585">
        <f t="shared" si="69"/>
        <v>2</v>
      </c>
    </row>
    <row r="586" spans="1:23" ht="7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s="13" t="b">
        <v>0</v>
      </c>
      <c r="L586">
        <v>2</v>
      </c>
      <c r="M586" t="b">
        <v>0</v>
      </c>
      <c r="N586" t="s">
        <v>8272</v>
      </c>
      <c r="O586" s="15">
        <f t="shared" si="63"/>
        <v>1</v>
      </c>
      <c r="P586" s="15">
        <f t="shared" si="64"/>
        <v>5</v>
      </c>
      <c r="Q586" t="s">
        <v>8330</v>
      </c>
      <c r="R586" t="s">
        <v>8331</v>
      </c>
      <c r="S586" s="8">
        <f t="shared" si="65"/>
        <v>42049.508287037032</v>
      </c>
      <c r="T586" s="11">
        <f t="shared" si="66"/>
        <v>42079.466620370367</v>
      </c>
      <c r="U586" t="str">
        <f t="shared" si="67"/>
        <v>FALSE</v>
      </c>
      <c r="V586" s="18">
        <f t="shared" si="68"/>
        <v>2</v>
      </c>
      <c r="W586">
        <f t="shared" si="69"/>
        <v>2</v>
      </c>
    </row>
    <row r="587" spans="1:23" ht="7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s="13" t="b">
        <v>0</v>
      </c>
      <c r="L587">
        <v>0</v>
      </c>
      <c r="M587" t="b">
        <v>0</v>
      </c>
      <c r="N587" t="s">
        <v>8272</v>
      </c>
      <c r="O587" s="15">
        <f t="shared" si="63"/>
        <v>0</v>
      </c>
      <c r="P587" s="15">
        <f t="shared" si="64"/>
        <v>0</v>
      </c>
      <c r="Q587" t="s">
        <v>8330</v>
      </c>
      <c r="R587" t="s">
        <v>8331</v>
      </c>
      <c r="S587" s="8">
        <f t="shared" si="65"/>
        <v>42283.182604166665</v>
      </c>
      <c r="T587" s="11">
        <f t="shared" si="66"/>
        <v>42338.791666666664</v>
      </c>
      <c r="U587" t="str">
        <f t="shared" si="67"/>
        <v>FALSE</v>
      </c>
      <c r="V587" s="18">
        <f t="shared" si="68"/>
        <v>2</v>
      </c>
      <c r="W587">
        <f t="shared" si="69"/>
        <v>2</v>
      </c>
    </row>
    <row r="588" spans="1:23" ht="86.4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s="13" t="b">
        <v>0</v>
      </c>
      <c r="L588">
        <v>4</v>
      </c>
      <c r="M588" t="b">
        <v>0</v>
      </c>
      <c r="N588" t="s">
        <v>8272</v>
      </c>
      <c r="O588" s="15">
        <f t="shared" si="63"/>
        <v>0.55999999999999994</v>
      </c>
      <c r="P588" s="15">
        <f t="shared" si="64"/>
        <v>14</v>
      </c>
      <c r="Q588" t="s">
        <v>8330</v>
      </c>
      <c r="R588" t="s">
        <v>8331</v>
      </c>
      <c r="S588" s="8">
        <f t="shared" si="65"/>
        <v>42020.645914351851</v>
      </c>
      <c r="T588" s="11">
        <f t="shared" si="66"/>
        <v>42050.645914351851</v>
      </c>
      <c r="U588" t="str">
        <f t="shared" si="67"/>
        <v>FALSE</v>
      </c>
      <c r="V588" s="18">
        <f t="shared" si="68"/>
        <v>2</v>
      </c>
      <c r="W588">
        <f t="shared" si="69"/>
        <v>2</v>
      </c>
    </row>
    <row r="589" spans="1:23" ht="129.6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s="13" t="b">
        <v>0</v>
      </c>
      <c r="L589">
        <v>7</v>
      </c>
      <c r="M589" t="b">
        <v>0</v>
      </c>
      <c r="N589" t="s">
        <v>8272</v>
      </c>
      <c r="O589" s="15">
        <f t="shared" si="63"/>
        <v>9.0833333333333339</v>
      </c>
      <c r="P589" s="15">
        <f t="shared" si="64"/>
        <v>389.28571428571428</v>
      </c>
      <c r="Q589" t="s">
        <v>8330</v>
      </c>
      <c r="R589" t="s">
        <v>8331</v>
      </c>
      <c r="S589" s="8">
        <f t="shared" si="65"/>
        <v>42080.548993055556</v>
      </c>
      <c r="T589" s="11">
        <f t="shared" si="66"/>
        <v>42110.548993055556</v>
      </c>
      <c r="U589" t="str">
        <f t="shared" si="67"/>
        <v>FALSE</v>
      </c>
      <c r="V589" s="18">
        <f t="shared" si="68"/>
        <v>2</v>
      </c>
      <c r="W589">
        <f t="shared" si="69"/>
        <v>2</v>
      </c>
    </row>
    <row r="590" spans="1:23" ht="100.8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s="13" t="b">
        <v>0</v>
      </c>
      <c r="L590">
        <v>2</v>
      </c>
      <c r="M590" t="b">
        <v>0</v>
      </c>
      <c r="N590" t="s">
        <v>8272</v>
      </c>
      <c r="O590" s="15">
        <f t="shared" si="63"/>
        <v>3.3444444444444441</v>
      </c>
      <c r="P590" s="15">
        <f t="shared" si="64"/>
        <v>150.5</v>
      </c>
      <c r="Q590" t="s">
        <v>8330</v>
      </c>
      <c r="R590" t="s">
        <v>8331</v>
      </c>
      <c r="S590" s="8">
        <f t="shared" si="65"/>
        <v>42631.56118055556</v>
      </c>
      <c r="T590" s="11">
        <f t="shared" si="66"/>
        <v>42691.602847222217</v>
      </c>
      <c r="U590" t="str">
        <f t="shared" si="67"/>
        <v>FALSE</v>
      </c>
      <c r="V590" s="18">
        <f t="shared" si="68"/>
        <v>2</v>
      </c>
      <c r="W590">
        <f t="shared" si="69"/>
        <v>2</v>
      </c>
    </row>
    <row r="591" spans="1:23" ht="28.8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s="13" t="b">
        <v>0</v>
      </c>
      <c r="L591">
        <v>1</v>
      </c>
      <c r="M591" t="b">
        <v>0</v>
      </c>
      <c r="N591" t="s">
        <v>8272</v>
      </c>
      <c r="O591" s="15">
        <f t="shared" si="63"/>
        <v>1.3333333333333334E-2</v>
      </c>
      <c r="P591" s="15">
        <f t="shared" si="64"/>
        <v>1</v>
      </c>
      <c r="Q591" t="s">
        <v>8330</v>
      </c>
      <c r="R591" t="s">
        <v>8331</v>
      </c>
      <c r="S591" s="8">
        <f t="shared" si="65"/>
        <v>42178.406238425923</v>
      </c>
      <c r="T591" s="11">
        <f t="shared" si="66"/>
        <v>42193.406238425923</v>
      </c>
      <c r="U591" t="str">
        <f t="shared" si="67"/>
        <v>FALSE</v>
      </c>
      <c r="V591" s="18">
        <f t="shared" si="68"/>
        <v>2</v>
      </c>
      <c r="W591">
        <f t="shared" si="69"/>
        <v>2</v>
      </c>
    </row>
    <row r="592" spans="1:23" ht="115.2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s="13" t="b">
        <v>0</v>
      </c>
      <c r="L592">
        <v>9</v>
      </c>
      <c r="M592" t="b">
        <v>0</v>
      </c>
      <c r="N592" t="s">
        <v>8272</v>
      </c>
      <c r="O592" s="15">
        <f t="shared" si="63"/>
        <v>4.46</v>
      </c>
      <c r="P592" s="15">
        <f t="shared" si="64"/>
        <v>24.777777777777779</v>
      </c>
      <c r="Q592" t="s">
        <v>8330</v>
      </c>
      <c r="R592" t="s">
        <v>8331</v>
      </c>
      <c r="S592" s="8">
        <f t="shared" si="65"/>
        <v>42377.34642361111</v>
      </c>
      <c r="T592" s="11">
        <f t="shared" si="66"/>
        <v>42408.334027777775</v>
      </c>
      <c r="U592" t="str">
        <f t="shared" si="67"/>
        <v>FALSE</v>
      </c>
      <c r="V592" s="18">
        <f t="shared" si="68"/>
        <v>2</v>
      </c>
      <c r="W592">
        <f t="shared" si="69"/>
        <v>2</v>
      </c>
    </row>
    <row r="593" spans="1:23" ht="100.8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s="13" t="b">
        <v>0</v>
      </c>
      <c r="L593">
        <v>2</v>
      </c>
      <c r="M593" t="b">
        <v>0</v>
      </c>
      <c r="N593" t="s">
        <v>8272</v>
      </c>
      <c r="O593" s="15">
        <f t="shared" si="63"/>
        <v>6.0999999999999999E-2</v>
      </c>
      <c r="P593" s="15">
        <f t="shared" si="64"/>
        <v>30.5</v>
      </c>
      <c r="Q593" t="s">
        <v>8330</v>
      </c>
      <c r="R593" t="s">
        <v>8331</v>
      </c>
      <c r="S593" s="8">
        <f t="shared" si="65"/>
        <v>42177.334837962961</v>
      </c>
      <c r="T593" s="11">
        <f t="shared" si="66"/>
        <v>42207.334837962961</v>
      </c>
      <c r="U593" t="str">
        <f t="shared" si="67"/>
        <v>FALSE</v>
      </c>
      <c r="V593" s="18">
        <f t="shared" si="68"/>
        <v>2</v>
      </c>
      <c r="W593">
        <f t="shared" si="69"/>
        <v>2</v>
      </c>
    </row>
    <row r="594" spans="1:23" ht="115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s="13" t="b">
        <v>0</v>
      </c>
      <c r="L594">
        <v>1</v>
      </c>
      <c r="M594" t="b">
        <v>0</v>
      </c>
      <c r="N594" t="s">
        <v>8272</v>
      </c>
      <c r="O594" s="15">
        <f t="shared" si="63"/>
        <v>3.3333333333333335</v>
      </c>
      <c r="P594" s="15">
        <f t="shared" si="64"/>
        <v>250</v>
      </c>
      <c r="Q594" t="s">
        <v>8330</v>
      </c>
      <c r="R594" t="s">
        <v>8331</v>
      </c>
      <c r="S594" s="8">
        <f t="shared" si="65"/>
        <v>41946.023842592593</v>
      </c>
      <c r="T594" s="11">
        <f t="shared" si="66"/>
        <v>41976.023842592585</v>
      </c>
      <c r="U594" t="str">
        <f t="shared" si="67"/>
        <v>FALSE</v>
      </c>
      <c r="V594" s="18">
        <f t="shared" si="68"/>
        <v>2</v>
      </c>
      <c r="W594">
        <f t="shared" si="69"/>
        <v>2</v>
      </c>
    </row>
    <row r="595" spans="1:23" ht="115.2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s="13" t="b">
        <v>0</v>
      </c>
      <c r="L595">
        <v>7</v>
      </c>
      <c r="M595" t="b">
        <v>0</v>
      </c>
      <c r="N595" t="s">
        <v>8272</v>
      </c>
      <c r="O595" s="15">
        <f t="shared" si="63"/>
        <v>23</v>
      </c>
      <c r="P595" s="15">
        <f t="shared" si="64"/>
        <v>16.428571428571427</v>
      </c>
      <c r="Q595" t="s">
        <v>8330</v>
      </c>
      <c r="R595" t="s">
        <v>8331</v>
      </c>
      <c r="S595" s="8">
        <f t="shared" si="65"/>
        <v>42070.469270833331</v>
      </c>
      <c r="T595" s="11">
        <f t="shared" si="66"/>
        <v>42100.427604166667</v>
      </c>
      <c r="U595" t="str">
        <f t="shared" si="67"/>
        <v>FALSE</v>
      </c>
      <c r="V595" s="18">
        <f t="shared" si="68"/>
        <v>2</v>
      </c>
      <c r="W595">
        <f t="shared" si="69"/>
        <v>2</v>
      </c>
    </row>
    <row r="596" spans="1:23" ht="43.2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s="13" t="b">
        <v>0</v>
      </c>
      <c r="L596">
        <v>2</v>
      </c>
      <c r="M596" t="b">
        <v>0</v>
      </c>
      <c r="N596" t="s">
        <v>8272</v>
      </c>
      <c r="O596" s="15">
        <f t="shared" si="63"/>
        <v>0.104</v>
      </c>
      <c r="P596" s="15">
        <f t="shared" si="64"/>
        <v>13</v>
      </c>
      <c r="Q596" t="s">
        <v>8330</v>
      </c>
      <c r="R596" t="s">
        <v>8331</v>
      </c>
      <c r="S596" s="8">
        <f t="shared" si="65"/>
        <v>42446.571828703702</v>
      </c>
      <c r="T596" s="11">
        <f t="shared" si="66"/>
        <v>42476.571828703702</v>
      </c>
      <c r="U596" t="str">
        <f t="shared" si="67"/>
        <v>FALSE</v>
      </c>
      <c r="V596" s="18">
        <f t="shared" si="68"/>
        <v>2</v>
      </c>
      <c r="W596">
        <f t="shared" si="69"/>
        <v>2</v>
      </c>
    </row>
    <row r="597" spans="1:23" ht="100.8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s="13" t="b">
        <v>0</v>
      </c>
      <c r="L597">
        <v>8</v>
      </c>
      <c r="M597" t="b">
        <v>0</v>
      </c>
      <c r="N597" t="s">
        <v>8272</v>
      </c>
      <c r="O597" s="15">
        <f t="shared" si="63"/>
        <v>0.42599999999999999</v>
      </c>
      <c r="P597" s="15">
        <f t="shared" si="64"/>
        <v>53.25</v>
      </c>
      <c r="Q597" t="s">
        <v>8330</v>
      </c>
      <c r="R597" t="s">
        <v>8331</v>
      </c>
      <c r="S597" s="8">
        <f t="shared" si="65"/>
        <v>42082.861550925918</v>
      </c>
      <c r="T597" s="11">
        <f t="shared" si="66"/>
        <v>42127.861550925925</v>
      </c>
      <c r="U597" t="str">
        <f t="shared" si="67"/>
        <v>FALSE</v>
      </c>
      <c r="V597" s="18">
        <f t="shared" si="68"/>
        <v>2</v>
      </c>
      <c r="W597">
        <f t="shared" si="69"/>
        <v>2</v>
      </c>
    </row>
    <row r="598" spans="1:23" ht="72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s="13" t="b">
        <v>0</v>
      </c>
      <c r="L598">
        <v>2</v>
      </c>
      <c r="M598" t="b">
        <v>0</v>
      </c>
      <c r="N598" t="s">
        <v>8272</v>
      </c>
      <c r="O598" s="15">
        <f t="shared" si="63"/>
        <v>0.03</v>
      </c>
      <c r="P598" s="15">
        <f t="shared" si="64"/>
        <v>3</v>
      </c>
      <c r="Q598" t="s">
        <v>8330</v>
      </c>
      <c r="R598" t="s">
        <v>8331</v>
      </c>
      <c r="S598" s="8">
        <f t="shared" si="65"/>
        <v>42646.688564814809</v>
      </c>
      <c r="T598" s="11">
        <f t="shared" si="66"/>
        <v>42676.688564814809</v>
      </c>
      <c r="U598" t="str">
        <f t="shared" si="67"/>
        <v>FALSE</v>
      </c>
      <c r="V598" s="18">
        <f t="shared" si="68"/>
        <v>2</v>
      </c>
      <c r="W598">
        <f t="shared" si="69"/>
        <v>2</v>
      </c>
    </row>
    <row r="599" spans="1:23" ht="100.8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s="13" t="b">
        <v>0</v>
      </c>
      <c r="L599">
        <v>2</v>
      </c>
      <c r="M599" t="b">
        <v>0</v>
      </c>
      <c r="N599" t="s">
        <v>8272</v>
      </c>
      <c r="O599" s="15">
        <f t="shared" si="63"/>
        <v>0.26666666666666666</v>
      </c>
      <c r="P599" s="15">
        <f t="shared" si="64"/>
        <v>10</v>
      </c>
      <c r="Q599" t="s">
        <v>8330</v>
      </c>
      <c r="R599" t="s">
        <v>8331</v>
      </c>
      <c r="S599" s="8">
        <f t="shared" si="65"/>
        <v>42545.496932870366</v>
      </c>
      <c r="T599" s="11">
        <f t="shared" si="66"/>
        <v>42582.458333333336</v>
      </c>
      <c r="U599" t="str">
        <f t="shared" si="67"/>
        <v>FALSE</v>
      </c>
      <c r="V599" s="18">
        <f t="shared" si="68"/>
        <v>2</v>
      </c>
      <c r="W599">
        <f t="shared" si="69"/>
        <v>2</v>
      </c>
    </row>
    <row r="600" spans="1:23" ht="72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s="13" t="b">
        <v>0</v>
      </c>
      <c r="L600">
        <v>7</v>
      </c>
      <c r="M600" t="b">
        <v>0</v>
      </c>
      <c r="N600" t="s">
        <v>8272</v>
      </c>
      <c r="O600" s="15">
        <f t="shared" si="63"/>
        <v>34</v>
      </c>
      <c r="P600" s="15">
        <f t="shared" si="64"/>
        <v>121.42857142857143</v>
      </c>
      <c r="Q600" t="s">
        <v>8330</v>
      </c>
      <c r="R600" t="s">
        <v>8331</v>
      </c>
      <c r="S600" s="8">
        <f t="shared" si="65"/>
        <v>41947.793761574074</v>
      </c>
      <c r="T600" s="11">
        <f t="shared" si="66"/>
        <v>41977.793761574074</v>
      </c>
      <c r="U600" t="str">
        <f t="shared" si="67"/>
        <v>FALSE</v>
      </c>
      <c r="V600" s="18">
        <f t="shared" si="68"/>
        <v>2</v>
      </c>
      <c r="W600">
        <f t="shared" si="69"/>
        <v>2</v>
      </c>
    </row>
    <row r="601" spans="1:23" ht="115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s="13" t="b">
        <v>0</v>
      </c>
      <c r="L601">
        <v>2</v>
      </c>
      <c r="M601" t="b">
        <v>0</v>
      </c>
      <c r="N601" t="s">
        <v>8272</v>
      </c>
      <c r="O601" s="15">
        <f t="shared" si="63"/>
        <v>6.2E-2</v>
      </c>
      <c r="P601" s="15">
        <f t="shared" si="64"/>
        <v>15.5</v>
      </c>
      <c r="Q601" t="s">
        <v>8330</v>
      </c>
      <c r="R601" t="s">
        <v>8331</v>
      </c>
      <c r="S601" s="8">
        <f t="shared" si="65"/>
        <v>42047.604189814818</v>
      </c>
      <c r="T601" s="11">
        <f t="shared" si="66"/>
        <v>42071.427777777775</v>
      </c>
      <c r="U601" t="str">
        <f t="shared" si="67"/>
        <v>FALSE</v>
      </c>
      <c r="V601" s="18">
        <f t="shared" si="68"/>
        <v>2</v>
      </c>
      <c r="W601">
        <f t="shared" si="69"/>
        <v>2</v>
      </c>
    </row>
    <row r="602" spans="1:23" ht="57.6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s="13" t="b">
        <v>0</v>
      </c>
      <c r="L602">
        <v>1</v>
      </c>
      <c r="M602" t="b">
        <v>0</v>
      </c>
      <c r="N602" t="s">
        <v>8272</v>
      </c>
      <c r="O602" s="15">
        <f t="shared" si="63"/>
        <v>2</v>
      </c>
      <c r="P602" s="15">
        <f t="shared" si="64"/>
        <v>100</v>
      </c>
      <c r="Q602" t="s">
        <v>8330</v>
      </c>
      <c r="R602" t="s">
        <v>8331</v>
      </c>
      <c r="S602" s="8">
        <f t="shared" si="65"/>
        <v>42073.589837962958</v>
      </c>
      <c r="T602" s="11">
        <f t="shared" si="66"/>
        <v>42133.589837962958</v>
      </c>
      <c r="U602" t="str">
        <f t="shared" si="67"/>
        <v>FALSE</v>
      </c>
      <c r="V602" s="18">
        <f t="shared" si="68"/>
        <v>2</v>
      </c>
      <c r="W602">
        <f t="shared" si="69"/>
        <v>3</v>
      </c>
    </row>
    <row r="603" spans="1:23" ht="115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s="13" t="b">
        <v>0</v>
      </c>
      <c r="L603">
        <v>6</v>
      </c>
      <c r="M603" t="b">
        <v>0</v>
      </c>
      <c r="N603" t="s">
        <v>8272</v>
      </c>
      <c r="O603" s="15">
        <f t="shared" si="63"/>
        <v>1.4000000000000001</v>
      </c>
      <c r="P603" s="15">
        <f t="shared" si="64"/>
        <v>23.333333333333332</v>
      </c>
      <c r="Q603" t="s">
        <v>8330</v>
      </c>
      <c r="R603" t="s">
        <v>8331</v>
      </c>
      <c r="S603" s="8">
        <f t="shared" si="65"/>
        <v>41969.64975694444</v>
      </c>
      <c r="T603" s="11">
        <f t="shared" si="66"/>
        <v>41999.64975694444</v>
      </c>
      <c r="U603" t="str">
        <f t="shared" si="67"/>
        <v>FALSE</v>
      </c>
      <c r="V603" s="18">
        <f t="shared" si="68"/>
        <v>2</v>
      </c>
      <c r="W603">
        <f t="shared" si="69"/>
        <v>3</v>
      </c>
    </row>
    <row r="604" spans="1:23" ht="100.8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s="13" t="b">
        <v>0</v>
      </c>
      <c r="L604">
        <v>0</v>
      </c>
      <c r="M604" t="b">
        <v>0</v>
      </c>
      <c r="N604" t="s">
        <v>8272</v>
      </c>
      <c r="O604" s="15">
        <f t="shared" si="63"/>
        <v>0</v>
      </c>
      <c r="P604" s="15">
        <f t="shared" si="64"/>
        <v>0</v>
      </c>
      <c r="Q604" t="s">
        <v>8330</v>
      </c>
      <c r="R604" t="s">
        <v>8331</v>
      </c>
      <c r="S604" s="8">
        <f t="shared" si="65"/>
        <v>42143.585821759254</v>
      </c>
      <c r="T604" s="11">
        <f t="shared" si="66"/>
        <v>42173.585821759254</v>
      </c>
      <c r="U604" t="str">
        <f t="shared" si="67"/>
        <v>FALSE</v>
      </c>
      <c r="V604" s="18">
        <f t="shared" si="68"/>
        <v>2</v>
      </c>
      <c r="W604">
        <f t="shared" si="69"/>
        <v>3</v>
      </c>
    </row>
    <row r="605" spans="1:23" ht="100.8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s="13" t="b">
        <v>0</v>
      </c>
      <c r="L605">
        <v>13</v>
      </c>
      <c r="M605" t="b">
        <v>0</v>
      </c>
      <c r="N605" t="s">
        <v>8272</v>
      </c>
      <c r="O605" s="15">
        <f t="shared" si="63"/>
        <v>3.9334666666666664</v>
      </c>
      <c r="P605" s="15">
        <f t="shared" si="64"/>
        <v>45.386153846153846</v>
      </c>
      <c r="Q605" t="s">
        <v>8330</v>
      </c>
      <c r="R605" t="s">
        <v>8331</v>
      </c>
      <c r="S605" s="8">
        <f t="shared" si="65"/>
        <v>41835.430821759255</v>
      </c>
      <c r="T605" s="11">
        <f t="shared" si="66"/>
        <v>41865.430821759255</v>
      </c>
      <c r="U605" t="str">
        <f t="shared" si="67"/>
        <v>FALSE</v>
      </c>
      <c r="V605" s="18">
        <f t="shared" si="68"/>
        <v>2</v>
      </c>
      <c r="W605">
        <f t="shared" si="69"/>
        <v>3</v>
      </c>
    </row>
    <row r="606" spans="1:23" ht="115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s="13" t="b">
        <v>0</v>
      </c>
      <c r="L606">
        <v>0</v>
      </c>
      <c r="M606" t="b">
        <v>0</v>
      </c>
      <c r="N606" t="s">
        <v>8272</v>
      </c>
      <c r="O606" s="15">
        <f t="shared" si="63"/>
        <v>0</v>
      </c>
      <c r="P606" s="15">
        <f t="shared" si="64"/>
        <v>0</v>
      </c>
      <c r="Q606" t="s">
        <v>8330</v>
      </c>
      <c r="R606" t="s">
        <v>8331</v>
      </c>
      <c r="S606" s="8">
        <f t="shared" si="65"/>
        <v>41848.827037037037</v>
      </c>
      <c r="T606" s="11">
        <f t="shared" si="66"/>
        <v>41878.827037037037</v>
      </c>
      <c r="U606" t="str">
        <f t="shared" si="67"/>
        <v>FALSE</v>
      </c>
      <c r="V606" s="18">
        <f t="shared" si="68"/>
        <v>2</v>
      </c>
      <c r="W606">
        <f t="shared" si="69"/>
        <v>3</v>
      </c>
    </row>
    <row r="607" spans="1:23" ht="43.2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s="13" t="b">
        <v>0</v>
      </c>
      <c r="L607">
        <v>8</v>
      </c>
      <c r="M607" t="b">
        <v>0</v>
      </c>
      <c r="N607" t="s">
        <v>8272</v>
      </c>
      <c r="O607" s="15">
        <f t="shared" si="63"/>
        <v>2.62</v>
      </c>
      <c r="P607" s="15">
        <f t="shared" si="64"/>
        <v>16.375</v>
      </c>
      <c r="Q607" t="s">
        <v>8330</v>
      </c>
      <c r="R607" t="s">
        <v>8331</v>
      </c>
      <c r="S607" s="8">
        <f t="shared" si="65"/>
        <v>42194.14939814814</v>
      </c>
      <c r="T607" s="11">
        <f t="shared" si="66"/>
        <v>42239.149398148147</v>
      </c>
      <c r="U607" t="str">
        <f t="shared" si="67"/>
        <v>FALSE</v>
      </c>
      <c r="V607" s="18">
        <f t="shared" si="68"/>
        <v>2</v>
      </c>
      <c r="W607">
        <f t="shared" si="69"/>
        <v>3</v>
      </c>
    </row>
    <row r="608" spans="1:23" ht="115.2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s="13" t="b">
        <v>0</v>
      </c>
      <c r="L608">
        <v>1</v>
      </c>
      <c r="M608" t="b">
        <v>0</v>
      </c>
      <c r="N608" t="s">
        <v>8272</v>
      </c>
      <c r="O608" s="15">
        <f t="shared" si="63"/>
        <v>0.2</v>
      </c>
      <c r="P608" s="15">
        <f t="shared" si="64"/>
        <v>10</v>
      </c>
      <c r="Q608" t="s">
        <v>8330</v>
      </c>
      <c r="R608" t="s">
        <v>8331</v>
      </c>
      <c r="S608" s="8">
        <f t="shared" si="65"/>
        <v>42102.442233796297</v>
      </c>
      <c r="T608" s="11">
        <f t="shared" si="66"/>
        <v>42148.416666666664</v>
      </c>
      <c r="U608" t="str">
        <f t="shared" si="67"/>
        <v>FALSE</v>
      </c>
      <c r="V608" s="18">
        <f t="shared" si="68"/>
        <v>2</v>
      </c>
      <c r="W608">
        <f t="shared" si="69"/>
        <v>3</v>
      </c>
    </row>
    <row r="609" spans="1:23" ht="100.8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s="13" t="b">
        <v>0</v>
      </c>
      <c r="L609">
        <v>0</v>
      </c>
      <c r="M609" t="b">
        <v>0</v>
      </c>
      <c r="N609" t="s">
        <v>8272</v>
      </c>
      <c r="O609" s="15">
        <f t="shared" si="63"/>
        <v>0</v>
      </c>
      <c r="P609" s="15">
        <f t="shared" si="64"/>
        <v>0</v>
      </c>
      <c r="Q609" t="s">
        <v>8330</v>
      </c>
      <c r="R609" t="s">
        <v>8331</v>
      </c>
      <c r="S609" s="8">
        <f t="shared" si="65"/>
        <v>42300.617314814815</v>
      </c>
      <c r="T609" s="11">
        <f t="shared" si="66"/>
        <v>42330.65898148148</v>
      </c>
      <c r="U609" t="str">
        <f t="shared" si="67"/>
        <v>FALSE</v>
      </c>
      <c r="V609" s="18">
        <f t="shared" si="68"/>
        <v>2</v>
      </c>
      <c r="W609">
        <f t="shared" si="69"/>
        <v>3</v>
      </c>
    </row>
    <row r="610" spans="1:23" ht="100.8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s="13" t="b">
        <v>0</v>
      </c>
      <c r="L610">
        <v>5</v>
      </c>
      <c r="M610" t="b">
        <v>0</v>
      </c>
      <c r="N610" t="s">
        <v>8272</v>
      </c>
      <c r="O610" s="15">
        <f t="shared" si="63"/>
        <v>0.97400000000000009</v>
      </c>
      <c r="P610" s="15">
        <f t="shared" si="64"/>
        <v>292.2</v>
      </c>
      <c r="Q610" t="s">
        <v>8330</v>
      </c>
      <c r="R610" t="s">
        <v>8331</v>
      </c>
      <c r="S610" s="8">
        <f t="shared" si="65"/>
        <v>42140.712731481479</v>
      </c>
      <c r="T610" s="11">
        <f t="shared" si="66"/>
        <v>42170.712731481479</v>
      </c>
      <c r="U610" t="str">
        <f t="shared" si="67"/>
        <v>FALSE</v>
      </c>
      <c r="V610" s="18">
        <f t="shared" si="68"/>
        <v>2</v>
      </c>
      <c r="W610">
        <f t="shared" si="69"/>
        <v>3</v>
      </c>
    </row>
    <row r="611" spans="1:23" ht="115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s="13" t="b">
        <v>0</v>
      </c>
      <c r="L611">
        <v>1</v>
      </c>
      <c r="M611" t="b">
        <v>0</v>
      </c>
      <c r="N611" t="s">
        <v>8272</v>
      </c>
      <c r="O611" s="15">
        <f t="shared" si="63"/>
        <v>0.64102564102564097</v>
      </c>
      <c r="P611" s="15">
        <f t="shared" si="64"/>
        <v>5</v>
      </c>
      <c r="Q611" t="s">
        <v>8330</v>
      </c>
      <c r="R611" t="s">
        <v>8331</v>
      </c>
      <c r="S611" s="8">
        <f t="shared" si="65"/>
        <v>42306.825740740744</v>
      </c>
      <c r="T611" s="11">
        <f t="shared" si="66"/>
        <v>42336.867407407401</v>
      </c>
      <c r="U611" t="str">
        <f t="shared" si="67"/>
        <v>FALSE</v>
      </c>
      <c r="V611" s="18">
        <f t="shared" si="68"/>
        <v>2</v>
      </c>
      <c r="W611">
        <f t="shared" si="69"/>
        <v>3</v>
      </c>
    </row>
    <row r="612" spans="1:23" ht="100.8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s="13" t="b">
        <v>0</v>
      </c>
      <c r="L612">
        <v>0</v>
      </c>
      <c r="M612" t="b">
        <v>0</v>
      </c>
      <c r="N612" t="s">
        <v>8272</v>
      </c>
      <c r="O612" s="15">
        <f t="shared" si="63"/>
        <v>0</v>
      </c>
      <c r="P612" s="15">
        <f t="shared" si="64"/>
        <v>0</v>
      </c>
      <c r="Q612" t="s">
        <v>8330</v>
      </c>
      <c r="R612" t="s">
        <v>8331</v>
      </c>
      <c r="S612" s="8">
        <f t="shared" si="65"/>
        <v>42086.622523148144</v>
      </c>
      <c r="T612" s="11">
        <f t="shared" si="66"/>
        <v>42116.622523148144</v>
      </c>
      <c r="U612" t="str">
        <f t="shared" si="67"/>
        <v>FALSE</v>
      </c>
      <c r="V612" s="18">
        <f t="shared" si="68"/>
        <v>2</v>
      </c>
      <c r="W612">
        <f t="shared" si="69"/>
        <v>3</v>
      </c>
    </row>
    <row r="613" spans="1:23" ht="129.6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s="13" t="b">
        <v>0</v>
      </c>
      <c r="L613">
        <v>0</v>
      </c>
      <c r="M613" t="b">
        <v>0</v>
      </c>
      <c r="N613" t="s">
        <v>8272</v>
      </c>
      <c r="O613" s="15">
        <f t="shared" si="63"/>
        <v>0</v>
      </c>
      <c r="P613" s="15">
        <f t="shared" si="64"/>
        <v>0</v>
      </c>
      <c r="Q613" t="s">
        <v>8330</v>
      </c>
      <c r="R613" t="s">
        <v>8331</v>
      </c>
      <c r="S613" s="8">
        <f t="shared" si="65"/>
        <v>42328.352280092593</v>
      </c>
      <c r="T613" s="11">
        <f t="shared" si="66"/>
        <v>42388.352280092593</v>
      </c>
      <c r="U613" t="str">
        <f t="shared" si="67"/>
        <v>FALSE</v>
      </c>
      <c r="V613" s="18">
        <f t="shared" si="68"/>
        <v>2</v>
      </c>
      <c r="W613">
        <f t="shared" si="69"/>
        <v>3</v>
      </c>
    </row>
    <row r="614" spans="1:23" ht="57.6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s="13" t="b">
        <v>0</v>
      </c>
      <c r="L614">
        <v>0</v>
      </c>
      <c r="M614" t="b">
        <v>0</v>
      </c>
      <c r="N614" t="s">
        <v>8272</v>
      </c>
      <c r="O614" s="15">
        <f t="shared" si="63"/>
        <v>0</v>
      </c>
      <c r="P614" s="15">
        <f t="shared" si="64"/>
        <v>0</v>
      </c>
      <c r="Q614" t="s">
        <v>8330</v>
      </c>
      <c r="R614" t="s">
        <v>8331</v>
      </c>
      <c r="S614" s="8">
        <f t="shared" si="65"/>
        <v>42584.823449074065</v>
      </c>
      <c r="T614" s="11">
        <f t="shared" si="66"/>
        <v>42614.823449074072</v>
      </c>
      <c r="U614" t="str">
        <f t="shared" si="67"/>
        <v>FALSE</v>
      </c>
      <c r="V614" s="18">
        <f t="shared" si="68"/>
        <v>2</v>
      </c>
      <c r="W614">
        <f t="shared" si="69"/>
        <v>3</v>
      </c>
    </row>
    <row r="615" spans="1:23" ht="100.8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s="13" t="b">
        <v>0</v>
      </c>
      <c r="L615">
        <v>121</v>
      </c>
      <c r="M615" t="b">
        <v>0</v>
      </c>
      <c r="N615" t="s">
        <v>8272</v>
      </c>
      <c r="O615" s="15">
        <f t="shared" si="63"/>
        <v>21.363333333333333</v>
      </c>
      <c r="P615" s="15">
        <f t="shared" si="64"/>
        <v>105.93388429752066</v>
      </c>
      <c r="Q615" t="s">
        <v>8330</v>
      </c>
      <c r="R615" t="s">
        <v>8331</v>
      </c>
      <c r="S615" s="8">
        <f t="shared" si="65"/>
        <v>42247.288425925923</v>
      </c>
      <c r="T615" s="11">
        <f t="shared" si="66"/>
        <v>42277.999305555553</v>
      </c>
      <c r="U615" t="str">
        <f t="shared" si="67"/>
        <v>FALSE</v>
      </c>
      <c r="V615" s="18">
        <f t="shared" si="68"/>
        <v>2</v>
      </c>
      <c r="W615">
        <f t="shared" si="69"/>
        <v>3</v>
      </c>
    </row>
    <row r="616" spans="1:23" ht="86.4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s="13" t="b">
        <v>0</v>
      </c>
      <c r="L616">
        <v>0</v>
      </c>
      <c r="M616" t="b">
        <v>0</v>
      </c>
      <c r="N616" t="s">
        <v>8272</v>
      </c>
      <c r="O616" s="15">
        <f t="shared" si="63"/>
        <v>0</v>
      </c>
      <c r="P616" s="15">
        <f t="shared" si="64"/>
        <v>0</v>
      </c>
      <c r="Q616" t="s">
        <v>8330</v>
      </c>
      <c r="R616" t="s">
        <v>8331</v>
      </c>
      <c r="S616" s="8">
        <f t="shared" si="65"/>
        <v>42514.853472222218</v>
      </c>
      <c r="T616" s="11">
        <f t="shared" si="66"/>
        <v>42544.853472222218</v>
      </c>
      <c r="U616" t="str">
        <f t="shared" si="67"/>
        <v>FALSE</v>
      </c>
      <c r="V616" s="18">
        <f t="shared" si="68"/>
        <v>2</v>
      </c>
      <c r="W616">
        <f t="shared" si="69"/>
        <v>3</v>
      </c>
    </row>
    <row r="617" spans="1:23" ht="86.4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s="13" t="b">
        <v>0</v>
      </c>
      <c r="L617">
        <v>0</v>
      </c>
      <c r="M617" t="b">
        <v>0</v>
      </c>
      <c r="N617" t="s">
        <v>8272</v>
      </c>
      <c r="O617" s="15">
        <f t="shared" si="63"/>
        <v>0</v>
      </c>
      <c r="P617" s="15">
        <f t="shared" si="64"/>
        <v>0</v>
      </c>
      <c r="Q617" t="s">
        <v>8330</v>
      </c>
      <c r="R617" t="s">
        <v>8331</v>
      </c>
      <c r="S617" s="8">
        <f t="shared" si="65"/>
        <v>42241.913877314808</v>
      </c>
      <c r="T617" s="11">
        <f t="shared" si="66"/>
        <v>42271.913877314808</v>
      </c>
      <c r="U617" t="str">
        <f t="shared" si="67"/>
        <v>FALSE</v>
      </c>
      <c r="V617" s="18">
        <f t="shared" si="68"/>
        <v>2</v>
      </c>
      <c r="W617">
        <f t="shared" si="69"/>
        <v>3</v>
      </c>
    </row>
    <row r="618" spans="1:23" ht="129.6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s="13" t="b">
        <v>0</v>
      </c>
      <c r="L618">
        <v>0</v>
      </c>
      <c r="M618" t="b">
        <v>0</v>
      </c>
      <c r="N618" t="s">
        <v>8272</v>
      </c>
      <c r="O618" s="15">
        <f t="shared" si="63"/>
        <v>0</v>
      </c>
      <c r="P618" s="15">
        <f t="shared" si="64"/>
        <v>0</v>
      </c>
      <c r="Q618" t="s">
        <v>8330</v>
      </c>
      <c r="R618" t="s">
        <v>8331</v>
      </c>
      <c r="S618" s="8">
        <f t="shared" si="65"/>
        <v>42761.167905092596</v>
      </c>
      <c r="T618" s="11">
        <f t="shared" si="66"/>
        <v>42791.167905092589</v>
      </c>
      <c r="U618" t="str">
        <f t="shared" si="67"/>
        <v>FALSE</v>
      </c>
      <c r="V618" s="18">
        <f t="shared" si="68"/>
        <v>2</v>
      </c>
      <c r="W618">
        <f t="shared" si="69"/>
        <v>3</v>
      </c>
    </row>
    <row r="619" spans="1:23" ht="100.8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s="13" t="b">
        <v>0</v>
      </c>
      <c r="L619">
        <v>3</v>
      </c>
      <c r="M619" t="b">
        <v>0</v>
      </c>
      <c r="N619" t="s">
        <v>8272</v>
      </c>
      <c r="O619" s="15">
        <f t="shared" si="63"/>
        <v>3</v>
      </c>
      <c r="P619" s="15">
        <f t="shared" si="64"/>
        <v>20</v>
      </c>
      <c r="Q619" t="s">
        <v>8330</v>
      </c>
      <c r="R619" t="s">
        <v>8331</v>
      </c>
      <c r="S619" s="8">
        <f t="shared" si="65"/>
        <v>42087.134756944441</v>
      </c>
      <c r="T619" s="11">
        <f t="shared" si="66"/>
        <v>42132.134756944441</v>
      </c>
      <c r="U619" t="str">
        <f t="shared" si="67"/>
        <v>FALSE</v>
      </c>
      <c r="V619" s="18">
        <f t="shared" si="68"/>
        <v>2</v>
      </c>
      <c r="W619">
        <f t="shared" si="69"/>
        <v>3</v>
      </c>
    </row>
    <row r="620" spans="1:23" ht="115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s="13" t="b">
        <v>0</v>
      </c>
      <c r="L620">
        <v>0</v>
      </c>
      <c r="M620" t="b">
        <v>0</v>
      </c>
      <c r="N620" t="s">
        <v>8272</v>
      </c>
      <c r="O620" s="15">
        <f t="shared" si="63"/>
        <v>0</v>
      </c>
      <c r="P620" s="15">
        <f t="shared" si="64"/>
        <v>0</v>
      </c>
      <c r="Q620" t="s">
        <v>8330</v>
      </c>
      <c r="R620" t="s">
        <v>8331</v>
      </c>
      <c r="S620" s="8">
        <f t="shared" si="65"/>
        <v>42317.60188657407</v>
      </c>
      <c r="T620" s="11">
        <f t="shared" si="66"/>
        <v>42347.60188657407</v>
      </c>
      <c r="U620" t="str">
        <f t="shared" si="67"/>
        <v>FALSE</v>
      </c>
      <c r="V620" s="18">
        <f t="shared" si="68"/>
        <v>2</v>
      </c>
      <c r="W620">
        <f t="shared" si="69"/>
        <v>3</v>
      </c>
    </row>
    <row r="621" spans="1:23" ht="72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s="13" t="b">
        <v>0</v>
      </c>
      <c r="L621">
        <v>1</v>
      </c>
      <c r="M621" t="b">
        <v>0</v>
      </c>
      <c r="N621" t="s">
        <v>8272</v>
      </c>
      <c r="O621" s="15">
        <f t="shared" si="63"/>
        <v>3.9999999999999996E-5</v>
      </c>
      <c r="P621" s="15">
        <f t="shared" si="64"/>
        <v>1</v>
      </c>
      <c r="Q621" t="s">
        <v>8330</v>
      </c>
      <c r="R621" t="s">
        <v>8331</v>
      </c>
      <c r="S621" s="8">
        <f t="shared" si="65"/>
        <v>41908.442013888889</v>
      </c>
      <c r="T621" s="11">
        <f t="shared" si="66"/>
        <v>41968.483680555553</v>
      </c>
      <c r="U621" t="str">
        <f t="shared" si="67"/>
        <v>FALSE</v>
      </c>
      <c r="V621" s="18">
        <f t="shared" si="68"/>
        <v>2</v>
      </c>
      <c r="W621">
        <f t="shared" si="69"/>
        <v>3</v>
      </c>
    </row>
    <row r="622" spans="1:23" ht="86.4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s="13" t="b">
        <v>0</v>
      </c>
      <c r="L622">
        <v>1</v>
      </c>
      <c r="M622" t="b">
        <v>0</v>
      </c>
      <c r="N622" t="s">
        <v>8272</v>
      </c>
      <c r="O622" s="15">
        <f t="shared" si="63"/>
        <v>1</v>
      </c>
      <c r="P622" s="15">
        <f t="shared" si="64"/>
        <v>300</v>
      </c>
      <c r="Q622" t="s">
        <v>8330</v>
      </c>
      <c r="R622" t="s">
        <v>8331</v>
      </c>
      <c r="S622" s="8">
        <f t="shared" si="65"/>
        <v>41831.508541666662</v>
      </c>
      <c r="T622" s="11">
        <f t="shared" si="66"/>
        <v>41876.508541666662</v>
      </c>
      <c r="U622" t="str">
        <f t="shared" si="67"/>
        <v>FALSE</v>
      </c>
      <c r="V622" s="18">
        <f t="shared" si="68"/>
        <v>2</v>
      </c>
      <c r="W622">
        <f t="shared" si="69"/>
        <v>3</v>
      </c>
    </row>
    <row r="623" spans="1:23" ht="100.8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s="13" t="b">
        <v>0</v>
      </c>
      <c r="L623">
        <v>3</v>
      </c>
      <c r="M623" t="b">
        <v>0</v>
      </c>
      <c r="N623" t="s">
        <v>8272</v>
      </c>
      <c r="O623" s="15">
        <f t="shared" si="63"/>
        <v>1.044</v>
      </c>
      <c r="P623" s="15">
        <f t="shared" si="64"/>
        <v>87</v>
      </c>
      <c r="Q623" t="s">
        <v>8330</v>
      </c>
      <c r="R623" t="s">
        <v>8331</v>
      </c>
      <c r="S623" s="8">
        <f t="shared" si="65"/>
        <v>42528.779363425921</v>
      </c>
      <c r="T623" s="11">
        <f t="shared" si="66"/>
        <v>42558.779363425921</v>
      </c>
      <c r="U623" t="str">
        <f t="shared" si="67"/>
        <v>FALSE</v>
      </c>
      <c r="V623" s="18">
        <f t="shared" si="68"/>
        <v>2</v>
      </c>
      <c r="W623">
        <f t="shared" si="69"/>
        <v>3</v>
      </c>
    </row>
    <row r="624" spans="1:23" ht="115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s="13" t="b">
        <v>0</v>
      </c>
      <c r="L624">
        <v>9</v>
      </c>
      <c r="M624" t="b">
        <v>0</v>
      </c>
      <c r="N624" t="s">
        <v>8272</v>
      </c>
      <c r="O624" s="15">
        <f t="shared" si="63"/>
        <v>5.6833333333333336</v>
      </c>
      <c r="P624" s="15">
        <f t="shared" si="64"/>
        <v>37.888888888888886</v>
      </c>
      <c r="Q624" t="s">
        <v>8330</v>
      </c>
      <c r="R624" t="s">
        <v>8331</v>
      </c>
      <c r="S624" s="8">
        <f t="shared" si="65"/>
        <v>42532.566412037035</v>
      </c>
      <c r="T624" s="11">
        <f t="shared" si="66"/>
        <v>42552.566412037035</v>
      </c>
      <c r="U624" t="str">
        <f t="shared" si="67"/>
        <v>FALSE</v>
      </c>
      <c r="V624" s="18">
        <f t="shared" si="68"/>
        <v>2</v>
      </c>
      <c r="W624">
        <f t="shared" si="69"/>
        <v>3</v>
      </c>
    </row>
    <row r="625" spans="1:23" ht="115.2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s="13" t="b">
        <v>0</v>
      </c>
      <c r="L625">
        <v>0</v>
      </c>
      <c r="M625" t="b">
        <v>0</v>
      </c>
      <c r="N625" t="s">
        <v>8272</v>
      </c>
      <c r="O625" s="15">
        <f t="shared" si="63"/>
        <v>0</v>
      </c>
      <c r="P625" s="15">
        <f t="shared" si="64"/>
        <v>0</v>
      </c>
      <c r="Q625" t="s">
        <v>8330</v>
      </c>
      <c r="R625" t="s">
        <v>8331</v>
      </c>
      <c r="S625" s="8">
        <f t="shared" si="65"/>
        <v>42121.800891203697</v>
      </c>
      <c r="T625" s="11">
        <f t="shared" si="66"/>
        <v>42151.800891203697</v>
      </c>
      <c r="U625" t="str">
        <f t="shared" si="67"/>
        <v>FALSE</v>
      </c>
      <c r="V625" s="18">
        <f t="shared" si="68"/>
        <v>2</v>
      </c>
      <c r="W625">
        <f t="shared" si="69"/>
        <v>3</v>
      </c>
    </row>
    <row r="626" spans="1:23" ht="86.4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s="13" t="b">
        <v>0</v>
      </c>
      <c r="L626">
        <v>0</v>
      </c>
      <c r="M626" t="b">
        <v>0</v>
      </c>
      <c r="N626" t="s">
        <v>8272</v>
      </c>
      <c r="O626" s="15">
        <f t="shared" si="63"/>
        <v>0</v>
      </c>
      <c r="P626" s="15">
        <f t="shared" si="64"/>
        <v>0</v>
      </c>
      <c r="Q626" t="s">
        <v>8330</v>
      </c>
      <c r="R626" t="s">
        <v>8331</v>
      </c>
      <c r="S626" s="8">
        <f t="shared" si="65"/>
        <v>42108.78056712963</v>
      </c>
      <c r="T626" s="11">
        <f t="shared" si="66"/>
        <v>42138.78056712963</v>
      </c>
      <c r="U626" t="str">
        <f t="shared" si="67"/>
        <v>FALSE</v>
      </c>
      <c r="V626" s="18">
        <f t="shared" si="68"/>
        <v>2</v>
      </c>
      <c r="W626">
        <f t="shared" si="69"/>
        <v>3</v>
      </c>
    </row>
    <row r="627" spans="1:23" ht="115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s="13" t="b">
        <v>0</v>
      </c>
      <c r="L627">
        <v>0</v>
      </c>
      <c r="M627" t="b">
        <v>0</v>
      </c>
      <c r="N627" t="s">
        <v>8272</v>
      </c>
      <c r="O627" s="15">
        <f t="shared" si="63"/>
        <v>0</v>
      </c>
      <c r="P627" s="15">
        <f t="shared" si="64"/>
        <v>0</v>
      </c>
      <c r="Q627" t="s">
        <v>8330</v>
      </c>
      <c r="R627" t="s">
        <v>8331</v>
      </c>
      <c r="S627" s="8">
        <f t="shared" si="65"/>
        <v>42790.687233796292</v>
      </c>
      <c r="T627" s="11">
        <f t="shared" si="66"/>
        <v>42820.645567129628</v>
      </c>
      <c r="U627" t="str">
        <f t="shared" si="67"/>
        <v>FALSE</v>
      </c>
      <c r="V627" s="18">
        <f t="shared" si="68"/>
        <v>2</v>
      </c>
      <c r="W627">
        <f t="shared" si="69"/>
        <v>3</v>
      </c>
    </row>
    <row r="628" spans="1:23" ht="100.8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s="13" t="b">
        <v>0</v>
      </c>
      <c r="L628">
        <v>39</v>
      </c>
      <c r="M628" t="b">
        <v>0</v>
      </c>
      <c r="N628" t="s">
        <v>8272</v>
      </c>
      <c r="O628" s="15">
        <f t="shared" si="63"/>
        <v>17.380000000000003</v>
      </c>
      <c r="P628" s="15">
        <f t="shared" si="64"/>
        <v>111.41025641025641</v>
      </c>
      <c r="Q628" t="s">
        <v>8330</v>
      </c>
      <c r="R628" t="s">
        <v>8331</v>
      </c>
      <c r="S628" s="8">
        <f t="shared" si="65"/>
        <v>42198.351145833331</v>
      </c>
      <c r="T628" s="11">
        <f t="shared" si="66"/>
        <v>42231.348611111105</v>
      </c>
      <c r="U628" t="str">
        <f t="shared" si="67"/>
        <v>FALSE</v>
      </c>
      <c r="V628" s="18">
        <f t="shared" si="68"/>
        <v>2</v>
      </c>
      <c r="W628">
        <f t="shared" si="69"/>
        <v>3</v>
      </c>
    </row>
    <row r="629" spans="1:23" ht="100.8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s="13" t="b">
        <v>0</v>
      </c>
      <c r="L629">
        <v>1</v>
      </c>
      <c r="M629" t="b">
        <v>0</v>
      </c>
      <c r="N629" t="s">
        <v>8272</v>
      </c>
      <c r="O629" s="15">
        <f t="shared" si="63"/>
        <v>0.02</v>
      </c>
      <c r="P629" s="15">
        <f t="shared" si="64"/>
        <v>90</v>
      </c>
      <c r="Q629" t="s">
        <v>8330</v>
      </c>
      <c r="R629" t="s">
        <v>8331</v>
      </c>
      <c r="S629" s="8">
        <f t="shared" si="65"/>
        <v>42384.098506944443</v>
      </c>
      <c r="T629" s="11">
        <f t="shared" si="66"/>
        <v>42443.749999999993</v>
      </c>
      <c r="U629" t="str">
        <f t="shared" si="67"/>
        <v>FALSE</v>
      </c>
      <c r="V629" s="18">
        <f t="shared" si="68"/>
        <v>2</v>
      </c>
      <c r="W629">
        <f t="shared" si="69"/>
        <v>3</v>
      </c>
    </row>
    <row r="630" spans="1:23" ht="86.4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s="13" t="b">
        <v>0</v>
      </c>
      <c r="L630">
        <v>0</v>
      </c>
      <c r="M630" t="b">
        <v>0</v>
      </c>
      <c r="N630" t="s">
        <v>8272</v>
      </c>
      <c r="O630" s="15">
        <f t="shared" si="63"/>
        <v>0</v>
      </c>
      <c r="P630" s="15">
        <f t="shared" si="64"/>
        <v>0</v>
      </c>
      <c r="Q630" t="s">
        <v>8330</v>
      </c>
      <c r="R630" t="s">
        <v>8331</v>
      </c>
      <c r="S630" s="8">
        <f t="shared" si="65"/>
        <v>41803.484456018516</v>
      </c>
      <c r="T630" s="11">
        <f t="shared" si="66"/>
        <v>41833.484456018516</v>
      </c>
      <c r="U630" t="str">
        <f t="shared" si="67"/>
        <v>FALSE</v>
      </c>
      <c r="V630" s="18">
        <f t="shared" si="68"/>
        <v>2</v>
      </c>
      <c r="W630">
        <f t="shared" si="69"/>
        <v>3</v>
      </c>
    </row>
    <row r="631" spans="1:23" ht="100.8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s="13" t="b">
        <v>0</v>
      </c>
      <c r="L631">
        <v>3</v>
      </c>
      <c r="M631" t="b">
        <v>0</v>
      </c>
      <c r="N631" t="s">
        <v>8272</v>
      </c>
      <c r="O631" s="15">
        <f t="shared" si="63"/>
        <v>0.17500000000000002</v>
      </c>
      <c r="P631" s="15">
        <f t="shared" si="64"/>
        <v>116.66666666666667</v>
      </c>
      <c r="Q631" t="s">
        <v>8330</v>
      </c>
      <c r="R631" t="s">
        <v>8331</v>
      </c>
      <c r="S631" s="8">
        <f t="shared" si="65"/>
        <v>42474.429490740738</v>
      </c>
      <c r="T631" s="11">
        <f t="shared" si="66"/>
        <v>42504.429490740738</v>
      </c>
      <c r="U631" t="str">
        <f t="shared" si="67"/>
        <v>FALSE</v>
      </c>
      <c r="V631" s="18">
        <f t="shared" si="68"/>
        <v>2</v>
      </c>
      <c r="W631">
        <f t="shared" si="69"/>
        <v>3</v>
      </c>
    </row>
    <row r="632" spans="1:23" ht="115.2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s="13" t="b">
        <v>0</v>
      </c>
      <c r="L632">
        <v>1</v>
      </c>
      <c r="M632" t="b">
        <v>0</v>
      </c>
      <c r="N632" t="s">
        <v>8272</v>
      </c>
      <c r="O632" s="15">
        <f t="shared" si="63"/>
        <v>8.3340278356529712E-2</v>
      </c>
      <c r="P632" s="15">
        <f t="shared" si="64"/>
        <v>10</v>
      </c>
      <c r="Q632" t="s">
        <v>8330</v>
      </c>
      <c r="R632" t="s">
        <v>8331</v>
      </c>
      <c r="S632" s="8">
        <f t="shared" si="65"/>
        <v>42223.411122685182</v>
      </c>
      <c r="T632" s="11">
        <f t="shared" si="66"/>
        <v>42253.006944444445</v>
      </c>
      <c r="U632" t="str">
        <f t="shared" si="67"/>
        <v>FALSE</v>
      </c>
      <c r="V632" s="18">
        <f t="shared" si="68"/>
        <v>2</v>
      </c>
      <c r="W632">
        <f t="shared" si="69"/>
        <v>3</v>
      </c>
    </row>
    <row r="633" spans="1:23" ht="86.4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s="13" t="b">
        <v>0</v>
      </c>
      <c r="L633">
        <v>9</v>
      </c>
      <c r="M633" t="b">
        <v>0</v>
      </c>
      <c r="N633" t="s">
        <v>8272</v>
      </c>
      <c r="O633" s="15">
        <f t="shared" si="63"/>
        <v>1.38</v>
      </c>
      <c r="P633" s="15">
        <f t="shared" si="64"/>
        <v>76.666666666666671</v>
      </c>
      <c r="Q633" t="s">
        <v>8330</v>
      </c>
      <c r="R633" t="s">
        <v>8331</v>
      </c>
      <c r="S633" s="8">
        <f t="shared" si="65"/>
        <v>42489.563993055555</v>
      </c>
      <c r="T633" s="11">
        <f t="shared" si="66"/>
        <v>42518.563993055555</v>
      </c>
      <c r="U633" t="str">
        <f t="shared" si="67"/>
        <v>FALSE</v>
      </c>
      <c r="V633" s="18">
        <f t="shared" si="68"/>
        <v>2</v>
      </c>
      <c r="W633">
        <f t="shared" si="69"/>
        <v>3</v>
      </c>
    </row>
    <row r="634" spans="1:23" ht="72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s="13" t="b">
        <v>0</v>
      </c>
      <c r="L634">
        <v>0</v>
      </c>
      <c r="M634" t="b">
        <v>0</v>
      </c>
      <c r="N634" t="s">
        <v>8272</v>
      </c>
      <c r="O634" s="15">
        <f t="shared" si="63"/>
        <v>0</v>
      </c>
      <c r="P634" s="15">
        <f t="shared" si="64"/>
        <v>0</v>
      </c>
      <c r="Q634" t="s">
        <v>8330</v>
      </c>
      <c r="R634" t="s">
        <v>8331</v>
      </c>
      <c r="S634" s="8">
        <f t="shared" si="65"/>
        <v>42303.450983796291</v>
      </c>
      <c r="T634" s="11">
        <f t="shared" si="66"/>
        <v>42333.492650462962</v>
      </c>
      <c r="U634" t="str">
        <f t="shared" si="67"/>
        <v>FALSE</v>
      </c>
      <c r="V634" s="18">
        <f t="shared" si="68"/>
        <v>2</v>
      </c>
      <c r="W634">
        <f t="shared" si="69"/>
        <v>3</v>
      </c>
    </row>
    <row r="635" spans="1:23" ht="100.8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s="13" t="b">
        <v>0</v>
      </c>
      <c r="L635">
        <v>25</v>
      </c>
      <c r="M635" t="b">
        <v>0</v>
      </c>
      <c r="N635" t="s">
        <v>8272</v>
      </c>
      <c r="O635" s="15">
        <f t="shared" si="63"/>
        <v>12.45</v>
      </c>
      <c r="P635" s="15">
        <f t="shared" si="64"/>
        <v>49.8</v>
      </c>
      <c r="Q635" t="s">
        <v>8330</v>
      </c>
      <c r="R635" t="s">
        <v>8331</v>
      </c>
      <c r="S635" s="8">
        <f t="shared" si="65"/>
        <v>42507.090995370374</v>
      </c>
      <c r="T635" s="11">
        <f t="shared" si="66"/>
        <v>42538.749999999993</v>
      </c>
      <c r="U635" t="str">
        <f t="shared" si="67"/>
        <v>FALSE</v>
      </c>
      <c r="V635" s="18">
        <f t="shared" si="68"/>
        <v>2</v>
      </c>
      <c r="W635">
        <f t="shared" si="69"/>
        <v>3</v>
      </c>
    </row>
    <row r="636" spans="1:23" ht="72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s="13" t="b">
        <v>0</v>
      </c>
      <c r="L636">
        <v>1</v>
      </c>
      <c r="M636" t="b">
        <v>0</v>
      </c>
      <c r="N636" t="s">
        <v>8272</v>
      </c>
      <c r="O636" s="15">
        <f t="shared" si="63"/>
        <v>0.02</v>
      </c>
      <c r="P636" s="15">
        <f t="shared" si="64"/>
        <v>1</v>
      </c>
      <c r="Q636" t="s">
        <v>8330</v>
      </c>
      <c r="R636" t="s">
        <v>8331</v>
      </c>
      <c r="S636" s="8">
        <f t="shared" si="65"/>
        <v>42031.720243055555</v>
      </c>
      <c r="T636" s="11">
        <f t="shared" si="66"/>
        <v>42061.720243055555</v>
      </c>
      <c r="U636" t="str">
        <f t="shared" si="67"/>
        <v>FALSE</v>
      </c>
      <c r="V636" s="18">
        <f t="shared" si="68"/>
        <v>2</v>
      </c>
      <c r="W636">
        <f t="shared" si="69"/>
        <v>3</v>
      </c>
    </row>
    <row r="637" spans="1:23" ht="43.2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s="13" t="b">
        <v>0</v>
      </c>
      <c r="L637">
        <v>1</v>
      </c>
      <c r="M637" t="b">
        <v>0</v>
      </c>
      <c r="N637" t="s">
        <v>8272</v>
      </c>
      <c r="O637" s="15">
        <f t="shared" si="63"/>
        <v>8.0000000000000002E-3</v>
      </c>
      <c r="P637" s="15">
        <f t="shared" si="64"/>
        <v>2</v>
      </c>
      <c r="Q637" t="s">
        <v>8330</v>
      </c>
      <c r="R637" t="s">
        <v>8331</v>
      </c>
      <c r="S637" s="8">
        <f t="shared" si="65"/>
        <v>42075.883819444447</v>
      </c>
      <c r="T637" s="11">
        <f t="shared" si="66"/>
        <v>42105.883819444447</v>
      </c>
      <c r="U637" t="str">
        <f t="shared" si="67"/>
        <v>FALSE</v>
      </c>
      <c r="V637" s="18">
        <f t="shared" si="68"/>
        <v>2</v>
      </c>
      <c r="W637">
        <f t="shared" si="69"/>
        <v>3</v>
      </c>
    </row>
    <row r="638" spans="1:23" ht="86.4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s="13" t="b">
        <v>0</v>
      </c>
      <c r="L638">
        <v>1</v>
      </c>
      <c r="M638" t="b">
        <v>0</v>
      </c>
      <c r="N638" t="s">
        <v>8272</v>
      </c>
      <c r="O638" s="15">
        <f t="shared" si="63"/>
        <v>0.2</v>
      </c>
      <c r="P638" s="15">
        <f t="shared" si="64"/>
        <v>4</v>
      </c>
      <c r="Q638" t="s">
        <v>8330</v>
      </c>
      <c r="R638" t="s">
        <v>8331</v>
      </c>
      <c r="S638" s="8">
        <f t="shared" si="65"/>
        <v>42131.247106481482</v>
      </c>
      <c r="T638" s="11">
        <f t="shared" si="66"/>
        <v>42161.240972222215</v>
      </c>
      <c r="U638" t="str">
        <f t="shared" si="67"/>
        <v>FALSE</v>
      </c>
      <c r="V638" s="18">
        <f t="shared" si="68"/>
        <v>2</v>
      </c>
      <c r="W638">
        <f t="shared" si="69"/>
        <v>3</v>
      </c>
    </row>
    <row r="639" spans="1:23" ht="115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s="13" t="b">
        <v>0</v>
      </c>
      <c r="L639">
        <v>0</v>
      </c>
      <c r="M639" t="b">
        <v>0</v>
      </c>
      <c r="N639" t="s">
        <v>8272</v>
      </c>
      <c r="O639" s="15">
        <f t="shared" si="63"/>
        <v>0</v>
      </c>
      <c r="P639" s="15">
        <f t="shared" si="64"/>
        <v>0</v>
      </c>
      <c r="Q639" t="s">
        <v>8330</v>
      </c>
      <c r="R639" t="s">
        <v>8331</v>
      </c>
      <c r="S639" s="8">
        <f t="shared" si="65"/>
        <v>42762.75368055555</v>
      </c>
      <c r="T639" s="11">
        <f t="shared" si="66"/>
        <v>42791.75277777778</v>
      </c>
      <c r="U639" t="str">
        <f t="shared" si="67"/>
        <v>FALSE</v>
      </c>
      <c r="V639" s="18">
        <f t="shared" si="68"/>
        <v>2</v>
      </c>
      <c r="W639">
        <f t="shared" si="69"/>
        <v>3</v>
      </c>
    </row>
    <row r="640" spans="1:23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s="13" t="b">
        <v>0</v>
      </c>
      <c r="L640">
        <v>6</v>
      </c>
      <c r="M640" t="b">
        <v>0</v>
      </c>
      <c r="N640" t="s">
        <v>8272</v>
      </c>
      <c r="O640" s="15">
        <f t="shared" si="63"/>
        <v>9.0000000000000011E-3</v>
      </c>
      <c r="P640" s="15">
        <f t="shared" si="64"/>
        <v>3</v>
      </c>
      <c r="Q640" t="s">
        <v>8330</v>
      </c>
      <c r="R640" t="s">
        <v>8331</v>
      </c>
      <c r="S640" s="8">
        <f t="shared" si="65"/>
        <v>42759.384976851848</v>
      </c>
      <c r="T640" s="11">
        <f t="shared" si="66"/>
        <v>42819.343310185184</v>
      </c>
      <c r="U640" t="str">
        <f t="shared" si="67"/>
        <v>FALSE</v>
      </c>
      <c r="V640" s="18">
        <f t="shared" si="68"/>
        <v>2</v>
      </c>
      <c r="W640">
        <f t="shared" si="69"/>
        <v>3</v>
      </c>
    </row>
    <row r="641" spans="1:23" ht="57.6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s="13" t="b">
        <v>0</v>
      </c>
      <c r="L641">
        <v>1</v>
      </c>
      <c r="M641" t="b">
        <v>0</v>
      </c>
      <c r="N641" t="s">
        <v>8272</v>
      </c>
      <c r="O641" s="15">
        <f t="shared" si="63"/>
        <v>9.9999999999999991E-5</v>
      </c>
      <c r="P641" s="15">
        <f t="shared" si="64"/>
        <v>1</v>
      </c>
      <c r="Q641" t="s">
        <v>8330</v>
      </c>
      <c r="R641" t="s">
        <v>8331</v>
      </c>
      <c r="S641" s="8">
        <f t="shared" si="65"/>
        <v>41865.374942129631</v>
      </c>
      <c r="T641" s="11">
        <f t="shared" si="66"/>
        <v>41925.374942129631</v>
      </c>
      <c r="U641" t="str">
        <f t="shared" si="67"/>
        <v>FALSE</v>
      </c>
      <c r="V641" s="18">
        <f t="shared" si="68"/>
        <v>2</v>
      </c>
      <c r="W641">
        <f t="shared" si="69"/>
        <v>3</v>
      </c>
    </row>
    <row r="642" spans="1:23" ht="100.8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s="13" t="b">
        <v>0</v>
      </c>
      <c r="L642">
        <v>2</v>
      </c>
      <c r="M642" t="b">
        <v>1</v>
      </c>
      <c r="N642" t="s">
        <v>8273</v>
      </c>
      <c r="O642" s="15">
        <f t="shared" si="63"/>
        <v>144.28571428571428</v>
      </c>
      <c r="P642" s="15">
        <f t="shared" si="64"/>
        <v>50.5</v>
      </c>
      <c r="Q642" t="s">
        <v>8330</v>
      </c>
      <c r="R642" t="s">
        <v>8332</v>
      </c>
      <c r="S642" s="8">
        <f t="shared" si="65"/>
        <v>42683.21197916667</v>
      </c>
      <c r="T642" s="11">
        <f t="shared" si="66"/>
        <v>42698.749999999993</v>
      </c>
      <c r="U642" t="str">
        <f t="shared" si="67"/>
        <v>FALSE</v>
      </c>
      <c r="V642" s="18">
        <f t="shared" si="68"/>
        <v>2</v>
      </c>
      <c r="W642">
        <f t="shared" si="69"/>
        <v>1</v>
      </c>
    </row>
    <row r="643" spans="1:23" ht="115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s="13" t="b">
        <v>0</v>
      </c>
      <c r="L643">
        <v>315</v>
      </c>
      <c r="M643" t="b">
        <v>1</v>
      </c>
      <c r="N643" t="s">
        <v>8273</v>
      </c>
      <c r="O643" s="15">
        <f t="shared" ref="O643:O706" si="70">(E643/D643)*100</f>
        <v>119.16249999999999</v>
      </c>
      <c r="P643" s="15">
        <f t="shared" ref="P643:P706" si="71">IFERROR(E643/L643,0)</f>
        <v>151.31746031746033</v>
      </c>
      <c r="Q643" t="s">
        <v>8330</v>
      </c>
      <c r="R643" t="s">
        <v>8332</v>
      </c>
      <c r="S643" s="8">
        <f t="shared" ref="S643:S706" si="72">(((J643/60)/60)/24)+DATE(1970,1,1)+(-5/24)</f>
        <v>42199.361666666664</v>
      </c>
      <c r="T643" s="11">
        <f t="shared" ref="T643:T706" si="73">(I643/86400)+25569+(-5/24)</f>
        <v>42229.361666666664</v>
      </c>
      <c r="U643" t="str">
        <f t="shared" ref="U643:U706" si="74">TRIM(K643)</f>
        <v>FALSE</v>
      </c>
      <c r="V643" s="18">
        <f t="shared" ref="V643:V706" si="75">IF(U643="TRUE", 1, 2)</f>
        <v>2</v>
      </c>
      <c r="W643">
        <f t="shared" ref="W643:W706" si="76">IF(F643="successful", 1,  IF(F643= "failed", 2, IF(F643="canceled", 3, 4)))</f>
        <v>1</v>
      </c>
    </row>
    <row r="644" spans="1:23" ht="100.8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s="13" t="b">
        <v>0</v>
      </c>
      <c r="L644">
        <v>2174</v>
      </c>
      <c r="M644" t="b">
        <v>1</v>
      </c>
      <c r="N644" t="s">
        <v>8273</v>
      </c>
      <c r="O644" s="15">
        <f t="shared" si="70"/>
        <v>1460.4850000000001</v>
      </c>
      <c r="P644" s="15">
        <f t="shared" si="71"/>
        <v>134.3592456301748</v>
      </c>
      <c r="Q644" t="s">
        <v>8330</v>
      </c>
      <c r="R644" t="s">
        <v>8332</v>
      </c>
      <c r="S644" s="8">
        <f t="shared" si="72"/>
        <v>42199.442986111106</v>
      </c>
      <c r="T644" s="11">
        <f t="shared" si="73"/>
        <v>42235.442986111106</v>
      </c>
      <c r="U644" t="str">
        <f t="shared" si="74"/>
        <v>FALSE</v>
      </c>
      <c r="V644" s="18">
        <f t="shared" si="75"/>
        <v>2</v>
      </c>
      <c r="W644">
        <f t="shared" si="76"/>
        <v>1</v>
      </c>
    </row>
    <row r="645" spans="1:23" ht="7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s="13" t="b">
        <v>0</v>
      </c>
      <c r="L645">
        <v>152</v>
      </c>
      <c r="M645" t="b">
        <v>1</v>
      </c>
      <c r="N645" t="s">
        <v>8273</v>
      </c>
      <c r="O645" s="15">
        <f t="shared" si="70"/>
        <v>105.80799999999999</v>
      </c>
      <c r="P645" s="15">
        <f t="shared" si="71"/>
        <v>174.02631578947367</v>
      </c>
      <c r="Q645" t="s">
        <v>8330</v>
      </c>
      <c r="R645" t="s">
        <v>8332</v>
      </c>
      <c r="S645" s="8">
        <f t="shared" si="72"/>
        <v>42100.43373842592</v>
      </c>
      <c r="T645" s="11">
        <f t="shared" si="73"/>
        <v>42155.43373842592</v>
      </c>
      <c r="U645" t="str">
        <f t="shared" si="74"/>
        <v>FALSE</v>
      </c>
      <c r="V645" s="18">
        <f t="shared" si="75"/>
        <v>2</v>
      </c>
      <c r="W645">
        <f t="shared" si="76"/>
        <v>1</v>
      </c>
    </row>
    <row r="646" spans="1:23" ht="115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s="13" t="b">
        <v>0</v>
      </c>
      <c r="L646">
        <v>1021</v>
      </c>
      <c r="M646" t="b">
        <v>1</v>
      </c>
      <c r="N646" t="s">
        <v>8273</v>
      </c>
      <c r="O646" s="15">
        <f t="shared" si="70"/>
        <v>300.11791999999997</v>
      </c>
      <c r="P646" s="15">
        <f t="shared" si="71"/>
        <v>73.486268364348675</v>
      </c>
      <c r="Q646" t="s">
        <v>8330</v>
      </c>
      <c r="R646" t="s">
        <v>8332</v>
      </c>
      <c r="S646" s="8">
        <f t="shared" si="72"/>
        <v>41898.457627314812</v>
      </c>
      <c r="T646" s="11">
        <f t="shared" si="73"/>
        <v>41940.833333333328</v>
      </c>
      <c r="U646" t="str">
        <f t="shared" si="74"/>
        <v>FALSE</v>
      </c>
      <c r="V646" s="18">
        <f t="shared" si="75"/>
        <v>2</v>
      </c>
      <c r="W646">
        <f t="shared" si="76"/>
        <v>1</v>
      </c>
    </row>
    <row r="647" spans="1:23" ht="57.6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s="13" t="b">
        <v>0</v>
      </c>
      <c r="L647">
        <v>237</v>
      </c>
      <c r="M647" t="b">
        <v>1</v>
      </c>
      <c r="N647" t="s">
        <v>8273</v>
      </c>
      <c r="O647" s="15">
        <f t="shared" si="70"/>
        <v>278.7</v>
      </c>
      <c r="P647" s="15">
        <f t="shared" si="71"/>
        <v>23.518987341772153</v>
      </c>
      <c r="Q647" t="s">
        <v>8330</v>
      </c>
      <c r="R647" t="s">
        <v>8332</v>
      </c>
      <c r="S647" s="8">
        <f t="shared" si="72"/>
        <v>42563.817986111106</v>
      </c>
      <c r="T647" s="11">
        <f t="shared" si="73"/>
        <v>42593.817986111106</v>
      </c>
      <c r="U647" t="str">
        <f t="shared" si="74"/>
        <v>FALSE</v>
      </c>
      <c r="V647" s="18">
        <f t="shared" si="75"/>
        <v>2</v>
      </c>
      <c r="W647">
        <f t="shared" si="76"/>
        <v>1</v>
      </c>
    </row>
    <row r="648" spans="1:23" ht="100.8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s="13" t="b">
        <v>0</v>
      </c>
      <c r="L648">
        <v>27</v>
      </c>
      <c r="M648" t="b">
        <v>1</v>
      </c>
      <c r="N648" t="s">
        <v>8273</v>
      </c>
      <c r="O648" s="15">
        <f t="shared" si="70"/>
        <v>131.87625</v>
      </c>
      <c r="P648" s="15">
        <f t="shared" si="71"/>
        <v>39.074444444444445</v>
      </c>
      <c r="Q648" t="s">
        <v>8330</v>
      </c>
      <c r="R648" t="s">
        <v>8332</v>
      </c>
      <c r="S648" s="8">
        <f t="shared" si="72"/>
        <v>41832.644293981481</v>
      </c>
      <c r="T648" s="11">
        <f t="shared" si="73"/>
        <v>41862.644293981481</v>
      </c>
      <c r="U648" t="str">
        <f t="shared" si="74"/>
        <v>FALSE</v>
      </c>
      <c r="V648" s="18">
        <f t="shared" si="75"/>
        <v>2</v>
      </c>
      <c r="W648">
        <f t="shared" si="76"/>
        <v>1</v>
      </c>
    </row>
    <row r="649" spans="1:23" ht="115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s="13" t="b">
        <v>0</v>
      </c>
      <c r="L649">
        <v>17</v>
      </c>
      <c r="M649" t="b">
        <v>1</v>
      </c>
      <c r="N649" t="s">
        <v>8273</v>
      </c>
      <c r="O649" s="15">
        <f t="shared" si="70"/>
        <v>107.05</v>
      </c>
      <c r="P649" s="15">
        <f t="shared" si="71"/>
        <v>125.94117647058823</v>
      </c>
      <c r="Q649" t="s">
        <v>8330</v>
      </c>
      <c r="R649" t="s">
        <v>8332</v>
      </c>
      <c r="S649" s="8">
        <f t="shared" si="72"/>
        <v>42416.559594907405</v>
      </c>
      <c r="T649" s="11">
        <f t="shared" si="73"/>
        <v>42446.517928240741</v>
      </c>
      <c r="U649" t="str">
        <f t="shared" si="74"/>
        <v>FALSE</v>
      </c>
      <c r="V649" s="18">
        <f t="shared" si="75"/>
        <v>2</v>
      </c>
      <c r="W649">
        <f t="shared" si="76"/>
        <v>1</v>
      </c>
    </row>
    <row r="650" spans="1:23" ht="57.6" hidden="1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s="13" t="b">
        <v>0</v>
      </c>
      <c r="L650">
        <v>27</v>
      </c>
      <c r="M650" t="b">
        <v>1</v>
      </c>
      <c r="N650" t="s">
        <v>8273</v>
      </c>
      <c r="O650" s="15">
        <f t="shared" si="70"/>
        <v>126.82285714285715</v>
      </c>
      <c r="P650" s="15">
        <f t="shared" si="71"/>
        <v>1644</v>
      </c>
      <c r="Q650" t="s">
        <v>8330</v>
      </c>
      <c r="R650" t="s">
        <v>8332</v>
      </c>
      <c r="S650" s="8">
        <f t="shared" si="72"/>
        <v>41891.485046296293</v>
      </c>
      <c r="T650" s="11">
        <f t="shared" si="73"/>
        <v>41926.485046296293</v>
      </c>
      <c r="U650" t="str">
        <f t="shared" si="74"/>
        <v>FALSE</v>
      </c>
      <c r="V650" s="18">
        <f t="shared" si="75"/>
        <v>2</v>
      </c>
      <c r="W650">
        <f t="shared" si="76"/>
        <v>1</v>
      </c>
    </row>
    <row r="651" spans="1:23" ht="100.8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s="13" t="b">
        <v>0</v>
      </c>
      <c r="L651">
        <v>82</v>
      </c>
      <c r="M651" t="b">
        <v>1</v>
      </c>
      <c r="N651" t="s">
        <v>8273</v>
      </c>
      <c r="O651" s="15">
        <f t="shared" si="70"/>
        <v>139.96</v>
      </c>
      <c r="P651" s="15">
        <f t="shared" si="71"/>
        <v>42.670731707317074</v>
      </c>
      <c r="Q651" t="s">
        <v>8330</v>
      </c>
      <c r="R651" t="s">
        <v>8332</v>
      </c>
      <c r="S651" s="8">
        <f t="shared" si="72"/>
        <v>41877.703854166662</v>
      </c>
      <c r="T651" s="11">
        <f t="shared" si="73"/>
        <v>41898.703854166662</v>
      </c>
      <c r="U651" t="str">
        <f t="shared" si="74"/>
        <v>FALSE</v>
      </c>
      <c r="V651" s="18">
        <f t="shared" si="75"/>
        <v>2</v>
      </c>
      <c r="W651">
        <f t="shared" si="76"/>
        <v>1</v>
      </c>
    </row>
    <row r="652" spans="1:23" ht="100.8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s="13" t="b">
        <v>0</v>
      </c>
      <c r="L652">
        <v>48</v>
      </c>
      <c r="M652" t="b">
        <v>1</v>
      </c>
      <c r="N652" t="s">
        <v>8273</v>
      </c>
      <c r="O652" s="15">
        <f t="shared" si="70"/>
        <v>112.4</v>
      </c>
      <c r="P652" s="15">
        <f t="shared" si="71"/>
        <v>35.125</v>
      </c>
      <c r="Q652" t="s">
        <v>8330</v>
      </c>
      <c r="R652" t="s">
        <v>8332</v>
      </c>
      <c r="S652" s="8">
        <f t="shared" si="72"/>
        <v>41931.828518518516</v>
      </c>
      <c r="T652" s="11">
        <f t="shared" si="73"/>
        <v>41991.870185185187</v>
      </c>
      <c r="U652" t="str">
        <f t="shared" si="74"/>
        <v>FALSE</v>
      </c>
      <c r="V652" s="18">
        <f t="shared" si="75"/>
        <v>2</v>
      </c>
      <c r="W652">
        <f t="shared" si="76"/>
        <v>1</v>
      </c>
    </row>
    <row r="653" spans="1:23" ht="100.8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s="13" t="b">
        <v>0</v>
      </c>
      <c r="L653">
        <v>105</v>
      </c>
      <c r="M653" t="b">
        <v>1</v>
      </c>
      <c r="N653" t="s">
        <v>8273</v>
      </c>
      <c r="O653" s="15">
        <f t="shared" si="70"/>
        <v>100.52799999999999</v>
      </c>
      <c r="P653" s="15">
        <f t="shared" si="71"/>
        <v>239.35238095238094</v>
      </c>
      <c r="Q653" t="s">
        <v>8330</v>
      </c>
      <c r="R653" t="s">
        <v>8332</v>
      </c>
      <c r="S653" s="8">
        <f t="shared" si="72"/>
        <v>41955.809155092589</v>
      </c>
      <c r="T653" s="11">
        <f t="shared" si="73"/>
        <v>41985.809155092589</v>
      </c>
      <c r="U653" t="str">
        <f t="shared" si="74"/>
        <v>FALSE</v>
      </c>
      <c r="V653" s="18">
        <f t="shared" si="75"/>
        <v>2</v>
      </c>
      <c r="W653">
        <f t="shared" si="76"/>
        <v>1</v>
      </c>
    </row>
    <row r="654" spans="1:23" ht="115.2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s="13" t="b">
        <v>0</v>
      </c>
      <c r="L654">
        <v>28</v>
      </c>
      <c r="M654" t="b">
        <v>1</v>
      </c>
      <c r="N654" t="s">
        <v>8273</v>
      </c>
      <c r="O654" s="15">
        <f t="shared" si="70"/>
        <v>100.46666666666665</v>
      </c>
      <c r="P654" s="15">
        <f t="shared" si="71"/>
        <v>107.64285714285714</v>
      </c>
      <c r="Q654" t="s">
        <v>8330</v>
      </c>
      <c r="R654" t="s">
        <v>8332</v>
      </c>
      <c r="S654" s="8">
        <f t="shared" si="72"/>
        <v>42675.482060185182</v>
      </c>
      <c r="T654" s="11">
        <f t="shared" si="73"/>
        <v>42705.523726851847</v>
      </c>
      <c r="U654" t="str">
        <f t="shared" si="74"/>
        <v>FALSE</v>
      </c>
      <c r="V654" s="18">
        <f t="shared" si="75"/>
        <v>2</v>
      </c>
      <c r="W654">
        <f t="shared" si="76"/>
        <v>1</v>
      </c>
    </row>
    <row r="655" spans="1:23" ht="115.2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s="13" t="b">
        <v>0</v>
      </c>
      <c r="L655">
        <v>1107</v>
      </c>
      <c r="M655" t="b">
        <v>1</v>
      </c>
      <c r="N655" t="s">
        <v>8273</v>
      </c>
      <c r="O655" s="15">
        <f t="shared" si="70"/>
        <v>141.446</v>
      </c>
      <c r="P655" s="15">
        <f t="shared" si="71"/>
        <v>95.830623306233065</v>
      </c>
      <c r="Q655" t="s">
        <v>8330</v>
      </c>
      <c r="R655" t="s">
        <v>8332</v>
      </c>
      <c r="S655" s="8">
        <f t="shared" si="72"/>
        <v>42199.410185185181</v>
      </c>
      <c r="T655" s="11">
        <f t="shared" si="73"/>
        <v>42236.410185185181</v>
      </c>
      <c r="U655" t="str">
        <f t="shared" si="74"/>
        <v>FALSE</v>
      </c>
      <c r="V655" s="18">
        <f t="shared" si="75"/>
        <v>2</v>
      </c>
      <c r="W655">
        <f t="shared" si="76"/>
        <v>1</v>
      </c>
    </row>
    <row r="656" spans="1:23" ht="100.8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s="13" t="b">
        <v>0</v>
      </c>
      <c r="L656">
        <v>1013</v>
      </c>
      <c r="M656" t="b">
        <v>1</v>
      </c>
      <c r="N656" t="s">
        <v>8273</v>
      </c>
      <c r="O656" s="15">
        <f t="shared" si="70"/>
        <v>267.29166666666669</v>
      </c>
      <c r="P656" s="15">
        <f t="shared" si="71"/>
        <v>31.663376110562684</v>
      </c>
      <c r="Q656" t="s">
        <v>8330</v>
      </c>
      <c r="R656" t="s">
        <v>8332</v>
      </c>
      <c r="S656" s="8">
        <f t="shared" si="72"/>
        <v>42163.748993055553</v>
      </c>
      <c r="T656" s="11">
        <f t="shared" si="73"/>
        <v>42193.748993055553</v>
      </c>
      <c r="U656" t="str">
        <f t="shared" si="74"/>
        <v>FALSE</v>
      </c>
      <c r="V656" s="18">
        <f t="shared" si="75"/>
        <v>2</v>
      </c>
      <c r="W656">
        <f t="shared" si="76"/>
        <v>1</v>
      </c>
    </row>
    <row r="657" spans="1:23" ht="86.4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s="13" t="b">
        <v>0</v>
      </c>
      <c r="L657">
        <v>274</v>
      </c>
      <c r="M657" t="b">
        <v>1</v>
      </c>
      <c r="N657" t="s">
        <v>8273</v>
      </c>
      <c r="O657" s="15">
        <f t="shared" si="70"/>
        <v>146.88749999999999</v>
      </c>
      <c r="P657" s="15">
        <f t="shared" si="71"/>
        <v>42.886861313868614</v>
      </c>
      <c r="Q657" t="s">
        <v>8330</v>
      </c>
      <c r="R657" t="s">
        <v>8332</v>
      </c>
      <c r="S657" s="8">
        <f t="shared" si="72"/>
        <v>42045.748981481483</v>
      </c>
      <c r="T657" s="11">
        <f t="shared" si="73"/>
        <v>42075.707314814812</v>
      </c>
      <c r="U657" t="str">
        <f t="shared" si="74"/>
        <v>FALSE</v>
      </c>
      <c r="V657" s="18">
        <f t="shared" si="75"/>
        <v>2</v>
      </c>
      <c r="W657">
        <f t="shared" si="76"/>
        <v>1</v>
      </c>
    </row>
    <row r="658" spans="1:23" ht="100.8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s="13" t="b">
        <v>0</v>
      </c>
      <c r="L658">
        <v>87</v>
      </c>
      <c r="M658" t="b">
        <v>1</v>
      </c>
      <c r="N658" t="s">
        <v>8273</v>
      </c>
      <c r="O658" s="15">
        <f t="shared" si="70"/>
        <v>213.56</v>
      </c>
      <c r="P658" s="15">
        <f t="shared" si="71"/>
        <v>122.73563218390805</v>
      </c>
      <c r="Q658" t="s">
        <v>8330</v>
      </c>
      <c r="R658" t="s">
        <v>8332</v>
      </c>
      <c r="S658" s="8">
        <f t="shared" si="72"/>
        <v>42417.596284722218</v>
      </c>
      <c r="T658" s="11">
        <f t="shared" si="73"/>
        <v>42477.554618055554</v>
      </c>
      <c r="U658" t="str">
        <f t="shared" si="74"/>
        <v>FALSE</v>
      </c>
      <c r="V658" s="18">
        <f t="shared" si="75"/>
        <v>2</v>
      </c>
      <c r="W658">
        <f t="shared" si="76"/>
        <v>1</v>
      </c>
    </row>
    <row r="659" spans="1:23" ht="100.8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s="13" t="b">
        <v>0</v>
      </c>
      <c r="L659">
        <v>99</v>
      </c>
      <c r="M659" t="b">
        <v>1</v>
      </c>
      <c r="N659" t="s">
        <v>8273</v>
      </c>
      <c r="O659" s="15">
        <f t="shared" si="70"/>
        <v>125.69999999999999</v>
      </c>
      <c r="P659" s="15">
        <f t="shared" si="71"/>
        <v>190.45454545454547</v>
      </c>
      <c r="Q659" t="s">
        <v>8330</v>
      </c>
      <c r="R659" t="s">
        <v>8332</v>
      </c>
      <c r="S659" s="8">
        <f t="shared" si="72"/>
        <v>42331.637407407405</v>
      </c>
      <c r="T659" s="11">
        <f t="shared" si="73"/>
        <v>42361.637407407405</v>
      </c>
      <c r="U659" t="str">
        <f t="shared" si="74"/>
        <v>FALSE</v>
      </c>
      <c r="V659" s="18">
        <f t="shared" si="75"/>
        <v>2</v>
      </c>
      <c r="W659">
        <f t="shared" si="76"/>
        <v>1</v>
      </c>
    </row>
    <row r="660" spans="1:23" ht="115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s="13" t="b">
        <v>0</v>
      </c>
      <c r="L660">
        <v>276</v>
      </c>
      <c r="M660" t="b">
        <v>1</v>
      </c>
      <c r="N660" t="s">
        <v>8273</v>
      </c>
      <c r="O660" s="15">
        <f t="shared" si="70"/>
        <v>104.46206037108834</v>
      </c>
      <c r="P660" s="15">
        <f t="shared" si="71"/>
        <v>109.33695652173913</v>
      </c>
      <c r="Q660" t="s">
        <v>8330</v>
      </c>
      <c r="R660" t="s">
        <v>8332</v>
      </c>
      <c r="S660" s="8">
        <f t="shared" si="72"/>
        <v>42178.952418981477</v>
      </c>
      <c r="T660" s="11">
        <f t="shared" si="73"/>
        <v>42211.541666666664</v>
      </c>
      <c r="U660" t="str">
        <f t="shared" si="74"/>
        <v>FALSE</v>
      </c>
      <c r="V660" s="18">
        <f t="shared" si="75"/>
        <v>2</v>
      </c>
      <c r="W660">
        <f t="shared" si="76"/>
        <v>1</v>
      </c>
    </row>
    <row r="661" spans="1:23" ht="28.8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s="13" t="b">
        <v>0</v>
      </c>
      <c r="L661">
        <v>21</v>
      </c>
      <c r="M661" t="b">
        <v>1</v>
      </c>
      <c r="N661" t="s">
        <v>8273</v>
      </c>
      <c r="O661" s="15">
        <f t="shared" si="70"/>
        <v>100.56666666666668</v>
      </c>
      <c r="P661" s="15">
        <f t="shared" si="71"/>
        <v>143.66666666666666</v>
      </c>
      <c r="Q661" t="s">
        <v>8330</v>
      </c>
      <c r="R661" t="s">
        <v>8332</v>
      </c>
      <c r="S661" s="8">
        <f t="shared" si="72"/>
        <v>42209.385358796295</v>
      </c>
      <c r="T661" s="11">
        <f t="shared" si="73"/>
        <v>42239.385358796295</v>
      </c>
      <c r="U661" t="str">
        <f t="shared" si="74"/>
        <v>FALSE</v>
      </c>
      <c r="V661" s="18">
        <f t="shared" si="75"/>
        <v>2</v>
      </c>
      <c r="W661">
        <f t="shared" si="76"/>
        <v>1</v>
      </c>
    </row>
    <row r="662" spans="1:23" ht="115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s="13" t="b">
        <v>0</v>
      </c>
      <c r="L662">
        <v>18</v>
      </c>
      <c r="M662" t="b">
        <v>0</v>
      </c>
      <c r="N662" t="s">
        <v>8273</v>
      </c>
      <c r="O662" s="15">
        <f t="shared" si="70"/>
        <v>3.0579999999999998</v>
      </c>
      <c r="P662" s="15">
        <f t="shared" si="71"/>
        <v>84.944444444444443</v>
      </c>
      <c r="Q662" t="s">
        <v>8330</v>
      </c>
      <c r="R662" t="s">
        <v>8332</v>
      </c>
      <c r="S662" s="8">
        <f t="shared" si="72"/>
        <v>41922.533321759256</v>
      </c>
      <c r="T662" s="11">
        <f t="shared" si="73"/>
        <v>41952.57498842592</v>
      </c>
      <c r="U662" t="str">
        <f t="shared" si="74"/>
        <v>FALSE</v>
      </c>
      <c r="V662" s="18">
        <f t="shared" si="75"/>
        <v>2</v>
      </c>
      <c r="W662">
        <f t="shared" si="76"/>
        <v>2</v>
      </c>
    </row>
    <row r="663" spans="1:23" ht="86.4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s="13" t="b">
        <v>0</v>
      </c>
      <c r="L663">
        <v>9</v>
      </c>
      <c r="M663" t="b">
        <v>0</v>
      </c>
      <c r="N663" t="s">
        <v>8273</v>
      </c>
      <c r="O663" s="15">
        <f t="shared" si="70"/>
        <v>0.95</v>
      </c>
      <c r="P663" s="15">
        <f t="shared" si="71"/>
        <v>10.555555555555555</v>
      </c>
      <c r="Q663" t="s">
        <v>8330</v>
      </c>
      <c r="R663" t="s">
        <v>8332</v>
      </c>
      <c r="S663" s="8">
        <f t="shared" si="72"/>
        <v>42636.437025462961</v>
      </c>
      <c r="T663" s="11">
        <f t="shared" si="73"/>
        <v>42666.437025462961</v>
      </c>
      <c r="U663" t="str">
        <f t="shared" si="74"/>
        <v>FALSE</v>
      </c>
      <c r="V663" s="18">
        <f t="shared" si="75"/>
        <v>2</v>
      </c>
      <c r="W663">
        <f t="shared" si="76"/>
        <v>2</v>
      </c>
    </row>
    <row r="664" spans="1:23" ht="86.4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s="13" t="b">
        <v>0</v>
      </c>
      <c r="L664">
        <v>4</v>
      </c>
      <c r="M664" t="b">
        <v>0</v>
      </c>
      <c r="N664" t="s">
        <v>8273</v>
      </c>
      <c r="O664" s="15">
        <f t="shared" si="70"/>
        <v>0.4</v>
      </c>
      <c r="P664" s="15">
        <f t="shared" si="71"/>
        <v>39</v>
      </c>
      <c r="Q664" t="s">
        <v>8330</v>
      </c>
      <c r="R664" t="s">
        <v>8332</v>
      </c>
      <c r="S664" s="8">
        <f t="shared" si="72"/>
        <v>41990.229710648149</v>
      </c>
      <c r="T664" s="11">
        <f t="shared" si="73"/>
        <v>42020.229710648149</v>
      </c>
      <c r="U664" t="str">
        <f t="shared" si="74"/>
        <v>FALSE</v>
      </c>
      <c r="V664" s="18">
        <f t="shared" si="75"/>
        <v>2</v>
      </c>
      <c r="W664">
        <f t="shared" si="76"/>
        <v>2</v>
      </c>
    </row>
    <row r="665" spans="1:23" ht="100.8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s="13" t="b">
        <v>0</v>
      </c>
      <c r="L665">
        <v>7</v>
      </c>
      <c r="M665" t="b">
        <v>0</v>
      </c>
      <c r="N665" t="s">
        <v>8273</v>
      </c>
      <c r="O665" s="15">
        <f t="shared" si="70"/>
        <v>0.35000000000000003</v>
      </c>
      <c r="P665" s="15">
        <f t="shared" si="71"/>
        <v>100</v>
      </c>
      <c r="Q665" t="s">
        <v>8330</v>
      </c>
      <c r="R665" t="s">
        <v>8332</v>
      </c>
      <c r="S665" s="8">
        <f t="shared" si="72"/>
        <v>42173.634907407402</v>
      </c>
      <c r="T665" s="11">
        <f t="shared" si="73"/>
        <v>42203.634907407402</v>
      </c>
      <c r="U665" t="str">
        <f t="shared" si="74"/>
        <v>FALSE</v>
      </c>
      <c r="V665" s="18">
        <f t="shared" si="75"/>
        <v>2</v>
      </c>
      <c r="W665">
        <f t="shared" si="76"/>
        <v>2</v>
      </c>
    </row>
    <row r="666" spans="1:23" ht="100.8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s="13" t="b">
        <v>0</v>
      </c>
      <c r="L666">
        <v>29</v>
      </c>
      <c r="M666" t="b">
        <v>0</v>
      </c>
      <c r="N666" t="s">
        <v>8273</v>
      </c>
      <c r="O666" s="15">
        <f t="shared" si="70"/>
        <v>7.5333333333333332</v>
      </c>
      <c r="P666" s="15">
        <f t="shared" si="71"/>
        <v>31.172413793103448</v>
      </c>
      <c r="Q666" t="s">
        <v>8330</v>
      </c>
      <c r="R666" t="s">
        <v>8332</v>
      </c>
      <c r="S666" s="8">
        <f t="shared" si="72"/>
        <v>42077.458043981482</v>
      </c>
      <c r="T666" s="11">
        <f t="shared" si="73"/>
        <v>42107.458043981482</v>
      </c>
      <c r="U666" t="str">
        <f t="shared" si="74"/>
        <v>FALSE</v>
      </c>
      <c r="V666" s="18">
        <f t="shared" si="75"/>
        <v>2</v>
      </c>
      <c r="W666">
        <f t="shared" si="76"/>
        <v>2</v>
      </c>
    </row>
    <row r="667" spans="1:23" ht="100.8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s="13" t="b">
        <v>0</v>
      </c>
      <c r="L667">
        <v>12</v>
      </c>
      <c r="M667" t="b">
        <v>0</v>
      </c>
      <c r="N667" t="s">
        <v>8273</v>
      </c>
      <c r="O667" s="15">
        <f t="shared" si="70"/>
        <v>18.64</v>
      </c>
      <c r="P667" s="15">
        <f t="shared" si="71"/>
        <v>155.33333333333334</v>
      </c>
      <c r="Q667" t="s">
        <v>8330</v>
      </c>
      <c r="R667" t="s">
        <v>8332</v>
      </c>
      <c r="S667" s="8">
        <f t="shared" si="72"/>
        <v>42688.503020833326</v>
      </c>
      <c r="T667" s="11">
        <f t="shared" si="73"/>
        <v>42748.503020833326</v>
      </c>
      <c r="U667" t="str">
        <f t="shared" si="74"/>
        <v>FALSE</v>
      </c>
      <c r="V667" s="18">
        <f t="shared" si="75"/>
        <v>2</v>
      </c>
      <c r="W667">
        <f t="shared" si="76"/>
        <v>2</v>
      </c>
    </row>
    <row r="668" spans="1:23" ht="100.8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s="13" t="b">
        <v>0</v>
      </c>
      <c r="L668">
        <v>4</v>
      </c>
      <c r="M668" t="b">
        <v>0</v>
      </c>
      <c r="N668" t="s">
        <v>8273</v>
      </c>
      <c r="O668" s="15">
        <f t="shared" si="70"/>
        <v>4.0000000000000001E-3</v>
      </c>
      <c r="P668" s="15">
        <f t="shared" si="71"/>
        <v>2</v>
      </c>
      <c r="Q668" t="s">
        <v>8330</v>
      </c>
      <c r="R668" t="s">
        <v>8332</v>
      </c>
      <c r="S668" s="8">
        <f t="shared" si="72"/>
        <v>41838.623819444445</v>
      </c>
      <c r="T668" s="11">
        <f t="shared" si="73"/>
        <v>41868.623819444438</v>
      </c>
      <c r="U668" t="str">
        <f t="shared" si="74"/>
        <v>FALSE</v>
      </c>
      <c r="V668" s="18">
        <f t="shared" si="75"/>
        <v>2</v>
      </c>
      <c r="W668">
        <f t="shared" si="76"/>
        <v>2</v>
      </c>
    </row>
    <row r="669" spans="1:23" ht="115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s="13" t="b">
        <v>0</v>
      </c>
      <c r="L669">
        <v>28</v>
      </c>
      <c r="M669" t="b">
        <v>0</v>
      </c>
      <c r="N669" t="s">
        <v>8273</v>
      </c>
      <c r="O669" s="15">
        <f t="shared" si="70"/>
        <v>10.02</v>
      </c>
      <c r="P669" s="15">
        <f t="shared" si="71"/>
        <v>178.92857142857142</v>
      </c>
      <c r="Q669" t="s">
        <v>8330</v>
      </c>
      <c r="R669" t="s">
        <v>8332</v>
      </c>
      <c r="S669" s="8">
        <f t="shared" si="72"/>
        <v>42632.165081018517</v>
      </c>
      <c r="T669" s="11">
        <f t="shared" si="73"/>
        <v>42672.165081018517</v>
      </c>
      <c r="U669" t="str">
        <f t="shared" si="74"/>
        <v>FALSE</v>
      </c>
      <c r="V669" s="18">
        <f t="shared" si="75"/>
        <v>2</v>
      </c>
      <c r="W669">
        <f t="shared" si="76"/>
        <v>2</v>
      </c>
    </row>
    <row r="670" spans="1:23" ht="86.4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s="13" t="b">
        <v>0</v>
      </c>
      <c r="L670">
        <v>25</v>
      </c>
      <c r="M670" t="b">
        <v>0</v>
      </c>
      <c r="N670" t="s">
        <v>8273</v>
      </c>
      <c r="O670" s="15">
        <f t="shared" si="70"/>
        <v>4.5600000000000005</v>
      </c>
      <c r="P670" s="15">
        <f t="shared" si="71"/>
        <v>27.36</v>
      </c>
      <c r="Q670" t="s">
        <v>8330</v>
      </c>
      <c r="R670" t="s">
        <v>8332</v>
      </c>
      <c r="S670" s="8">
        <f t="shared" si="72"/>
        <v>42090.622939814813</v>
      </c>
      <c r="T670" s="11">
        <f t="shared" si="73"/>
        <v>42135.622939814813</v>
      </c>
      <c r="U670" t="str">
        <f t="shared" si="74"/>
        <v>FALSE</v>
      </c>
      <c r="V670" s="18">
        <f t="shared" si="75"/>
        <v>2</v>
      </c>
      <c r="W670">
        <f t="shared" si="76"/>
        <v>2</v>
      </c>
    </row>
    <row r="671" spans="1:23" ht="86.4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s="13" t="b">
        <v>0</v>
      </c>
      <c r="L671">
        <v>28</v>
      </c>
      <c r="M671" t="b">
        <v>0</v>
      </c>
      <c r="N671" t="s">
        <v>8273</v>
      </c>
      <c r="O671" s="15">
        <f t="shared" si="70"/>
        <v>21.5075</v>
      </c>
      <c r="P671" s="15">
        <f t="shared" si="71"/>
        <v>1536.25</v>
      </c>
      <c r="Q671" t="s">
        <v>8330</v>
      </c>
      <c r="R671" t="s">
        <v>8332</v>
      </c>
      <c r="S671" s="8">
        <f t="shared" si="72"/>
        <v>42527.417337962957</v>
      </c>
      <c r="T671" s="11">
        <f t="shared" si="73"/>
        <v>42557.417337962957</v>
      </c>
      <c r="U671" t="str">
        <f t="shared" si="74"/>
        <v>FALSE</v>
      </c>
      <c r="V671" s="18">
        <f t="shared" si="75"/>
        <v>2</v>
      </c>
      <c r="W671">
        <f t="shared" si="76"/>
        <v>2</v>
      </c>
    </row>
    <row r="672" spans="1:23" ht="115.2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s="13" t="b">
        <v>0</v>
      </c>
      <c r="L672">
        <v>310</v>
      </c>
      <c r="M672" t="b">
        <v>0</v>
      </c>
      <c r="N672" t="s">
        <v>8273</v>
      </c>
      <c r="O672" s="15">
        <f t="shared" si="70"/>
        <v>29.276666666666667</v>
      </c>
      <c r="P672" s="15">
        <f t="shared" si="71"/>
        <v>84.99677419354839</v>
      </c>
      <c r="Q672" t="s">
        <v>8330</v>
      </c>
      <c r="R672" t="s">
        <v>8332</v>
      </c>
      <c r="S672" s="8">
        <f t="shared" si="72"/>
        <v>42506.501388888886</v>
      </c>
      <c r="T672" s="11">
        <f t="shared" si="73"/>
        <v>42540.131944444445</v>
      </c>
      <c r="U672" t="str">
        <f t="shared" si="74"/>
        <v>FALSE</v>
      </c>
      <c r="V672" s="18">
        <f t="shared" si="75"/>
        <v>2</v>
      </c>
      <c r="W672">
        <f t="shared" si="76"/>
        <v>2</v>
      </c>
    </row>
    <row r="673" spans="1:23" ht="100.8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s="13" t="b">
        <v>0</v>
      </c>
      <c r="L673">
        <v>15</v>
      </c>
      <c r="M673" t="b">
        <v>0</v>
      </c>
      <c r="N673" t="s">
        <v>8273</v>
      </c>
      <c r="O673" s="15">
        <f t="shared" si="70"/>
        <v>39.426666666666662</v>
      </c>
      <c r="P673" s="15">
        <f t="shared" si="71"/>
        <v>788.5333333333333</v>
      </c>
      <c r="Q673" t="s">
        <v>8330</v>
      </c>
      <c r="R673" t="s">
        <v>8332</v>
      </c>
      <c r="S673" s="8">
        <f t="shared" si="72"/>
        <v>41984.484398148146</v>
      </c>
      <c r="T673" s="11">
        <f t="shared" si="73"/>
        <v>42017.958333333336</v>
      </c>
      <c r="U673" t="str">
        <f t="shared" si="74"/>
        <v>FALSE</v>
      </c>
      <c r="V673" s="18">
        <f t="shared" si="75"/>
        <v>2</v>
      </c>
      <c r="W673">
        <f t="shared" si="76"/>
        <v>2</v>
      </c>
    </row>
    <row r="674" spans="1:23" ht="100.8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s="13" t="b">
        <v>0</v>
      </c>
      <c r="L674">
        <v>215</v>
      </c>
      <c r="M674" t="b">
        <v>0</v>
      </c>
      <c r="N674" t="s">
        <v>8273</v>
      </c>
      <c r="O674" s="15">
        <f t="shared" si="70"/>
        <v>21.628</v>
      </c>
      <c r="P674" s="15">
        <f t="shared" si="71"/>
        <v>50.29767441860465</v>
      </c>
      <c r="Q674" t="s">
        <v>8330</v>
      </c>
      <c r="R674" t="s">
        <v>8332</v>
      </c>
      <c r="S674" s="8">
        <f t="shared" si="72"/>
        <v>41974.011157407404</v>
      </c>
      <c r="T674" s="11">
        <f t="shared" si="73"/>
        <v>42004.999305555553</v>
      </c>
      <c r="U674" t="str">
        <f t="shared" si="74"/>
        <v>FALSE</v>
      </c>
      <c r="V674" s="18">
        <f t="shared" si="75"/>
        <v>2</v>
      </c>
      <c r="W674">
        <f t="shared" si="76"/>
        <v>2</v>
      </c>
    </row>
    <row r="675" spans="1:23" ht="100.8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s="13" t="b">
        <v>0</v>
      </c>
      <c r="L675">
        <v>3</v>
      </c>
      <c r="M675" t="b">
        <v>0</v>
      </c>
      <c r="N675" t="s">
        <v>8273</v>
      </c>
      <c r="O675" s="15">
        <f t="shared" si="70"/>
        <v>0.20500000000000002</v>
      </c>
      <c r="P675" s="15">
        <f t="shared" si="71"/>
        <v>68.333333333333329</v>
      </c>
      <c r="Q675" t="s">
        <v>8330</v>
      </c>
      <c r="R675" t="s">
        <v>8332</v>
      </c>
      <c r="S675" s="8">
        <f t="shared" si="72"/>
        <v>41838.6321412037</v>
      </c>
      <c r="T675" s="11">
        <f t="shared" si="73"/>
        <v>41883.6321412037</v>
      </c>
      <c r="U675" t="str">
        <f t="shared" si="74"/>
        <v>FALSE</v>
      </c>
      <c r="V675" s="18">
        <f t="shared" si="75"/>
        <v>2</v>
      </c>
      <c r="W675">
        <f t="shared" si="76"/>
        <v>2</v>
      </c>
    </row>
    <row r="676" spans="1:23" ht="57.6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s="13" t="b">
        <v>0</v>
      </c>
      <c r="L676">
        <v>2</v>
      </c>
      <c r="M676" t="b">
        <v>0</v>
      </c>
      <c r="N676" t="s">
        <v>8273</v>
      </c>
      <c r="O676" s="15">
        <f t="shared" si="70"/>
        <v>0.03</v>
      </c>
      <c r="P676" s="15">
        <f t="shared" si="71"/>
        <v>7.5</v>
      </c>
      <c r="Q676" t="s">
        <v>8330</v>
      </c>
      <c r="R676" t="s">
        <v>8332</v>
      </c>
      <c r="S676" s="8">
        <f t="shared" si="72"/>
        <v>41802.907719907402</v>
      </c>
      <c r="T676" s="11">
        <f t="shared" si="73"/>
        <v>41862.907719907402</v>
      </c>
      <c r="U676" t="str">
        <f t="shared" si="74"/>
        <v>FALSE</v>
      </c>
      <c r="V676" s="18">
        <f t="shared" si="75"/>
        <v>2</v>
      </c>
      <c r="W676">
        <f t="shared" si="76"/>
        <v>2</v>
      </c>
    </row>
    <row r="677" spans="1:23" ht="115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s="13" t="b">
        <v>0</v>
      </c>
      <c r="L677">
        <v>26</v>
      </c>
      <c r="M677" t="b">
        <v>0</v>
      </c>
      <c r="N677" t="s">
        <v>8273</v>
      </c>
      <c r="O677" s="15">
        <f t="shared" si="70"/>
        <v>14.85</v>
      </c>
      <c r="P677" s="15">
        <f t="shared" si="71"/>
        <v>34.269230769230766</v>
      </c>
      <c r="Q677" t="s">
        <v>8330</v>
      </c>
      <c r="R677" t="s">
        <v>8332</v>
      </c>
      <c r="S677" s="8">
        <f t="shared" si="72"/>
        <v>41975.722268518519</v>
      </c>
      <c r="T677" s="11">
        <f t="shared" si="73"/>
        <v>42005.082638888889</v>
      </c>
      <c r="U677" t="str">
        <f t="shared" si="74"/>
        <v>FALSE</v>
      </c>
      <c r="V677" s="18">
        <f t="shared" si="75"/>
        <v>2</v>
      </c>
      <c r="W677">
        <f t="shared" si="76"/>
        <v>2</v>
      </c>
    </row>
    <row r="678" spans="1:23" ht="115.2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s="13" t="b">
        <v>0</v>
      </c>
      <c r="L678">
        <v>24</v>
      </c>
      <c r="M678" t="b">
        <v>0</v>
      </c>
      <c r="N678" t="s">
        <v>8273</v>
      </c>
      <c r="O678" s="15">
        <f t="shared" si="70"/>
        <v>1.4710000000000001</v>
      </c>
      <c r="P678" s="15">
        <f t="shared" si="71"/>
        <v>61.291666666666664</v>
      </c>
      <c r="Q678" t="s">
        <v>8330</v>
      </c>
      <c r="R678" t="s">
        <v>8332</v>
      </c>
      <c r="S678" s="8">
        <f t="shared" si="72"/>
        <v>42012.559965277782</v>
      </c>
      <c r="T678" s="11">
        <f t="shared" si="73"/>
        <v>42042.559965277775</v>
      </c>
      <c r="U678" t="str">
        <f t="shared" si="74"/>
        <v>FALSE</v>
      </c>
      <c r="V678" s="18">
        <f t="shared" si="75"/>
        <v>2</v>
      </c>
      <c r="W678">
        <f t="shared" si="76"/>
        <v>2</v>
      </c>
    </row>
    <row r="679" spans="1:23" ht="115.2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s="13" t="b">
        <v>0</v>
      </c>
      <c r="L679">
        <v>96</v>
      </c>
      <c r="M679" t="b">
        <v>0</v>
      </c>
      <c r="N679" t="s">
        <v>8273</v>
      </c>
      <c r="O679" s="15">
        <f t="shared" si="70"/>
        <v>25.584</v>
      </c>
      <c r="P679" s="15">
        <f t="shared" si="71"/>
        <v>133.25</v>
      </c>
      <c r="Q679" t="s">
        <v>8330</v>
      </c>
      <c r="R679" t="s">
        <v>8332</v>
      </c>
      <c r="S679" s="8">
        <f t="shared" si="72"/>
        <v>42504.195543981477</v>
      </c>
      <c r="T679" s="11">
        <f t="shared" si="73"/>
        <v>42549.195543981477</v>
      </c>
      <c r="U679" t="str">
        <f t="shared" si="74"/>
        <v>FALSE</v>
      </c>
      <c r="V679" s="18">
        <f t="shared" si="75"/>
        <v>2</v>
      </c>
      <c r="W679">
        <f t="shared" si="76"/>
        <v>2</v>
      </c>
    </row>
    <row r="680" spans="1:23" ht="100.8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s="13" t="b">
        <v>0</v>
      </c>
      <c r="L680">
        <v>17</v>
      </c>
      <c r="M680" t="b">
        <v>0</v>
      </c>
      <c r="N680" t="s">
        <v>8273</v>
      </c>
      <c r="O680" s="15">
        <f t="shared" si="70"/>
        <v>3.8206896551724134</v>
      </c>
      <c r="P680" s="15">
        <f t="shared" si="71"/>
        <v>65.17647058823529</v>
      </c>
      <c r="Q680" t="s">
        <v>8330</v>
      </c>
      <c r="R680" t="s">
        <v>8332</v>
      </c>
      <c r="S680" s="8">
        <f t="shared" si="72"/>
        <v>42481.168263888881</v>
      </c>
      <c r="T680" s="11">
        <f t="shared" si="73"/>
        <v>42511.168263888881</v>
      </c>
      <c r="U680" t="str">
        <f t="shared" si="74"/>
        <v>FALSE</v>
      </c>
      <c r="V680" s="18">
        <f t="shared" si="75"/>
        <v>2</v>
      </c>
      <c r="W680">
        <f t="shared" si="76"/>
        <v>2</v>
      </c>
    </row>
    <row r="681" spans="1:23" ht="100.8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s="13" t="b">
        <v>0</v>
      </c>
      <c r="L681">
        <v>94</v>
      </c>
      <c r="M681" t="b">
        <v>0</v>
      </c>
      <c r="N681" t="s">
        <v>8273</v>
      </c>
      <c r="O681" s="15">
        <f t="shared" si="70"/>
        <v>15.485964912280703</v>
      </c>
      <c r="P681" s="15">
        <f t="shared" si="71"/>
        <v>93.90425531914893</v>
      </c>
      <c r="Q681" t="s">
        <v>8330</v>
      </c>
      <c r="R681" t="s">
        <v>8332</v>
      </c>
      <c r="S681" s="8">
        <f t="shared" si="72"/>
        <v>42556.487372685187</v>
      </c>
      <c r="T681" s="11">
        <f t="shared" si="73"/>
        <v>42616.487372685187</v>
      </c>
      <c r="U681" t="str">
        <f t="shared" si="74"/>
        <v>FALSE</v>
      </c>
      <c r="V681" s="18">
        <f t="shared" si="75"/>
        <v>2</v>
      </c>
      <c r="W681">
        <f t="shared" si="76"/>
        <v>2</v>
      </c>
    </row>
    <row r="682" spans="1:23" ht="100.8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s="13" t="b">
        <v>0</v>
      </c>
      <c r="L682">
        <v>129</v>
      </c>
      <c r="M682" t="b">
        <v>0</v>
      </c>
      <c r="N682" t="s">
        <v>8273</v>
      </c>
      <c r="O682" s="15">
        <f t="shared" si="70"/>
        <v>25.912000000000003</v>
      </c>
      <c r="P682" s="15">
        <f t="shared" si="71"/>
        <v>150.65116279069767</v>
      </c>
      <c r="Q682" t="s">
        <v>8330</v>
      </c>
      <c r="R682" t="s">
        <v>8332</v>
      </c>
      <c r="S682" s="8">
        <f t="shared" si="72"/>
        <v>41864.293182870366</v>
      </c>
      <c r="T682" s="11">
        <f t="shared" si="73"/>
        <v>41899.293182870366</v>
      </c>
      <c r="U682" t="str">
        <f t="shared" si="74"/>
        <v>FALSE</v>
      </c>
      <c r="V682" s="18">
        <f t="shared" si="75"/>
        <v>2</v>
      </c>
      <c r="W682">
        <f t="shared" si="76"/>
        <v>2</v>
      </c>
    </row>
    <row r="683" spans="1:23" ht="115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s="13" t="b">
        <v>0</v>
      </c>
      <c r="L683">
        <v>1</v>
      </c>
      <c r="M683" t="b">
        <v>0</v>
      </c>
      <c r="N683" t="s">
        <v>8273</v>
      </c>
      <c r="O683" s="15">
        <f t="shared" si="70"/>
        <v>0.04</v>
      </c>
      <c r="P683" s="15">
        <f t="shared" si="71"/>
        <v>1</v>
      </c>
      <c r="Q683" t="s">
        <v>8330</v>
      </c>
      <c r="R683" t="s">
        <v>8332</v>
      </c>
      <c r="S683" s="8">
        <f t="shared" si="72"/>
        <v>42639.597268518519</v>
      </c>
      <c r="T683" s="11">
        <f t="shared" si="73"/>
        <v>42669.597268518519</v>
      </c>
      <c r="U683" t="str">
        <f t="shared" si="74"/>
        <v>FALSE</v>
      </c>
      <c r="V683" s="18">
        <f t="shared" si="75"/>
        <v>2</v>
      </c>
      <c r="W683">
        <f t="shared" si="76"/>
        <v>2</v>
      </c>
    </row>
    <row r="684" spans="1:23" ht="86.4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s="13" t="b">
        <v>0</v>
      </c>
      <c r="L684">
        <v>4</v>
      </c>
      <c r="M684" t="b">
        <v>0</v>
      </c>
      <c r="N684" t="s">
        <v>8273</v>
      </c>
      <c r="O684" s="15">
        <f t="shared" si="70"/>
        <v>0.106</v>
      </c>
      <c r="P684" s="15">
        <f t="shared" si="71"/>
        <v>13.25</v>
      </c>
      <c r="Q684" t="s">
        <v>8330</v>
      </c>
      <c r="R684" t="s">
        <v>8332</v>
      </c>
      <c r="S684" s="8">
        <f t="shared" si="72"/>
        <v>42778.556967592587</v>
      </c>
      <c r="T684" s="11">
        <f t="shared" si="73"/>
        <v>42808.515300925923</v>
      </c>
      <c r="U684" t="str">
        <f t="shared" si="74"/>
        <v>FALSE</v>
      </c>
      <c r="V684" s="18">
        <f t="shared" si="75"/>
        <v>2</v>
      </c>
      <c r="W684">
        <f t="shared" si="76"/>
        <v>2</v>
      </c>
    </row>
    <row r="685" spans="1:23" ht="115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s="13" t="b">
        <v>0</v>
      </c>
      <c r="L685">
        <v>3</v>
      </c>
      <c r="M685" t="b">
        <v>0</v>
      </c>
      <c r="N685" t="s">
        <v>8273</v>
      </c>
      <c r="O685" s="15">
        <f t="shared" si="70"/>
        <v>0.85142857142857142</v>
      </c>
      <c r="P685" s="15">
        <f t="shared" si="71"/>
        <v>99.333333333333329</v>
      </c>
      <c r="Q685" t="s">
        <v>8330</v>
      </c>
      <c r="R685" t="s">
        <v>8332</v>
      </c>
      <c r="S685" s="8">
        <f t="shared" si="72"/>
        <v>42634.691712962966</v>
      </c>
      <c r="T685" s="11">
        <f t="shared" si="73"/>
        <v>42674.691712962966</v>
      </c>
      <c r="U685" t="str">
        <f t="shared" si="74"/>
        <v>FALSE</v>
      </c>
      <c r="V685" s="18">
        <f t="shared" si="75"/>
        <v>2</v>
      </c>
      <c r="W685">
        <f t="shared" si="76"/>
        <v>2</v>
      </c>
    </row>
    <row r="686" spans="1:23" ht="43.2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s="13" t="b">
        <v>0</v>
      </c>
      <c r="L686">
        <v>135</v>
      </c>
      <c r="M686" t="b">
        <v>0</v>
      </c>
      <c r="N686" t="s">
        <v>8273</v>
      </c>
      <c r="O686" s="15">
        <f t="shared" si="70"/>
        <v>7.4837500000000006</v>
      </c>
      <c r="P686" s="15">
        <f t="shared" si="71"/>
        <v>177.39259259259259</v>
      </c>
      <c r="Q686" t="s">
        <v>8330</v>
      </c>
      <c r="R686" t="s">
        <v>8332</v>
      </c>
      <c r="S686" s="8">
        <f t="shared" si="72"/>
        <v>41809.26494212963</v>
      </c>
      <c r="T686" s="11">
        <f t="shared" si="73"/>
        <v>41844.916666666664</v>
      </c>
      <c r="U686" t="str">
        <f t="shared" si="74"/>
        <v>FALSE</v>
      </c>
      <c r="V686" s="18">
        <f t="shared" si="75"/>
        <v>2</v>
      </c>
      <c r="W686">
        <f t="shared" si="76"/>
        <v>2</v>
      </c>
    </row>
    <row r="687" spans="1:23" ht="115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s="13" t="b">
        <v>0</v>
      </c>
      <c r="L687">
        <v>10</v>
      </c>
      <c r="M687" t="b">
        <v>0</v>
      </c>
      <c r="N687" t="s">
        <v>8273</v>
      </c>
      <c r="O687" s="15">
        <f t="shared" si="70"/>
        <v>27.650000000000002</v>
      </c>
      <c r="P687" s="15">
        <f t="shared" si="71"/>
        <v>55.3</v>
      </c>
      <c r="Q687" t="s">
        <v>8330</v>
      </c>
      <c r="R687" t="s">
        <v>8332</v>
      </c>
      <c r="S687" s="8">
        <f t="shared" si="72"/>
        <v>41971.658240740733</v>
      </c>
      <c r="T687" s="11">
        <f t="shared" si="73"/>
        <v>42016.658240740733</v>
      </c>
      <c r="U687" t="str">
        <f t="shared" si="74"/>
        <v>FALSE</v>
      </c>
      <c r="V687" s="18">
        <f t="shared" si="75"/>
        <v>2</v>
      </c>
      <c r="W687">
        <f t="shared" si="76"/>
        <v>2</v>
      </c>
    </row>
    <row r="688" spans="1:23" ht="100.8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s="13" t="b">
        <v>0</v>
      </c>
      <c r="L688">
        <v>0</v>
      </c>
      <c r="M688" t="b">
        <v>0</v>
      </c>
      <c r="N688" t="s">
        <v>8273</v>
      </c>
      <c r="O688" s="15">
        <f t="shared" si="70"/>
        <v>0</v>
      </c>
      <c r="P688" s="15">
        <f t="shared" si="71"/>
        <v>0</v>
      </c>
      <c r="Q688" t="s">
        <v>8330</v>
      </c>
      <c r="R688" t="s">
        <v>8332</v>
      </c>
      <c r="S688" s="8">
        <f t="shared" si="72"/>
        <v>42189.464930555558</v>
      </c>
      <c r="T688" s="11">
        <f t="shared" si="73"/>
        <v>42219.464930555558</v>
      </c>
      <c r="U688" t="str">
        <f t="shared" si="74"/>
        <v>FALSE</v>
      </c>
      <c r="V688" s="18">
        <f t="shared" si="75"/>
        <v>2</v>
      </c>
      <c r="W688">
        <f t="shared" si="76"/>
        <v>2</v>
      </c>
    </row>
    <row r="689" spans="1:23" ht="100.8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s="13" t="b">
        <v>0</v>
      </c>
      <c r="L689">
        <v>6</v>
      </c>
      <c r="M689" t="b">
        <v>0</v>
      </c>
      <c r="N689" t="s">
        <v>8273</v>
      </c>
      <c r="O689" s="15">
        <f t="shared" si="70"/>
        <v>3.55</v>
      </c>
      <c r="P689" s="15">
        <f t="shared" si="71"/>
        <v>591.66666666666663</v>
      </c>
      <c r="Q689" t="s">
        <v>8330</v>
      </c>
      <c r="R689" t="s">
        <v>8332</v>
      </c>
      <c r="S689" s="8">
        <f t="shared" si="72"/>
        <v>42711.542280092595</v>
      </c>
      <c r="T689" s="11">
        <f t="shared" si="73"/>
        <v>42771.542280092595</v>
      </c>
      <c r="U689" t="str">
        <f t="shared" si="74"/>
        <v>FALSE</v>
      </c>
      <c r="V689" s="18">
        <f t="shared" si="75"/>
        <v>2</v>
      </c>
      <c r="W689">
        <f t="shared" si="76"/>
        <v>2</v>
      </c>
    </row>
    <row r="690" spans="1:23" ht="115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s="13" t="b">
        <v>0</v>
      </c>
      <c r="L690">
        <v>36</v>
      </c>
      <c r="M690" t="b">
        <v>0</v>
      </c>
      <c r="N690" t="s">
        <v>8273</v>
      </c>
      <c r="O690" s="15">
        <f t="shared" si="70"/>
        <v>72.989999999999995</v>
      </c>
      <c r="P690" s="15">
        <f t="shared" si="71"/>
        <v>405.5</v>
      </c>
      <c r="Q690" t="s">
        <v>8330</v>
      </c>
      <c r="R690" t="s">
        <v>8332</v>
      </c>
      <c r="S690" s="8">
        <f t="shared" si="72"/>
        <v>42261.896446759252</v>
      </c>
      <c r="T690" s="11">
        <f t="shared" si="73"/>
        <v>42291.896446759252</v>
      </c>
      <c r="U690" t="str">
        <f t="shared" si="74"/>
        <v>FALSE</v>
      </c>
      <c r="V690" s="18">
        <f t="shared" si="75"/>
        <v>2</v>
      </c>
      <c r="W690">
        <f t="shared" si="76"/>
        <v>2</v>
      </c>
    </row>
    <row r="691" spans="1:23" ht="115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s="13" t="b">
        <v>0</v>
      </c>
      <c r="L691">
        <v>336</v>
      </c>
      <c r="M691" t="b">
        <v>0</v>
      </c>
      <c r="N691" t="s">
        <v>8273</v>
      </c>
      <c r="O691" s="15">
        <f t="shared" si="70"/>
        <v>57.648750000000007</v>
      </c>
      <c r="P691" s="15">
        <f t="shared" si="71"/>
        <v>343.14732142857144</v>
      </c>
      <c r="Q691" t="s">
        <v>8330</v>
      </c>
      <c r="R691" t="s">
        <v>8332</v>
      </c>
      <c r="S691" s="8">
        <f t="shared" si="72"/>
        <v>42675.459456018514</v>
      </c>
      <c r="T691" s="11">
        <f t="shared" si="73"/>
        <v>42711.999305555553</v>
      </c>
      <c r="U691" t="str">
        <f t="shared" si="74"/>
        <v>FALSE</v>
      </c>
      <c r="V691" s="18">
        <f t="shared" si="75"/>
        <v>2</v>
      </c>
      <c r="W691">
        <f t="shared" si="76"/>
        <v>2</v>
      </c>
    </row>
    <row r="692" spans="1:23" ht="72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s="13" t="b">
        <v>0</v>
      </c>
      <c r="L692">
        <v>34</v>
      </c>
      <c r="M692" t="b">
        <v>0</v>
      </c>
      <c r="N692" t="s">
        <v>8273</v>
      </c>
      <c r="O692" s="15">
        <f t="shared" si="70"/>
        <v>12.34</v>
      </c>
      <c r="P692" s="15">
        <f t="shared" si="71"/>
        <v>72.588235294117652</v>
      </c>
      <c r="Q692" t="s">
        <v>8330</v>
      </c>
      <c r="R692" t="s">
        <v>8332</v>
      </c>
      <c r="S692" s="8">
        <f t="shared" si="72"/>
        <v>42579.426400462959</v>
      </c>
      <c r="T692" s="11">
        <f t="shared" si="73"/>
        <v>42622.041666666664</v>
      </c>
      <c r="U692" t="str">
        <f t="shared" si="74"/>
        <v>FALSE</v>
      </c>
      <c r="V692" s="18">
        <f t="shared" si="75"/>
        <v>2</v>
      </c>
      <c r="W692">
        <f t="shared" si="76"/>
        <v>2</v>
      </c>
    </row>
    <row r="693" spans="1:23" ht="100.8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s="13" t="b">
        <v>0</v>
      </c>
      <c r="L693">
        <v>10</v>
      </c>
      <c r="M693" t="b">
        <v>0</v>
      </c>
      <c r="N693" t="s">
        <v>8273</v>
      </c>
      <c r="O693" s="15">
        <f t="shared" si="70"/>
        <v>0.52</v>
      </c>
      <c r="P693" s="15">
        <f t="shared" si="71"/>
        <v>26</v>
      </c>
      <c r="Q693" t="s">
        <v>8330</v>
      </c>
      <c r="R693" t="s">
        <v>8332</v>
      </c>
      <c r="S693" s="8">
        <f t="shared" si="72"/>
        <v>42157.819976851846</v>
      </c>
      <c r="T693" s="11">
        <f t="shared" si="73"/>
        <v>42185.819976851846</v>
      </c>
      <c r="U693" t="str">
        <f t="shared" si="74"/>
        <v>FALSE</v>
      </c>
      <c r="V693" s="18">
        <f t="shared" si="75"/>
        <v>2</v>
      </c>
      <c r="W693">
        <f t="shared" si="76"/>
        <v>2</v>
      </c>
    </row>
    <row r="694" spans="1:23" ht="100.8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s="13" t="b">
        <v>0</v>
      </c>
      <c r="L694">
        <v>201</v>
      </c>
      <c r="M694" t="b">
        <v>0</v>
      </c>
      <c r="N694" t="s">
        <v>8273</v>
      </c>
      <c r="O694" s="15">
        <f t="shared" si="70"/>
        <v>6.5299999999999994</v>
      </c>
      <c r="P694" s="15">
        <f t="shared" si="71"/>
        <v>6.4975124378109452</v>
      </c>
      <c r="Q694" t="s">
        <v>8330</v>
      </c>
      <c r="R694" t="s">
        <v>8332</v>
      </c>
      <c r="S694" s="8">
        <f t="shared" si="72"/>
        <v>42696.167395833334</v>
      </c>
      <c r="T694" s="11">
        <f t="shared" si="73"/>
        <v>42726.167395833334</v>
      </c>
      <c r="U694" t="str">
        <f t="shared" si="74"/>
        <v>FALSE</v>
      </c>
      <c r="V694" s="18">
        <f t="shared" si="75"/>
        <v>2</v>
      </c>
      <c r="W694">
        <f t="shared" si="76"/>
        <v>2</v>
      </c>
    </row>
    <row r="695" spans="1:23" ht="86.4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s="13" t="b">
        <v>0</v>
      </c>
      <c r="L695">
        <v>296</v>
      </c>
      <c r="M695" t="b">
        <v>0</v>
      </c>
      <c r="N695" t="s">
        <v>8273</v>
      </c>
      <c r="O695" s="15">
        <f t="shared" si="70"/>
        <v>35.338000000000001</v>
      </c>
      <c r="P695" s="15">
        <f t="shared" si="71"/>
        <v>119.38513513513513</v>
      </c>
      <c r="Q695" t="s">
        <v>8330</v>
      </c>
      <c r="R695" t="s">
        <v>8332</v>
      </c>
      <c r="S695" s="8">
        <f t="shared" si="72"/>
        <v>42094.599849537037</v>
      </c>
      <c r="T695" s="11">
        <f t="shared" si="73"/>
        <v>42124.599849537037</v>
      </c>
      <c r="U695" t="str">
        <f t="shared" si="74"/>
        <v>FALSE</v>
      </c>
      <c r="V695" s="18">
        <f t="shared" si="75"/>
        <v>2</v>
      </c>
      <c r="W695">
        <f t="shared" si="76"/>
        <v>2</v>
      </c>
    </row>
    <row r="696" spans="1:23" ht="100.8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s="13" t="b">
        <v>0</v>
      </c>
      <c r="L696">
        <v>7</v>
      </c>
      <c r="M696" t="b">
        <v>0</v>
      </c>
      <c r="N696" t="s">
        <v>8273</v>
      </c>
      <c r="O696" s="15">
        <f t="shared" si="70"/>
        <v>0.39333333333333331</v>
      </c>
      <c r="P696" s="15">
        <f t="shared" si="71"/>
        <v>84.285714285714292</v>
      </c>
      <c r="Q696" t="s">
        <v>8330</v>
      </c>
      <c r="R696" t="s">
        <v>8332</v>
      </c>
      <c r="S696" s="8">
        <f t="shared" si="72"/>
        <v>42737.455543981479</v>
      </c>
      <c r="T696" s="11">
        <f t="shared" si="73"/>
        <v>42767.455543981479</v>
      </c>
      <c r="U696" t="str">
        <f t="shared" si="74"/>
        <v>FALSE</v>
      </c>
      <c r="V696" s="18">
        <f t="shared" si="75"/>
        <v>2</v>
      </c>
      <c r="W696">
        <f t="shared" si="76"/>
        <v>2</v>
      </c>
    </row>
    <row r="697" spans="1:23" ht="129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s="13" t="b">
        <v>0</v>
      </c>
      <c r="L697">
        <v>7</v>
      </c>
      <c r="M697" t="b">
        <v>0</v>
      </c>
      <c r="N697" t="s">
        <v>8273</v>
      </c>
      <c r="O697" s="15">
        <f t="shared" si="70"/>
        <v>1.06</v>
      </c>
      <c r="P697" s="15">
        <f t="shared" si="71"/>
        <v>90.857142857142861</v>
      </c>
      <c r="Q697" t="s">
        <v>8330</v>
      </c>
      <c r="R697" t="s">
        <v>8332</v>
      </c>
      <c r="S697" s="8">
        <f t="shared" si="72"/>
        <v>41913.312731481477</v>
      </c>
      <c r="T697" s="11">
        <f t="shared" si="73"/>
        <v>41943.312731481477</v>
      </c>
      <c r="U697" t="str">
        <f t="shared" si="74"/>
        <v>FALSE</v>
      </c>
      <c r="V697" s="18">
        <f t="shared" si="75"/>
        <v>2</v>
      </c>
      <c r="W697">
        <f t="shared" si="76"/>
        <v>2</v>
      </c>
    </row>
    <row r="698" spans="1:23" ht="57.6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s="13" t="b">
        <v>0</v>
      </c>
      <c r="L698">
        <v>1</v>
      </c>
      <c r="M698" t="b">
        <v>0</v>
      </c>
      <c r="N698" t="s">
        <v>8273</v>
      </c>
      <c r="O698" s="15">
        <f t="shared" si="70"/>
        <v>5.7142857142857147E-4</v>
      </c>
      <c r="P698" s="15">
        <f t="shared" si="71"/>
        <v>1</v>
      </c>
      <c r="Q698" t="s">
        <v>8330</v>
      </c>
      <c r="R698" t="s">
        <v>8332</v>
      </c>
      <c r="S698" s="8">
        <f t="shared" si="72"/>
        <v>41815.718773148146</v>
      </c>
      <c r="T698" s="11">
        <f t="shared" si="73"/>
        <v>41845.718773148146</v>
      </c>
      <c r="U698" t="str">
        <f t="shared" si="74"/>
        <v>FALSE</v>
      </c>
      <c r="V698" s="18">
        <f t="shared" si="75"/>
        <v>2</v>
      </c>
      <c r="W698">
        <f t="shared" si="76"/>
        <v>2</v>
      </c>
    </row>
    <row r="699" spans="1:23" ht="115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s="13" t="b">
        <v>0</v>
      </c>
      <c r="L699">
        <v>114</v>
      </c>
      <c r="M699" t="b">
        <v>0</v>
      </c>
      <c r="N699" t="s">
        <v>8273</v>
      </c>
      <c r="O699" s="15">
        <f t="shared" si="70"/>
        <v>46.379999999999995</v>
      </c>
      <c r="P699" s="15">
        <f t="shared" si="71"/>
        <v>20.342105263157894</v>
      </c>
      <c r="Q699" t="s">
        <v>8330</v>
      </c>
      <c r="R699" t="s">
        <v>8332</v>
      </c>
      <c r="S699" s="8">
        <f t="shared" si="72"/>
        <v>42388.314687500002</v>
      </c>
      <c r="T699" s="11">
        <f t="shared" si="73"/>
        <v>42403.314687500002</v>
      </c>
      <c r="U699" t="str">
        <f t="shared" si="74"/>
        <v>FALSE</v>
      </c>
      <c r="V699" s="18">
        <f t="shared" si="75"/>
        <v>2</v>
      </c>
      <c r="W699">
        <f t="shared" si="76"/>
        <v>2</v>
      </c>
    </row>
    <row r="700" spans="1:23" ht="129.6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s="13" t="b">
        <v>0</v>
      </c>
      <c r="L700">
        <v>29</v>
      </c>
      <c r="M700" t="b">
        <v>0</v>
      </c>
      <c r="N700" t="s">
        <v>8273</v>
      </c>
      <c r="O700" s="15">
        <f t="shared" si="70"/>
        <v>15.39</v>
      </c>
      <c r="P700" s="15">
        <f t="shared" si="71"/>
        <v>530.68965517241384</v>
      </c>
      <c r="Q700" t="s">
        <v>8330</v>
      </c>
      <c r="R700" t="s">
        <v>8332</v>
      </c>
      <c r="S700" s="8">
        <f t="shared" si="72"/>
        <v>41866.72274305555</v>
      </c>
      <c r="T700" s="11">
        <f t="shared" si="73"/>
        <v>41899.875</v>
      </c>
      <c r="U700" t="str">
        <f t="shared" si="74"/>
        <v>FALSE</v>
      </c>
      <c r="V700" s="18">
        <f t="shared" si="75"/>
        <v>2</v>
      </c>
      <c r="W700">
        <f t="shared" si="76"/>
        <v>2</v>
      </c>
    </row>
    <row r="701" spans="1:23" ht="115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s="13" t="b">
        <v>0</v>
      </c>
      <c r="L701">
        <v>890</v>
      </c>
      <c r="M701" t="b">
        <v>0</v>
      </c>
      <c r="N701" t="s">
        <v>8273</v>
      </c>
      <c r="O701" s="15">
        <f t="shared" si="70"/>
        <v>82.422107692307705</v>
      </c>
      <c r="P701" s="15">
        <f t="shared" si="71"/>
        <v>120.39184269662923</v>
      </c>
      <c r="Q701" t="s">
        <v>8330</v>
      </c>
      <c r="R701" t="s">
        <v>8332</v>
      </c>
      <c r="S701" s="8">
        <f t="shared" si="72"/>
        <v>41563.277175925927</v>
      </c>
      <c r="T701" s="11">
        <f t="shared" si="73"/>
        <v>41600.458333333328</v>
      </c>
      <c r="U701" t="str">
        <f t="shared" si="74"/>
        <v>FALSE</v>
      </c>
      <c r="V701" s="18">
        <f t="shared" si="75"/>
        <v>2</v>
      </c>
      <c r="W701">
        <f t="shared" si="76"/>
        <v>2</v>
      </c>
    </row>
    <row r="702" spans="1:23" ht="115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s="13" t="b">
        <v>0</v>
      </c>
      <c r="L702">
        <v>31</v>
      </c>
      <c r="M702" t="b">
        <v>0</v>
      </c>
      <c r="N702" t="s">
        <v>8273</v>
      </c>
      <c r="O702" s="15">
        <f t="shared" si="70"/>
        <v>2.6866666666666665</v>
      </c>
      <c r="P702" s="15">
        <f t="shared" si="71"/>
        <v>13</v>
      </c>
      <c r="Q702" t="s">
        <v>8330</v>
      </c>
      <c r="R702" t="s">
        <v>8332</v>
      </c>
      <c r="S702" s="8">
        <f t="shared" si="72"/>
        <v>42715.480104166665</v>
      </c>
      <c r="T702" s="11">
        <f t="shared" si="73"/>
        <v>42745.480104166665</v>
      </c>
      <c r="U702" t="str">
        <f t="shared" si="74"/>
        <v>FALSE</v>
      </c>
      <c r="V702" s="18">
        <f t="shared" si="75"/>
        <v>2</v>
      </c>
      <c r="W702">
        <f t="shared" si="76"/>
        <v>2</v>
      </c>
    </row>
    <row r="703" spans="1:23" ht="115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s="13" t="b">
        <v>0</v>
      </c>
      <c r="L703">
        <v>21</v>
      </c>
      <c r="M703" t="b">
        <v>0</v>
      </c>
      <c r="N703" t="s">
        <v>8273</v>
      </c>
      <c r="O703" s="15">
        <f t="shared" si="70"/>
        <v>26.6</v>
      </c>
      <c r="P703" s="15">
        <f t="shared" si="71"/>
        <v>291.33333333333331</v>
      </c>
      <c r="Q703" t="s">
        <v>8330</v>
      </c>
      <c r="R703" t="s">
        <v>8332</v>
      </c>
      <c r="S703" s="8">
        <f t="shared" si="72"/>
        <v>41813.454629629625</v>
      </c>
      <c r="T703" s="11">
        <f t="shared" si="73"/>
        <v>41843.454629629625</v>
      </c>
      <c r="U703" t="str">
        <f t="shared" si="74"/>
        <v>FALSE</v>
      </c>
      <c r="V703" s="18">
        <f t="shared" si="75"/>
        <v>2</v>
      </c>
      <c r="W703">
        <f t="shared" si="76"/>
        <v>2</v>
      </c>
    </row>
    <row r="704" spans="1:23" ht="115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s="13" t="b">
        <v>0</v>
      </c>
      <c r="L704">
        <v>37</v>
      </c>
      <c r="M704" t="b">
        <v>0</v>
      </c>
      <c r="N704" t="s">
        <v>8273</v>
      </c>
      <c r="O704" s="15">
        <f t="shared" si="70"/>
        <v>30.813400000000001</v>
      </c>
      <c r="P704" s="15">
        <f t="shared" si="71"/>
        <v>124.9191891891892</v>
      </c>
      <c r="Q704" t="s">
        <v>8330</v>
      </c>
      <c r="R704" t="s">
        <v>8332</v>
      </c>
      <c r="S704" s="8">
        <f t="shared" si="72"/>
        <v>42668.518368055556</v>
      </c>
      <c r="T704" s="11">
        <f t="shared" si="73"/>
        <v>42698.560034722221</v>
      </c>
      <c r="U704" t="str">
        <f t="shared" si="74"/>
        <v>FALSE</v>
      </c>
      <c r="V704" s="18">
        <f t="shared" si="75"/>
        <v>2</v>
      </c>
      <c r="W704">
        <f t="shared" si="76"/>
        <v>2</v>
      </c>
    </row>
    <row r="705" spans="1:23" ht="100.8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s="13" t="b">
        <v>0</v>
      </c>
      <c r="L705">
        <v>7</v>
      </c>
      <c r="M705" t="b">
        <v>0</v>
      </c>
      <c r="N705" t="s">
        <v>8273</v>
      </c>
      <c r="O705" s="15">
        <f t="shared" si="70"/>
        <v>5.58</v>
      </c>
      <c r="P705" s="15">
        <f t="shared" si="71"/>
        <v>119.57142857142857</v>
      </c>
      <c r="Q705" t="s">
        <v>8330</v>
      </c>
      <c r="R705" t="s">
        <v>8332</v>
      </c>
      <c r="S705" s="8">
        <f t="shared" si="72"/>
        <v>42711.742465277777</v>
      </c>
      <c r="T705" s="11">
        <f t="shared" si="73"/>
        <v>42766.772222222215</v>
      </c>
      <c r="U705" t="str">
        <f t="shared" si="74"/>
        <v>FALSE</v>
      </c>
      <c r="V705" s="18">
        <f t="shared" si="75"/>
        <v>2</v>
      </c>
      <c r="W705">
        <f t="shared" si="76"/>
        <v>2</v>
      </c>
    </row>
    <row r="706" spans="1:23" ht="86.4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s="13" t="b">
        <v>0</v>
      </c>
      <c r="L706">
        <v>4</v>
      </c>
      <c r="M706" t="b">
        <v>0</v>
      </c>
      <c r="N706" t="s">
        <v>8273</v>
      </c>
      <c r="O706" s="15">
        <f t="shared" si="70"/>
        <v>0.87454545454545463</v>
      </c>
      <c r="P706" s="15">
        <f t="shared" si="71"/>
        <v>120.25</v>
      </c>
      <c r="Q706" t="s">
        <v>8330</v>
      </c>
      <c r="R706" t="s">
        <v>8332</v>
      </c>
      <c r="S706" s="8">
        <f t="shared" si="72"/>
        <v>42725.984583333331</v>
      </c>
      <c r="T706" s="11">
        <f t="shared" si="73"/>
        <v>42785.984583333331</v>
      </c>
      <c r="U706" t="str">
        <f t="shared" si="74"/>
        <v>FALSE</v>
      </c>
      <c r="V706" s="18">
        <f t="shared" si="75"/>
        <v>2</v>
      </c>
      <c r="W706">
        <f t="shared" si="76"/>
        <v>2</v>
      </c>
    </row>
    <row r="707" spans="1:23" ht="57.6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s="13" t="b">
        <v>0</v>
      </c>
      <c r="L707">
        <v>5</v>
      </c>
      <c r="M707" t="b">
        <v>0</v>
      </c>
      <c r="N707" t="s">
        <v>8273</v>
      </c>
      <c r="O707" s="15">
        <f t="shared" ref="O707:O770" si="77">(E707/D707)*100</f>
        <v>0.97699999999999987</v>
      </c>
      <c r="P707" s="15">
        <f t="shared" ref="P707:P770" si="78">IFERROR(E707/L707,0)</f>
        <v>195.4</v>
      </c>
      <c r="Q707" t="s">
        <v>8330</v>
      </c>
      <c r="R707" t="s">
        <v>8332</v>
      </c>
      <c r="S707" s="8">
        <f t="shared" ref="S707:S770" si="79">(((J707/60)/60)/24)+DATE(1970,1,1)+(-5/24)</f>
        <v>42726.283310185179</v>
      </c>
      <c r="T707" s="11">
        <f t="shared" ref="T707:T770" si="80">(I707/86400)+25569+(-5/24)</f>
        <v>42756.283310185179</v>
      </c>
      <c r="U707" t="str">
        <f t="shared" ref="U707:U770" si="81">TRIM(K707)</f>
        <v>FALSE</v>
      </c>
      <c r="V707" s="18">
        <f t="shared" ref="V707:V770" si="82">IF(U707="TRUE", 1, 2)</f>
        <v>2</v>
      </c>
      <c r="W707">
        <f t="shared" ref="W707:W770" si="83">IF(F707="successful", 1,  IF(F707= "failed", 2, IF(F707="canceled", 3, 4)))</f>
        <v>2</v>
      </c>
    </row>
    <row r="708" spans="1:23" ht="115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s="13" t="b">
        <v>0</v>
      </c>
      <c r="L708">
        <v>0</v>
      </c>
      <c r="M708" t="b">
        <v>0</v>
      </c>
      <c r="N708" t="s">
        <v>8273</v>
      </c>
      <c r="O708" s="15">
        <f t="shared" si="77"/>
        <v>0</v>
      </c>
      <c r="P708" s="15">
        <f t="shared" si="78"/>
        <v>0</v>
      </c>
      <c r="Q708" t="s">
        <v>8330</v>
      </c>
      <c r="R708" t="s">
        <v>8332</v>
      </c>
      <c r="S708" s="8">
        <f t="shared" si="79"/>
        <v>42676.786840277775</v>
      </c>
      <c r="T708" s="11">
        <f t="shared" si="80"/>
        <v>42718.568749999999</v>
      </c>
      <c r="U708" t="str">
        <f t="shared" si="81"/>
        <v>FALSE</v>
      </c>
      <c r="V708" s="18">
        <f t="shared" si="82"/>
        <v>2</v>
      </c>
      <c r="W708">
        <f t="shared" si="83"/>
        <v>2</v>
      </c>
    </row>
    <row r="709" spans="1:23" ht="115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s="13" t="b">
        <v>0</v>
      </c>
      <c r="L709">
        <v>456</v>
      </c>
      <c r="M709" t="b">
        <v>0</v>
      </c>
      <c r="N709" t="s">
        <v>8273</v>
      </c>
      <c r="O709" s="15">
        <f t="shared" si="77"/>
        <v>78.927352941176466</v>
      </c>
      <c r="P709" s="15">
        <f t="shared" si="78"/>
        <v>117.69868421052631</v>
      </c>
      <c r="Q709" t="s">
        <v>8330</v>
      </c>
      <c r="R709" t="s">
        <v>8332</v>
      </c>
      <c r="S709" s="8">
        <f t="shared" si="79"/>
        <v>42696.45517361111</v>
      </c>
      <c r="T709" s="11">
        <f t="shared" si="80"/>
        <v>42736.45517361111</v>
      </c>
      <c r="U709" t="str">
        <f t="shared" si="81"/>
        <v>FALSE</v>
      </c>
      <c r="V709" s="18">
        <f t="shared" si="82"/>
        <v>2</v>
      </c>
      <c r="W709">
        <f t="shared" si="83"/>
        <v>2</v>
      </c>
    </row>
    <row r="710" spans="1:23" ht="115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s="13" t="b">
        <v>0</v>
      </c>
      <c r="L710">
        <v>369</v>
      </c>
      <c r="M710" t="b">
        <v>0</v>
      </c>
      <c r="N710" t="s">
        <v>8273</v>
      </c>
      <c r="O710" s="15">
        <f t="shared" si="77"/>
        <v>22.092500000000001</v>
      </c>
      <c r="P710" s="15">
        <f t="shared" si="78"/>
        <v>23.948509485094849</v>
      </c>
      <c r="Q710" t="s">
        <v>8330</v>
      </c>
      <c r="R710" t="s">
        <v>8332</v>
      </c>
      <c r="S710" s="8">
        <f t="shared" si="79"/>
        <v>41835.372685185182</v>
      </c>
      <c r="T710" s="11">
        <f t="shared" si="80"/>
        <v>41895.372685185182</v>
      </c>
      <c r="U710" t="str">
        <f t="shared" si="81"/>
        <v>FALSE</v>
      </c>
      <c r="V710" s="18">
        <f t="shared" si="82"/>
        <v>2</v>
      </c>
      <c r="W710">
        <f t="shared" si="83"/>
        <v>2</v>
      </c>
    </row>
    <row r="711" spans="1:23" ht="57.6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s="13" t="b">
        <v>0</v>
      </c>
      <c r="L711">
        <v>2</v>
      </c>
      <c r="M711" t="b">
        <v>0</v>
      </c>
      <c r="N711" t="s">
        <v>8273</v>
      </c>
      <c r="O711" s="15">
        <f t="shared" si="77"/>
        <v>0.40666666666666662</v>
      </c>
      <c r="P711" s="15">
        <f t="shared" si="78"/>
        <v>30.5</v>
      </c>
      <c r="Q711" t="s">
        <v>8330</v>
      </c>
      <c r="R711" t="s">
        <v>8332</v>
      </c>
      <c r="S711" s="8">
        <f t="shared" si="79"/>
        <v>41947.832858796297</v>
      </c>
      <c r="T711" s="11">
        <f t="shared" si="80"/>
        <v>41977.832858796297</v>
      </c>
      <c r="U711" t="str">
        <f t="shared" si="81"/>
        <v>FALSE</v>
      </c>
      <c r="V711" s="18">
        <f t="shared" si="82"/>
        <v>2</v>
      </c>
      <c r="W711">
        <f t="shared" si="83"/>
        <v>2</v>
      </c>
    </row>
    <row r="712" spans="1:23" ht="86.4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s="13" t="b">
        <v>0</v>
      </c>
      <c r="L712">
        <v>0</v>
      </c>
      <c r="M712" t="b">
        <v>0</v>
      </c>
      <c r="N712" t="s">
        <v>8273</v>
      </c>
      <c r="O712" s="15">
        <f t="shared" si="77"/>
        <v>0</v>
      </c>
      <c r="P712" s="15">
        <f t="shared" si="78"/>
        <v>0</v>
      </c>
      <c r="Q712" t="s">
        <v>8330</v>
      </c>
      <c r="R712" t="s">
        <v>8332</v>
      </c>
      <c r="S712" s="8">
        <f t="shared" si="79"/>
        <v>41837.776643518519</v>
      </c>
      <c r="T712" s="11">
        <f t="shared" si="80"/>
        <v>41870.822222222218</v>
      </c>
      <c r="U712" t="str">
        <f t="shared" si="81"/>
        <v>FALSE</v>
      </c>
      <c r="V712" s="18">
        <f t="shared" si="82"/>
        <v>2</v>
      </c>
      <c r="W712">
        <f t="shared" si="83"/>
        <v>2</v>
      </c>
    </row>
    <row r="713" spans="1:23" ht="115.2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s="13" t="b">
        <v>0</v>
      </c>
      <c r="L713">
        <v>338</v>
      </c>
      <c r="M713" t="b">
        <v>0</v>
      </c>
      <c r="N713" t="s">
        <v>8273</v>
      </c>
      <c r="O713" s="15">
        <f t="shared" si="77"/>
        <v>33.790999999999997</v>
      </c>
      <c r="P713" s="15">
        <f t="shared" si="78"/>
        <v>99.973372781065095</v>
      </c>
      <c r="Q713" t="s">
        <v>8330</v>
      </c>
      <c r="R713" t="s">
        <v>8332</v>
      </c>
      <c r="S713" s="8">
        <f t="shared" si="79"/>
        <v>42678.250787037039</v>
      </c>
      <c r="T713" s="11">
        <f t="shared" si="80"/>
        <v>42718.292453703696</v>
      </c>
      <c r="U713" t="str">
        <f t="shared" si="81"/>
        <v>FALSE</v>
      </c>
      <c r="V713" s="18">
        <f t="shared" si="82"/>
        <v>2</v>
      </c>
      <c r="W713">
        <f t="shared" si="83"/>
        <v>2</v>
      </c>
    </row>
    <row r="714" spans="1:23" ht="115.2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s="13" t="b">
        <v>0</v>
      </c>
      <c r="L714">
        <v>4</v>
      </c>
      <c r="M714" t="b">
        <v>0</v>
      </c>
      <c r="N714" t="s">
        <v>8273</v>
      </c>
      <c r="O714" s="15">
        <f t="shared" si="77"/>
        <v>0.21649484536082475</v>
      </c>
      <c r="P714" s="15">
        <f t="shared" si="78"/>
        <v>26.25</v>
      </c>
      <c r="Q714" t="s">
        <v>8330</v>
      </c>
      <c r="R714" t="s">
        <v>8332</v>
      </c>
      <c r="S714" s="8">
        <f t="shared" si="79"/>
        <v>42384.472592592596</v>
      </c>
      <c r="T714" s="11">
        <f t="shared" si="80"/>
        <v>42414.472592592589</v>
      </c>
      <c r="U714" t="str">
        <f t="shared" si="81"/>
        <v>FALSE</v>
      </c>
      <c r="V714" s="18">
        <f t="shared" si="82"/>
        <v>2</v>
      </c>
      <c r="W714">
        <f t="shared" si="83"/>
        <v>2</v>
      </c>
    </row>
    <row r="715" spans="1:23" ht="100.8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s="13" t="b">
        <v>0</v>
      </c>
      <c r="L715">
        <v>1</v>
      </c>
      <c r="M715" t="b">
        <v>0</v>
      </c>
      <c r="N715" t="s">
        <v>8273</v>
      </c>
      <c r="O715" s="15">
        <f t="shared" si="77"/>
        <v>0.79600000000000004</v>
      </c>
      <c r="P715" s="15">
        <f t="shared" si="78"/>
        <v>199</v>
      </c>
      <c r="Q715" t="s">
        <v>8330</v>
      </c>
      <c r="R715" t="s">
        <v>8332</v>
      </c>
      <c r="S715" s="8">
        <f t="shared" si="79"/>
        <v>42496.320972222216</v>
      </c>
      <c r="T715" s="11">
        <f t="shared" si="80"/>
        <v>42526.320972222216</v>
      </c>
      <c r="U715" t="str">
        <f t="shared" si="81"/>
        <v>FALSE</v>
      </c>
      <c r="V715" s="18">
        <f t="shared" si="82"/>
        <v>2</v>
      </c>
      <c r="W715">
        <f t="shared" si="83"/>
        <v>2</v>
      </c>
    </row>
    <row r="716" spans="1:23" ht="100.8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s="13" t="b">
        <v>0</v>
      </c>
      <c r="L716">
        <v>28</v>
      </c>
      <c r="M716" t="b">
        <v>0</v>
      </c>
      <c r="N716" t="s">
        <v>8273</v>
      </c>
      <c r="O716" s="15">
        <f t="shared" si="77"/>
        <v>14.993333333333334</v>
      </c>
      <c r="P716" s="15">
        <f t="shared" si="78"/>
        <v>80.321428571428569</v>
      </c>
      <c r="Q716" t="s">
        <v>8330</v>
      </c>
      <c r="R716" t="s">
        <v>8332</v>
      </c>
      <c r="S716" s="8">
        <f t="shared" si="79"/>
        <v>42734.579652777778</v>
      </c>
      <c r="T716" s="11">
        <f t="shared" si="80"/>
        <v>42794.579652777778</v>
      </c>
      <c r="U716" t="str">
        <f t="shared" si="81"/>
        <v>FALSE</v>
      </c>
      <c r="V716" s="18">
        <f t="shared" si="82"/>
        <v>2</v>
      </c>
      <c r="W716">
        <f t="shared" si="83"/>
        <v>2</v>
      </c>
    </row>
    <row r="717" spans="1:23" ht="115.2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s="13" t="b">
        <v>0</v>
      </c>
      <c r="L717">
        <v>12</v>
      </c>
      <c r="M717" t="b">
        <v>0</v>
      </c>
      <c r="N717" t="s">
        <v>8273</v>
      </c>
      <c r="O717" s="15">
        <f t="shared" si="77"/>
        <v>5.0509090909090908</v>
      </c>
      <c r="P717" s="15">
        <f t="shared" si="78"/>
        <v>115.75</v>
      </c>
      <c r="Q717" t="s">
        <v>8330</v>
      </c>
      <c r="R717" t="s">
        <v>8332</v>
      </c>
      <c r="S717" s="8">
        <f t="shared" si="79"/>
        <v>42272.8824074074</v>
      </c>
      <c r="T717" s="11">
        <f t="shared" si="80"/>
        <v>42312.924074074072</v>
      </c>
      <c r="U717" t="str">
        <f t="shared" si="81"/>
        <v>FALSE</v>
      </c>
      <c r="V717" s="18">
        <f t="shared" si="82"/>
        <v>2</v>
      </c>
      <c r="W717">
        <f t="shared" si="83"/>
        <v>2</v>
      </c>
    </row>
    <row r="718" spans="1:23" ht="86.4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s="13" t="b">
        <v>0</v>
      </c>
      <c r="L718">
        <v>16</v>
      </c>
      <c r="M718" t="b">
        <v>0</v>
      </c>
      <c r="N718" t="s">
        <v>8273</v>
      </c>
      <c r="O718" s="15">
        <f t="shared" si="77"/>
        <v>10.214285714285715</v>
      </c>
      <c r="P718" s="15">
        <f t="shared" si="78"/>
        <v>44.6875</v>
      </c>
      <c r="Q718" t="s">
        <v>8330</v>
      </c>
      <c r="R718" t="s">
        <v>8332</v>
      </c>
      <c r="S718" s="8">
        <f t="shared" si="79"/>
        <v>41940.450312499997</v>
      </c>
      <c r="T718" s="11">
        <f t="shared" si="80"/>
        <v>41973.791666666664</v>
      </c>
      <c r="U718" t="str">
        <f t="shared" si="81"/>
        <v>FALSE</v>
      </c>
      <c r="V718" s="18">
        <f t="shared" si="82"/>
        <v>2</v>
      </c>
      <c r="W718">
        <f t="shared" si="83"/>
        <v>2</v>
      </c>
    </row>
    <row r="719" spans="1:23" ht="43.2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s="13" t="b">
        <v>0</v>
      </c>
      <c r="L719">
        <v>4</v>
      </c>
      <c r="M719" t="b">
        <v>0</v>
      </c>
      <c r="N719" t="s">
        <v>8273</v>
      </c>
      <c r="O719" s="15">
        <f t="shared" si="77"/>
        <v>0.30499999999999999</v>
      </c>
      <c r="P719" s="15">
        <f t="shared" si="78"/>
        <v>76.25</v>
      </c>
      <c r="Q719" t="s">
        <v>8330</v>
      </c>
      <c r="R719" t="s">
        <v>8332</v>
      </c>
      <c r="S719" s="8">
        <f t="shared" si="79"/>
        <v>41857.645856481482</v>
      </c>
      <c r="T719" s="11">
        <f t="shared" si="80"/>
        <v>41887.645856481475</v>
      </c>
      <c r="U719" t="str">
        <f t="shared" si="81"/>
        <v>FALSE</v>
      </c>
      <c r="V719" s="18">
        <f t="shared" si="82"/>
        <v>2</v>
      </c>
      <c r="W719">
        <f t="shared" si="83"/>
        <v>2</v>
      </c>
    </row>
    <row r="720" spans="1:23" ht="115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s="13" t="b">
        <v>0</v>
      </c>
      <c r="L720">
        <v>4</v>
      </c>
      <c r="M720" t="b">
        <v>0</v>
      </c>
      <c r="N720" t="s">
        <v>8273</v>
      </c>
      <c r="O720" s="15">
        <f t="shared" si="77"/>
        <v>0.75</v>
      </c>
      <c r="P720" s="15">
        <f t="shared" si="78"/>
        <v>22.5</v>
      </c>
      <c r="Q720" t="s">
        <v>8330</v>
      </c>
      <c r="R720" t="s">
        <v>8332</v>
      </c>
      <c r="S720" s="8">
        <f t="shared" si="79"/>
        <v>42752.637118055551</v>
      </c>
      <c r="T720" s="11">
        <f t="shared" si="80"/>
        <v>42784.040972222218</v>
      </c>
      <c r="U720" t="str">
        <f t="shared" si="81"/>
        <v>FALSE</v>
      </c>
      <c r="V720" s="18">
        <f t="shared" si="82"/>
        <v>2</v>
      </c>
      <c r="W720">
        <f t="shared" si="83"/>
        <v>2</v>
      </c>
    </row>
    <row r="721" spans="1:23" ht="100.8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s="13" t="b">
        <v>0</v>
      </c>
      <c r="L721">
        <v>10</v>
      </c>
      <c r="M721" t="b">
        <v>0</v>
      </c>
      <c r="N721" t="s">
        <v>8273</v>
      </c>
      <c r="O721" s="15">
        <f t="shared" si="77"/>
        <v>1.2933333333333332</v>
      </c>
      <c r="P721" s="15">
        <f t="shared" si="78"/>
        <v>19.399999999999999</v>
      </c>
      <c r="Q721" t="s">
        <v>8330</v>
      </c>
      <c r="R721" t="s">
        <v>8332</v>
      </c>
      <c r="S721" s="8">
        <f t="shared" si="79"/>
        <v>42408.83189814815</v>
      </c>
      <c r="T721" s="11">
        <f t="shared" si="80"/>
        <v>42422.83189814815</v>
      </c>
      <c r="U721" t="str">
        <f t="shared" si="81"/>
        <v>FALSE</v>
      </c>
      <c r="V721" s="18">
        <f t="shared" si="82"/>
        <v>2</v>
      </c>
      <c r="W721">
        <f t="shared" si="83"/>
        <v>2</v>
      </c>
    </row>
    <row r="722" spans="1:23" ht="86.4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s="13" t="b">
        <v>0</v>
      </c>
      <c r="L722">
        <v>41</v>
      </c>
      <c r="M722" t="b">
        <v>1</v>
      </c>
      <c r="N722" t="s">
        <v>8274</v>
      </c>
      <c r="O722" s="15">
        <f t="shared" si="77"/>
        <v>143.94736842105263</v>
      </c>
      <c r="P722" s="15">
        <f t="shared" si="78"/>
        <v>66.707317073170728</v>
      </c>
      <c r="Q722" t="s">
        <v>8333</v>
      </c>
      <c r="R722" t="s">
        <v>8334</v>
      </c>
      <c r="S722" s="8">
        <f t="shared" si="79"/>
        <v>40909.440868055557</v>
      </c>
      <c r="T722" s="11">
        <f t="shared" si="80"/>
        <v>40937.440868055557</v>
      </c>
      <c r="U722" t="str">
        <f t="shared" si="81"/>
        <v>FALSE</v>
      </c>
      <c r="V722" s="18">
        <f t="shared" si="82"/>
        <v>2</v>
      </c>
      <c r="W722">
        <f t="shared" si="83"/>
        <v>1</v>
      </c>
    </row>
    <row r="723" spans="1:23" ht="115.2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s="13" t="b">
        <v>0</v>
      </c>
      <c r="L723">
        <v>119</v>
      </c>
      <c r="M723" t="b">
        <v>1</v>
      </c>
      <c r="N723" t="s">
        <v>8274</v>
      </c>
      <c r="O723" s="15">
        <f t="shared" si="77"/>
        <v>122.10975609756099</v>
      </c>
      <c r="P723" s="15">
        <f t="shared" si="78"/>
        <v>84.142857142857139</v>
      </c>
      <c r="Q723" t="s">
        <v>8333</v>
      </c>
      <c r="R723" t="s">
        <v>8334</v>
      </c>
      <c r="S723" s="8">
        <f t="shared" si="79"/>
        <v>41807.363506944443</v>
      </c>
      <c r="T723" s="11">
        <f t="shared" si="80"/>
        <v>41852.363506944443</v>
      </c>
      <c r="U723" t="str">
        <f t="shared" si="81"/>
        <v>FALSE</v>
      </c>
      <c r="V723" s="18">
        <f t="shared" si="82"/>
        <v>2</v>
      </c>
      <c r="W723">
        <f t="shared" si="83"/>
        <v>1</v>
      </c>
    </row>
    <row r="724" spans="1:23" ht="100.8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s="13" t="b">
        <v>0</v>
      </c>
      <c r="L724">
        <v>153</v>
      </c>
      <c r="M724" t="b">
        <v>1</v>
      </c>
      <c r="N724" t="s">
        <v>8274</v>
      </c>
      <c r="O724" s="15">
        <f t="shared" si="77"/>
        <v>132.024</v>
      </c>
      <c r="P724" s="15">
        <f t="shared" si="78"/>
        <v>215.72549019607843</v>
      </c>
      <c r="Q724" t="s">
        <v>8333</v>
      </c>
      <c r="R724" t="s">
        <v>8334</v>
      </c>
      <c r="S724" s="8">
        <f t="shared" si="79"/>
        <v>40977.596967592588</v>
      </c>
      <c r="T724" s="11">
        <f t="shared" si="80"/>
        <v>41007.555300925924</v>
      </c>
      <c r="U724" t="str">
        <f t="shared" si="81"/>
        <v>FALSE</v>
      </c>
      <c r="V724" s="18">
        <f t="shared" si="82"/>
        <v>2</v>
      </c>
      <c r="W724">
        <f t="shared" si="83"/>
        <v>1</v>
      </c>
    </row>
    <row r="725" spans="1:23" ht="72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s="13" t="b">
        <v>0</v>
      </c>
      <c r="L725">
        <v>100</v>
      </c>
      <c r="M725" t="b">
        <v>1</v>
      </c>
      <c r="N725" t="s">
        <v>8274</v>
      </c>
      <c r="O725" s="15">
        <f t="shared" si="77"/>
        <v>109.38000000000001</v>
      </c>
      <c r="P725" s="15">
        <f t="shared" si="78"/>
        <v>54.69</v>
      </c>
      <c r="Q725" t="s">
        <v>8333</v>
      </c>
      <c r="R725" t="s">
        <v>8334</v>
      </c>
      <c r="S725" s="8">
        <f t="shared" si="79"/>
        <v>42184.608206018522</v>
      </c>
      <c r="T725" s="11">
        <f t="shared" si="80"/>
        <v>42214.957638888889</v>
      </c>
      <c r="U725" t="str">
        <f t="shared" si="81"/>
        <v>FALSE</v>
      </c>
      <c r="V725" s="18">
        <f t="shared" si="82"/>
        <v>2</v>
      </c>
      <c r="W725">
        <f t="shared" si="83"/>
        <v>1</v>
      </c>
    </row>
    <row r="726" spans="1:23" ht="100.8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s="13" t="b">
        <v>0</v>
      </c>
      <c r="L726">
        <v>143</v>
      </c>
      <c r="M726" t="b">
        <v>1</v>
      </c>
      <c r="N726" t="s">
        <v>8274</v>
      </c>
      <c r="O726" s="15">
        <f t="shared" si="77"/>
        <v>105.47157142857144</v>
      </c>
      <c r="P726" s="15">
        <f t="shared" si="78"/>
        <v>51.62944055944056</v>
      </c>
      <c r="Q726" t="s">
        <v>8333</v>
      </c>
      <c r="R726" t="s">
        <v>8334</v>
      </c>
      <c r="S726" s="8">
        <f t="shared" si="79"/>
        <v>40694.430127314808</v>
      </c>
      <c r="T726" s="11">
        <f t="shared" si="80"/>
        <v>40724.430127314808</v>
      </c>
      <c r="U726" t="str">
        <f t="shared" si="81"/>
        <v>FALSE</v>
      </c>
      <c r="V726" s="18">
        <f t="shared" si="82"/>
        <v>2</v>
      </c>
      <c r="W726">
        <f t="shared" si="83"/>
        <v>1</v>
      </c>
    </row>
    <row r="727" spans="1:23" ht="100.8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s="13" t="b">
        <v>0</v>
      </c>
      <c r="L727">
        <v>140</v>
      </c>
      <c r="M727" t="b">
        <v>1</v>
      </c>
      <c r="N727" t="s">
        <v>8274</v>
      </c>
      <c r="O727" s="15">
        <f t="shared" si="77"/>
        <v>100.35000000000001</v>
      </c>
      <c r="P727" s="15">
        <f t="shared" si="78"/>
        <v>143.35714285714286</v>
      </c>
      <c r="Q727" t="s">
        <v>8333</v>
      </c>
      <c r="R727" t="s">
        <v>8334</v>
      </c>
      <c r="S727" s="8">
        <f t="shared" si="79"/>
        <v>42321.417962962958</v>
      </c>
      <c r="T727" s="11">
        <f t="shared" si="80"/>
        <v>42351.417962962958</v>
      </c>
      <c r="U727" t="str">
        <f t="shared" si="81"/>
        <v>FALSE</v>
      </c>
      <c r="V727" s="18">
        <f t="shared" si="82"/>
        <v>2</v>
      </c>
      <c r="W727">
        <f t="shared" si="83"/>
        <v>1</v>
      </c>
    </row>
    <row r="728" spans="1:23" ht="115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s="13" t="b">
        <v>0</v>
      </c>
      <c r="L728">
        <v>35</v>
      </c>
      <c r="M728" t="b">
        <v>1</v>
      </c>
      <c r="N728" t="s">
        <v>8274</v>
      </c>
      <c r="O728" s="15">
        <f t="shared" si="77"/>
        <v>101.4</v>
      </c>
      <c r="P728" s="15">
        <f t="shared" si="78"/>
        <v>72.428571428571431</v>
      </c>
      <c r="Q728" t="s">
        <v>8333</v>
      </c>
      <c r="R728" t="s">
        <v>8334</v>
      </c>
      <c r="S728" s="8">
        <f t="shared" si="79"/>
        <v>41345.834340277775</v>
      </c>
      <c r="T728" s="11">
        <f t="shared" si="80"/>
        <v>41375.834340277775</v>
      </c>
      <c r="U728" t="str">
        <f t="shared" si="81"/>
        <v>FALSE</v>
      </c>
      <c r="V728" s="18">
        <f t="shared" si="82"/>
        <v>2</v>
      </c>
      <c r="W728">
        <f t="shared" si="83"/>
        <v>1</v>
      </c>
    </row>
    <row r="729" spans="1:23" ht="100.8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s="13" t="b">
        <v>0</v>
      </c>
      <c r="L729">
        <v>149</v>
      </c>
      <c r="M729" t="b">
        <v>1</v>
      </c>
      <c r="N729" t="s">
        <v>8274</v>
      </c>
      <c r="O729" s="15">
        <f t="shared" si="77"/>
        <v>155.51428571428571</v>
      </c>
      <c r="P729" s="15">
        <f t="shared" si="78"/>
        <v>36.530201342281877</v>
      </c>
      <c r="Q729" t="s">
        <v>8333</v>
      </c>
      <c r="R729" t="s">
        <v>8334</v>
      </c>
      <c r="S729" s="8">
        <f t="shared" si="79"/>
        <v>41246.811909722215</v>
      </c>
      <c r="T729" s="11">
        <f t="shared" si="80"/>
        <v>41288.680555555555</v>
      </c>
      <c r="U729" t="str">
        <f t="shared" si="81"/>
        <v>FALSE</v>
      </c>
      <c r="V729" s="18">
        <f t="shared" si="82"/>
        <v>2</v>
      </c>
      <c r="W729">
        <f t="shared" si="83"/>
        <v>1</v>
      </c>
    </row>
    <row r="730" spans="1:23" ht="7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s="13" t="b">
        <v>0</v>
      </c>
      <c r="L730">
        <v>130</v>
      </c>
      <c r="M730" t="b">
        <v>1</v>
      </c>
      <c r="N730" t="s">
        <v>8274</v>
      </c>
      <c r="O730" s="15">
        <f t="shared" si="77"/>
        <v>105.566</v>
      </c>
      <c r="P730" s="15">
        <f t="shared" si="78"/>
        <v>60.903461538461535</v>
      </c>
      <c r="Q730" t="s">
        <v>8333</v>
      </c>
      <c r="R730" t="s">
        <v>8334</v>
      </c>
      <c r="S730" s="8">
        <f t="shared" si="79"/>
        <v>40731.629131944443</v>
      </c>
      <c r="T730" s="11">
        <f t="shared" si="80"/>
        <v>40776.629131944443</v>
      </c>
      <c r="U730" t="str">
        <f t="shared" si="81"/>
        <v>FALSE</v>
      </c>
      <c r="V730" s="18">
        <f t="shared" si="82"/>
        <v>2</v>
      </c>
      <c r="W730">
        <f t="shared" si="83"/>
        <v>1</v>
      </c>
    </row>
    <row r="731" spans="1:23" ht="115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s="13" t="b">
        <v>0</v>
      </c>
      <c r="L731">
        <v>120</v>
      </c>
      <c r="M731" t="b">
        <v>1</v>
      </c>
      <c r="N731" t="s">
        <v>8274</v>
      </c>
      <c r="O731" s="15">
        <f t="shared" si="77"/>
        <v>130.65</v>
      </c>
      <c r="P731" s="15">
        <f t="shared" si="78"/>
        <v>43.55</v>
      </c>
      <c r="Q731" t="s">
        <v>8333</v>
      </c>
      <c r="R731" t="s">
        <v>8334</v>
      </c>
      <c r="S731" s="8">
        <f t="shared" si="79"/>
        <v>41110.97755787037</v>
      </c>
      <c r="T731" s="11">
        <f t="shared" si="80"/>
        <v>41170.97755787037</v>
      </c>
      <c r="U731" t="str">
        <f t="shared" si="81"/>
        <v>FALSE</v>
      </c>
      <c r="V731" s="18">
        <f t="shared" si="82"/>
        <v>2</v>
      </c>
      <c r="W731">
        <f t="shared" si="83"/>
        <v>1</v>
      </c>
    </row>
    <row r="732" spans="1:23" ht="57.6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s="13" t="b">
        <v>0</v>
      </c>
      <c r="L732">
        <v>265</v>
      </c>
      <c r="M732" t="b">
        <v>1</v>
      </c>
      <c r="N732" t="s">
        <v>8274</v>
      </c>
      <c r="O732" s="15">
        <f t="shared" si="77"/>
        <v>132.19</v>
      </c>
      <c r="P732" s="15">
        <f t="shared" si="78"/>
        <v>99.766037735849054</v>
      </c>
      <c r="Q732" t="s">
        <v>8333</v>
      </c>
      <c r="R732" t="s">
        <v>8334</v>
      </c>
      <c r="S732" s="8">
        <f t="shared" si="79"/>
        <v>40854.536932870367</v>
      </c>
      <c r="T732" s="11">
        <f t="shared" si="80"/>
        <v>40884.536932870367</v>
      </c>
      <c r="U732" t="str">
        <f t="shared" si="81"/>
        <v>FALSE</v>
      </c>
      <c r="V732" s="18">
        <f t="shared" si="82"/>
        <v>2</v>
      </c>
      <c r="W732">
        <f t="shared" si="83"/>
        <v>1</v>
      </c>
    </row>
    <row r="733" spans="1:23" ht="100.8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s="13" t="b">
        <v>0</v>
      </c>
      <c r="L733">
        <v>71</v>
      </c>
      <c r="M733" t="b">
        <v>1</v>
      </c>
      <c r="N733" t="s">
        <v>8274</v>
      </c>
      <c r="O733" s="15">
        <f t="shared" si="77"/>
        <v>126</v>
      </c>
      <c r="P733" s="15">
        <f t="shared" si="78"/>
        <v>88.732394366197184</v>
      </c>
      <c r="Q733" t="s">
        <v>8333</v>
      </c>
      <c r="R733" t="s">
        <v>8334</v>
      </c>
      <c r="S733" s="8">
        <f t="shared" si="79"/>
        <v>40879.587349537032</v>
      </c>
      <c r="T733" s="11">
        <f t="shared" si="80"/>
        <v>40930.041666666664</v>
      </c>
      <c r="U733" t="str">
        <f t="shared" si="81"/>
        <v>FALSE</v>
      </c>
      <c r="V733" s="18">
        <f t="shared" si="82"/>
        <v>2</v>
      </c>
      <c r="W733">
        <f t="shared" si="83"/>
        <v>1</v>
      </c>
    </row>
    <row r="734" spans="1:23" ht="100.8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s="13" t="b">
        <v>0</v>
      </c>
      <c r="L734">
        <v>13</v>
      </c>
      <c r="M734" t="b">
        <v>1</v>
      </c>
      <c r="N734" t="s">
        <v>8274</v>
      </c>
      <c r="O734" s="15">
        <f t="shared" si="77"/>
        <v>160</v>
      </c>
      <c r="P734" s="15">
        <f t="shared" si="78"/>
        <v>4.9230769230769234</v>
      </c>
      <c r="Q734" t="s">
        <v>8333</v>
      </c>
      <c r="R734" t="s">
        <v>8334</v>
      </c>
      <c r="S734" s="8">
        <f t="shared" si="79"/>
        <v>41486.21598379629</v>
      </c>
      <c r="T734" s="11">
        <f t="shared" si="80"/>
        <v>41546.21598379629</v>
      </c>
      <c r="U734" t="str">
        <f t="shared" si="81"/>
        <v>FALSE</v>
      </c>
      <c r="V734" s="18">
        <f t="shared" si="82"/>
        <v>2</v>
      </c>
      <c r="W734">
        <f t="shared" si="83"/>
        <v>1</v>
      </c>
    </row>
    <row r="735" spans="1:23" ht="115.2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s="13" t="b">
        <v>0</v>
      </c>
      <c r="L735">
        <v>169</v>
      </c>
      <c r="M735" t="b">
        <v>1</v>
      </c>
      <c r="N735" t="s">
        <v>8274</v>
      </c>
      <c r="O735" s="15">
        <f t="shared" si="77"/>
        <v>120.48</v>
      </c>
      <c r="P735" s="15">
        <f t="shared" si="78"/>
        <v>17.822485207100591</v>
      </c>
      <c r="Q735" t="s">
        <v>8333</v>
      </c>
      <c r="R735" t="s">
        <v>8334</v>
      </c>
      <c r="S735" s="8">
        <f t="shared" si="79"/>
        <v>41598.211712962962</v>
      </c>
      <c r="T735" s="11">
        <f t="shared" si="80"/>
        <v>41628.211712962962</v>
      </c>
      <c r="U735" t="str">
        <f t="shared" si="81"/>
        <v>FALSE</v>
      </c>
      <c r="V735" s="18">
        <f t="shared" si="82"/>
        <v>2</v>
      </c>
      <c r="W735">
        <f t="shared" si="83"/>
        <v>1</v>
      </c>
    </row>
    <row r="736" spans="1:23" ht="7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s="13" t="b">
        <v>0</v>
      </c>
      <c r="L736">
        <v>57</v>
      </c>
      <c r="M736" t="b">
        <v>1</v>
      </c>
      <c r="N736" t="s">
        <v>8274</v>
      </c>
      <c r="O736" s="15">
        <f t="shared" si="77"/>
        <v>125.52941176470588</v>
      </c>
      <c r="P736" s="15">
        <f t="shared" si="78"/>
        <v>187.19298245614036</v>
      </c>
      <c r="Q736" t="s">
        <v>8333</v>
      </c>
      <c r="R736" t="s">
        <v>8334</v>
      </c>
      <c r="S736" s="8">
        <f t="shared" si="79"/>
        <v>42101.956249999996</v>
      </c>
      <c r="T736" s="11">
        <f t="shared" si="80"/>
        <v>42132.999999999993</v>
      </c>
      <c r="U736" t="str">
        <f t="shared" si="81"/>
        <v>FALSE</v>
      </c>
      <c r="V736" s="18">
        <f t="shared" si="82"/>
        <v>2</v>
      </c>
      <c r="W736">
        <f t="shared" si="83"/>
        <v>1</v>
      </c>
    </row>
    <row r="737" spans="1:23" ht="100.8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s="13" t="b">
        <v>0</v>
      </c>
      <c r="L737">
        <v>229</v>
      </c>
      <c r="M737" t="b">
        <v>1</v>
      </c>
      <c r="N737" t="s">
        <v>8274</v>
      </c>
      <c r="O737" s="15">
        <f t="shared" si="77"/>
        <v>114.40638297872341</v>
      </c>
      <c r="P737" s="15">
        <f t="shared" si="78"/>
        <v>234.80786026200875</v>
      </c>
      <c r="Q737" t="s">
        <v>8333</v>
      </c>
      <c r="R737" t="s">
        <v>8334</v>
      </c>
      <c r="S737" s="8">
        <f t="shared" si="79"/>
        <v>41945.821134259255</v>
      </c>
      <c r="T737" s="11">
        <f t="shared" si="80"/>
        <v>41976.818749999999</v>
      </c>
      <c r="U737" t="str">
        <f t="shared" si="81"/>
        <v>FALSE</v>
      </c>
      <c r="V737" s="18">
        <f t="shared" si="82"/>
        <v>2</v>
      </c>
      <c r="W737">
        <f t="shared" si="83"/>
        <v>1</v>
      </c>
    </row>
    <row r="738" spans="1:23" ht="115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s="13" t="b">
        <v>0</v>
      </c>
      <c r="L738">
        <v>108</v>
      </c>
      <c r="M738" t="b">
        <v>1</v>
      </c>
      <c r="N738" t="s">
        <v>8274</v>
      </c>
      <c r="O738" s="15">
        <f t="shared" si="77"/>
        <v>315.13888888888891</v>
      </c>
      <c r="P738" s="15">
        <f t="shared" si="78"/>
        <v>105.04629629629629</v>
      </c>
      <c r="Q738" t="s">
        <v>8333</v>
      </c>
      <c r="R738" t="s">
        <v>8334</v>
      </c>
      <c r="S738" s="8">
        <f t="shared" si="79"/>
        <v>41579.525925925926</v>
      </c>
      <c r="T738" s="11">
        <f t="shared" si="80"/>
        <v>41598.999305555553</v>
      </c>
      <c r="U738" t="str">
        <f t="shared" si="81"/>
        <v>FALSE</v>
      </c>
      <c r="V738" s="18">
        <f t="shared" si="82"/>
        <v>2</v>
      </c>
      <c r="W738">
        <f t="shared" si="83"/>
        <v>1</v>
      </c>
    </row>
    <row r="739" spans="1:23" ht="115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s="13" t="b">
        <v>0</v>
      </c>
      <c r="L739">
        <v>108</v>
      </c>
      <c r="M739" t="b">
        <v>1</v>
      </c>
      <c r="N739" t="s">
        <v>8274</v>
      </c>
      <c r="O739" s="15">
        <f t="shared" si="77"/>
        <v>122.39999999999999</v>
      </c>
      <c r="P739" s="15">
        <f t="shared" si="78"/>
        <v>56.666666666666664</v>
      </c>
      <c r="Q739" t="s">
        <v>8333</v>
      </c>
      <c r="R739" t="s">
        <v>8334</v>
      </c>
      <c r="S739" s="8">
        <f t="shared" si="79"/>
        <v>41667.066979166666</v>
      </c>
      <c r="T739" s="11">
        <f t="shared" si="80"/>
        <v>41684.625</v>
      </c>
      <c r="U739" t="str">
        <f t="shared" si="81"/>
        <v>FALSE</v>
      </c>
      <c r="V739" s="18">
        <f t="shared" si="82"/>
        <v>2</v>
      </c>
      <c r="W739">
        <f t="shared" si="83"/>
        <v>1</v>
      </c>
    </row>
    <row r="740" spans="1:23" ht="57.6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s="13" t="b">
        <v>0</v>
      </c>
      <c r="L740">
        <v>41</v>
      </c>
      <c r="M740" t="b">
        <v>1</v>
      </c>
      <c r="N740" t="s">
        <v>8274</v>
      </c>
      <c r="O740" s="15">
        <f t="shared" si="77"/>
        <v>106.73333333333332</v>
      </c>
      <c r="P740" s="15">
        <f t="shared" si="78"/>
        <v>39.048780487804876</v>
      </c>
      <c r="Q740" t="s">
        <v>8333</v>
      </c>
      <c r="R740" t="s">
        <v>8334</v>
      </c>
      <c r="S740" s="8">
        <f t="shared" si="79"/>
        <v>41943.395763888882</v>
      </c>
      <c r="T740" s="11">
        <f t="shared" si="80"/>
        <v>41973.999305555553</v>
      </c>
      <c r="U740" t="str">
        <f t="shared" si="81"/>
        <v>FALSE</v>
      </c>
      <c r="V740" s="18">
        <f t="shared" si="82"/>
        <v>2</v>
      </c>
      <c r="W740">
        <f t="shared" si="83"/>
        <v>1</v>
      </c>
    </row>
    <row r="741" spans="1:23" ht="115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s="13" t="b">
        <v>0</v>
      </c>
      <c r="L741">
        <v>139</v>
      </c>
      <c r="M741" t="b">
        <v>1</v>
      </c>
      <c r="N741" t="s">
        <v>8274</v>
      </c>
      <c r="O741" s="15">
        <f t="shared" si="77"/>
        <v>158.33333333333331</v>
      </c>
      <c r="P741" s="15">
        <f t="shared" si="78"/>
        <v>68.345323741007192</v>
      </c>
      <c r="Q741" t="s">
        <v>8333</v>
      </c>
      <c r="R741" t="s">
        <v>8334</v>
      </c>
      <c r="S741" s="8">
        <f t="shared" si="79"/>
        <v>41829.294317129628</v>
      </c>
      <c r="T741" s="11">
        <f t="shared" si="80"/>
        <v>41862.294317129628</v>
      </c>
      <c r="U741" t="str">
        <f t="shared" si="81"/>
        <v>FALSE</v>
      </c>
      <c r="V741" s="18">
        <f t="shared" si="82"/>
        <v>2</v>
      </c>
      <c r="W741">
        <f t="shared" si="83"/>
        <v>1</v>
      </c>
    </row>
    <row r="742" spans="1:23" ht="115.2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s="13" t="b">
        <v>0</v>
      </c>
      <c r="L742">
        <v>19</v>
      </c>
      <c r="M742" t="b">
        <v>1</v>
      </c>
      <c r="N742" t="s">
        <v>8274</v>
      </c>
      <c r="O742" s="15">
        <f t="shared" si="77"/>
        <v>107.4</v>
      </c>
      <c r="P742" s="15">
        <f t="shared" si="78"/>
        <v>169.57894736842104</v>
      </c>
      <c r="Q742" t="s">
        <v>8333</v>
      </c>
      <c r="R742" t="s">
        <v>8334</v>
      </c>
      <c r="S742" s="8">
        <f t="shared" si="79"/>
        <v>42161.93844907407</v>
      </c>
      <c r="T742" s="11">
        <f t="shared" si="80"/>
        <v>42175.93844907407</v>
      </c>
      <c r="U742" t="str">
        <f t="shared" si="81"/>
        <v>FALSE</v>
      </c>
      <c r="V742" s="18">
        <f t="shared" si="82"/>
        <v>2</v>
      </c>
      <c r="W742">
        <f t="shared" si="83"/>
        <v>1</v>
      </c>
    </row>
    <row r="743" spans="1:23" ht="57.6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s="13" t="b">
        <v>0</v>
      </c>
      <c r="L743">
        <v>94</v>
      </c>
      <c r="M743" t="b">
        <v>1</v>
      </c>
      <c r="N743" t="s">
        <v>8274</v>
      </c>
      <c r="O743" s="15">
        <f t="shared" si="77"/>
        <v>102.25999999999999</v>
      </c>
      <c r="P743" s="15">
        <f t="shared" si="78"/>
        <v>141.42340425531913</v>
      </c>
      <c r="Q743" t="s">
        <v>8333</v>
      </c>
      <c r="R743" t="s">
        <v>8334</v>
      </c>
      <c r="S743" s="8">
        <f t="shared" si="79"/>
        <v>41401.439884259256</v>
      </c>
      <c r="T743" s="11">
        <f t="shared" si="80"/>
        <v>41436.439884259256</v>
      </c>
      <c r="U743" t="str">
        <f t="shared" si="81"/>
        <v>FALSE</v>
      </c>
      <c r="V743" s="18">
        <f t="shared" si="82"/>
        <v>2</v>
      </c>
      <c r="W743">
        <f t="shared" si="83"/>
        <v>1</v>
      </c>
    </row>
    <row r="744" spans="1:23" ht="115.2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s="13" t="b">
        <v>0</v>
      </c>
      <c r="L744">
        <v>23</v>
      </c>
      <c r="M744" t="b">
        <v>1</v>
      </c>
      <c r="N744" t="s">
        <v>8274</v>
      </c>
      <c r="O744" s="15">
        <f t="shared" si="77"/>
        <v>110.71428571428572</v>
      </c>
      <c r="P744" s="15">
        <f t="shared" si="78"/>
        <v>67.391304347826093</v>
      </c>
      <c r="Q744" t="s">
        <v>8333</v>
      </c>
      <c r="R744" t="s">
        <v>8334</v>
      </c>
      <c r="S744" s="8">
        <f t="shared" si="79"/>
        <v>41689.709629629629</v>
      </c>
      <c r="T744" s="11">
        <f t="shared" si="80"/>
        <v>41719.667962962958</v>
      </c>
      <c r="U744" t="str">
        <f t="shared" si="81"/>
        <v>FALSE</v>
      </c>
      <c r="V744" s="18">
        <f t="shared" si="82"/>
        <v>2</v>
      </c>
      <c r="W744">
        <f t="shared" si="83"/>
        <v>1</v>
      </c>
    </row>
    <row r="745" spans="1:23" ht="100.8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s="13" t="b">
        <v>0</v>
      </c>
      <c r="L745">
        <v>15</v>
      </c>
      <c r="M745" t="b">
        <v>1</v>
      </c>
      <c r="N745" t="s">
        <v>8274</v>
      </c>
      <c r="O745" s="15">
        <f t="shared" si="77"/>
        <v>148</v>
      </c>
      <c r="P745" s="15">
        <f t="shared" si="78"/>
        <v>54.266666666666666</v>
      </c>
      <c r="Q745" t="s">
        <v>8333</v>
      </c>
      <c r="R745" t="s">
        <v>8334</v>
      </c>
      <c r="S745" s="8">
        <f t="shared" si="79"/>
        <v>40990.500983796293</v>
      </c>
      <c r="T745" s="11">
        <f t="shared" si="80"/>
        <v>41015.666666666664</v>
      </c>
      <c r="U745" t="str">
        <f t="shared" si="81"/>
        <v>FALSE</v>
      </c>
      <c r="V745" s="18">
        <f t="shared" si="82"/>
        <v>2</v>
      </c>
      <c r="W745">
        <f t="shared" si="83"/>
        <v>1</v>
      </c>
    </row>
    <row r="746" spans="1:23" ht="86.4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s="13" t="b">
        <v>0</v>
      </c>
      <c r="L746">
        <v>62</v>
      </c>
      <c r="M746" t="b">
        <v>1</v>
      </c>
      <c r="N746" t="s">
        <v>8274</v>
      </c>
      <c r="O746" s="15">
        <f t="shared" si="77"/>
        <v>102.32000000000001</v>
      </c>
      <c r="P746" s="15">
        <f t="shared" si="78"/>
        <v>82.516129032258064</v>
      </c>
      <c r="Q746" t="s">
        <v>8333</v>
      </c>
      <c r="R746" t="s">
        <v>8334</v>
      </c>
      <c r="S746" s="8">
        <f t="shared" si="79"/>
        <v>41226.748877314814</v>
      </c>
      <c r="T746" s="11">
        <f t="shared" si="80"/>
        <v>41256.748877314814</v>
      </c>
      <c r="U746" t="str">
        <f t="shared" si="81"/>
        <v>FALSE</v>
      </c>
      <c r="V746" s="18">
        <f t="shared" si="82"/>
        <v>2</v>
      </c>
      <c r="W746">
        <f t="shared" si="83"/>
        <v>1</v>
      </c>
    </row>
    <row r="747" spans="1:23" ht="115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s="13" t="b">
        <v>0</v>
      </c>
      <c r="L747">
        <v>74</v>
      </c>
      <c r="M747" t="b">
        <v>1</v>
      </c>
      <c r="N747" t="s">
        <v>8274</v>
      </c>
      <c r="O747" s="15">
        <f t="shared" si="77"/>
        <v>179.09909909909908</v>
      </c>
      <c r="P747" s="15">
        <f t="shared" si="78"/>
        <v>53.729729729729726</v>
      </c>
      <c r="Q747" t="s">
        <v>8333</v>
      </c>
      <c r="R747" t="s">
        <v>8334</v>
      </c>
      <c r="S747" s="8">
        <f t="shared" si="79"/>
        <v>41367.363946759258</v>
      </c>
      <c r="T747" s="11">
        <f t="shared" si="80"/>
        <v>41397.363946759258</v>
      </c>
      <c r="U747" t="str">
        <f t="shared" si="81"/>
        <v>FALSE</v>
      </c>
      <c r="V747" s="18">
        <f t="shared" si="82"/>
        <v>2</v>
      </c>
      <c r="W747">
        <f t="shared" si="83"/>
        <v>1</v>
      </c>
    </row>
    <row r="748" spans="1:23" ht="43.2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s="13" t="b">
        <v>0</v>
      </c>
      <c r="L748">
        <v>97</v>
      </c>
      <c r="M748" t="b">
        <v>1</v>
      </c>
      <c r="N748" t="s">
        <v>8274</v>
      </c>
      <c r="O748" s="15">
        <f t="shared" si="77"/>
        <v>111.08135252761969</v>
      </c>
      <c r="P748" s="15">
        <f t="shared" si="78"/>
        <v>34.206185567010309</v>
      </c>
      <c r="Q748" t="s">
        <v>8333</v>
      </c>
      <c r="R748" t="s">
        <v>8334</v>
      </c>
      <c r="S748" s="8">
        <f t="shared" si="79"/>
        <v>41156.834594907406</v>
      </c>
      <c r="T748" s="11">
        <f t="shared" si="80"/>
        <v>41174.957638888889</v>
      </c>
      <c r="U748" t="str">
        <f t="shared" si="81"/>
        <v>FALSE</v>
      </c>
      <c r="V748" s="18">
        <f t="shared" si="82"/>
        <v>2</v>
      </c>
      <c r="W748">
        <f t="shared" si="83"/>
        <v>1</v>
      </c>
    </row>
    <row r="749" spans="1:23" ht="115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s="13" t="b">
        <v>0</v>
      </c>
      <c r="L749">
        <v>55</v>
      </c>
      <c r="M749" t="b">
        <v>1</v>
      </c>
      <c r="N749" t="s">
        <v>8274</v>
      </c>
      <c r="O749" s="15">
        <f t="shared" si="77"/>
        <v>100.04285714285714</v>
      </c>
      <c r="P749" s="15">
        <f t="shared" si="78"/>
        <v>127.32727272727273</v>
      </c>
      <c r="Q749" t="s">
        <v>8333</v>
      </c>
      <c r="R749" t="s">
        <v>8334</v>
      </c>
      <c r="S749" s="8">
        <f t="shared" si="79"/>
        <v>41988.340497685182</v>
      </c>
      <c r="T749" s="11">
        <f t="shared" si="80"/>
        <v>42019.245833333327</v>
      </c>
      <c r="U749" t="str">
        <f t="shared" si="81"/>
        <v>FALSE</v>
      </c>
      <c r="V749" s="18">
        <f t="shared" si="82"/>
        <v>2</v>
      </c>
      <c r="W749">
        <f t="shared" si="83"/>
        <v>1</v>
      </c>
    </row>
    <row r="750" spans="1:23" ht="100.8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s="13" t="b">
        <v>0</v>
      </c>
      <c r="L750">
        <v>44</v>
      </c>
      <c r="M750" t="b">
        <v>1</v>
      </c>
      <c r="N750" t="s">
        <v>8274</v>
      </c>
      <c r="O750" s="15">
        <f t="shared" si="77"/>
        <v>100.25</v>
      </c>
      <c r="P750" s="15">
        <f t="shared" si="78"/>
        <v>45.56818181818182</v>
      </c>
      <c r="Q750" t="s">
        <v>8333</v>
      </c>
      <c r="R750" t="s">
        <v>8334</v>
      </c>
      <c r="S750" s="8">
        <f t="shared" si="79"/>
        <v>41831.638495370367</v>
      </c>
      <c r="T750" s="11">
        <f t="shared" si="80"/>
        <v>41861.638495370367</v>
      </c>
      <c r="U750" t="str">
        <f t="shared" si="81"/>
        <v>FALSE</v>
      </c>
      <c r="V750" s="18">
        <f t="shared" si="82"/>
        <v>2</v>
      </c>
      <c r="W750">
        <f t="shared" si="83"/>
        <v>1</v>
      </c>
    </row>
    <row r="751" spans="1:23" ht="100.8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s="13" t="b">
        <v>0</v>
      </c>
      <c r="L751">
        <v>110</v>
      </c>
      <c r="M751" t="b">
        <v>1</v>
      </c>
      <c r="N751" t="s">
        <v>8274</v>
      </c>
      <c r="O751" s="15">
        <f t="shared" si="77"/>
        <v>105.56</v>
      </c>
      <c r="P751" s="15">
        <f t="shared" si="78"/>
        <v>95.963636363636368</v>
      </c>
      <c r="Q751" t="s">
        <v>8333</v>
      </c>
      <c r="R751" t="s">
        <v>8334</v>
      </c>
      <c r="S751" s="8">
        <f t="shared" si="79"/>
        <v>42733.732986111114</v>
      </c>
      <c r="T751" s="11">
        <f t="shared" si="80"/>
        <v>42763.732986111114</v>
      </c>
      <c r="U751" t="str">
        <f t="shared" si="81"/>
        <v>FALSE</v>
      </c>
      <c r="V751" s="18">
        <f t="shared" si="82"/>
        <v>2</v>
      </c>
      <c r="W751">
        <f t="shared" si="83"/>
        <v>1</v>
      </c>
    </row>
    <row r="752" spans="1:23" ht="100.8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s="13" t="b">
        <v>0</v>
      </c>
      <c r="L752">
        <v>59</v>
      </c>
      <c r="M752" t="b">
        <v>1</v>
      </c>
      <c r="N752" t="s">
        <v>8274</v>
      </c>
      <c r="O752" s="15">
        <f t="shared" si="77"/>
        <v>102.58775877587757</v>
      </c>
      <c r="P752" s="15">
        <f t="shared" si="78"/>
        <v>77.271186440677965</v>
      </c>
      <c r="Q752" t="s">
        <v>8333</v>
      </c>
      <c r="R752" t="s">
        <v>8334</v>
      </c>
      <c r="S752" s="8">
        <f t="shared" si="79"/>
        <v>41299.669814814813</v>
      </c>
      <c r="T752" s="11">
        <f t="shared" si="80"/>
        <v>41329.669814814813</v>
      </c>
      <c r="U752" t="str">
        <f t="shared" si="81"/>
        <v>FALSE</v>
      </c>
      <c r="V752" s="18">
        <f t="shared" si="82"/>
        <v>2</v>
      </c>
      <c r="W752">
        <f t="shared" si="83"/>
        <v>1</v>
      </c>
    </row>
    <row r="753" spans="1:23" ht="100.8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s="13" t="b">
        <v>0</v>
      </c>
      <c r="L753">
        <v>62</v>
      </c>
      <c r="M753" t="b">
        <v>1</v>
      </c>
      <c r="N753" t="s">
        <v>8274</v>
      </c>
      <c r="O753" s="15">
        <f t="shared" si="77"/>
        <v>118.5</v>
      </c>
      <c r="P753" s="15">
        <f t="shared" si="78"/>
        <v>57.338709677419352</v>
      </c>
      <c r="Q753" t="s">
        <v>8333</v>
      </c>
      <c r="R753" t="s">
        <v>8334</v>
      </c>
      <c r="S753" s="8">
        <f t="shared" si="79"/>
        <v>40713.422164351847</v>
      </c>
      <c r="T753" s="11">
        <f t="shared" si="80"/>
        <v>40759.422164351847</v>
      </c>
      <c r="U753" t="str">
        <f t="shared" si="81"/>
        <v>FALSE</v>
      </c>
      <c r="V753" s="18">
        <f t="shared" si="82"/>
        <v>2</v>
      </c>
      <c r="W753">
        <f t="shared" si="83"/>
        <v>1</v>
      </c>
    </row>
    <row r="754" spans="1:23" ht="129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s="13" t="b">
        <v>0</v>
      </c>
      <c r="L754">
        <v>105</v>
      </c>
      <c r="M754" t="b">
        <v>1</v>
      </c>
      <c r="N754" t="s">
        <v>8274</v>
      </c>
      <c r="O754" s="15">
        <f t="shared" si="77"/>
        <v>111.7</v>
      </c>
      <c r="P754" s="15">
        <f t="shared" si="78"/>
        <v>53.19047619047619</v>
      </c>
      <c r="Q754" t="s">
        <v>8333</v>
      </c>
      <c r="R754" t="s">
        <v>8334</v>
      </c>
      <c r="S754" s="8">
        <f t="shared" si="79"/>
        <v>42639.213159722225</v>
      </c>
      <c r="T754" s="11">
        <f t="shared" si="80"/>
        <v>42659.249999999993</v>
      </c>
      <c r="U754" t="str">
        <f t="shared" si="81"/>
        <v>FALSE</v>
      </c>
      <c r="V754" s="18">
        <f t="shared" si="82"/>
        <v>2</v>
      </c>
      <c r="W754">
        <f t="shared" si="83"/>
        <v>1</v>
      </c>
    </row>
    <row r="755" spans="1:23" ht="100.8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s="13" t="b">
        <v>0</v>
      </c>
      <c r="L755">
        <v>26</v>
      </c>
      <c r="M755" t="b">
        <v>1</v>
      </c>
      <c r="N755" t="s">
        <v>8274</v>
      </c>
      <c r="O755" s="15">
        <f t="shared" si="77"/>
        <v>128</v>
      </c>
      <c r="P755" s="15">
        <f t="shared" si="78"/>
        <v>492.30769230769232</v>
      </c>
      <c r="Q755" t="s">
        <v>8333</v>
      </c>
      <c r="R755" t="s">
        <v>8334</v>
      </c>
      <c r="S755" s="8">
        <f t="shared" si="79"/>
        <v>42019.381840277776</v>
      </c>
      <c r="T755" s="11">
        <f t="shared" si="80"/>
        <v>42049.381840277776</v>
      </c>
      <c r="U755" t="str">
        <f t="shared" si="81"/>
        <v>FALSE</v>
      </c>
      <c r="V755" s="18">
        <f t="shared" si="82"/>
        <v>2</v>
      </c>
      <c r="W755">
        <f t="shared" si="83"/>
        <v>1</v>
      </c>
    </row>
    <row r="756" spans="1:23" ht="115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s="13" t="b">
        <v>0</v>
      </c>
      <c r="L756">
        <v>49</v>
      </c>
      <c r="M756" t="b">
        <v>1</v>
      </c>
      <c r="N756" t="s">
        <v>8274</v>
      </c>
      <c r="O756" s="15">
        <f t="shared" si="77"/>
        <v>103.75000000000001</v>
      </c>
      <c r="P756" s="15">
        <f t="shared" si="78"/>
        <v>42.346938775510203</v>
      </c>
      <c r="Q756" t="s">
        <v>8333</v>
      </c>
      <c r="R756" t="s">
        <v>8334</v>
      </c>
      <c r="S756" s="8">
        <f t="shared" si="79"/>
        <v>41249.54075231481</v>
      </c>
      <c r="T756" s="11">
        <f t="shared" si="80"/>
        <v>41279.54075231481</v>
      </c>
      <c r="U756" t="str">
        <f t="shared" si="81"/>
        <v>FALSE</v>
      </c>
      <c r="V756" s="18">
        <f t="shared" si="82"/>
        <v>2</v>
      </c>
      <c r="W756">
        <f t="shared" si="83"/>
        <v>1</v>
      </c>
    </row>
    <row r="757" spans="1:23" ht="100.8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s="13" t="b">
        <v>0</v>
      </c>
      <c r="L757">
        <v>68</v>
      </c>
      <c r="M757" t="b">
        <v>1</v>
      </c>
      <c r="N757" t="s">
        <v>8274</v>
      </c>
      <c r="O757" s="15">
        <f t="shared" si="77"/>
        <v>101.9076</v>
      </c>
      <c r="P757" s="15">
        <f t="shared" si="78"/>
        <v>37.466029411764708</v>
      </c>
      <c r="Q757" t="s">
        <v>8333</v>
      </c>
      <c r="R757" t="s">
        <v>8334</v>
      </c>
      <c r="S757" s="8">
        <f t="shared" si="79"/>
        <v>41383.396724537037</v>
      </c>
      <c r="T757" s="11">
        <f t="shared" si="80"/>
        <v>41413.820138888885</v>
      </c>
      <c r="U757" t="str">
        <f t="shared" si="81"/>
        <v>FALSE</v>
      </c>
      <c r="V757" s="18">
        <f t="shared" si="82"/>
        <v>2</v>
      </c>
      <c r="W757">
        <f t="shared" si="83"/>
        <v>1</v>
      </c>
    </row>
    <row r="758" spans="1:23" ht="86.4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s="13" t="b">
        <v>0</v>
      </c>
      <c r="L758">
        <v>22</v>
      </c>
      <c r="M758" t="b">
        <v>1</v>
      </c>
      <c r="N758" t="s">
        <v>8274</v>
      </c>
      <c r="O758" s="15">
        <f t="shared" si="77"/>
        <v>117.71428571428571</v>
      </c>
      <c r="P758" s="15">
        <f t="shared" si="78"/>
        <v>37.454545454545453</v>
      </c>
      <c r="Q758" t="s">
        <v>8333</v>
      </c>
      <c r="R758" t="s">
        <v>8334</v>
      </c>
      <c r="S758" s="8">
        <f t="shared" si="79"/>
        <v>40590.558553240735</v>
      </c>
      <c r="T758" s="11">
        <f t="shared" si="80"/>
        <v>40651.516886574071</v>
      </c>
      <c r="U758" t="str">
        <f t="shared" si="81"/>
        <v>FALSE</v>
      </c>
      <c r="V758" s="18">
        <f t="shared" si="82"/>
        <v>2</v>
      </c>
      <c r="W758">
        <f t="shared" si="83"/>
        <v>1</v>
      </c>
    </row>
    <row r="759" spans="1:23" ht="100.8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s="13" t="b">
        <v>0</v>
      </c>
      <c r="L759">
        <v>18</v>
      </c>
      <c r="M759" t="b">
        <v>1</v>
      </c>
      <c r="N759" t="s">
        <v>8274</v>
      </c>
      <c r="O759" s="15">
        <f t="shared" si="77"/>
        <v>238</v>
      </c>
      <c r="P759" s="15">
        <f t="shared" si="78"/>
        <v>33.055555555555557</v>
      </c>
      <c r="Q759" t="s">
        <v>8333</v>
      </c>
      <c r="R759" t="s">
        <v>8334</v>
      </c>
      <c r="S759" s="8">
        <f t="shared" si="79"/>
        <v>41234.846226851849</v>
      </c>
      <c r="T759" s="11">
        <f t="shared" si="80"/>
        <v>41248.846226851849</v>
      </c>
      <c r="U759" t="str">
        <f t="shared" si="81"/>
        <v>FALSE</v>
      </c>
      <c r="V759" s="18">
        <f t="shared" si="82"/>
        <v>2</v>
      </c>
      <c r="W759">
        <f t="shared" si="83"/>
        <v>1</v>
      </c>
    </row>
    <row r="760" spans="1:23" ht="72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s="13" t="b">
        <v>0</v>
      </c>
      <c r="L760">
        <v>19</v>
      </c>
      <c r="M760" t="b">
        <v>1</v>
      </c>
      <c r="N760" t="s">
        <v>8274</v>
      </c>
      <c r="O760" s="15">
        <f t="shared" si="77"/>
        <v>102</v>
      </c>
      <c r="P760" s="15">
        <f t="shared" si="78"/>
        <v>134.21052631578948</v>
      </c>
      <c r="Q760" t="s">
        <v>8333</v>
      </c>
      <c r="R760" t="s">
        <v>8334</v>
      </c>
      <c r="S760" s="8">
        <f t="shared" si="79"/>
        <v>40429.628101851849</v>
      </c>
      <c r="T760" s="11">
        <f t="shared" si="80"/>
        <v>40459.628101851849</v>
      </c>
      <c r="U760" t="str">
        <f t="shared" si="81"/>
        <v>FALSE</v>
      </c>
      <c r="V760" s="18">
        <f t="shared" si="82"/>
        <v>2</v>
      </c>
      <c r="W760">
        <f t="shared" si="83"/>
        <v>1</v>
      </c>
    </row>
    <row r="761" spans="1:23" ht="86.4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s="13" t="b">
        <v>0</v>
      </c>
      <c r="L761">
        <v>99</v>
      </c>
      <c r="M761" t="b">
        <v>1</v>
      </c>
      <c r="N761" t="s">
        <v>8274</v>
      </c>
      <c r="O761" s="15">
        <f t="shared" si="77"/>
        <v>101.92000000000002</v>
      </c>
      <c r="P761" s="15">
        <f t="shared" si="78"/>
        <v>51.474747474747474</v>
      </c>
      <c r="Q761" t="s">
        <v>8333</v>
      </c>
      <c r="R761" t="s">
        <v>8334</v>
      </c>
      <c r="S761" s="8">
        <f t="shared" si="79"/>
        <v>41789.121979166666</v>
      </c>
      <c r="T761" s="11">
        <f t="shared" si="80"/>
        <v>41829.121979166666</v>
      </c>
      <c r="U761" t="str">
        <f t="shared" si="81"/>
        <v>FALSE</v>
      </c>
      <c r="V761" s="18">
        <f t="shared" si="82"/>
        <v>2</v>
      </c>
      <c r="W761">
        <f t="shared" si="83"/>
        <v>1</v>
      </c>
    </row>
    <row r="762" spans="1:23" ht="100.8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s="13" t="b">
        <v>0</v>
      </c>
      <c r="L762">
        <v>0</v>
      </c>
      <c r="M762" t="b">
        <v>0</v>
      </c>
      <c r="N762" t="s">
        <v>8275</v>
      </c>
      <c r="O762" s="15">
        <f t="shared" si="77"/>
        <v>0</v>
      </c>
      <c r="P762" s="15">
        <f t="shared" si="78"/>
        <v>0</v>
      </c>
      <c r="Q762" t="s">
        <v>8333</v>
      </c>
      <c r="R762" t="s">
        <v>8335</v>
      </c>
      <c r="S762" s="8">
        <f t="shared" si="79"/>
        <v>42670.555706018517</v>
      </c>
      <c r="T762" s="11">
        <f t="shared" si="80"/>
        <v>42700.597372685188</v>
      </c>
      <c r="U762" t="str">
        <f t="shared" si="81"/>
        <v>FALSE</v>
      </c>
      <c r="V762" s="18">
        <f t="shared" si="82"/>
        <v>2</v>
      </c>
      <c r="W762">
        <f t="shared" si="83"/>
        <v>2</v>
      </c>
    </row>
    <row r="763" spans="1:23" ht="100.8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s="13" t="b">
        <v>0</v>
      </c>
      <c r="L763">
        <v>6</v>
      </c>
      <c r="M763" t="b">
        <v>0</v>
      </c>
      <c r="N763" t="s">
        <v>8275</v>
      </c>
      <c r="O763" s="15">
        <f t="shared" si="77"/>
        <v>4.7</v>
      </c>
      <c r="P763" s="15">
        <f t="shared" si="78"/>
        <v>39.166666666666664</v>
      </c>
      <c r="Q763" t="s">
        <v>8333</v>
      </c>
      <c r="R763" t="s">
        <v>8335</v>
      </c>
      <c r="S763" s="8">
        <f t="shared" si="79"/>
        <v>41642.543124999997</v>
      </c>
      <c r="T763" s="11">
        <f t="shared" si="80"/>
        <v>41672.543124999997</v>
      </c>
      <c r="U763" t="str">
        <f t="shared" si="81"/>
        <v>FALSE</v>
      </c>
      <c r="V763" s="18">
        <f t="shared" si="82"/>
        <v>2</v>
      </c>
      <c r="W763">
        <f t="shared" si="83"/>
        <v>2</v>
      </c>
    </row>
    <row r="764" spans="1:23" ht="86.4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s="13" t="b">
        <v>0</v>
      </c>
      <c r="L764">
        <v>0</v>
      </c>
      <c r="M764" t="b">
        <v>0</v>
      </c>
      <c r="N764" t="s">
        <v>8275</v>
      </c>
      <c r="O764" s="15">
        <f t="shared" si="77"/>
        <v>0</v>
      </c>
      <c r="P764" s="15">
        <f t="shared" si="78"/>
        <v>0</v>
      </c>
      <c r="Q764" t="s">
        <v>8333</v>
      </c>
      <c r="R764" t="s">
        <v>8335</v>
      </c>
      <c r="S764" s="8">
        <f t="shared" si="79"/>
        <v>42690.65011574074</v>
      </c>
      <c r="T764" s="11">
        <f t="shared" si="80"/>
        <v>42708.041666666664</v>
      </c>
      <c r="U764" t="str">
        <f t="shared" si="81"/>
        <v>FALSE</v>
      </c>
      <c r="V764" s="18">
        <f t="shared" si="82"/>
        <v>2</v>
      </c>
      <c r="W764">
        <f t="shared" si="83"/>
        <v>2</v>
      </c>
    </row>
    <row r="765" spans="1:23" ht="100.8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s="13" t="b">
        <v>0</v>
      </c>
      <c r="L765">
        <v>1</v>
      </c>
      <c r="M765" t="b">
        <v>0</v>
      </c>
      <c r="N765" t="s">
        <v>8275</v>
      </c>
      <c r="O765" s="15">
        <f t="shared" si="77"/>
        <v>0.11655011655011654</v>
      </c>
      <c r="P765" s="15">
        <f t="shared" si="78"/>
        <v>5</v>
      </c>
      <c r="Q765" t="s">
        <v>8333</v>
      </c>
      <c r="R765" t="s">
        <v>8335</v>
      </c>
      <c r="S765" s="8">
        <f t="shared" si="79"/>
        <v>41471.238518518512</v>
      </c>
      <c r="T765" s="11">
        <f t="shared" si="80"/>
        <v>41501.238518518519</v>
      </c>
      <c r="U765" t="str">
        <f t="shared" si="81"/>
        <v>FALSE</v>
      </c>
      <c r="V765" s="18">
        <f t="shared" si="82"/>
        <v>2</v>
      </c>
      <c r="W765">
        <f t="shared" si="83"/>
        <v>2</v>
      </c>
    </row>
    <row r="766" spans="1:23" ht="100.8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s="13" t="b">
        <v>0</v>
      </c>
      <c r="L766">
        <v>0</v>
      </c>
      <c r="M766" t="b">
        <v>0</v>
      </c>
      <c r="N766" t="s">
        <v>8275</v>
      </c>
      <c r="O766" s="15">
        <f t="shared" si="77"/>
        <v>0</v>
      </c>
      <c r="P766" s="15">
        <f t="shared" si="78"/>
        <v>0</v>
      </c>
      <c r="Q766" t="s">
        <v>8333</v>
      </c>
      <c r="R766" t="s">
        <v>8335</v>
      </c>
      <c r="S766" s="8">
        <f t="shared" si="79"/>
        <v>42226.964826388888</v>
      </c>
      <c r="T766" s="11">
        <f t="shared" si="80"/>
        <v>42256.964826388888</v>
      </c>
      <c r="U766" t="str">
        <f t="shared" si="81"/>
        <v>FALSE</v>
      </c>
      <c r="V766" s="18">
        <f t="shared" si="82"/>
        <v>2</v>
      </c>
      <c r="W766">
        <f t="shared" si="83"/>
        <v>2</v>
      </c>
    </row>
    <row r="767" spans="1:23" ht="115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s="13" t="b">
        <v>0</v>
      </c>
      <c r="L767">
        <v>44</v>
      </c>
      <c r="M767" t="b">
        <v>0</v>
      </c>
      <c r="N767" t="s">
        <v>8275</v>
      </c>
      <c r="O767" s="15">
        <f t="shared" si="77"/>
        <v>36.014285714285712</v>
      </c>
      <c r="P767" s="15">
        <f t="shared" si="78"/>
        <v>57.295454545454547</v>
      </c>
      <c r="Q767" t="s">
        <v>8333</v>
      </c>
      <c r="R767" t="s">
        <v>8335</v>
      </c>
      <c r="S767" s="8">
        <f t="shared" si="79"/>
        <v>41901.334305555552</v>
      </c>
      <c r="T767" s="11">
        <f t="shared" si="80"/>
        <v>41931.334305555552</v>
      </c>
      <c r="U767" t="str">
        <f t="shared" si="81"/>
        <v>FALSE</v>
      </c>
      <c r="V767" s="18">
        <f t="shared" si="82"/>
        <v>2</v>
      </c>
      <c r="W767">
        <f t="shared" si="83"/>
        <v>2</v>
      </c>
    </row>
    <row r="768" spans="1:23" ht="115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s="13" t="b">
        <v>0</v>
      </c>
      <c r="L768">
        <v>0</v>
      </c>
      <c r="M768" t="b">
        <v>0</v>
      </c>
      <c r="N768" t="s">
        <v>8275</v>
      </c>
      <c r="O768" s="15">
        <f t="shared" si="77"/>
        <v>0</v>
      </c>
      <c r="P768" s="15">
        <f t="shared" si="78"/>
        <v>0</v>
      </c>
      <c r="Q768" t="s">
        <v>8333</v>
      </c>
      <c r="R768" t="s">
        <v>8335</v>
      </c>
      <c r="S768" s="8">
        <f t="shared" si="79"/>
        <v>42021.57503472222</v>
      </c>
      <c r="T768" s="11">
        <f t="shared" si="80"/>
        <v>42051.57503472222</v>
      </c>
      <c r="U768" t="str">
        <f t="shared" si="81"/>
        <v>FALSE</v>
      </c>
      <c r="V768" s="18">
        <f t="shared" si="82"/>
        <v>2</v>
      </c>
      <c r="W768">
        <f t="shared" si="83"/>
        <v>2</v>
      </c>
    </row>
    <row r="769" spans="1:23" ht="100.8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s="13" t="b">
        <v>0</v>
      </c>
      <c r="L769">
        <v>3</v>
      </c>
      <c r="M769" t="b">
        <v>0</v>
      </c>
      <c r="N769" t="s">
        <v>8275</v>
      </c>
      <c r="O769" s="15">
        <f t="shared" si="77"/>
        <v>3.54</v>
      </c>
      <c r="P769" s="15">
        <f t="shared" si="78"/>
        <v>59</v>
      </c>
      <c r="Q769" t="s">
        <v>8333</v>
      </c>
      <c r="R769" t="s">
        <v>8335</v>
      </c>
      <c r="S769" s="8">
        <f t="shared" si="79"/>
        <v>42114.935300925928</v>
      </c>
      <c r="T769" s="11">
        <f t="shared" si="80"/>
        <v>42144.935300925928</v>
      </c>
      <c r="U769" t="str">
        <f t="shared" si="81"/>
        <v>FALSE</v>
      </c>
      <c r="V769" s="18">
        <f t="shared" si="82"/>
        <v>2</v>
      </c>
      <c r="W769">
        <f t="shared" si="83"/>
        <v>2</v>
      </c>
    </row>
    <row r="770" spans="1:23" ht="100.8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s="13" t="b">
        <v>0</v>
      </c>
      <c r="L770">
        <v>0</v>
      </c>
      <c r="M770" t="b">
        <v>0</v>
      </c>
      <c r="N770" t="s">
        <v>8275</v>
      </c>
      <c r="O770" s="15">
        <f t="shared" si="77"/>
        <v>0</v>
      </c>
      <c r="P770" s="15">
        <f t="shared" si="78"/>
        <v>0</v>
      </c>
      <c r="Q770" t="s">
        <v>8333</v>
      </c>
      <c r="R770" t="s">
        <v>8335</v>
      </c>
      <c r="S770" s="8">
        <f t="shared" si="79"/>
        <v>41593.998726851853</v>
      </c>
      <c r="T770" s="11">
        <f t="shared" si="80"/>
        <v>41623.998726851853</v>
      </c>
      <c r="U770" t="str">
        <f t="shared" si="81"/>
        <v>FALSE</v>
      </c>
      <c r="V770" s="18">
        <f t="shared" si="82"/>
        <v>2</v>
      </c>
      <c r="W770">
        <f t="shared" si="83"/>
        <v>2</v>
      </c>
    </row>
    <row r="771" spans="1:23" ht="115.2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s="13" t="b">
        <v>0</v>
      </c>
      <c r="L771">
        <v>52</v>
      </c>
      <c r="M771" t="b">
        <v>0</v>
      </c>
      <c r="N771" t="s">
        <v>8275</v>
      </c>
      <c r="O771" s="15">
        <f t="shared" ref="O771:O834" si="84">(E771/D771)*100</f>
        <v>41.4</v>
      </c>
      <c r="P771" s="15">
        <f t="shared" ref="P771:P834" si="85">IFERROR(E771/L771,0)</f>
        <v>31.846153846153847</v>
      </c>
      <c r="Q771" t="s">
        <v>8333</v>
      </c>
      <c r="R771" t="s">
        <v>8335</v>
      </c>
      <c r="S771" s="8">
        <f t="shared" ref="S771:S834" si="86">(((J771/60)/60)/24)+DATE(1970,1,1)+(-5/24)</f>
        <v>41604.788124999999</v>
      </c>
      <c r="T771" s="11">
        <f t="shared" ref="T771:T834" si="87">(I771/86400)+25569+(-5/24)</f>
        <v>41634.788124999999</v>
      </c>
      <c r="U771" t="str">
        <f t="shared" ref="U771:U834" si="88">TRIM(K771)</f>
        <v>FALSE</v>
      </c>
      <c r="V771" s="18">
        <f t="shared" ref="V771:V834" si="89">IF(U771="TRUE", 1, 2)</f>
        <v>2</v>
      </c>
      <c r="W771">
        <f t="shared" ref="W771:W834" si="90">IF(F771="successful", 1,  IF(F771= "failed", 2, IF(F771="canceled", 3, 4)))</f>
        <v>2</v>
      </c>
    </row>
    <row r="772" spans="1:23" ht="115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s="13" t="b">
        <v>0</v>
      </c>
      <c r="L772">
        <v>0</v>
      </c>
      <c r="M772" t="b">
        <v>0</v>
      </c>
      <c r="N772" t="s">
        <v>8275</v>
      </c>
      <c r="O772" s="15">
        <f t="shared" si="84"/>
        <v>0</v>
      </c>
      <c r="P772" s="15">
        <f t="shared" si="85"/>
        <v>0</v>
      </c>
      <c r="Q772" t="s">
        <v>8333</v>
      </c>
      <c r="R772" t="s">
        <v>8335</v>
      </c>
      <c r="S772" s="8">
        <f t="shared" si="86"/>
        <v>41289.791307870371</v>
      </c>
      <c r="T772" s="11">
        <f t="shared" si="87"/>
        <v>41329.791307870364</v>
      </c>
      <c r="U772" t="str">
        <f t="shared" si="88"/>
        <v>FALSE</v>
      </c>
      <c r="V772" s="18">
        <f t="shared" si="89"/>
        <v>2</v>
      </c>
      <c r="W772">
        <f t="shared" si="90"/>
        <v>2</v>
      </c>
    </row>
    <row r="773" spans="1:23" ht="100.8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s="13" t="b">
        <v>0</v>
      </c>
      <c r="L773">
        <v>1</v>
      </c>
      <c r="M773" t="b">
        <v>0</v>
      </c>
      <c r="N773" t="s">
        <v>8275</v>
      </c>
      <c r="O773" s="15">
        <f t="shared" si="84"/>
        <v>2.6315789473684209E-2</v>
      </c>
      <c r="P773" s="15">
        <f t="shared" si="85"/>
        <v>10</v>
      </c>
      <c r="Q773" t="s">
        <v>8333</v>
      </c>
      <c r="R773" t="s">
        <v>8335</v>
      </c>
      <c r="S773" s="8">
        <f t="shared" si="86"/>
        <v>42349.615763888891</v>
      </c>
      <c r="T773" s="11">
        <f t="shared" si="87"/>
        <v>42399.615763888891</v>
      </c>
      <c r="U773" t="str">
        <f t="shared" si="88"/>
        <v>FALSE</v>
      </c>
      <c r="V773" s="18">
        <f t="shared" si="89"/>
        <v>2</v>
      </c>
      <c r="W773">
        <f t="shared" si="90"/>
        <v>2</v>
      </c>
    </row>
    <row r="774" spans="1:23" ht="115.2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s="13" t="b">
        <v>0</v>
      </c>
      <c r="L774">
        <v>1</v>
      </c>
      <c r="M774" t="b">
        <v>0</v>
      </c>
      <c r="N774" t="s">
        <v>8275</v>
      </c>
      <c r="O774" s="15">
        <f t="shared" si="84"/>
        <v>3.3333333333333335</v>
      </c>
      <c r="P774" s="15">
        <f t="shared" si="85"/>
        <v>50</v>
      </c>
      <c r="Q774" t="s">
        <v>8333</v>
      </c>
      <c r="R774" t="s">
        <v>8335</v>
      </c>
      <c r="S774" s="8">
        <f t="shared" si="86"/>
        <v>40067.848599537036</v>
      </c>
      <c r="T774" s="11">
        <f t="shared" si="87"/>
        <v>40117.957638888889</v>
      </c>
      <c r="U774" t="str">
        <f t="shared" si="88"/>
        <v>FALSE</v>
      </c>
      <c r="V774" s="18">
        <f t="shared" si="89"/>
        <v>2</v>
      </c>
      <c r="W774">
        <f t="shared" si="90"/>
        <v>2</v>
      </c>
    </row>
    <row r="775" spans="1:23" ht="115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s="13" t="b">
        <v>0</v>
      </c>
      <c r="L775">
        <v>2</v>
      </c>
      <c r="M775" t="b">
        <v>0</v>
      </c>
      <c r="N775" t="s">
        <v>8275</v>
      </c>
      <c r="O775" s="15">
        <f t="shared" si="84"/>
        <v>0.85129023676509719</v>
      </c>
      <c r="P775" s="15">
        <f t="shared" si="85"/>
        <v>16</v>
      </c>
      <c r="Q775" t="s">
        <v>8333</v>
      </c>
      <c r="R775" t="s">
        <v>8335</v>
      </c>
      <c r="S775" s="8">
        <f t="shared" si="86"/>
        <v>42100.527604166658</v>
      </c>
      <c r="T775" s="11">
        <f t="shared" si="87"/>
        <v>42134.750694444439</v>
      </c>
      <c r="U775" t="str">
        <f t="shared" si="88"/>
        <v>FALSE</v>
      </c>
      <c r="V775" s="18">
        <f t="shared" si="89"/>
        <v>2</v>
      </c>
      <c r="W775">
        <f t="shared" si="90"/>
        <v>2</v>
      </c>
    </row>
    <row r="776" spans="1:23" ht="100.8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s="13" t="b">
        <v>0</v>
      </c>
      <c r="L776">
        <v>9</v>
      </c>
      <c r="M776" t="b">
        <v>0</v>
      </c>
      <c r="N776" t="s">
        <v>8275</v>
      </c>
      <c r="O776" s="15">
        <f t="shared" si="84"/>
        <v>70.199999999999989</v>
      </c>
      <c r="P776" s="15">
        <f t="shared" si="85"/>
        <v>39</v>
      </c>
      <c r="Q776" t="s">
        <v>8333</v>
      </c>
      <c r="R776" t="s">
        <v>8335</v>
      </c>
      <c r="S776" s="8">
        <f t="shared" si="86"/>
        <v>41663.571967592587</v>
      </c>
      <c r="T776" s="11">
        <f t="shared" si="87"/>
        <v>41693.571967592587</v>
      </c>
      <c r="U776" t="str">
        <f t="shared" si="88"/>
        <v>FALSE</v>
      </c>
      <c r="V776" s="18">
        <f t="shared" si="89"/>
        <v>2</v>
      </c>
      <c r="W776">
        <f t="shared" si="90"/>
        <v>2</v>
      </c>
    </row>
    <row r="777" spans="1:23" ht="86.4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s="13" t="b">
        <v>0</v>
      </c>
      <c r="L777">
        <v>5</v>
      </c>
      <c r="M777" t="b">
        <v>0</v>
      </c>
      <c r="N777" t="s">
        <v>8275</v>
      </c>
      <c r="O777" s="15">
        <f t="shared" si="84"/>
        <v>1.7000000000000002</v>
      </c>
      <c r="P777" s="15">
        <f t="shared" si="85"/>
        <v>34</v>
      </c>
      <c r="Q777" t="s">
        <v>8333</v>
      </c>
      <c r="R777" t="s">
        <v>8335</v>
      </c>
      <c r="S777" s="8">
        <f t="shared" si="86"/>
        <v>40862.851793981477</v>
      </c>
      <c r="T777" s="11">
        <f t="shared" si="87"/>
        <v>40892.851793981477</v>
      </c>
      <c r="U777" t="str">
        <f t="shared" si="88"/>
        <v>FALSE</v>
      </c>
      <c r="V777" s="18">
        <f t="shared" si="89"/>
        <v>2</v>
      </c>
      <c r="W777">
        <f t="shared" si="90"/>
        <v>2</v>
      </c>
    </row>
    <row r="778" spans="1:23" ht="115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s="13" t="b">
        <v>0</v>
      </c>
      <c r="L778">
        <v>57</v>
      </c>
      <c r="M778" t="b">
        <v>0</v>
      </c>
      <c r="N778" t="s">
        <v>8275</v>
      </c>
      <c r="O778" s="15">
        <f t="shared" si="84"/>
        <v>51.4</v>
      </c>
      <c r="P778" s="15">
        <f t="shared" si="85"/>
        <v>63.122807017543863</v>
      </c>
      <c r="Q778" t="s">
        <v>8333</v>
      </c>
      <c r="R778" t="s">
        <v>8335</v>
      </c>
      <c r="S778" s="8">
        <f t="shared" si="86"/>
        <v>42250.477372685178</v>
      </c>
      <c r="T778" s="11">
        <f t="shared" si="87"/>
        <v>42287.999999999993</v>
      </c>
      <c r="U778" t="str">
        <f t="shared" si="88"/>
        <v>FALSE</v>
      </c>
      <c r="V778" s="18">
        <f t="shared" si="89"/>
        <v>2</v>
      </c>
      <c r="W778">
        <f t="shared" si="90"/>
        <v>2</v>
      </c>
    </row>
    <row r="779" spans="1:23" ht="100.8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s="13" t="b">
        <v>0</v>
      </c>
      <c r="L779">
        <v>3</v>
      </c>
      <c r="M779" t="b">
        <v>0</v>
      </c>
      <c r="N779" t="s">
        <v>8275</v>
      </c>
      <c r="O779" s="15">
        <f t="shared" si="84"/>
        <v>0.70000000000000007</v>
      </c>
      <c r="P779" s="15">
        <f t="shared" si="85"/>
        <v>7</v>
      </c>
      <c r="Q779" t="s">
        <v>8333</v>
      </c>
      <c r="R779" t="s">
        <v>8335</v>
      </c>
      <c r="S779" s="8">
        <f t="shared" si="86"/>
        <v>41456.772881944438</v>
      </c>
      <c r="T779" s="11">
        <f t="shared" si="87"/>
        <v>41486.772881944438</v>
      </c>
      <c r="U779" t="str">
        <f t="shared" si="88"/>
        <v>FALSE</v>
      </c>
      <c r="V779" s="18">
        <f t="shared" si="89"/>
        <v>2</v>
      </c>
      <c r="W779">
        <f t="shared" si="90"/>
        <v>2</v>
      </c>
    </row>
    <row r="780" spans="1:23" ht="86.4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s="13" t="b">
        <v>0</v>
      </c>
      <c r="L780">
        <v>1</v>
      </c>
      <c r="M780" t="b">
        <v>0</v>
      </c>
      <c r="N780" t="s">
        <v>8275</v>
      </c>
      <c r="O780" s="15">
        <f t="shared" si="84"/>
        <v>0.4</v>
      </c>
      <c r="P780" s="15">
        <f t="shared" si="85"/>
        <v>2</v>
      </c>
      <c r="Q780" t="s">
        <v>8333</v>
      </c>
      <c r="R780" t="s">
        <v>8335</v>
      </c>
      <c r="S780" s="8">
        <f t="shared" si="86"/>
        <v>41729.493981481479</v>
      </c>
      <c r="T780" s="11">
        <f t="shared" si="87"/>
        <v>41759.493981481479</v>
      </c>
      <c r="U780" t="str">
        <f t="shared" si="88"/>
        <v>FALSE</v>
      </c>
      <c r="V780" s="18">
        <f t="shared" si="89"/>
        <v>2</v>
      </c>
      <c r="W780">
        <f t="shared" si="90"/>
        <v>2</v>
      </c>
    </row>
    <row r="781" spans="1:23" ht="115.2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s="13" t="b">
        <v>0</v>
      </c>
      <c r="L781">
        <v>6</v>
      </c>
      <c r="M781" t="b">
        <v>0</v>
      </c>
      <c r="N781" t="s">
        <v>8275</v>
      </c>
      <c r="O781" s="15">
        <f t="shared" si="84"/>
        <v>2.666666666666667</v>
      </c>
      <c r="P781" s="15">
        <f t="shared" si="85"/>
        <v>66.666666666666671</v>
      </c>
      <c r="Q781" t="s">
        <v>8333</v>
      </c>
      <c r="R781" t="s">
        <v>8335</v>
      </c>
      <c r="S781" s="8">
        <f t="shared" si="86"/>
        <v>40436.475752314815</v>
      </c>
      <c r="T781" s="11">
        <f t="shared" si="87"/>
        <v>40465.958333333328</v>
      </c>
      <c r="U781" t="str">
        <f t="shared" si="88"/>
        <v>FALSE</v>
      </c>
      <c r="V781" s="18">
        <f t="shared" si="89"/>
        <v>2</v>
      </c>
      <c r="W781">
        <f t="shared" si="90"/>
        <v>2</v>
      </c>
    </row>
    <row r="782" spans="1:23" ht="7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s="13" t="b">
        <v>0</v>
      </c>
      <c r="L782">
        <v>27</v>
      </c>
      <c r="M782" t="b">
        <v>1</v>
      </c>
      <c r="N782" t="s">
        <v>8276</v>
      </c>
      <c r="O782" s="15">
        <f t="shared" si="84"/>
        <v>104</v>
      </c>
      <c r="P782" s="15">
        <f t="shared" si="85"/>
        <v>38.518518518518519</v>
      </c>
      <c r="Q782" t="s">
        <v>8325</v>
      </c>
      <c r="R782" t="s">
        <v>8336</v>
      </c>
      <c r="S782" s="8">
        <f t="shared" si="86"/>
        <v>40636.465567129628</v>
      </c>
      <c r="T782" s="11">
        <f t="shared" si="87"/>
        <v>40666.465567129628</v>
      </c>
      <c r="U782" t="str">
        <f t="shared" si="88"/>
        <v>FALSE</v>
      </c>
      <c r="V782" s="18">
        <f t="shared" si="89"/>
        <v>2</v>
      </c>
      <c r="W782">
        <f t="shared" si="90"/>
        <v>1</v>
      </c>
    </row>
    <row r="783" spans="1:23" ht="100.8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s="13" t="b">
        <v>0</v>
      </c>
      <c r="L783">
        <v>25</v>
      </c>
      <c r="M783" t="b">
        <v>1</v>
      </c>
      <c r="N783" t="s">
        <v>8276</v>
      </c>
      <c r="O783" s="15">
        <f t="shared" si="84"/>
        <v>133.15375</v>
      </c>
      <c r="P783" s="15">
        <f t="shared" si="85"/>
        <v>42.609200000000001</v>
      </c>
      <c r="Q783" t="s">
        <v>8325</v>
      </c>
      <c r="R783" t="s">
        <v>8336</v>
      </c>
      <c r="S783" s="8">
        <f t="shared" si="86"/>
        <v>41402.792523148149</v>
      </c>
      <c r="T783" s="11">
        <f t="shared" si="87"/>
        <v>41432.792523148142</v>
      </c>
      <c r="U783" t="str">
        <f t="shared" si="88"/>
        <v>FALSE</v>
      </c>
      <c r="V783" s="18">
        <f t="shared" si="89"/>
        <v>2</v>
      </c>
      <c r="W783">
        <f t="shared" si="90"/>
        <v>1</v>
      </c>
    </row>
    <row r="784" spans="1:23" ht="86.4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s="13" t="b">
        <v>0</v>
      </c>
      <c r="L784">
        <v>14</v>
      </c>
      <c r="M784" t="b">
        <v>1</v>
      </c>
      <c r="N784" t="s">
        <v>8276</v>
      </c>
      <c r="O784" s="15">
        <f t="shared" si="84"/>
        <v>100</v>
      </c>
      <c r="P784" s="15">
        <f t="shared" si="85"/>
        <v>50</v>
      </c>
      <c r="Q784" t="s">
        <v>8325</v>
      </c>
      <c r="R784" t="s">
        <v>8336</v>
      </c>
      <c r="S784" s="8">
        <f t="shared" si="86"/>
        <v>41116.549791666665</v>
      </c>
      <c r="T784" s="11">
        <f t="shared" si="87"/>
        <v>41146.549791666665</v>
      </c>
      <c r="U784" t="str">
        <f t="shared" si="88"/>
        <v>FALSE</v>
      </c>
      <c r="V784" s="18">
        <f t="shared" si="89"/>
        <v>2</v>
      </c>
      <c r="W784">
        <f t="shared" si="90"/>
        <v>1</v>
      </c>
    </row>
    <row r="785" spans="1:23" ht="100.8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s="13" t="b">
        <v>0</v>
      </c>
      <c r="L785">
        <v>35</v>
      </c>
      <c r="M785" t="b">
        <v>1</v>
      </c>
      <c r="N785" t="s">
        <v>8276</v>
      </c>
      <c r="O785" s="15">
        <f t="shared" si="84"/>
        <v>148.13333333333333</v>
      </c>
      <c r="P785" s="15">
        <f t="shared" si="85"/>
        <v>63.485714285714288</v>
      </c>
      <c r="Q785" t="s">
        <v>8325</v>
      </c>
      <c r="R785" t="s">
        <v>8336</v>
      </c>
      <c r="S785" s="8">
        <f t="shared" si="86"/>
        <v>40987.565381944441</v>
      </c>
      <c r="T785" s="11">
        <f t="shared" si="87"/>
        <v>41026.708333333328</v>
      </c>
      <c r="U785" t="str">
        <f t="shared" si="88"/>
        <v>FALSE</v>
      </c>
      <c r="V785" s="18">
        <f t="shared" si="89"/>
        <v>2</v>
      </c>
      <c r="W785">
        <f t="shared" si="90"/>
        <v>1</v>
      </c>
    </row>
    <row r="786" spans="1:23" ht="115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s="13" t="b">
        <v>0</v>
      </c>
      <c r="L786">
        <v>10</v>
      </c>
      <c r="M786" t="b">
        <v>1</v>
      </c>
      <c r="N786" t="s">
        <v>8276</v>
      </c>
      <c r="O786" s="15">
        <f t="shared" si="84"/>
        <v>102.49999999999999</v>
      </c>
      <c r="P786" s="15">
        <f t="shared" si="85"/>
        <v>102.5</v>
      </c>
      <c r="Q786" t="s">
        <v>8325</v>
      </c>
      <c r="R786" t="s">
        <v>8336</v>
      </c>
      <c r="S786" s="8">
        <f t="shared" si="86"/>
        <v>41674.941192129627</v>
      </c>
      <c r="T786" s="11">
        <f t="shared" si="87"/>
        <v>41714.899525462963</v>
      </c>
      <c r="U786" t="str">
        <f t="shared" si="88"/>
        <v>FALSE</v>
      </c>
      <c r="V786" s="18">
        <f t="shared" si="89"/>
        <v>2</v>
      </c>
      <c r="W786">
        <f t="shared" si="90"/>
        <v>1</v>
      </c>
    </row>
    <row r="787" spans="1:23" ht="115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s="13" t="b">
        <v>0</v>
      </c>
      <c r="L787">
        <v>29</v>
      </c>
      <c r="M787" t="b">
        <v>1</v>
      </c>
      <c r="N787" t="s">
        <v>8276</v>
      </c>
      <c r="O787" s="15">
        <f t="shared" si="84"/>
        <v>180.62799999999999</v>
      </c>
      <c r="P787" s="15">
        <f t="shared" si="85"/>
        <v>31.142758620689655</v>
      </c>
      <c r="Q787" t="s">
        <v>8325</v>
      </c>
      <c r="R787" t="s">
        <v>8336</v>
      </c>
      <c r="S787" s="8">
        <f t="shared" si="86"/>
        <v>41303.385590277772</v>
      </c>
      <c r="T787" s="11">
        <f t="shared" si="87"/>
        <v>41333.38559027778</v>
      </c>
      <c r="U787" t="str">
        <f t="shared" si="88"/>
        <v>FALSE</v>
      </c>
      <c r="V787" s="18">
        <f t="shared" si="89"/>
        <v>2</v>
      </c>
      <c r="W787">
        <f t="shared" si="90"/>
        <v>1</v>
      </c>
    </row>
    <row r="788" spans="1:23" ht="86.4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s="13" t="b">
        <v>0</v>
      </c>
      <c r="L788">
        <v>44</v>
      </c>
      <c r="M788" t="b">
        <v>1</v>
      </c>
      <c r="N788" t="s">
        <v>8276</v>
      </c>
      <c r="O788" s="15">
        <f t="shared" si="84"/>
        <v>142.79999999999998</v>
      </c>
      <c r="P788" s="15">
        <f t="shared" si="85"/>
        <v>162.27272727272728</v>
      </c>
      <c r="Q788" t="s">
        <v>8325</v>
      </c>
      <c r="R788" t="s">
        <v>8336</v>
      </c>
      <c r="S788" s="8">
        <f t="shared" si="86"/>
        <v>40982.847615740735</v>
      </c>
      <c r="T788" s="11">
        <f t="shared" si="87"/>
        <v>41040.449305555558</v>
      </c>
      <c r="U788" t="str">
        <f t="shared" si="88"/>
        <v>FALSE</v>
      </c>
      <c r="V788" s="18">
        <f t="shared" si="89"/>
        <v>2</v>
      </c>
      <c r="W788">
        <f t="shared" si="90"/>
        <v>1</v>
      </c>
    </row>
    <row r="789" spans="1:23" ht="100.8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s="13" t="b">
        <v>0</v>
      </c>
      <c r="L789">
        <v>17</v>
      </c>
      <c r="M789" t="b">
        <v>1</v>
      </c>
      <c r="N789" t="s">
        <v>8276</v>
      </c>
      <c r="O789" s="15">
        <f t="shared" si="84"/>
        <v>114.16666666666666</v>
      </c>
      <c r="P789" s="15">
        <f t="shared" si="85"/>
        <v>80.588235294117652</v>
      </c>
      <c r="Q789" t="s">
        <v>8325</v>
      </c>
      <c r="R789" t="s">
        <v>8336</v>
      </c>
      <c r="S789" s="8">
        <f t="shared" si="86"/>
        <v>41549.419282407405</v>
      </c>
      <c r="T789" s="11">
        <f t="shared" si="87"/>
        <v>41579.419282407405</v>
      </c>
      <c r="U789" t="str">
        <f t="shared" si="88"/>
        <v>FALSE</v>
      </c>
      <c r="V789" s="18">
        <f t="shared" si="89"/>
        <v>2</v>
      </c>
      <c r="W789">
        <f t="shared" si="90"/>
        <v>1</v>
      </c>
    </row>
    <row r="790" spans="1:23" ht="100.8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s="13" t="b">
        <v>0</v>
      </c>
      <c r="L790">
        <v>34</v>
      </c>
      <c r="M790" t="b">
        <v>1</v>
      </c>
      <c r="N790" t="s">
        <v>8276</v>
      </c>
      <c r="O790" s="15">
        <f t="shared" si="84"/>
        <v>203.505</v>
      </c>
      <c r="P790" s="15">
        <f t="shared" si="85"/>
        <v>59.85441176470588</v>
      </c>
      <c r="Q790" t="s">
        <v>8325</v>
      </c>
      <c r="R790" t="s">
        <v>8336</v>
      </c>
      <c r="S790" s="8">
        <f t="shared" si="86"/>
        <v>41058.798472222217</v>
      </c>
      <c r="T790" s="11">
        <f t="shared" si="87"/>
        <v>41096.957638888889</v>
      </c>
      <c r="U790" t="str">
        <f t="shared" si="88"/>
        <v>FALSE</v>
      </c>
      <c r="V790" s="18">
        <f t="shared" si="89"/>
        <v>2</v>
      </c>
      <c r="W790">
        <f t="shared" si="90"/>
        <v>1</v>
      </c>
    </row>
    <row r="791" spans="1:23" ht="100.8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s="13" t="b">
        <v>0</v>
      </c>
      <c r="L791">
        <v>14</v>
      </c>
      <c r="M791" t="b">
        <v>1</v>
      </c>
      <c r="N791" t="s">
        <v>8276</v>
      </c>
      <c r="O791" s="15">
        <f t="shared" si="84"/>
        <v>109.41176470588236</v>
      </c>
      <c r="P791" s="15">
        <f t="shared" si="85"/>
        <v>132.85714285714286</v>
      </c>
      <c r="Q791" t="s">
        <v>8325</v>
      </c>
      <c r="R791" t="s">
        <v>8336</v>
      </c>
      <c r="S791" s="8">
        <f t="shared" si="86"/>
        <v>41276.977777777778</v>
      </c>
      <c r="T791" s="11">
        <f t="shared" si="87"/>
        <v>41295.124305555553</v>
      </c>
      <c r="U791" t="str">
        <f t="shared" si="88"/>
        <v>FALSE</v>
      </c>
      <c r="V791" s="18">
        <f t="shared" si="89"/>
        <v>2</v>
      </c>
      <c r="W791">
        <f t="shared" si="90"/>
        <v>1</v>
      </c>
    </row>
    <row r="792" spans="1:23" ht="100.8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s="13" t="b">
        <v>0</v>
      </c>
      <c r="L792">
        <v>156</v>
      </c>
      <c r="M792" t="b">
        <v>1</v>
      </c>
      <c r="N792" t="s">
        <v>8276</v>
      </c>
      <c r="O792" s="15">
        <f t="shared" si="84"/>
        <v>144.37459999999999</v>
      </c>
      <c r="P792" s="15">
        <f t="shared" si="85"/>
        <v>92.547820512820508</v>
      </c>
      <c r="Q792" t="s">
        <v>8325</v>
      </c>
      <c r="R792" t="s">
        <v>8336</v>
      </c>
      <c r="S792" s="8">
        <f t="shared" si="86"/>
        <v>41275.839571759258</v>
      </c>
      <c r="T792" s="11">
        <f t="shared" si="87"/>
        <v>41305.839571759258</v>
      </c>
      <c r="U792" t="str">
        <f t="shared" si="88"/>
        <v>FALSE</v>
      </c>
      <c r="V792" s="18">
        <f t="shared" si="89"/>
        <v>2</v>
      </c>
      <c r="W792">
        <f t="shared" si="90"/>
        <v>1</v>
      </c>
    </row>
    <row r="793" spans="1:23" ht="100.8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s="13" t="b">
        <v>0</v>
      </c>
      <c r="L793">
        <v>128</v>
      </c>
      <c r="M793" t="b">
        <v>1</v>
      </c>
      <c r="N793" t="s">
        <v>8276</v>
      </c>
      <c r="O793" s="15">
        <f t="shared" si="84"/>
        <v>103.86666666666666</v>
      </c>
      <c r="P793" s="15">
        <f t="shared" si="85"/>
        <v>60.859375</v>
      </c>
      <c r="Q793" t="s">
        <v>8325</v>
      </c>
      <c r="R793" t="s">
        <v>8336</v>
      </c>
      <c r="S793" s="8">
        <f t="shared" si="86"/>
        <v>41557.572291666664</v>
      </c>
      <c r="T793" s="11">
        <f t="shared" si="87"/>
        <v>41591.040972222218</v>
      </c>
      <c r="U793" t="str">
        <f t="shared" si="88"/>
        <v>FALSE</v>
      </c>
      <c r="V793" s="18">
        <f t="shared" si="89"/>
        <v>2</v>
      </c>
      <c r="W793">
        <f t="shared" si="90"/>
        <v>1</v>
      </c>
    </row>
    <row r="794" spans="1:23" ht="57.6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s="13" t="b">
        <v>0</v>
      </c>
      <c r="L794">
        <v>60</v>
      </c>
      <c r="M794" t="b">
        <v>1</v>
      </c>
      <c r="N794" t="s">
        <v>8276</v>
      </c>
      <c r="O794" s="15">
        <f t="shared" si="84"/>
        <v>100.44440000000002</v>
      </c>
      <c r="P794" s="15">
        <f t="shared" si="85"/>
        <v>41.851833333333339</v>
      </c>
      <c r="Q794" t="s">
        <v>8325</v>
      </c>
      <c r="R794" t="s">
        <v>8336</v>
      </c>
      <c r="S794" s="8">
        <f t="shared" si="86"/>
        <v>41555.665312500001</v>
      </c>
      <c r="T794" s="11">
        <f t="shared" si="87"/>
        <v>41585.706979166665</v>
      </c>
      <c r="U794" t="str">
        <f t="shared" si="88"/>
        <v>FALSE</v>
      </c>
      <c r="V794" s="18">
        <f t="shared" si="89"/>
        <v>2</v>
      </c>
      <c r="W794">
        <f t="shared" si="90"/>
        <v>1</v>
      </c>
    </row>
    <row r="795" spans="1:23" ht="115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s="13" t="b">
        <v>0</v>
      </c>
      <c r="L795">
        <v>32</v>
      </c>
      <c r="M795" t="b">
        <v>1</v>
      </c>
      <c r="N795" t="s">
        <v>8276</v>
      </c>
      <c r="O795" s="15">
        <f t="shared" si="84"/>
        <v>102.77927272727271</v>
      </c>
      <c r="P795" s="15">
        <f t="shared" si="85"/>
        <v>88.325937499999995</v>
      </c>
      <c r="Q795" t="s">
        <v>8325</v>
      </c>
      <c r="R795" t="s">
        <v>8336</v>
      </c>
      <c r="S795" s="8">
        <f t="shared" si="86"/>
        <v>41442.532916666663</v>
      </c>
      <c r="T795" s="11">
        <f t="shared" si="87"/>
        <v>41457.999305555553</v>
      </c>
      <c r="U795" t="str">
        <f t="shared" si="88"/>
        <v>FALSE</v>
      </c>
      <c r="V795" s="18">
        <f t="shared" si="89"/>
        <v>2</v>
      </c>
      <c r="W795">
        <f t="shared" si="90"/>
        <v>1</v>
      </c>
    </row>
    <row r="796" spans="1:23" ht="100.8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s="13" t="b">
        <v>0</v>
      </c>
      <c r="L796">
        <v>53</v>
      </c>
      <c r="M796" t="b">
        <v>1</v>
      </c>
      <c r="N796" t="s">
        <v>8276</v>
      </c>
      <c r="O796" s="15">
        <f t="shared" si="84"/>
        <v>105.31250000000001</v>
      </c>
      <c r="P796" s="15">
        <f t="shared" si="85"/>
        <v>158.96226415094338</v>
      </c>
      <c r="Q796" t="s">
        <v>8325</v>
      </c>
      <c r="R796" t="s">
        <v>8336</v>
      </c>
      <c r="S796" s="8">
        <f t="shared" si="86"/>
        <v>40735.906678240739</v>
      </c>
      <c r="T796" s="11">
        <f t="shared" si="87"/>
        <v>40791.504166666666</v>
      </c>
      <c r="U796" t="str">
        <f t="shared" si="88"/>
        <v>FALSE</v>
      </c>
      <c r="V796" s="18">
        <f t="shared" si="89"/>
        <v>2</v>
      </c>
      <c r="W796">
        <f t="shared" si="90"/>
        <v>1</v>
      </c>
    </row>
    <row r="797" spans="1:23" ht="115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s="13" t="b">
        <v>0</v>
      </c>
      <c r="L797">
        <v>184</v>
      </c>
      <c r="M797" t="b">
        <v>1</v>
      </c>
      <c r="N797" t="s">
        <v>8276</v>
      </c>
      <c r="O797" s="15">
        <f t="shared" si="84"/>
        <v>111.78571428571429</v>
      </c>
      <c r="P797" s="15">
        <f t="shared" si="85"/>
        <v>85.054347826086953</v>
      </c>
      <c r="Q797" t="s">
        <v>8325</v>
      </c>
      <c r="R797" t="s">
        <v>8336</v>
      </c>
      <c r="S797" s="8">
        <f t="shared" si="86"/>
        <v>40963.404699074068</v>
      </c>
      <c r="T797" s="11">
        <f t="shared" si="87"/>
        <v>41005.999305555553</v>
      </c>
      <c r="U797" t="str">
        <f t="shared" si="88"/>
        <v>FALSE</v>
      </c>
      <c r="V797" s="18">
        <f t="shared" si="89"/>
        <v>2</v>
      </c>
      <c r="W797">
        <f t="shared" si="90"/>
        <v>1</v>
      </c>
    </row>
    <row r="798" spans="1:23" ht="115.2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s="13" t="b">
        <v>0</v>
      </c>
      <c r="L798">
        <v>90</v>
      </c>
      <c r="M798" t="b">
        <v>1</v>
      </c>
      <c r="N798" t="s">
        <v>8276</v>
      </c>
      <c r="O798" s="15">
        <f t="shared" si="84"/>
        <v>101.35000000000001</v>
      </c>
      <c r="P798" s="15">
        <f t="shared" si="85"/>
        <v>112.61111111111111</v>
      </c>
      <c r="Q798" t="s">
        <v>8325</v>
      </c>
      <c r="R798" t="s">
        <v>8336</v>
      </c>
      <c r="S798" s="8">
        <f t="shared" si="86"/>
        <v>41502.674594907403</v>
      </c>
      <c r="T798" s="11">
        <f t="shared" si="87"/>
        <v>41532.673611111109</v>
      </c>
      <c r="U798" t="str">
        <f t="shared" si="88"/>
        <v>FALSE</v>
      </c>
      <c r="V798" s="18">
        <f t="shared" si="89"/>
        <v>2</v>
      </c>
      <c r="W798">
        <f t="shared" si="90"/>
        <v>1</v>
      </c>
    </row>
    <row r="799" spans="1:23" ht="100.8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s="13" t="b">
        <v>0</v>
      </c>
      <c r="L799">
        <v>71</v>
      </c>
      <c r="M799" t="b">
        <v>1</v>
      </c>
      <c r="N799" t="s">
        <v>8276</v>
      </c>
      <c r="O799" s="15">
        <f t="shared" si="84"/>
        <v>107.53333333333333</v>
      </c>
      <c r="P799" s="15">
        <f t="shared" si="85"/>
        <v>45.436619718309856</v>
      </c>
      <c r="Q799" t="s">
        <v>8325</v>
      </c>
      <c r="R799" t="s">
        <v>8336</v>
      </c>
      <c r="S799" s="8">
        <f t="shared" si="86"/>
        <v>40996.785740740735</v>
      </c>
      <c r="T799" s="11">
        <f t="shared" si="87"/>
        <v>41027.958333333328</v>
      </c>
      <c r="U799" t="str">
        <f t="shared" si="88"/>
        <v>FALSE</v>
      </c>
      <c r="V799" s="18">
        <f t="shared" si="89"/>
        <v>2</v>
      </c>
      <c r="W799">
        <f t="shared" si="90"/>
        <v>1</v>
      </c>
    </row>
    <row r="800" spans="1:23" ht="86.4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s="13" t="b">
        <v>0</v>
      </c>
      <c r="L800">
        <v>87</v>
      </c>
      <c r="M800" t="b">
        <v>1</v>
      </c>
      <c r="N800" t="s">
        <v>8276</v>
      </c>
      <c r="O800" s="15">
        <f t="shared" si="84"/>
        <v>114.88571428571429</v>
      </c>
      <c r="P800" s="15">
        <f t="shared" si="85"/>
        <v>46.218390804597703</v>
      </c>
      <c r="Q800" t="s">
        <v>8325</v>
      </c>
      <c r="R800" t="s">
        <v>8336</v>
      </c>
      <c r="S800" s="8">
        <f t="shared" si="86"/>
        <v>41882.381793981483</v>
      </c>
      <c r="T800" s="11">
        <f t="shared" si="87"/>
        <v>41912.381793981483</v>
      </c>
      <c r="U800" t="str">
        <f t="shared" si="88"/>
        <v>FALSE</v>
      </c>
      <c r="V800" s="18">
        <f t="shared" si="89"/>
        <v>2</v>
      </c>
      <c r="W800">
        <f t="shared" si="90"/>
        <v>1</v>
      </c>
    </row>
    <row r="801" spans="1:23" ht="100.8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s="13" t="b">
        <v>0</v>
      </c>
      <c r="L801">
        <v>28</v>
      </c>
      <c r="M801" t="b">
        <v>1</v>
      </c>
      <c r="N801" t="s">
        <v>8276</v>
      </c>
      <c r="O801" s="15">
        <f t="shared" si="84"/>
        <v>100.02</v>
      </c>
      <c r="P801" s="15">
        <f t="shared" si="85"/>
        <v>178.60714285714286</v>
      </c>
      <c r="Q801" t="s">
        <v>8325</v>
      </c>
      <c r="R801" t="s">
        <v>8336</v>
      </c>
      <c r="S801" s="8">
        <f t="shared" si="86"/>
        <v>40996.458865740737</v>
      </c>
      <c r="T801" s="11">
        <f t="shared" si="87"/>
        <v>41026.458865740737</v>
      </c>
      <c r="U801" t="str">
        <f t="shared" si="88"/>
        <v>FALSE</v>
      </c>
      <c r="V801" s="18">
        <f t="shared" si="89"/>
        <v>2</v>
      </c>
      <c r="W801">
        <f t="shared" si="90"/>
        <v>1</v>
      </c>
    </row>
    <row r="802" spans="1:23" ht="86.4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s="13" t="b">
        <v>0</v>
      </c>
      <c r="L802">
        <v>56</v>
      </c>
      <c r="M802" t="b">
        <v>1</v>
      </c>
      <c r="N802" t="s">
        <v>8276</v>
      </c>
      <c r="O802" s="15">
        <f t="shared" si="84"/>
        <v>152.13333333333335</v>
      </c>
      <c r="P802" s="15">
        <f t="shared" si="85"/>
        <v>40.75</v>
      </c>
      <c r="Q802" t="s">
        <v>8325</v>
      </c>
      <c r="R802" t="s">
        <v>8336</v>
      </c>
      <c r="S802" s="8">
        <f t="shared" si="86"/>
        <v>41863.225162037037</v>
      </c>
      <c r="T802" s="11">
        <f t="shared" si="87"/>
        <v>41893.225162037037</v>
      </c>
      <c r="U802" t="str">
        <f t="shared" si="88"/>
        <v>FALSE</v>
      </c>
      <c r="V802" s="18">
        <f t="shared" si="89"/>
        <v>2</v>
      </c>
      <c r="W802">
        <f t="shared" si="90"/>
        <v>1</v>
      </c>
    </row>
    <row r="803" spans="1:23" ht="100.8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s="13" t="b">
        <v>0</v>
      </c>
      <c r="L803">
        <v>51</v>
      </c>
      <c r="M803" t="b">
        <v>1</v>
      </c>
      <c r="N803" t="s">
        <v>8276</v>
      </c>
      <c r="O803" s="15">
        <f t="shared" si="84"/>
        <v>111.52149999999999</v>
      </c>
      <c r="P803" s="15">
        <f t="shared" si="85"/>
        <v>43.733921568627444</v>
      </c>
      <c r="Q803" t="s">
        <v>8325</v>
      </c>
      <c r="R803" t="s">
        <v>8336</v>
      </c>
      <c r="S803" s="8">
        <f t="shared" si="86"/>
        <v>40695.587037037032</v>
      </c>
      <c r="T803" s="11">
        <f t="shared" si="87"/>
        <v>40725.587037037032</v>
      </c>
      <c r="U803" t="str">
        <f t="shared" si="88"/>
        <v>FALSE</v>
      </c>
      <c r="V803" s="18">
        <f t="shared" si="89"/>
        <v>2</v>
      </c>
      <c r="W803">
        <f t="shared" si="90"/>
        <v>1</v>
      </c>
    </row>
    <row r="804" spans="1:23" ht="115.2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s="13" t="b">
        <v>0</v>
      </c>
      <c r="L804">
        <v>75</v>
      </c>
      <c r="M804" t="b">
        <v>1</v>
      </c>
      <c r="N804" t="s">
        <v>8276</v>
      </c>
      <c r="O804" s="15">
        <f t="shared" si="84"/>
        <v>101.33333333333334</v>
      </c>
      <c r="P804" s="15">
        <f t="shared" si="85"/>
        <v>81.066666666666663</v>
      </c>
      <c r="Q804" t="s">
        <v>8325</v>
      </c>
      <c r="R804" t="s">
        <v>8336</v>
      </c>
      <c r="S804" s="8">
        <f t="shared" si="86"/>
        <v>41122.813935185186</v>
      </c>
      <c r="T804" s="11">
        <f t="shared" si="87"/>
        <v>41168.961805555555</v>
      </c>
      <c r="U804" t="str">
        <f t="shared" si="88"/>
        <v>FALSE</v>
      </c>
      <c r="V804" s="18">
        <f t="shared" si="89"/>
        <v>2</v>
      </c>
      <c r="W804">
        <f t="shared" si="90"/>
        <v>1</v>
      </c>
    </row>
    <row r="805" spans="1:23" ht="115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s="13" t="b">
        <v>0</v>
      </c>
      <c r="L805">
        <v>38</v>
      </c>
      <c r="M805" t="b">
        <v>1</v>
      </c>
      <c r="N805" t="s">
        <v>8276</v>
      </c>
      <c r="O805" s="15">
        <f t="shared" si="84"/>
        <v>123.2608695652174</v>
      </c>
      <c r="P805" s="15">
        <f t="shared" si="85"/>
        <v>74.60526315789474</v>
      </c>
      <c r="Q805" t="s">
        <v>8325</v>
      </c>
      <c r="R805" t="s">
        <v>8336</v>
      </c>
      <c r="S805" s="8">
        <f t="shared" si="86"/>
        <v>40665.741643518515</v>
      </c>
      <c r="T805" s="11">
        <f t="shared" si="87"/>
        <v>40691.833333333328</v>
      </c>
      <c r="U805" t="str">
        <f t="shared" si="88"/>
        <v>FALSE</v>
      </c>
      <c r="V805" s="18">
        <f t="shared" si="89"/>
        <v>2</v>
      </c>
      <c r="W805">
        <f t="shared" si="90"/>
        <v>1</v>
      </c>
    </row>
    <row r="806" spans="1:23" ht="86.4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s="13" t="b">
        <v>0</v>
      </c>
      <c r="L806">
        <v>18</v>
      </c>
      <c r="M806" t="b">
        <v>1</v>
      </c>
      <c r="N806" t="s">
        <v>8276</v>
      </c>
      <c r="O806" s="15">
        <f t="shared" si="84"/>
        <v>100</v>
      </c>
      <c r="P806" s="15">
        <f t="shared" si="85"/>
        <v>305.55555555555554</v>
      </c>
      <c r="Q806" t="s">
        <v>8325</v>
      </c>
      <c r="R806" t="s">
        <v>8336</v>
      </c>
      <c r="S806" s="8">
        <f t="shared" si="86"/>
        <v>40729.897291666668</v>
      </c>
      <c r="T806" s="11">
        <f t="shared" si="87"/>
        <v>40746.957638888889</v>
      </c>
      <c r="U806" t="str">
        <f t="shared" si="88"/>
        <v>FALSE</v>
      </c>
      <c r="V806" s="18">
        <f t="shared" si="89"/>
        <v>2</v>
      </c>
      <c r="W806">
        <f t="shared" si="90"/>
        <v>1</v>
      </c>
    </row>
    <row r="807" spans="1:23" ht="100.8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s="13" t="b">
        <v>0</v>
      </c>
      <c r="L807">
        <v>54</v>
      </c>
      <c r="M807" t="b">
        <v>1</v>
      </c>
      <c r="N807" t="s">
        <v>8276</v>
      </c>
      <c r="O807" s="15">
        <f t="shared" si="84"/>
        <v>105</v>
      </c>
      <c r="P807" s="15">
        <f t="shared" si="85"/>
        <v>58.333333333333336</v>
      </c>
      <c r="Q807" t="s">
        <v>8325</v>
      </c>
      <c r="R807" t="s">
        <v>8336</v>
      </c>
      <c r="S807" s="8">
        <f t="shared" si="86"/>
        <v>40690.614722222221</v>
      </c>
      <c r="T807" s="11">
        <f t="shared" si="87"/>
        <v>40740.75</v>
      </c>
      <c r="U807" t="str">
        <f t="shared" si="88"/>
        <v>FALSE</v>
      </c>
      <c r="V807" s="18">
        <f t="shared" si="89"/>
        <v>2</v>
      </c>
      <c r="W807">
        <f t="shared" si="90"/>
        <v>1</v>
      </c>
    </row>
    <row r="808" spans="1:23" ht="43.2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s="13" t="b">
        <v>0</v>
      </c>
      <c r="L808">
        <v>71</v>
      </c>
      <c r="M808" t="b">
        <v>1</v>
      </c>
      <c r="N808" t="s">
        <v>8276</v>
      </c>
      <c r="O808" s="15">
        <f t="shared" si="84"/>
        <v>104.4375</v>
      </c>
      <c r="P808" s="15">
        <f t="shared" si="85"/>
        <v>117.67605633802818</v>
      </c>
      <c r="Q808" t="s">
        <v>8325</v>
      </c>
      <c r="R808" t="s">
        <v>8336</v>
      </c>
      <c r="S808" s="8">
        <f t="shared" si="86"/>
        <v>40763.483090277776</v>
      </c>
      <c r="T808" s="11">
        <f t="shared" si="87"/>
        <v>40793.483090277776</v>
      </c>
      <c r="U808" t="str">
        <f t="shared" si="88"/>
        <v>FALSE</v>
      </c>
      <c r="V808" s="18">
        <f t="shared" si="89"/>
        <v>2</v>
      </c>
      <c r="W808">
        <f t="shared" si="90"/>
        <v>1</v>
      </c>
    </row>
    <row r="809" spans="1:23" ht="57.6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s="13" t="b">
        <v>0</v>
      </c>
      <c r="L809">
        <v>57</v>
      </c>
      <c r="M809" t="b">
        <v>1</v>
      </c>
      <c r="N809" t="s">
        <v>8276</v>
      </c>
      <c r="O809" s="15">
        <f t="shared" si="84"/>
        <v>105.125</v>
      </c>
      <c r="P809" s="15">
        <f t="shared" si="85"/>
        <v>73.771929824561397</v>
      </c>
      <c r="Q809" t="s">
        <v>8325</v>
      </c>
      <c r="R809" t="s">
        <v>8336</v>
      </c>
      <c r="S809" s="8">
        <f t="shared" si="86"/>
        <v>42759.420266203706</v>
      </c>
      <c r="T809" s="11">
        <f t="shared" si="87"/>
        <v>42794.874999999993</v>
      </c>
      <c r="U809" t="str">
        <f t="shared" si="88"/>
        <v>FALSE</v>
      </c>
      <c r="V809" s="18">
        <f t="shared" si="89"/>
        <v>2</v>
      </c>
      <c r="W809">
        <f t="shared" si="90"/>
        <v>1</v>
      </c>
    </row>
    <row r="810" spans="1:23" ht="100.8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s="13" t="b">
        <v>0</v>
      </c>
      <c r="L810">
        <v>43</v>
      </c>
      <c r="M810" t="b">
        <v>1</v>
      </c>
      <c r="N810" t="s">
        <v>8276</v>
      </c>
      <c r="O810" s="15">
        <f t="shared" si="84"/>
        <v>100</v>
      </c>
      <c r="P810" s="15">
        <f t="shared" si="85"/>
        <v>104.65116279069767</v>
      </c>
      <c r="Q810" t="s">
        <v>8325</v>
      </c>
      <c r="R810" t="s">
        <v>8336</v>
      </c>
      <c r="S810" s="8">
        <f t="shared" si="86"/>
        <v>41961.892199074071</v>
      </c>
      <c r="T810" s="11">
        <f t="shared" si="87"/>
        <v>41994.999305555553</v>
      </c>
      <c r="U810" t="str">
        <f t="shared" si="88"/>
        <v>FALSE</v>
      </c>
      <c r="V810" s="18">
        <f t="shared" si="89"/>
        <v>2</v>
      </c>
      <c r="W810">
        <f t="shared" si="90"/>
        <v>1</v>
      </c>
    </row>
    <row r="811" spans="1:23" ht="7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s="13" t="b">
        <v>0</v>
      </c>
      <c r="L811">
        <v>52</v>
      </c>
      <c r="M811" t="b">
        <v>1</v>
      </c>
      <c r="N811" t="s">
        <v>8276</v>
      </c>
      <c r="O811" s="15">
        <f t="shared" si="84"/>
        <v>103.77499999999999</v>
      </c>
      <c r="P811" s="15">
        <f t="shared" si="85"/>
        <v>79.82692307692308</v>
      </c>
      <c r="Q811" t="s">
        <v>8325</v>
      </c>
      <c r="R811" t="s">
        <v>8336</v>
      </c>
      <c r="S811" s="8">
        <f t="shared" si="86"/>
        <v>41628.625347222223</v>
      </c>
      <c r="T811" s="11">
        <f t="shared" si="87"/>
        <v>41658.625347222223</v>
      </c>
      <c r="U811" t="str">
        <f t="shared" si="88"/>
        <v>FALSE</v>
      </c>
      <c r="V811" s="18">
        <f t="shared" si="89"/>
        <v>2</v>
      </c>
      <c r="W811">
        <f t="shared" si="90"/>
        <v>1</v>
      </c>
    </row>
    <row r="812" spans="1:23" ht="100.8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s="13" t="b">
        <v>0</v>
      </c>
      <c r="L812">
        <v>27</v>
      </c>
      <c r="M812" t="b">
        <v>1</v>
      </c>
      <c r="N812" t="s">
        <v>8276</v>
      </c>
      <c r="O812" s="15">
        <f t="shared" si="84"/>
        <v>105</v>
      </c>
      <c r="P812" s="15">
        <f t="shared" si="85"/>
        <v>58.333333333333336</v>
      </c>
      <c r="Q812" t="s">
        <v>8325</v>
      </c>
      <c r="R812" t="s">
        <v>8336</v>
      </c>
      <c r="S812" s="8">
        <f t="shared" si="86"/>
        <v>41122.847939814812</v>
      </c>
      <c r="T812" s="11">
        <f t="shared" si="87"/>
        <v>41152.847939814812</v>
      </c>
      <c r="U812" t="str">
        <f t="shared" si="88"/>
        <v>FALSE</v>
      </c>
      <c r="V812" s="18">
        <f t="shared" si="89"/>
        <v>2</v>
      </c>
      <c r="W812">
        <f t="shared" si="90"/>
        <v>1</v>
      </c>
    </row>
    <row r="813" spans="1:23" ht="72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s="13" t="b">
        <v>0</v>
      </c>
      <c r="L813">
        <v>12</v>
      </c>
      <c r="M813" t="b">
        <v>1</v>
      </c>
      <c r="N813" t="s">
        <v>8276</v>
      </c>
      <c r="O813" s="15">
        <f t="shared" si="84"/>
        <v>104</v>
      </c>
      <c r="P813" s="15">
        <f t="shared" si="85"/>
        <v>86.666666666666671</v>
      </c>
      <c r="Q813" t="s">
        <v>8325</v>
      </c>
      <c r="R813" t="s">
        <v>8336</v>
      </c>
      <c r="S813" s="8">
        <f t="shared" si="86"/>
        <v>41443.435208333329</v>
      </c>
      <c r="T813" s="11">
        <f t="shared" si="87"/>
        <v>41465.494444444441</v>
      </c>
      <c r="U813" t="str">
        <f t="shared" si="88"/>
        <v>FALSE</v>
      </c>
      <c r="V813" s="18">
        <f t="shared" si="89"/>
        <v>2</v>
      </c>
      <c r="W813">
        <f t="shared" si="90"/>
        <v>1</v>
      </c>
    </row>
    <row r="814" spans="1:23" ht="115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s="13" t="b">
        <v>0</v>
      </c>
      <c r="L814">
        <v>33</v>
      </c>
      <c r="M814" t="b">
        <v>1</v>
      </c>
      <c r="N814" t="s">
        <v>8276</v>
      </c>
      <c r="O814" s="15">
        <f t="shared" si="84"/>
        <v>151.83333333333334</v>
      </c>
      <c r="P814" s="15">
        <f t="shared" si="85"/>
        <v>27.606060606060606</v>
      </c>
      <c r="Q814" t="s">
        <v>8325</v>
      </c>
      <c r="R814" t="s">
        <v>8336</v>
      </c>
      <c r="S814" s="8">
        <f t="shared" si="86"/>
        <v>41281.809629629628</v>
      </c>
      <c r="T814" s="11">
        <f t="shared" si="87"/>
        <v>41334.373611111107</v>
      </c>
      <c r="U814" t="str">
        <f t="shared" si="88"/>
        <v>FALSE</v>
      </c>
      <c r="V814" s="18">
        <f t="shared" si="89"/>
        <v>2</v>
      </c>
      <c r="W814">
        <f t="shared" si="90"/>
        <v>1</v>
      </c>
    </row>
    <row r="815" spans="1:23" ht="57.6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s="13" t="b">
        <v>0</v>
      </c>
      <c r="L815">
        <v>96</v>
      </c>
      <c r="M815" t="b">
        <v>1</v>
      </c>
      <c r="N815" t="s">
        <v>8276</v>
      </c>
      <c r="O815" s="15">
        <f t="shared" si="84"/>
        <v>159.99600000000001</v>
      </c>
      <c r="P815" s="15">
        <f t="shared" si="85"/>
        <v>24.999375000000001</v>
      </c>
      <c r="Q815" t="s">
        <v>8325</v>
      </c>
      <c r="R815" t="s">
        <v>8336</v>
      </c>
      <c r="S815" s="8">
        <f t="shared" si="86"/>
        <v>41080.751909722218</v>
      </c>
      <c r="T815" s="11">
        <f t="shared" si="87"/>
        <v>41110.751909722218</v>
      </c>
      <c r="U815" t="str">
        <f t="shared" si="88"/>
        <v>FALSE</v>
      </c>
      <c r="V815" s="18">
        <f t="shared" si="89"/>
        <v>2</v>
      </c>
      <c r="W815">
        <f t="shared" si="90"/>
        <v>1</v>
      </c>
    </row>
    <row r="816" spans="1:23" ht="100.8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s="13" t="b">
        <v>0</v>
      </c>
      <c r="L816">
        <v>28</v>
      </c>
      <c r="M816" t="b">
        <v>1</v>
      </c>
      <c r="N816" t="s">
        <v>8276</v>
      </c>
      <c r="O816" s="15">
        <f t="shared" si="84"/>
        <v>127.3</v>
      </c>
      <c r="P816" s="15">
        <f t="shared" si="85"/>
        <v>45.464285714285715</v>
      </c>
      <c r="Q816" t="s">
        <v>8325</v>
      </c>
      <c r="R816" t="s">
        <v>8336</v>
      </c>
      <c r="S816" s="8">
        <f t="shared" si="86"/>
        <v>40679.534733796296</v>
      </c>
      <c r="T816" s="11">
        <f t="shared" si="87"/>
        <v>40694.544444444444</v>
      </c>
      <c r="U816" t="str">
        <f t="shared" si="88"/>
        <v>FALSE</v>
      </c>
      <c r="V816" s="18">
        <f t="shared" si="89"/>
        <v>2</v>
      </c>
      <c r="W816">
        <f t="shared" si="90"/>
        <v>1</v>
      </c>
    </row>
    <row r="817" spans="1:23" ht="43.2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s="13" t="b">
        <v>0</v>
      </c>
      <c r="L817">
        <v>43</v>
      </c>
      <c r="M817" t="b">
        <v>1</v>
      </c>
      <c r="N817" t="s">
        <v>8276</v>
      </c>
      <c r="O817" s="15">
        <f t="shared" si="84"/>
        <v>107</v>
      </c>
      <c r="P817" s="15">
        <f t="shared" si="85"/>
        <v>99.534883720930239</v>
      </c>
      <c r="Q817" t="s">
        <v>8325</v>
      </c>
      <c r="R817" t="s">
        <v>8336</v>
      </c>
      <c r="S817" s="8">
        <f t="shared" si="86"/>
        <v>41914.70952546296</v>
      </c>
      <c r="T817" s="11">
        <f t="shared" si="87"/>
        <v>41944.70952546296</v>
      </c>
      <c r="U817" t="str">
        <f t="shared" si="88"/>
        <v>FALSE</v>
      </c>
      <c r="V817" s="18">
        <f t="shared" si="89"/>
        <v>2</v>
      </c>
      <c r="W817">
        <f t="shared" si="90"/>
        <v>1</v>
      </c>
    </row>
    <row r="818" spans="1:23" ht="72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s="13" t="b">
        <v>0</v>
      </c>
      <c r="L818">
        <v>205</v>
      </c>
      <c r="M818" t="b">
        <v>1</v>
      </c>
      <c r="N818" t="s">
        <v>8276</v>
      </c>
      <c r="O818" s="15">
        <f t="shared" si="84"/>
        <v>115.12214285714286</v>
      </c>
      <c r="P818" s="15">
        <f t="shared" si="85"/>
        <v>39.31</v>
      </c>
      <c r="Q818" t="s">
        <v>8325</v>
      </c>
      <c r="R818" t="s">
        <v>8336</v>
      </c>
      <c r="S818" s="8">
        <f t="shared" si="86"/>
        <v>41341.662534722222</v>
      </c>
      <c r="T818" s="11">
        <f t="shared" si="87"/>
        <v>41373.0625</v>
      </c>
      <c r="U818" t="str">
        <f t="shared" si="88"/>
        <v>FALSE</v>
      </c>
      <c r="V818" s="18">
        <f t="shared" si="89"/>
        <v>2</v>
      </c>
      <c r="W818">
        <f t="shared" si="90"/>
        <v>1</v>
      </c>
    </row>
    <row r="819" spans="1:23" ht="100.8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s="13" t="b">
        <v>0</v>
      </c>
      <c r="L819">
        <v>23</v>
      </c>
      <c r="M819" t="b">
        <v>1</v>
      </c>
      <c r="N819" t="s">
        <v>8276</v>
      </c>
      <c r="O819" s="15">
        <f t="shared" si="84"/>
        <v>137.11066666666665</v>
      </c>
      <c r="P819" s="15">
        <f t="shared" si="85"/>
        <v>89.419999999999987</v>
      </c>
      <c r="Q819" t="s">
        <v>8325</v>
      </c>
      <c r="R819" t="s">
        <v>8336</v>
      </c>
      <c r="S819" s="8">
        <f t="shared" si="86"/>
        <v>40925.391331018516</v>
      </c>
      <c r="T819" s="11">
        <f t="shared" si="87"/>
        <v>40978.999305555553</v>
      </c>
      <c r="U819" t="str">
        <f t="shared" si="88"/>
        <v>FALSE</v>
      </c>
      <c r="V819" s="18">
        <f t="shared" si="89"/>
        <v>2</v>
      </c>
      <c r="W819">
        <f t="shared" si="90"/>
        <v>1</v>
      </c>
    </row>
    <row r="820" spans="1:23" ht="100.8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s="13" t="b">
        <v>0</v>
      </c>
      <c r="L820">
        <v>19</v>
      </c>
      <c r="M820" t="b">
        <v>1</v>
      </c>
      <c r="N820" t="s">
        <v>8276</v>
      </c>
      <c r="O820" s="15">
        <f t="shared" si="84"/>
        <v>155.71428571428572</v>
      </c>
      <c r="P820" s="15">
        <f t="shared" si="85"/>
        <v>28.684210526315791</v>
      </c>
      <c r="Q820" t="s">
        <v>8325</v>
      </c>
      <c r="R820" t="s">
        <v>8336</v>
      </c>
      <c r="S820" s="8">
        <f t="shared" si="86"/>
        <v>41120.67454861111</v>
      </c>
      <c r="T820" s="11">
        <f t="shared" si="87"/>
        <v>41128.500694444439</v>
      </c>
      <c r="U820" t="str">
        <f t="shared" si="88"/>
        <v>FALSE</v>
      </c>
      <c r="V820" s="18">
        <f t="shared" si="89"/>
        <v>2</v>
      </c>
      <c r="W820">
        <f t="shared" si="90"/>
        <v>1</v>
      </c>
    </row>
    <row r="821" spans="1:23" ht="43.2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s="13" t="b">
        <v>0</v>
      </c>
      <c r="L821">
        <v>14</v>
      </c>
      <c r="M821" t="b">
        <v>1</v>
      </c>
      <c r="N821" t="s">
        <v>8276</v>
      </c>
      <c r="O821" s="15">
        <f t="shared" si="84"/>
        <v>108.74999999999999</v>
      </c>
      <c r="P821" s="15">
        <f t="shared" si="85"/>
        <v>31.071428571428573</v>
      </c>
      <c r="Q821" t="s">
        <v>8325</v>
      </c>
      <c r="R821" t="s">
        <v>8336</v>
      </c>
      <c r="S821" s="8">
        <f t="shared" si="86"/>
        <v>41619.789976851847</v>
      </c>
      <c r="T821" s="11">
        <f t="shared" si="87"/>
        <v>41628.988888888889</v>
      </c>
      <c r="U821" t="str">
        <f t="shared" si="88"/>
        <v>FALSE</v>
      </c>
      <c r="V821" s="18">
        <f t="shared" si="89"/>
        <v>2</v>
      </c>
      <c r="W821">
        <f t="shared" si="90"/>
        <v>1</v>
      </c>
    </row>
    <row r="822" spans="1:23" ht="86.4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s="13" t="b">
        <v>0</v>
      </c>
      <c r="L822">
        <v>38</v>
      </c>
      <c r="M822" t="b">
        <v>1</v>
      </c>
      <c r="N822" t="s">
        <v>8276</v>
      </c>
      <c r="O822" s="15">
        <f t="shared" si="84"/>
        <v>134.05000000000001</v>
      </c>
      <c r="P822" s="15">
        <f t="shared" si="85"/>
        <v>70.55263157894737</v>
      </c>
      <c r="Q822" t="s">
        <v>8325</v>
      </c>
      <c r="R822" t="s">
        <v>8336</v>
      </c>
      <c r="S822" s="8">
        <f t="shared" si="86"/>
        <v>41768.633587962962</v>
      </c>
      <c r="T822" s="11">
        <f t="shared" si="87"/>
        <v>41799</v>
      </c>
      <c r="U822" t="str">
        <f t="shared" si="88"/>
        <v>FALSE</v>
      </c>
      <c r="V822" s="18">
        <f t="shared" si="89"/>
        <v>2</v>
      </c>
      <c r="W822">
        <f t="shared" si="90"/>
        <v>1</v>
      </c>
    </row>
    <row r="823" spans="1:23" ht="86.4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s="13" t="b">
        <v>0</v>
      </c>
      <c r="L823">
        <v>78</v>
      </c>
      <c r="M823" t="b">
        <v>1</v>
      </c>
      <c r="N823" t="s">
        <v>8276</v>
      </c>
      <c r="O823" s="15">
        <f t="shared" si="84"/>
        <v>100</v>
      </c>
      <c r="P823" s="15">
        <f t="shared" si="85"/>
        <v>224.12820512820514</v>
      </c>
      <c r="Q823" t="s">
        <v>8325</v>
      </c>
      <c r="R823" t="s">
        <v>8336</v>
      </c>
      <c r="S823" s="8">
        <f t="shared" si="86"/>
        <v>42093.71371527778</v>
      </c>
      <c r="T823" s="11">
        <f t="shared" si="87"/>
        <v>42127.959027777775</v>
      </c>
      <c r="U823" t="str">
        <f t="shared" si="88"/>
        <v>FALSE</v>
      </c>
      <c r="V823" s="18">
        <f t="shared" si="89"/>
        <v>2</v>
      </c>
      <c r="W823">
        <f t="shared" si="90"/>
        <v>1</v>
      </c>
    </row>
    <row r="824" spans="1:23" ht="7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s="13" t="b">
        <v>0</v>
      </c>
      <c r="L824">
        <v>69</v>
      </c>
      <c r="M824" t="b">
        <v>1</v>
      </c>
      <c r="N824" t="s">
        <v>8276</v>
      </c>
      <c r="O824" s="15">
        <f t="shared" si="84"/>
        <v>119.16666666666667</v>
      </c>
      <c r="P824" s="15">
        <f t="shared" si="85"/>
        <v>51.811594202898547</v>
      </c>
      <c r="Q824" t="s">
        <v>8325</v>
      </c>
      <c r="R824" t="s">
        <v>8336</v>
      </c>
      <c r="S824" s="8">
        <f t="shared" si="86"/>
        <v>41157.739004629628</v>
      </c>
      <c r="T824" s="11">
        <f t="shared" si="87"/>
        <v>41187.739004629628</v>
      </c>
      <c r="U824" t="str">
        <f t="shared" si="88"/>
        <v>FALSE</v>
      </c>
      <c r="V824" s="18">
        <f t="shared" si="89"/>
        <v>2</v>
      </c>
      <c r="W824">
        <f t="shared" si="90"/>
        <v>1</v>
      </c>
    </row>
    <row r="825" spans="1:23" ht="86.4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s="13" t="b">
        <v>0</v>
      </c>
      <c r="L825">
        <v>33</v>
      </c>
      <c r="M825" t="b">
        <v>1</v>
      </c>
      <c r="N825" t="s">
        <v>8276</v>
      </c>
      <c r="O825" s="15">
        <f t="shared" si="84"/>
        <v>179.5</v>
      </c>
      <c r="P825" s="15">
        <f t="shared" si="85"/>
        <v>43.515151515151516</v>
      </c>
      <c r="Q825" t="s">
        <v>8325</v>
      </c>
      <c r="R825" t="s">
        <v>8336</v>
      </c>
      <c r="S825" s="8">
        <f t="shared" si="86"/>
        <v>42055.764490740738</v>
      </c>
      <c r="T825" s="11">
        <f t="shared" si="87"/>
        <v>42085.722824074073</v>
      </c>
      <c r="U825" t="str">
        <f t="shared" si="88"/>
        <v>FALSE</v>
      </c>
      <c r="V825" s="18">
        <f t="shared" si="89"/>
        <v>2</v>
      </c>
      <c r="W825">
        <f t="shared" si="90"/>
        <v>1</v>
      </c>
    </row>
    <row r="826" spans="1:23" ht="115.2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s="13" t="b">
        <v>0</v>
      </c>
      <c r="L826">
        <v>54</v>
      </c>
      <c r="M826" t="b">
        <v>1</v>
      </c>
      <c r="N826" t="s">
        <v>8276</v>
      </c>
      <c r="O826" s="15">
        <f t="shared" si="84"/>
        <v>134.38124999999999</v>
      </c>
      <c r="P826" s="15">
        <f t="shared" si="85"/>
        <v>39.816666666666663</v>
      </c>
      <c r="Q826" t="s">
        <v>8325</v>
      </c>
      <c r="R826" t="s">
        <v>8336</v>
      </c>
      <c r="S826" s="8">
        <f t="shared" si="86"/>
        <v>40250.033773148149</v>
      </c>
      <c r="T826" s="11">
        <f t="shared" si="87"/>
        <v>40286.082638888889</v>
      </c>
      <c r="U826" t="str">
        <f t="shared" si="88"/>
        <v>FALSE</v>
      </c>
      <c r="V826" s="18">
        <f t="shared" si="89"/>
        <v>2</v>
      </c>
      <c r="W826">
        <f t="shared" si="90"/>
        <v>1</v>
      </c>
    </row>
    <row r="827" spans="1:23" ht="86.4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s="13" t="b">
        <v>0</v>
      </c>
      <c r="L827">
        <v>99</v>
      </c>
      <c r="M827" t="b">
        <v>1</v>
      </c>
      <c r="N827" t="s">
        <v>8276</v>
      </c>
      <c r="O827" s="15">
        <f t="shared" si="84"/>
        <v>100.43200000000002</v>
      </c>
      <c r="P827" s="15">
        <f t="shared" si="85"/>
        <v>126.8080808080808</v>
      </c>
      <c r="Q827" t="s">
        <v>8325</v>
      </c>
      <c r="R827" t="s">
        <v>8336</v>
      </c>
      <c r="S827" s="8">
        <f t="shared" si="86"/>
        <v>41186.098194444443</v>
      </c>
      <c r="T827" s="11">
        <f t="shared" si="87"/>
        <v>41211.098194444443</v>
      </c>
      <c r="U827" t="str">
        <f t="shared" si="88"/>
        <v>FALSE</v>
      </c>
      <c r="V827" s="18">
        <f t="shared" si="89"/>
        <v>2</v>
      </c>
      <c r="W827">
        <f t="shared" si="90"/>
        <v>1</v>
      </c>
    </row>
    <row r="828" spans="1:23" ht="86.4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s="13" t="b">
        <v>0</v>
      </c>
      <c r="L828">
        <v>49</v>
      </c>
      <c r="M828" t="b">
        <v>1</v>
      </c>
      <c r="N828" t="s">
        <v>8276</v>
      </c>
      <c r="O828" s="15">
        <f t="shared" si="84"/>
        <v>101.45454545454547</v>
      </c>
      <c r="P828" s="15">
        <f t="shared" si="85"/>
        <v>113.87755102040816</v>
      </c>
      <c r="Q828" t="s">
        <v>8325</v>
      </c>
      <c r="R828" t="s">
        <v>8336</v>
      </c>
      <c r="S828" s="8">
        <f t="shared" si="86"/>
        <v>40972.830208333333</v>
      </c>
      <c r="T828" s="11">
        <f t="shared" si="87"/>
        <v>40993.788541666661</v>
      </c>
      <c r="U828" t="str">
        <f t="shared" si="88"/>
        <v>FALSE</v>
      </c>
      <c r="V828" s="18">
        <f t="shared" si="89"/>
        <v>2</v>
      </c>
      <c r="W828">
        <f t="shared" si="90"/>
        <v>1</v>
      </c>
    </row>
    <row r="829" spans="1:23" ht="100.8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s="13" t="b">
        <v>0</v>
      </c>
      <c r="L829">
        <v>11</v>
      </c>
      <c r="M829" t="b">
        <v>1</v>
      </c>
      <c r="N829" t="s">
        <v>8276</v>
      </c>
      <c r="O829" s="15">
        <f t="shared" si="84"/>
        <v>103.33333333333334</v>
      </c>
      <c r="P829" s="15">
        <f t="shared" si="85"/>
        <v>28.181818181818183</v>
      </c>
      <c r="Q829" t="s">
        <v>8325</v>
      </c>
      <c r="R829" t="s">
        <v>8336</v>
      </c>
      <c r="S829" s="8">
        <f t="shared" si="86"/>
        <v>40927.265127314815</v>
      </c>
      <c r="T829" s="11">
        <f t="shared" si="87"/>
        <v>40953.617361111108</v>
      </c>
      <c r="U829" t="str">
        <f t="shared" si="88"/>
        <v>FALSE</v>
      </c>
      <c r="V829" s="18">
        <f t="shared" si="89"/>
        <v>2</v>
      </c>
      <c r="W829">
        <f t="shared" si="90"/>
        <v>1</v>
      </c>
    </row>
    <row r="830" spans="1:23" ht="100.8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s="13" t="b">
        <v>0</v>
      </c>
      <c r="L830">
        <v>38</v>
      </c>
      <c r="M830" t="b">
        <v>1</v>
      </c>
      <c r="N830" t="s">
        <v>8276</v>
      </c>
      <c r="O830" s="15">
        <f t="shared" si="84"/>
        <v>107</v>
      </c>
      <c r="P830" s="15">
        <f t="shared" si="85"/>
        <v>36.60526315789474</v>
      </c>
      <c r="Q830" t="s">
        <v>8325</v>
      </c>
      <c r="R830" t="s">
        <v>8336</v>
      </c>
      <c r="S830" s="8">
        <f t="shared" si="86"/>
        <v>41072.84238425926</v>
      </c>
      <c r="T830" s="11">
        <f t="shared" si="87"/>
        <v>41085.474999999999</v>
      </c>
      <c r="U830" t="str">
        <f t="shared" si="88"/>
        <v>FALSE</v>
      </c>
      <c r="V830" s="18">
        <f t="shared" si="89"/>
        <v>2</v>
      </c>
      <c r="W830">
        <f t="shared" si="90"/>
        <v>1</v>
      </c>
    </row>
    <row r="831" spans="1:23" ht="115.2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s="13" t="b">
        <v>0</v>
      </c>
      <c r="L831">
        <v>16</v>
      </c>
      <c r="M831" t="b">
        <v>1</v>
      </c>
      <c r="N831" t="s">
        <v>8276</v>
      </c>
      <c r="O831" s="15">
        <f t="shared" si="84"/>
        <v>104</v>
      </c>
      <c r="P831" s="15">
        <f t="shared" si="85"/>
        <v>32.5</v>
      </c>
      <c r="Q831" t="s">
        <v>8325</v>
      </c>
      <c r="R831" t="s">
        <v>8336</v>
      </c>
      <c r="S831" s="8">
        <f t="shared" si="86"/>
        <v>42504.593055555553</v>
      </c>
      <c r="T831" s="11">
        <f t="shared" si="87"/>
        <v>42564.593055555553</v>
      </c>
      <c r="U831" t="str">
        <f t="shared" si="88"/>
        <v>FALSE</v>
      </c>
      <c r="V831" s="18">
        <f t="shared" si="89"/>
        <v>2</v>
      </c>
      <c r="W831">
        <f t="shared" si="90"/>
        <v>1</v>
      </c>
    </row>
    <row r="832" spans="1:23" ht="86.4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s="13" t="b">
        <v>0</v>
      </c>
      <c r="L832">
        <v>32</v>
      </c>
      <c r="M832" t="b">
        <v>1</v>
      </c>
      <c r="N832" t="s">
        <v>8276</v>
      </c>
      <c r="O832" s="15">
        <f t="shared" si="84"/>
        <v>107.83333333333334</v>
      </c>
      <c r="P832" s="15">
        <f t="shared" si="85"/>
        <v>60.65625</v>
      </c>
      <c r="Q832" t="s">
        <v>8325</v>
      </c>
      <c r="R832" t="s">
        <v>8336</v>
      </c>
      <c r="S832" s="8">
        <f t="shared" si="86"/>
        <v>41325.317418981482</v>
      </c>
      <c r="T832" s="11">
        <f t="shared" si="87"/>
        <v>41355.27575231481</v>
      </c>
      <c r="U832" t="str">
        <f t="shared" si="88"/>
        <v>FALSE</v>
      </c>
      <c r="V832" s="18">
        <f t="shared" si="89"/>
        <v>2</v>
      </c>
      <c r="W832">
        <f t="shared" si="90"/>
        <v>1</v>
      </c>
    </row>
    <row r="833" spans="1:23" ht="72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s="13" t="b">
        <v>0</v>
      </c>
      <c r="L833">
        <v>20</v>
      </c>
      <c r="M833" t="b">
        <v>1</v>
      </c>
      <c r="N833" t="s">
        <v>8276</v>
      </c>
      <c r="O833" s="15">
        <f t="shared" si="84"/>
        <v>233.33333333333334</v>
      </c>
      <c r="P833" s="15">
        <f t="shared" si="85"/>
        <v>175</v>
      </c>
      <c r="Q833" t="s">
        <v>8325</v>
      </c>
      <c r="R833" t="s">
        <v>8336</v>
      </c>
      <c r="S833" s="8">
        <f t="shared" si="86"/>
        <v>40996.438587962963</v>
      </c>
      <c r="T833" s="11">
        <f t="shared" si="87"/>
        <v>41026.438587962963</v>
      </c>
      <c r="U833" t="str">
        <f t="shared" si="88"/>
        <v>FALSE</v>
      </c>
      <c r="V833" s="18">
        <f t="shared" si="89"/>
        <v>2</v>
      </c>
      <c r="W833">
        <f t="shared" si="90"/>
        <v>1</v>
      </c>
    </row>
    <row r="834" spans="1:23" ht="100.8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s="13" t="b">
        <v>0</v>
      </c>
      <c r="L834">
        <v>154</v>
      </c>
      <c r="M834" t="b">
        <v>1</v>
      </c>
      <c r="N834" t="s">
        <v>8276</v>
      </c>
      <c r="O834" s="15">
        <f t="shared" si="84"/>
        <v>100.60706666666665</v>
      </c>
      <c r="P834" s="15">
        <f t="shared" si="85"/>
        <v>97.993896103896105</v>
      </c>
      <c r="Q834" t="s">
        <v>8325</v>
      </c>
      <c r="R834" t="s">
        <v>8336</v>
      </c>
      <c r="S834" s="8">
        <f t="shared" si="86"/>
        <v>40869.466840277775</v>
      </c>
      <c r="T834" s="11">
        <f t="shared" si="87"/>
        <v>40929.134027777771</v>
      </c>
      <c r="U834" t="str">
        <f t="shared" si="88"/>
        <v>FALSE</v>
      </c>
      <c r="V834" s="18">
        <f t="shared" si="89"/>
        <v>2</v>
      </c>
      <c r="W834">
        <f t="shared" si="90"/>
        <v>1</v>
      </c>
    </row>
    <row r="835" spans="1:23" ht="28.8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s="13" t="b">
        <v>0</v>
      </c>
      <c r="L835">
        <v>41</v>
      </c>
      <c r="M835" t="b">
        <v>1</v>
      </c>
      <c r="N835" t="s">
        <v>8276</v>
      </c>
      <c r="O835" s="15">
        <f t="shared" ref="O835:O898" si="91">(E835/D835)*100</f>
        <v>101.66666666666666</v>
      </c>
      <c r="P835" s="15">
        <f t="shared" ref="P835:P898" si="92">IFERROR(E835/L835,0)</f>
        <v>148.78048780487805</v>
      </c>
      <c r="Q835" t="s">
        <v>8325</v>
      </c>
      <c r="R835" t="s">
        <v>8336</v>
      </c>
      <c r="S835" s="8">
        <f t="shared" ref="S835:S898" si="93">(((J835/60)/60)/24)+DATE(1970,1,1)+(-5/24)</f>
        <v>41718.669849537036</v>
      </c>
      <c r="T835" s="11">
        <f t="shared" ref="T835:T898" si="94">(I835/86400)+25569+(-5/24)</f>
        <v>41748.669849537036</v>
      </c>
      <c r="U835" t="str">
        <f t="shared" ref="U835:U898" si="95">TRIM(K835)</f>
        <v>FALSE</v>
      </c>
      <c r="V835" s="18">
        <f t="shared" ref="V835:V898" si="96">IF(U835="TRUE", 1, 2)</f>
        <v>2</v>
      </c>
      <c r="W835">
        <f t="shared" ref="W835:W898" si="97">IF(F835="successful", 1,  IF(F835= "failed", 2, IF(F835="canceled", 3, 4)))</f>
        <v>1</v>
      </c>
    </row>
    <row r="836" spans="1:23" ht="115.2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s="13" t="b">
        <v>0</v>
      </c>
      <c r="L836">
        <v>75</v>
      </c>
      <c r="M836" t="b">
        <v>1</v>
      </c>
      <c r="N836" t="s">
        <v>8276</v>
      </c>
      <c r="O836" s="15">
        <f t="shared" si="91"/>
        <v>131.0181818181818</v>
      </c>
      <c r="P836" s="15">
        <f t="shared" si="92"/>
        <v>96.08</v>
      </c>
      <c r="Q836" t="s">
        <v>8325</v>
      </c>
      <c r="R836" t="s">
        <v>8336</v>
      </c>
      <c r="S836" s="8">
        <f t="shared" si="93"/>
        <v>41422.614490740736</v>
      </c>
      <c r="T836" s="11">
        <f t="shared" si="94"/>
        <v>41455.957638888889</v>
      </c>
      <c r="U836" t="str">
        <f t="shared" si="95"/>
        <v>FALSE</v>
      </c>
      <c r="V836" s="18">
        <f t="shared" si="96"/>
        <v>2</v>
      </c>
      <c r="W836">
        <f t="shared" si="97"/>
        <v>1</v>
      </c>
    </row>
    <row r="837" spans="1:23" ht="100.8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s="13" t="b">
        <v>0</v>
      </c>
      <c r="L837">
        <v>40</v>
      </c>
      <c r="M837" t="b">
        <v>1</v>
      </c>
      <c r="N837" t="s">
        <v>8276</v>
      </c>
      <c r="O837" s="15">
        <f t="shared" si="91"/>
        <v>117.25000000000001</v>
      </c>
      <c r="P837" s="15">
        <f t="shared" si="92"/>
        <v>58.625</v>
      </c>
      <c r="Q837" t="s">
        <v>8325</v>
      </c>
      <c r="R837" t="s">
        <v>8336</v>
      </c>
      <c r="S837" s="8">
        <f t="shared" si="93"/>
        <v>41005.249513888884</v>
      </c>
      <c r="T837" s="11">
        <f t="shared" si="94"/>
        <v>41047.916666666664</v>
      </c>
      <c r="U837" t="str">
        <f t="shared" si="95"/>
        <v>FALSE</v>
      </c>
      <c r="V837" s="18">
        <f t="shared" si="96"/>
        <v>2</v>
      </c>
      <c r="W837">
        <f t="shared" si="97"/>
        <v>1</v>
      </c>
    </row>
    <row r="838" spans="1:23" ht="28.8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s="13" t="b">
        <v>0</v>
      </c>
      <c r="L838">
        <v>46</v>
      </c>
      <c r="M838" t="b">
        <v>1</v>
      </c>
      <c r="N838" t="s">
        <v>8276</v>
      </c>
      <c r="O838" s="15">
        <f t="shared" si="91"/>
        <v>100.93039999999999</v>
      </c>
      <c r="P838" s="15">
        <f t="shared" si="92"/>
        <v>109.70695652173914</v>
      </c>
      <c r="Q838" t="s">
        <v>8325</v>
      </c>
      <c r="R838" t="s">
        <v>8336</v>
      </c>
      <c r="S838" s="8">
        <f t="shared" si="93"/>
        <v>41523.848587962959</v>
      </c>
      <c r="T838" s="11">
        <f t="shared" si="94"/>
        <v>41553.848587962959</v>
      </c>
      <c r="U838" t="str">
        <f t="shared" si="95"/>
        <v>FALSE</v>
      </c>
      <c r="V838" s="18">
        <f t="shared" si="96"/>
        <v>2</v>
      </c>
      <c r="W838">
        <f t="shared" si="97"/>
        <v>1</v>
      </c>
    </row>
    <row r="839" spans="1:23" ht="7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s="13" t="b">
        <v>0</v>
      </c>
      <c r="L839">
        <v>62</v>
      </c>
      <c r="M839" t="b">
        <v>1</v>
      </c>
      <c r="N839" t="s">
        <v>8276</v>
      </c>
      <c r="O839" s="15">
        <f t="shared" si="91"/>
        <v>121.8</v>
      </c>
      <c r="P839" s="15">
        <f t="shared" si="92"/>
        <v>49.112903225806448</v>
      </c>
      <c r="Q839" t="s">
        <v>8325</v>
      </c>
      <c r="R839" t="s">
        <v>8336</v>
      </c>
      <c r="S839" s="8">
        <f t="shared" si="93"/>
        <v>41730.79006944444</v>
      </c>
      <c r="T839" s="11">
        <f t="shared" si="94"/>
        <v>41760.79006944444</v>
      </c>
      <c r="U839" t="str">
        <f t="shared" si="95"/>
        <v>FALSE</v>
      </c>
      <c r="V839" s="18">
        <f t="shared" si="96"/>
        <v>2</v>
      </c>
      <c r="W839">
        <f t="shared" si="97"/>
        <v>1</v>
      </c>
    </row>
    <row r="840" spans="1:23" ht="100.8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s="13" t="b">
        <v>0</v>
      </c>
      <c r="L840">
        <v>61</v>
      </c>
      <c r="M840" t="b">
        <v>1</v>
      </c>
      <c r="N840" t="s">
        <v>8276</v>
      </c>
      <c r="O840" s="15">
        <f t="shared" si="91"/>
        <v>145.4</v>
      </c>
      <c r="P840" s="15">
        <f t="shared" si="92"/>
        <v>47.672131147540981</v>
      </c>
      <c r="Q840" t="s">
        <v>8325</v>
      </c>
      <c r="R840" t="s">
        <v>8336</v>
      </c>
      <c r="S840" s="8">
        <f t="shared" si="93"/>
        <v>40895.689641203702</v>
      </c>
      <c r="T840" s="11">
        <f t="shared" si="94"/>
        <v>40925.689641203702</v>
      </c>
      <c r="U840" t="str">
        <f t="shared" si="95"/>
        <v>FALSE</v>
      </c>
      <c r="V840" s="18">
        <f t="shared" si="96"/>
        <v>2</v>
      </c>
      <c r="W840">
        <f t="shared" si="97"/>
        <v>1</v>
      </c>
    </row>
    <row r="841" spans="1:23" ht="86.4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s="13" t="b">
        <v>0</v>
      </c>
      <c r="L841">
        <v>96</v>
      </c>
      <c r="M841" t="b">
        <v>1</v>
      </c>
      <c r="N841" t="s">
        <v>8276</v>
      </c>
      <c r="O841" s="15">
        <f t="shared" si="91"/>
        <v>116.61660000000001</v>
      </c>
      <c r="P841" s="15">
        <f t="shared" si="92"/>
        <v>60.737812499999997</v>
      </c>
      <c r="Q841" t="s">
        <v>8325</v>
      </c>
      <c r="R841" t="s">
        <v>8336</v>
      </c>
      <c r="S841" s="8">
        <f t="shared" si="93"/>
        <v>41144.555046296293</v>
      </c>
      <c r="T841" s="11">
        <f t="shared" si="94"/>
        <v>41174.555046296293</v>
      </c>
      <c r="U841" t="str">
        <f t="shared" si="95"/>
        <v>FALSE</v>
      </c>
      <c r="V841" s="18">
        <f t="shared" si="96"/>
        <v>2</v>
      </c>
      <c r="W841">
        <f t="shared" si="97"/>
        <v>1</v>
      </c>
    </row>
    <row r="842" spans="1:23" ht="86.4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s="13" t="b">
        <v>0</v>
      </c>
      <c r="L842">
        <v>190</v>
      </c>
      <c r="M842" t="b">
        <v>1</v>
      </c>
      <c r="N842" t="s">
        <v>8277</v>
      </c>
      <c r="O842" s="15">
        <f t="shared" si="91"/>
        <v>120.4166</v>
      </c>
      <c r="P842" s="15">
        <f t="shared" si="92"/>
        <v>63.37715789473684</v>
      </c>
      <c r="Q842" t="s">
        <v>8325</v>
      </c>
      <c r="R842" t="s">
        <v>8337</v>
      </c>
      <c r="S842" s="8">
        <f t="shared" si="93"/>
        <v>42607.018368055556</v>
      </c>
      <c r="T842" s="11">
        <f t="shared" si="94"/>
        <v>42637.018368055556</v>
      </c>
      <c r="U842" t="str">
        <f t="shared" si="95"/>
        <v>FALSE</v>
      </c>
      <c r="V842" s="18">
        <f t="shared" si="96"/>
        <v>2</v>
      </c>
      <c r="W842">
        <f t="shared" si="97"/>
        <v>1</v>
      </c>
    </row>
    <row r="843" spans="1:23" ht="115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s="13" t="b">
        <v>1</v>
      </c>
      <c r="L843">
        <v>94</v>
      </c>
      <c r="M843" t="b">
        <v>1</v>
      </c>
      <c r="N843" t="s">
        <v>8277</v>
      </c>
      <c r="O843" s="15">
        <f t="shared" si="91"/>
        <v>101.32000000000001</v>
      </c>
      <c r="P843" s="15">
        <f t="shared" si="92"/>
        <v>53.893617021276597</v>
      </c>
      <c r="Q843" t="s">
        <v>8325</v>
      </c>
      <c r="R843" t="s">
        <v>8337</v>
      </c>
      <c r="S843" s="8">
        <f t="shared" si="93"/>
        <v>41923.63035879629</v>
      </c>
      <c r="T843" s="11">
        <f t="shared" si="94"/>
        <v>41953.672025462962</v>
      </c>
      <c r="U843" t="str">
        <f t="shared" si="95"/>
        <v>TRUE</v>
      </c>
      <c r="V843" s="18">
        <f t="shared" si="96"/>
        <v>1</v>
      </c>
      <c r="W843">
        <f t="shared" si="97"/>
        <v>1</v>
      </c>
    </row>
    <row r="844" spans="1:23" ht="100.8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s="13" t="b">
        <v>1</v>
      </c>
      <c r="L844">
        <v>39</v>
      </c>
      <c r="M844" t="b">
        <v>1</v>
      </c>
      <c r="N844" t="s">
        <v>8277</v>
      </c>
      <c r="O844" s="15">
        <f t="shared" si="91"/>
        <v>104.32</v>
      </c>
      <c r="P844" s="15">
        <f t="shared" si="92"/>
        <v>66.871794871794876</v>
      </c>
      <c r="Q844" t="s">
        <v>8325</v>
      </c>
      <c r="R844" t="s">
        <v>8337</v>
      </c>
      <c r="S844" s="8">
        <f t="shared" si="93"/>
        <v>41526.384062500001</v>
      </c>
      <c r="T844" s="11">
        <f t="shared" si="94"/>
        <v>41560.957638888889</v>
      </c>
      <c r="U844" t="str">
        <f t="shared" si="95"/>
        <v>TRUE</v>
      </c>
      <c r="V844" s="18">
        <f t="shared" si="96"/>
        <v>1</v>
      </c>
      <c r="W844">
        <f t="shared" si="97"/>
        <v>1</v>
      </c>
    </row>
    <row r="845" spans="1:23" ht="115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s="13" t="b">
        <v>0</v>
      </c>
      <c r="L845">
        <v>127</v>
      </c>
      <c r="M845" t="b">
        <v>1</v>
      </c>
      <c r="N845" t="s">
        <v>8277</v>
      </c>
      <c r="O845" s="15">
        <f t="shared" si="91"/>
        <v>267.13333333333333</v>
      </c>
      <c r="P845" s="15">
        <f t="shared" si="92"/>
        <v>63.102362204724407</v>
      </c>
      <c r="Q845" t="s">
        <v>8325</v>
      </c>
      <c r="R845" t="s">
        <v>8337</v>
      </c>
      <c r="S845" s="8">
        <f t="shared" si="93"/>
        <v>42695.049537037034</v>
      </c>
      <c r="T845" s="11">
        <f t="shared" si="94"/>
        <v>42712.124999999993</v>
      </c>
      <c r="U845" t="str">
        <f t="shared" si="95"/>
        <v>FALSE</v>
      </c>
      <c r="V845" s="18">
        <f t="shared" si="96"/>
        <v>2</v>
      </c>
      <c r="W845">
        <f t="shared" si="97"/>
        <v>1</v>
      </c>
    </row>
    <row r="846" spans="1:23" ht="129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s="13" t="b">
        <v>1</v>
      </c>
      <c r="L846">
        <v>159</v>
      </c>
      <c r="M846" t="b">
        <v>1</v>
      </c>
      <c r="N846" t="s">
        <v>8277</v>
      </c>
      <c r="O846" s="15">
        <f t="shared" si="91"/>
        <v>194.13333333333333</v>
      </c>
      <c r="P846" s="15">
        <f t="shared" si="92"/>
        <v>36.628930817610062</v>
      </c>
      <c r="Q846" t="s">
        <v>8325</v>
      </c>
      <c r="R846" t="s">
        <v>8337</v>
      </c>
      <c r="S846" s="8">
        <f t="shared" si="93"/>
        <v>41905.476296296292</v>
      </c>
      <c r="T846" s="11">
        <f t="shared" si="94"/>
        <v>41943.999305555553</v>
      </c>
      <c r="U846" t="str">
        <f t="shared" si="95"/>
        <v>TRUE</v>
      </c>
      <c r="V846" s="18">
        <f t="shared" si="96"/>
        <v>1</v>
      </c>
      <c r="W846">
        <f t="shared" si="97"/>
        <v>1</v>
      </c>
    </row>
    <row r="847" spans="1:23" ht="86.4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s="13" t="b">
        <v>0</v>
      </c>
      <c r="L847">
        <v>177</v>
      </c>
      <c r="M847" t="b">
        <v>1</v>
      </c>
      <c r="N847" t="s">
        <v>8277</v>
      </c>
      <c r="O847" s="15">
        <f t="shared" si="91"/>
        <v>120.3802</v>
      </c>
      <c r="P847" s="15">
        <f t="shared" si="92"/>
        <v>34.005706214689269</v>
      </c>
      <c r="Q847" t="s">
        <v>8325</v>
      </c>
      <c r="R847" t="s">
        <v>8337</v>
      </c>
      <c r="S847" s="8">
        <f t="shared" si="93"/>
        <v>42577.997638888883</v>
      </c>
      <c r="T847" s="11">
        <f t="shared" si="94"/>
        <v>42617.957638888889</v>
      </c>
      <c r="U847" t="str">
        <f t="shared" si="95"/>
        <v>FALSE</v>
      </c>
      <c r="V847" s="18">
        <f t="shared" si="96"/>
        <v>2</v>
      </c>
      <c r="W847">
        <f t="shared" si="97"/>
        <v>1</v>
      </c>
    </row>
    <row r="848" spans="1:23" ht="86.4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s="13" t="b">
        <v>0</v>
      </c>
      <c r="L848">
        <v>47</v>
      </c>
      <c r="M848" t="b">
        <v>1</v>
      </c>
      <c r="N848" t="s">
        <v>8277</v>
      </c>
      <c r="O848" s="15">
        <f t="shared" si="91"/>
        <v>122.00090909090908</v>
      </c>
      <c r="P848" s="15">
        <f t="shared" si="92"/>
        <v>28.553404255319148</v>
      </c>
      <c r="Q848" t="s">
        <v>8325</v>
      </c>
      <c r="R848" t="s">
        <v>8337</v>
      </c>
      <c r="S848" s="8">
        <f t="shared" si="93"/>
        <v>41694.183506944442</v>
      </c>
      <c r="T848" s="11">
        <f t="shared" si="94"/>
        <v>41708.375</v>
      </c>
      <c r="U848" t="str">
        <f t="shared" si="95"/>
        <v>FALSE</v>
      </c>
      <c r="V848" s="18">
        <f t="shared" si="96"/>
        <v>2</v>
      </c>
      <c r="W848">
        <f t="shared" si="97"/>
        <v>1</v>
      </c>
    </row>
    <row r="849" spans="1:23" ht="43.2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s="13" t="b">
        <v>0</v>
      </c>
      <c r="L849">
        <v>1</v>
      </c>
      <c r="M849" t="b">
        <v>1</v>
      </c>
      <c r="N849" t="s">
        <v>8277</v>
      </c>
      <c r="O849" s="15">
        <f t="shared" si="91"/>
        <v>100</v>
      </c>
      <c r="P849" s="15">
        <f t="shared" si="92"/>
        <v>10</v>
      </c>
      <c r="Q849" t="s">
        <v>8325</v>
      </c>
      <c r="R849" t="s">
        <v>8337</v>
      </c>
      <c r="S849" s="8">
        <f t="shared" si="93"/>
        <v>42165.590000000004</v>
      </c>
      <c r="T849" s="11">
        <f t="shared" si="94"/>
        <v>42195.59</v>
      </c>
      <c r="U849" t="str">
        <f t="shared" si="95"/>
        <v>FALSE</v>
      </c>
      <c r="V849" s="18">
        <f t="shared" si="96"/>
        <v>2</v>
      </c>
      <c r="W849">
        <f t="shared" si="97"/>
        <v>1</v>
      </c>
    </row>
    <row r="850" spans="1:23" ht="100.8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s="13" t="b">
        <v>0</v>
      </c>
      <c r="L850">
        <v>16</v>
      </c>
      <c r="M850" t="b">
        <v>1</v>
      </c>
      <c r="N850" t="s">
        <v>8277</v>
      </c>
      <c r="O850" s="15">
        <f t="shared" si="91"/>
        <v>100</v>
      </c>
      <c r="P850" s="15">
        <f t="shared" si="92"/>
        <v>18.75</v>
      </c>
      <c r="Q850" t="s">
        <v>8325</v>
      </c>
      <c r="R850" t="s">
        <v>8337</v>
      </c>
      <c r="S850" s="8">
        <f t="shared" si="93"/>
        <v>42078.583715277775</v>
      </c>
      <c r="T850" s="11">
        <f t="shared" si="94"/>
        <v>42108.583715277775</v>
      </c>
      <c r="U850" t="str">
        <f t="shared" si="95"/>
        <v>FALSE</v>
      </c>
      <c r="V850" s="18">
        <f t="shared" si="96"/>
        <v>2</v>
      </c>
      <c r="W850">
        <f t="shared" si="97"/>
        <v>1</v>
      </c>
    </row>
    <row r="851" spans="1:23" ht="100.8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s="13" t="b">
        <v>0</v>
      </c>
      <c r="L851">
        <v>115</v>
      </c>
      <c r="M851" t="b">
        <v>1</v>
      </c>
      <c r="N851" t="s">
        <v>8277</v>
      </c>
      <c r="O851" s="15">
        <f t="shared" si="91"/>
        <v>119.9</v>
      </c>
      <c r="P851" s="15">
        <f t="shared" si="92"/>
        <v>41.704347826086959</v>
      </c>
      <c r="Q851" t="s">
        <v>8325</v>
      </c>
      <c r="R851" t="s">
        <v>8337</v>
      </c>
      <c r="S851" s="8">
        <f t="shared" si="93"/>
        <v>42050.94055555555</v>
      </c>
      <c r="T851" s="11">
        <f t="shared" si="94"/>
        <v>42078.898888888885</v>
      </c>
      <c r="U851" t="str">
        <f t="shared" si="95"/>
        <v>FALSE</v>
      </c>
      <c r="V851" s="18">
        <f t="shared" si="96"/>
        <v>2</v>
      </c>
      <c r="W851">
        <f t="shared" si="97"/>
        <v>1</v>
      </c>
    </row>
    <row r="852" spans="1:23" ht="86.4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s="13" t="b">
        <v>0</v>
      </c>
      <c r="L852">
        <v>133</v>
      </c>
      <c r="M852" t="b">
        <v>1</v>
      </c>
      <c r="N852" t="s">
        <v>8277</v>
      </c>
      <c r="O852" s="15">
        <f t="shared" si="91"/>
        <v>155.17499999999998</v>
      </c>
      <c r="P852" s="15">
        <f t="shared" si="92"/>
        <v>46.669172932330824</v>
      </c>
      <c r="Q852" t="s">
        <v>8325</v>
      </c>
      <c r="R852" t="s">
        <v>8337</v>
      </c>
      <c r="S852" s="8">
        <f t="shared" si="93"/>
        <v>42452.619409722225</v>
      </c>
      <c r="T852" s="11">
        <f t="shared" si="94"/>
        <v>42484.999305555553</v>
      </c>
      <c r="U852" t="str">
        <f t="shared" si="95"/>
        <v>FALSE</v>
      </c>
      <c r="V852" s="18">
        <f t="shared" si="96"/>
        <v>2</v>
      </c>
      <c r="W852">
        <f t="shared" si="97"/>
        <v>1</v>
      </c>
    </row>
    <row r="853" spans="1:23" ht="86.4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s="13" t="b">
        <v>0</v>
      </c>
      <c r="L853">
        <v>70</v>
      </c>
      <c r="M853" t="b">
        <v>1</v>
      </c>
      <c r="N853" t="s">
        <v>8277</v>
      </c>
      <c r="O853" s="15">
        <f t="shared" si="91"/>
        <v>130.44999999999999</v>
      </c>
      <c r="P853" s="15">
        <f t="shared" si="92"/>
        <v>37.271428571428572</v>
      </c>
      <c r="Q853" t="s">
        <v>8325</v>
      </c>
      <c r="R853" t="s">
        <v>8337</v>
      </c>
      <c r="S853" s="8">
        <f t="shared" si="93"/>
        <v>42522.671909722216</v>
      </c>
      <c r="T853" s="11">
        <f t="shared" si="94"/>
        <v>42582.614583333336</v>
      </c>
      <c r="U853" t="str">
        <f t="shared" si="95"/>
        <v>FALSE</v>
      </c>
      <c r="V853" s="18">
        <f t="shared" si="96"/>
        <v>2</v>
      </c>
      <c r="W853">
        <f t="shared" si="97"/>
        <v>1</v>
      </c>
    </row>
    <row r="854" spans="1:23" ht="72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s="13" t="b">
        <v>0</v>
      </c>
      <c r="L854">
        <v>62</v>
      </c>
      <c r="M854" t="b">
        <v>1</v>
      </c>
      <c r="N854" t="s">
        <v>8277</v>
      </c>
      <c r="O854" s="15">
        <f t="shared" si="91"/>
        <v>104.97142857142859</v>
      </c>
      <c r="P854" s="15">
        <f t="shared" si="92"/>
        <v>59.258064516129032</v>
      </c>
      <c r="Q854" t="s">
        <v>8325</v>
      </c>
      <c r="R854" t="s">
        <v>8337</v>
      </c>
      <c r="S854" s="8">
        <f t="shared" si="93"/>
        <v>42656.59716435185</v>
      </c>
      <c r="T854" s="11">
        <f t="shared" si="94"/>
        <v>42667.666666666664</v>
      </c>
      <c r="U854" t="str">
        <f t="shared" si="95"/>
        <v>FALSE</v>
      </c>
      <c r="V854" s="18">
        <f t="shared" si="96"/>
        <v>2</v>
      </c>
      <c r="W854">
        <f t="shared" si="97"/>
        <v>1</v>
      </c>
    </row>
    <row r="855" spans="1:23" ht="86.4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s="13" t="b">
        <v>0</v>
      </c>
      <c r="L855">
        <v>10</v>
      </c>
      <c r="M855" t="b">
        <v>1</v>
      </c>
      <c r="N855" t="s">
        <v>8277</v>
      </c>
      <c r="O855" s="15">
        <f t="shared" si="91"/>
        <v>100</v>
      </c>
      <c r="P855" s="15">
        <f t="shared" si="92"/>
        <v>30</v>
      </c>
      <c r="Q855" t="s">
        <v>8325</v>
      </c>
      <c r="R855" t="s">
        <v>8337</v>
      </c>
      <c r="S855" s="8">
        <f t="shared" si="93"/>
        <v>42021.62394675926</v>
      </c>
      <c r="T855" s="11">
        <f t="shared" si="94"/>
        <v>42051.62394675926</v>
      </c>
      <c r="U855" t="str">
        <f t="shared" si="95"/>
        <v>FALSE</v>
      </c>
      <c r="V855" s="18">
        <f t="shared" si="96"/>
        <v>2</v>
      </c>
      <c r="W855">
        <f t="shared" si="97"/>
        <v>1</v>
      </c>
    </row>
    <row r="856" spans="1:23" ht="86.4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s="13" t="b">
        <v>0</v>
      </c>
      <c r="L856">
        <v>499</v>
      </c>
      <c r="M856" t="b">
        <v>1</v>
      </c>
      <c r="N856" t="s">
        <v>8277</v>
      </c>
      <c r="O856" s="15">
        <f t="shared" si="91"/>
        <v>118.2205035971223</v>
      </c>
      <c r="P856" s="15">
        <f t="shared" si="92"/>
        <v>65.8623246492986</v>
      </c>
      <c r="Q856" t="s">
        <v>8325</v>
      </c>
      <c r="R856" t="s">
        <v>8337</v>
      </c>
      <c r="S856" s="8">
        <f t="shared" si="93"/>
        <v>42702.004004629627</v>
      </c>
      <c r="T856" s="11">
        <f t="shared" si="94"/>
        <v>42732.004004629627</v>
      </c>
      <c r="U856" t="str">
        <f t="shared" si="95"/>
        <v>FALSE</v>
      </c>
      <c r="V856" s="18">
        <f t="shared" si="96"/>
        <v>2</v>
      </c>
      <c r="W856">
        <f t="shared" si="97"/>
        <v>1</v>
      </c>
    </row>
    <row r="857" spans="1:23" ht="72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s="13" t="b">
        <v>0</v>
      </c>
      <c r="L857">
        <v>47</v>
      </c>
      <c r="M857" t="b">
        <v>1</v>
      </c>
      <c r="N857" t="s">
        <v>8277</v>
      </c>
      <c r="O857" s="15">
        <f t="shared" si="91"/>
        <v>103.44827586206897</v>
      </c>
      <c r="P857" s="15">
        <f t="shared" si="92"/>
        <v>31.914893617021278</v>
      </c>
      <c r="Q857" t="s">
        <v>8325</v>
      </c>
      <c r="R857" t="s">
        <v>8337</v>
      </c>
      <c r="S857" s="8">
        <f t="shared" si="93"/>
        <v>42544.916863425926</v>
      </c>
      <c r="T857" s="11">
        <f t="shared" si="94"/>
        <v>42574.916863425919</v>
      </c>
      <c r="U857" t="str">
        <f t="shared" si="95"/>
        <v>FALSE</v>
      </c>
      <c r="V857" s="18">
        <f t="shared" si="96"/>
        <v>2</v>
      </c>
      <c r="W857">
        <f t="shared" si="97"/>
        <v>1</v>
      </c>
    </row>
    <row r="858" spans="1:23" ht="115.2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s="13" t="b">
        <v>0</v>
      </c>
      <c r="L858">
        <v>28</v>
      </c>
      <c r="M858" t="b">
        <v>1</v>
      </c>
      <c r="N858" t="s">
        <v>8277</v>
      </c>
      <c r="O858" s="15">
        <f t="shared" si="91"/>
        <v>218.00000000000003</v>
      </c>
      <c r="P858" s="15">
        <f t="shared" si="92"/>
        <v>19.464285714285715</v>
      </c>
      <c r="Q858" t="s">
        <v>8325</v>
      </c>
      <c r="R858" t="s">
        <v>8337</v>
      </c>
      <c r="S858" s="8">
        <f t="shared" si="93"/>
        <v>42609.103657407402</v>
      </c>
      <c r="T858" s="11">
        <f t="shared" si="94"/>
        <v>42668.583333333336</v>
      </c>
      <c r="U858" t="str">
        <f t="shared" si="95"/>
        <v>FALSE</v>
      </c>
      <c r="V858" s="18">
        <f t="shared" si="96"/>
        <v>2</v>
      </c>
      <c r="W858">
        <f t="shared" si="97"/>
        <v>1</v>
      </c>
    </row>
    <row r="859" spans="1:23" ht="7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s="13" t="b">
        <v>0</v>
      </c>
      <c r="L859">
        <v>24</v>
      </c>
      <c r="M859" t="b">
        <v>1</v>
      </c>
      <c r="N859" t="s">
        <v>8277</v>
      </c>
      <c r="O859" s="15">
        <f t="shared" si="91"/>
        <v>100</v>
      </c>
      <c r="P859" s="15">
        <f t="shared" si="92"/>
        <v>50</v>
      </c>
      <c r="Q859" t="s">
        <v>8325</v>
      </c>
      <c r="R859" t="s">
        <v>8337</v>
      </c>
      <c r="S859" s="8">
        <f t="shared" si="93"/>
        <v>42291.373043981475</v>
      </c>
      <c r="T859" s="11">
        <f t="shared" si="94"/>
        <v>42333.414710648147</v>
      </c>
      <c r="U859" t="str">
        <f t="shared" si="95"/>
        <v>FALSE</v>
      </c>
      <c r="V859" s="18">
        <f t="shared" si="96"/>
        <v>2</v>
      </c>
      <c r="W859">
        <f t="shared" si="97"/>
        <v>1</v>
      </c>
    </row>
    <row r="860" spans="1:23" ht="100.8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s="13" t="b">
        <v>0</v>
      </c>
      <c r="L860">
        <v>76</v>
      </c>
      <c r="M860" t="b">
        <v>1</v>
      </c>
      <c r="N860" t="s">
        <v>8277</v>
      </c>
      <c r="O860" s="15">
        <f t="shared" si="91"/>
        <v>144.00583333333333</v>
      </c>
      <c r="P860" s="15">
        <f t="shared" si="92"/>
        <v>22.737763157894737</v>
      </c>
      <c r="Q860" t="s">
        <v>8325</v>
      </c>
      <c r="R860" t="s">
        <v>8337</v>
      </c>
      <c r="S860" s="8">
        <f t="shared" si="93"/>
        <v>42079.537245370368</v>
      </c>
      <c r="T860" s="11">
        <f t="shared" si="94"/>
        <v>42109.749305555553</v>
      </c>
      <c r="U860" t="str">
        <f t="shared" si="95"/>
        <v>FALSE</v>
      </c>
      <c r="V860" s="18">
        <f t="shared" si="96"/>
        <v>2</v>
      </c>
      <c r="W860">
        <f t="shared" si="97"/>
        <v>1</v>
      </c>
    </row>
    <row r="861" spans="1:23" ht="86.4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s="13" t="b">
        <v>0</v>
      </c>
      <c r="L861">
        <v>98</v>
      </c>
      <c r="M861" t="b">
        <v>1</v>
      </c>
      <c r="N861" t="s">
        <v>8277</v>
      </c>
      <c r="O861" s="15">
        <f t="shared" si="91"/>
        <v>104.67500000000001</v>
      </c>
      <c r="P861" s="15">
        <f t="shared" si="92"/>
        <v>42.724489795918366</v>
      </c>
      <c r="Q861" t="s">
        <v>8325</v>
      </c>
      <c r="R861" t="s">
        <v>8337</v>
      </c>
      <c r="S861" s="8">
        <f t="shared" si="93"/>
        <v>42128.611898148149</v>
      </c>
      <c r="T861" s="11">
        <f t="shared" si="94"/>
        <v>42158.791666666664</v>
      </c>
      <c r="U861" t="str">
        <f t="shared" si="95"/>
        <v>FALSE</v>
      </c>
      <c r="V861" s="18">
        <f t="shared" si="96"/>
        <v>2</v>
      </c>
      <c r="W861">
        <f t="shared" si="97"/>
        <v>1</v>
      </c>
    </row>
    <row r="862" spans="1:23" ht="100.8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s="13" t="b">
        <v>0</v>
      </c>
      <c r="L862">
        <v>48</v>
      </c>
      <c r="M862" t="b">
        <v>0</v>
      </c>
      <c r="N862" t="s">
        <v>8278</v>
      </c>
      <c r="O862" s="15">
        <f t="shared" si="91"/>
        <v>18.142857142857142</v>
      </c>
      <c r="P862" s="15">
        <f t="shared" si="92"/>
        <v>52.916666666666664</v>
      </c>
      <c r="Q862" t="s">
        <v>8325</v>
      </c>
      <c r="R862" t="s">
        <v>8338</v>
      </c>
      <c r="S862" s="8">
        <f t="shared" si="93"/>
        <v>41570.274456018517</v>
      </c>
      <c r="T862" s="11">
        <f t="shared" si="94"/>
        <v>41600.316122685181</v>
      </c>
      <c r="U862" t="str">
        <f t="shared" si="95"/>
        <v>FALSE</v>
      </c>
      <c r="V862" s="18">
        <f t="shared" si="96"/>
        <v>2</v>
      </c>
      <c r="W862">
        <f t="shared" si="97"/>
        <v>2</v>
      </c>
    </row>
    <row r="863" spans="1:23" ht="100.8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s="13" t="b">
        <v>0</v>
      </c>
      <c r="L863">
        <v>2</v>
      </c>
      <c r="M863" t="b">
        <v>0</v>
      </c>
      <c r="N863" t="s">
        <v>8278</v>
      </c>
      <c r="O863" s="15">
        <f t="shared" si="91"/>
        <v>2.2444444444444445</v>
      </c>
      <c r="P863" s="15">
        <f t="shared" si="92"/>
        <v>50.5</v>
      </c>
      <c r="Q863" t="s">
        <v>8325</v>
      </c>
      <c r="R863" t="s">
        <v>8338</v>
      </c>
      <c r="S863" s="8">
        <f t="shared" si="93"/>
        <v>42599.756990740738</v>
      </c>
      <c r="T863" s="11">
        <f t="shared" si="94"/>
        <v>42629.756990740738</v>
      </c>
      <c r="U863" t="str">
        <f t="shared" si="95"/>
        <v>FALSE</v>
      </c>
      <c r="V863" s="18">
        <f t="shared" si="96"/>
        <v>2</v>
      </c>
      <c r="W863">
        <f t="shared" si="97"/>
        <v>2</v>
      </c>
    </row>
    <row r="864" spans="1:23" ht="100.8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s="13" t="b">
        <v>0</v>
      </c>
      <c r="L864">
        <v>4</v>
      </c>
      <c r="M864" t="b">
        <v>0</v>
      </c>
      <c r="N864" t="s">
        <v>8278</v>
      </c>
      <c r="O864" s="15">
        <f t="shared" si="91"/>
        <v>0.33999999999999997</v>
      </c>
      <c r="P864" s="15">
        <f t="shared" si="92"/>
        <v>42.5</v>
      </c>
      <c r="Q864" t="s">
        <v>8325</v>
      </c>
      <c r="R864" t="s">
        <v>8338</v>
      </c>
      <c r="S864" s="8">
        <f t="shared" si="93"/>
        <v>41559.346620370365</v>
      </c>
      <c r="T864" s="11">
        <f t="shared" si="94"/>
        <v>41589.388287037036</v>
      </c>
      <c r="U864" t="str">
        <f t="shared" si="95"/>
        <v>FALSE</v>
      </c>
      <c r="V864" s="18">
        <f t="shared" si="96"/>
        <v>2</v>
      </c>
      <c r="W864">
        <f t="shared" si="97"/>
        <v>2</v>
      </c>
    </row>
    <row r="865" spans="1:23" ht="86.4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s="13" t="b">
        <v>0</v>
      </c>
      <c r="L865">
        <v>5</v>
      </c>
      <c r="M865" t="b">
        <v>0</v>
      </c>
      <c r="N865" t="s">
        <v>8278</v>
      </c>
      <c r="O865" s="15">
        <f t="shared" si="91"/>
        <v>4.5</v>
      </c>
      <c r="P865" s="15">
        <f t="shared" si="92"/>
        <v>18</v>
      </c>
      <c r="Q865" t="s">
        <v>8325</v>
      </c>
      <c r="R865" t="s">
        <v>8338</v>
      </c>
      <c r="S865" s="8">
        <f t="shared" si="93"/>
        <v>40920.909328703703</v>
      </c>
      <c r="T865" s="11">
        <f t="shared" si="94"/>
        <v>40950.909328703703</v>
      </c>
      <c r="U865" t="str">
        <f t="shared" si="95"/>
        <v>FALSE</v>
      </c>
      <c r="V865" s="18">
        <f t="shared" si="96"/>
        <v>2</v>
      </c>
      <c r="W865">
        <f t="shared" si="97"/>
        <v>2</v>
      </c>
    </row>
    <row r="866" spans="1:23" ht="100.8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s="13" t="b">
        <v>0</v>
      </c>
      <c r="L866">
        <v>79</v>
      </c>
      <c r="M866" t="b">
        <v>0</v>
      </c>
      <c r="N866" t="s">
        <v>8278</v>
      </c>
      <c r="O866" s="15">
        <f t="shared" si="91"/>
        <v>41.53846153846154</v>
      </c>
      <c r="P866" s="15">
        <f t="shared" si="92"/>
        <v>34.177215189873415</v>
      </c>
      <c r="Q866" t="s">
        <v>8325</v>
      </c>
      <c r="R866" t="s">
        <v>8338</v>
      </c>
      <c r="S866" s="8">
        <f t="shared" si="93"/>
        <v>41540.898587962962</v>
      </c>
      <c r="T866" s="11">
        <f t="shared" si="94"/>
        <v>41563.207638888889</v>
      </c>
      <c r="U866" t="str">
        <f t="shared" si="95"/>
        <v>FALSE</v>
      </c>
      <c r="V866" s="18">
        <f t="shared" si="96"/>
        <v>2</v>
      </c>
      <c r="W866">
        <f t="shared" si="97"/>
        <v>2</v>
      </c>
    </row>
    <row r="867" spans="1:23" ht="100.8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s="13" t="b">
        <v>0</v>
      </c>
      <c r="L867">
        <v>2</v>
      </c>
      <c r="M867" t="b">
        <v>0</v>
      </c>
      <c r="N867" t="s">
        <v>8278</v>
      </c>
      <c r="O867" s="15">
        <f t="shared" si="91"/>
        <v>2.0454545454545454</v>
      </c>
      <c r="P867" s="15">
        <f t="shared" si="92"/>
        <v>22.5</v>
      </c>
      <c r="Q867" t="s">
        <v>8325</v>
      </c>
      <c r="R867" t="s">
        <v>8338</v>
      </c>
      <c r="S867" s="8">
        <f t="shared" si="93"/>
        <v>41230.564780092594</v>
      </c>
      <c r="T867" s="11">
        <f t="shared" si="94"/>
        <v>41290.564780092587</v>
      </c>
      <c r="U867" t="str">
        <f t="shared" si="95"/>
        <v>FALSE</v>
      </c>
      <c r="V867" s="18">
        <f t="shared" si="96"/>
        <v>2</v>
      </c>
      <c r="W867">
        <f t="shared" si="97"/>
        <v>2</v>
      </c>
    </row>
    <row r="868" spans="1:23" ht="100.8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s="13" t="b">
        <v>0</v>
      </c>
      <c r="L868">
        <v>11</v>
      </c>
      <c r="M868" t="b">
        <v>0</v>
      </c>
      <c r="N868" t="s">
        <v>8278</v>
      </c>
      <c r="O868" s="15">
        <f t="shared" si="91"/>
        <v>18.285714285714285</v>
      </c>
      <c r="P868" s="15">
        <f t="shared" si="92"/>
        <v>58.18181818181818</v>
      </c>
      <c r="Q868" t="s">
        <v>8325</v>
      </c>
      <c r="R868" t="s">
        <v>8338</v>
      </c>
      <c r="S868" s="8">
        <f t="shared" si="93"/>
        <v>42025.429606481477</v>
      </c>
      <c r="T868" s="11">
        <f t="shared" si="94"/>
        <v>42063.423611111109</v>
      </c>
      <c r="U868" t="str">
        <f t="shared" si="95"/>
        <v>FALSE</v>
      </c>
      <c r="V868" s="18">
        <f t="shared" si="96"/>
        <v>2</v>
      </c>
      <c r="W868">
        <f t="shared" si="97"/>
        <v>2</v>
      </c>
    </row>
    <row r="869" spans="1:23" ht="115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s="13" t="b">
        <v>0</v>
      </c>
      <c r="L869">
        <v>11</v>
      </c>
      <c r="M869" t="b">
        <v>0</v>
      </c>
      <c r="N869" t="s">
        <v>8278</v>
      </c>
      <c r="O869" s="15">
        <f t="shared" si="91"/>
        <v>24.02</v>
      </c>
      <c r="P869" s="15">
        <f t="shared" si="92"/>
        <v>109.18181818181819</v>
      </c>
      <c r="Q869" t="s">
        <v>8325</v>
      </c>
      <c r="R869" t="s">
        <v>8338</v>
      </c>
      <c r="S869" s="8">
        <f t="shared" si="93"/>
        <v>40087.897060185183</v>
      </c>
      <c r="T869" s="11">
        <f t="shared" si="94"/>
        <v>40147.999305555553</v>
      </c>
      <c r="U869" t="str">
        <f t="shared" si="95"/>
        <v>FALSE</v>
      </c>
      <c r="V869" s="18">
        <f t="shared" si="96"/>
        <v>2</v>
      </c>
      <c r="W869">
        <f t="shared" si="97"/>
        <v>2</v>
      </c>
    </row>
    <row r="870" spans="1:23" ht="129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s="13" t="b">
        <v>0</v>
      </c>
      <c r="L870">
        <v>1</v>
      </c>
      <c r="M870" t="b">
        <v>0</v>
      </c>
      <c r="N870" t="s">
        <v>8278</v>
      </c>
      <c r="O870" s="15">
        <f t="shared" si="91"/>
        <v>0.1111111111111111</v>
      </c>
      <c r="P870" s="15">
        <f t="shared" si="92"/>
        <v>50</v>
      </c>
      <c r="Q870" t="s">
        <v>8325</v>
      </c>
      <c r="R870" t="s">
        <v>8338</v>
      </c>
      <c r="S870" s="8">
        <f t="shared" si="93"/>
        <v>41615.819421296292</v>
      </c>
      <c r="T870" s="11">
        <f t="shared" si="94"/>
        <v>41645.819421296292</v>
      </c>
      <c r="U870" t="str">
        <f t="shared" si="95"/>
        <v>FALSE</v>
      </c>
      <c r="V870" s="18">
        <f t="shared" si="96"/>
        <v>2</v>
      </c>
      <c r="W870">
        <f t="shared" si="97"/>
        <v>2</v>
      </c>
    </row>
    <row r="871" spans="1:23" ht="115.2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s="13" t="b">
        <v>0</v>
      </c>
      <c r="L871">
        <v>3</v>
      </c>
      <c r="M871" t="b">
        <v>0</v>
      </c>
      <c r="N871" t="s">
        <v>8278</v>
      </c>
      <c r="O871" s="15">
        <f t="shared" si="91"/>
        <v>11.818181818181818</v>
      </c>
      <c r="P871" s="15">
        <f t="shared" si="92"/>
        <v>346.66666666666669</v>
      </c>
      <c r="Q871" t="s">
        <v>8325</v>
      </c>
      <c r="R871" t="s">
        <v>8338</v>
      </c>
      <c r="S871" s="8">
        <f t="shared" si="93"/>
        <v>41342.637233796297</v>
      </c>
      <c r="T871" s="11">
        <f t="shared" si="94"/>
        <v>41372.595567129625</v>
      </c>
      <c r="U871" t="str">
        <f t="shared" si="95"/>
        <v>FALSE</v>
      </c>
      <c r="V871" s="18">
        <f t="shared" si="96"/>
        <v>2</v>
      </c>
      <c r="W871">
        <f t="shared" si="97"/>
        <v>2</v>
      </c>
    </row>
    <row r="872" spans="1:23" ht="100.8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s="13" t="b">
        <v>0</v>
      </c>
      <c r="L872">
        <v>5</v>
      </c>
      <c r="M872" t="b">
        <v>0</v>
      </c>
      <c r="N872" t="s">
        <v>8278</v>
      </c>
      <c r="O872" s="15">
        <f t="shared" si="91"/>
        <v>0.31</v>
      </c>
      <c r="P872" s="15">
        <f t="shared" si="92"/>
        <v>12.4</v>
      </c>
      <c r="Q872" t="s">
        <v>8325</v>
      </c>
      <c r="R872" t="s">
        <v>8338</v>
      </c>
      <c r="S872" s="8">
        <f t="shared" si="93"/>
        <v>41487.813923611109</v>
      </c>
      <c r="T872" s="11">
        <f t="shared" si="94"/>
        <v>41517.813923611109</v>
      </c>
      <c r="U872" t="str">
        <f t="shared" si="95"/>
        <v>FALSE</v>
      </c>
      <c r="V872" s="18">
        <f t="shared" si="96"/>
        <v>2</v>
      </c>
      <c r="W872">
        <f t="shared" si="97"/>
        <v>2</v>
      </c>
    </row>
    <row r="873" spans="1:23" ht="100.8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s="13" t="b">
        <v>0</v>
      </c>
      <c r="L873">
        <v>12</v>
      </c>
      <c r="M873" t="b">
        <v>0</v>
      </c>
      <c r="N873" t="s">
        <v>8278</v>
      </c>
      <c r="O873" s="15">
        <f t="shared" si="91"/>
        <v>5.416666666666667</v>
      </c>
      <c r="P873" s="15">
        <f t="shared" si="92"/>
        <v>27.083333333333332</v>
      </c>
      <c r="Q873" t="s">
        <v>8325</v>
      </c>
      <c r="R873" t="s">
        <v>8338</v>
      </c>
      <c r="S873" s="8">
        <f t="shared" si="93"/>
        <v>41577.352951388886</v>
      </c>
      <c r="T873" s="11">
        <f t="shared" si="94"/>
        <v>41607.394618055558</v>
      </c>
      <c r="U873" t="str">
        <f t="shared" si="95"/>
        <v>FALSE</v>
      </c>
      <c r="V873" s="18">
        <f t="shared" si="96"/>
        <v>2</v>
      </c>
      <c r="W873">
        <f t="shared" si="97"/>
        <v>2</v>
      </c>
    </row>
    <row r="874" spans="1:23" ht="100.8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s="13" t="b">
        <v>0</v>
      </c>
      <c r="L874">
        <v>2</v>
      </c>
      <c r="M874" t="b">
        <v>0</v>
      </c>
      <c r="N874" t="s">
        <v>8278</v>
      </c>
      <c r="O874" s="15">
        <f t="shared" si="91"/>
        <v>0.8125</v>
      </c>
      <c r="P874" s="15">
        <f t="shared" si="92"/>
        <v>32.5</v>
      </c>
      <c r="Q874" t="s">
        <v>8325</v>
      </c>
      <c r="R874" t="s">
        <v>8338</v>
      </c>
      <c r="S874" s="8">
        <f t="shared" si="93"/>
        <v>40567.617210648146</v>
      </c>
      <c r="T874" s="11">
        <f t="shared" si="94"/>
        <v>40612.617210648146</v>
      </c>
      <c r="U874" t="str">
        <f t="shared" si="95"/>
        <v>FALSE</v>
      </c>
      <c r="V874" s="18">
        <f t="shared" si="96"/>
        <v>2</v>
      </c>
      <c r="W874">
        <f t="shared" si="97"/>
        <v>2</v>
      </c>
    </row>
    <row r="875" spans="1:23" ht="72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s="13" t="b">
        <v>0</v>
      </c>
      <c r="L875">
        <v>5</v>
      </c>
      <c r="M875" t="b">
        <v>0</v>
      </c>
      <c r="N875" t="s">
        <v>8278</v>
      </c>
      <c r="O875" s="15">
        <f t="shared" si="91"/>
        <v>1.2857142857142856</v>
      </c>
      <c r="P875" s="15">
        <f t="shared" si="92"/>
        <v>9</v>
      </c>
      <c r="Q875" t="s">
        <v>8325</v>
      </c>
      <c r="R875" t="s">
        <v>8338</v>
      </c>
      <c r="S875" s="8">
        <f t="shared" si="93"/>
        <v>41183.958796296298</v>
      </c>
      <c r="T875" s="11">
        <f t="shared" si="94"/>
        <v>41224.000462962962</v>
      </c>
      <c r="U875" t="str">
        <f t="shared" si="95"/>
        <v>FALSE</v>
      </c>
      <c r="V875" s="18">
        <f t="shared" si="96"/>
        <v>2</v>
      </c>
      <c r="W875">
        <f t="shared" si="97"/>
        <v>2</v>
      </c>
    </row>
    <row r="876" spans="1:23" ht="115.2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s="13" t="b">
        <v>0</v>
      </c>
      <c r="L876">
        <v>21</v>
      </c>
      <c r="M876" t="b">
        <v>0</v>
      </c>
      <c r="N876" t="s">
        <v>8278</v>
      </c>
      <c r="O876" s="15">
        <f t="shared" si="91"/>
        <v>24.333333333333336</v>
      </c>
      <c r="P876" s="15">
        <f t="shared" si="92"/>
        <v>34.761904761904759</v>
      </c>
      <c r="Q876" t="s">
        <v>8325</v>
      </c>
      <c r="R876" t="s">
        <v>8338</v>
      </c>
      <c r="S876" s="8">
        <f t="shared" si="93"/>
        <v>41368.375393518516</v>
      </c>
      <c r="T876" s="11">
        <f t="shared" si="94"/>
        <v>41398.375393518516</v>
      </c>
      <c r="U876" t="str">
        <f t="shared" si="95"/>
        <v>FALSE</v>
      </c>
      <c r="V876" s="18">
        <f t="shared" si="96"/>
        <v>2</v>
      </c>
      <c r="W876">
        <f t="shared" si="97"/>
        <v>2</v>
      </c>
    </row>
    <row r="877" spans="1:23" ht="115.2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s="13" t="b">
        <v>0</v>
      </c>
      <c r="L877">
        <v>0</v>
      </c>
      <c r="M877" t="b">
        <v>0</v>
      </c>
      <c r="N877" t="s">
        <v>8278</v>
      </c>
      <c r="O877" s="15">
        <f t="shared" si="91"/>
        <v>0</v>
      </c>
      <c r="P877" s="15">
        <f t="shared" si="92"/>
        <v>0</v>
      </c>
      <c r="Q877" t="s">
        <v>8325</v>
      </c>
      <c r="R877" t="s">
        <v>8338</v>
      </c>
      <c r="S877" s="8">
        <f t="shared" si="93"/>
        <v>42248.515405092585</v>
      </c>
      <c r="T877" s="11">
        <f t="shared" si="94"/>
        <v>42268.515405092585</v>
      </c>
      <c r="U877" t="str">
        <f t="shared" si="95"/>
        <v>FALSE</v>
      </c>
      <c r="V877" s="18">
        <f t="shared" si="96"/>
        <v>2</v>
      </c>
      <c r="W877">
        <f t="shared" si="97"/>
        <v>2</v>
      </c>
    </row>
    <row r="878" spans="1:23" ht="43.2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s="13" t="b">
        <v>0</v>
      </c>
      <c r="L878">
        <v>45</v>
      </c>
      <c r="M878" t="b">
        <v>0</v>
      </c>
      <c r="N878" t="s">
        <v>8278</v>
      </c>
      <c r="O878" s="15">
        <f t="shared" si="91"/>
        <v>40.799492385786799</v>
      </c>
      <c r="P878" s="15">
        <f t="shared" si="92"/>
        <v>28.577777777777779</v>
      </c>
      <c r="Q878" t="s">
        <v>8325</v>
      </c>
      <c r="R878" t="s">
        <v>8338</v>
      </c>
      <c r="S878" s="8">
        <f t="shared" si="93"/>
        <v>41276.288506944438</v>
      </c>
      <c r="T878" s="11">
        <f t="shared" si="94"/>
        <v>41309.288506944438</v>
      </c>
      <c r="U878" t="str">
        <f t="shared" si="95"/>
        <v>FALSE</v>
      </c>
      <c r="V878" s="18">
        <f t="shared" si="96"/>
        <v>2</v>
      </c>
      <c r="W878">
        <f t="shared" si="97"/>
        <v>2</v>
      </c>
    </row>
    <row r="879" spans="1:23" ht="115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s="13" t="b">
        <v>0</v>
      </c>
      <c r="L879">
        <v>29</v>
      </c>
      <c r="M879" t="b">
        <v>0</v>
      </c>
      <c r="N879" t="s">
        <v>8278</v>
      </c>
      <c r="O879" s="15">
        <f t="shared" si="91"/>
        <v>67.55</v>
      </c>
      <c r="P879" s="15">
        <f t="shared" si="92"/>
        <v>46.586206896551722</v>
      </c>
      <c r="Q879" t="s">
        <v>8325</v>
      </c>
      <c r="R879" t="s">
        <v>8338</v>
      </c>
      <c r="S879" s="8">
        <f t="shared" si="93"/>
        <v>41597.580555555556</v>
      </c>
      <c r="T879" s="11">
        <f t="shared" si="94"/>
        <v>41627.580555555549</v>
      </c>
      <c r="U879" t="str">
        <f t="shared" si="95"/>
        <v>FALSE</v>
      </c>
      <c r="V879" s="18">
        <f t="shared" si="96"/>
        <v>2</v>
      </c>
      <c r="W879">
        <f t="shared" si="97"/>
        <v>2</v>
      </c>
    </row>
    <row r="880" spans="1:23" ht="100.8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s="13" t="b">
        <v>0</v>
      </c>
      <c r="L880">
        <v>2</v>
      </c>
      <c r="M880" t="b">
        <v>0</v>
      </c>
      <c r="N880" t="s">
        <v>8278</v>
      </c>
      <c r="O880" s="15">
        <f t="shared" si="91"/>
        <v>1.3</v>
      </c>
      <c r="P880" s="15">
        <f t="shared" si="92"/>
        <v>32.5</v>
      </c>
      <c r="Q880" t="s">
        <v>8325</v>
      </c>
      <c r="R880" t="s">
        <v>8338</v>
      </c>
      <c r="S880" s="8">
        <f t="shared" si="93"/>
        <v>40505.024583333332</v>
      </c>
      <c r="T880" s="11">
        <f t="shared" si="94"/>
        <v>40535.024583333332</v>
      </c>
      <c r="U880" t="str">
        <f t="shared" si="95"/>
        <v>FALSE</v>
      </c>
      <c r="V880" s="18">
        <f t="shared" si="96"/>
        <v>2</v>
      </c>
      <c r="W880">
        <f t="shared" si="97"/>
        <v>2</v>
      </c>
    </row>
    <row r="881" spans="1:23" ht="115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s="13" t="b">
        <v>0</v>
      </c>
      <c r="L881">
        <v>30</v>
      </c>
      <c r="M881" t="b">
        <v>0</v>
      </c>
      <c r="N881" t="s">
        <v>8278</v>
      </c>
      <c r="O881" s="15">
        <f t="shared" si="91"/>
        <v>30.666666666666664</v>
      </c>
      <c r="P881" s="15">
        <f t="shared" si="92"/>
        <v>21.466666666666665</v>
      </c>
      <c r="Q881" t="s">
        <v>8325</v>
      </c>
      <c r="R881" t="s">
        <v>8338</v>
      </c>
      <c r="S881" s="8">
        <f t="shared" si="93"/>
        <v>41037.621585648143</v>
      </c>
      <c r="T881" s="11">
        <f t="shared" si="94"/>
        <v>41058.621585648143</v>
      </c>
      <c r="U881" t="str">
        <f t="shared" si="95"/>
        <v>FALSE</v>
      </c>
      <c r="V881" s="18">
        <f t="shared" si="96"/>
        <v>2</v>
      </c>
      <c r="W881">
        <f t="shared" si="97"/>
        <v>2</v>
      </c>
    </row>
    <row r="882" spans="1:23" ht="115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s="13" t="b">
        <v>0</v>
      </c>
      <c r="L882">
        <v>8</v>
      </c>
      <c r="M882" t="b">
        <v>0</v>
      </c>
      <c r="N882" t="s">
        <v>8279</v>
      </c>
      <c r="O882" s="15">
        <f t="shared" si="91"/>
        <v>2.9894179894179893</v>
      </c>
      <c r="P882" s="15">
        <f t="shared" si="92"/>
        <v>14.125</v>
      </c>
      <c r="Q882" t="s">
        <v>8325</v>
      </c>
      <c r="R882" t="s">
        <v>8339</v>
      </c>
      <c r="S882" s="8">
        <f t="shared" si="93"/>
        <v>41179.112708333334</v>
      </c>
      <c r="T882" s="11">
        <f t="shared" si="94"/>
        <v>41212.112708333334</v>
      </c>
      <c r="U882" t="str">
        <f t="shared" si="95"/>
        <v>FALSE</v>
      </c>
      <c r="V882" s="18">
        <f t="shared" si="96"/>
        <v>2</v>
      </c>
      <c r="W882">
        <f t="shared" si="97"/>
        <v>2</v>
      </c>
    </row>
    <row r="883" spans="1:23" ht="86.4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s="13" t="b">
        <v>0</v>
      </c>
      <c r="L883">
        <v>1</v>
      </c>
      <c r="M883" t="b">
        <v>0</v>
      </c>
      <c r="N883" t="s">
        <v>8279</v>
      </c>
      <c r="O883" s="15">
        <f t="shared" si="91"/>
        <v>0.8</v>
      </c>
      <c r="P883" s="15">
        <f t="shared" si="92"/>
        <v>30</v>
      </c>
      <c r="Q883" t="s">
        <v>8325</v>
      </c>
      <c r="R883" t="s">
        <v>8339</v>
      </c>
      <c r="S883" s="8">
        <f t="shared" si="93"/>
        <v>40877.042662037034</v>
      </c>
      <c r="T883" s="11">
        <f t="shared" si="94"/>
        <v>40922.042662037034</v>
      </c>
      <c r="U883" t="str">
        <f t="shared" si="95"/>
        <v>FALSE</v>
      </c>
      <c r="V883" s="18">
        <f t="shared" si="96"/>
        <v>2</v>
      </c>
      <c r="W883">
        <f t="shared" si="97"/>
        <v>2</v>
      </c>
    </row>
    <row r="884" spans="1:23" ht="100.8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s="13" t="b">
        <v>0</v>
      </c>
      <c r="L884">
        <v>14</v>
      </c>
      <c r="M884" t="b">
        <v>0</v>
      </c>
      <c r="N884" t="s">
        <v>8279</v>
      </c>
      <c r="O884" s="15">
        <f t="shared" si="91"/>
        <v>20.133333333333333</v>
      </c>
      <c r="P884" s="15">
        <f t="shared" si="92"/>
        <v>21.571428571428573</v>
      </c>
      <c r="Q884" t="s">
        <v>8325</v>
      </c>
      <c r="R884" t="s">
        <v>8339</v>
      </c>
      <c r="S884" s="8">
        <f t="shared" si="93"/>
        <v>40759.652199074073</v>
      </c>
      <c r="T884" s="11">
        <f t="shared" si="94"/>
        <v>40792.652199074073</v>
      </c>
      <c r="U884" t="str">
        <f t="shared" si="95"/>
        <v>FALSE</v>
      </c>
      <c r="V884" s="18">
        <f t="shared" si="96"/>
        <v>2</v>
      </c>
      <c r="W884">
        <f t="shared" si="97"/>
        <v>2</v>
      </c>
    </row>
    <row r="885" spans="1:23" ht="100.8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s="13" t="b">
        <v>0</v>
      </c>
      <c r="L885">
        <v>24</v>
      </c>
      <c r="M885" t="b">
        <v>0</v>
      </c>
      <c r="N885" t="s">
        <v>8279</v>
      </c>
      <c r="O885" s="15">
        <f t="shared" si="91"/>
        <v>40.020000000000003</v>
      </c>
      <c r="P885" s="15">
        <f t="shared" si="92"/>
        <v>83.375</v>
      </c>
      <c r="Q885" t="s">
        <v>8325</v>
      </c>
      <c r="R885" t="s">
        <v>8339</v>
      </c>
      <c r="S885" s="8">
        <f t="shared" si="93"/>
        <v>42371.727256944439</v>
      </c>
      <c r="T885" s="11">
        <f t="shared" si="94"/>
        <v>42431.727256944439</v>
      </c>
      <c r="U885" t="str">
        <f t="shared" si="95"/>
        <v>FALSE</v>
      </c>
      <c r="V885" s="18">
        <f t="shared" si="96"/>
        <v>2</v>
      </c>
      <c r="W885">
        <f t="shared" si="97"/>
        <v>2</v>
      </c>
    </row>
    <row r="886" spans="1:23" ht="7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s="13" t="b">
        <v>0</v>
      </c>
      <c r="L886">
        <v>2</v>
      </c>
      <c r="M886" t="b">
        <v>0</v>
      </c>
      <c r="N886" t="s">
        <v>8279</v>
      </c>
      <c r="O886" s="15">
        <f t="shared" si="91"/>
        <v>1</v>
      </c>
      <c r="P886" s="15">
        <f t="shared" si="92"/>
        <v>10</v>
      </c>
      <c r="Q886" t="s">
        <v>8325</v>
      </c>
      <c r="R886" t="s">
        <v>8339</v>
      </c>
      <c r="S886" s="8">
        <f t="shared" si="93"/>
        <v>40981.594282407401</v>
      </c>
      <c r="T886" s="11">
        <f t="shared" si="94"/>
        <v>41040.896527777775</v>
      </c>
      <c r="U886" t="str">
        <f t="shared" si="95"/>
        <v>FALSE</v>
      </c>
      <c r="V886" s="18">
        <f t="shared" si="96"/>
        <v>2</v>
      </c>
      <c r="W886">
        <f t="shared" si="97"/>
        <v>2</v>
      </c>
    </row>
    <row r="887" spans="1:23" ht="100.8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s="13" t="b">
        <v>0</v>
      </c>
      <c r="L887">
        <v>21</v>
      </c>
      <c r="M887" t="b">
        <v>0</v>
      </c>
      <c r="N887" t="s">
        <v>8279</v>
      </c>
      <c r="O887" s="15">
        <f t="shared" si="91"/>
        <v>75</v>
      </c>
      <c r="P887" s="15">
        <f t="shared" si="92"/>
        <v>35.714285714285715</v>
      </c>
      <c r="Q887" t="s">
        <v>8325</v>
      </c>
      <c r="R887" t="s">
        <v>8339</v>
      </c>
      <c r="S887" s="8">
        <f t="shared" si="93"/>
        <v>42713.732766203706</v>
      </c>
      <c r="T887" s="11">
        <f t="shared" si="94"/>
        <v>42734.732766203706</v>
      </c>
      <c r="U887" t="str">
        <f t="shared" si="95"/>
        <v>FALSE</v>
      </c>
      <c r="V887" s="18">
        <f t="shared" si="96"/>
        <v>2</v>
      </c>
      <c r="W887">
        <f t="shared" si="97"/>
        <v>2</v>
      </c>
    </row>
    <row r="888" spans="1:23" ht="115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s="13" t="b">
        <v>0</v>
      </c>
      <c r="L888">
        <v>7</v>
      </c>
      <c r="M888" t="b">
        <v>0</v>
      </c>
      <c r="N888" t="s">
        <v>8279</v>
      </c>
      <c r="O888" s="15">
        <f t="shared" si="91"/>
        <v>41</v>
      </c>
      <c r="P888" s="15">
        <f t="shared" si="92"/>
        <v>29.285714285714285</v>
      </c>
      <c r="Q888" t="s">
        <v>8325</v>
      </c>
      <c r="R888" t="s">
        <v>8339</v>
      </c>
      <c r="S888" s="8">
        <f t="shared" si="93"/>
        <v>42603.662187499998</v>
      </c>
      <c r="T888" s="11">
        <f t="shared" si="94"/>
        <v>42628.662187499998</v>
      </c>
      <c r="U888" t="str">
        <f t="shared" si="95"/>
        <v>FALSE</v>
      </c>
      <c r="V888" s="18">
        <f t="shared" si="96"/>
        <v>2</v>
      </c>
      <c r="W888">
        <f t="shared" si="97"/>
        <v>2</v>
      </c>
    </row>
    <row r="889" spans="1:23" ht="115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s="13" t="b">
        <v>0</v>
      </c>
      <c r="L889">
        <v>0</v>
      </c>
      <c r="M889" t="b">
        <v>0</v>
      </c>
      <c r="N889" t="s">
        <v>8279</v>
      </c>
      <c r="O889" s="15">
        <f t="shared" si="91"/>
        <v>0</v>
      </c>
      <c r="P889" s="15">
        <f t="shared" si="92"/>
        <v>0</v>
      </c>
      <c r="Q889" t="s">
        <v>8325</v>
      </c>
      <c r="R889" t="s">
        <v>8339</v>
      </c>
      <c r="S889" s="8">
        <f t="shared" si="93"/>
        <v>41026.75063657407</v>
      </c>
      <c r="T889" s="11">
        <f t="shared" si="94"/>
        <v>41056.75063657407</v>
      </c>
      <c r="U889" t="str">
        <f t="shared" si="95"/>
        <v>FALSE</v>
      </c>
      <c r="V889" s="18">
        <f t="shared" si="96"/>
        <v>2</v>
      </c>
      <c r="W889">
        <f t="shared" si="97"/>
        <v>2</v>
      </c>
    </row>
    <row r="890" spans="1:23" ht="100.8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s="13" t="b">
        <v>0</v>
      </c>
      <c r="L890">
        <v>4</v>
      </c>
      <c r="M890" t="b">
        <v>0</v>
      </c>
      <c r="N890" t="s">
        <v>8279</v>
      </c>
      <c r="O890" s="15">
        <f t="shared" si="91"/>
        <v>7.1999999999999993</v>
      </c>
      <c r="P890" s="15">
        <f t="shared" si="92"/>
        <v>18</v>
      </c>
      <c r="Q890" t="s">
        <v>8325</v>
      </c>
      <c r="R890" t="s">
        <v>8339</v>
      </c>
      <c r="S890" s="8">
        <f t="shared" si="93"/>
        <v>40751.544965277775</v>
      </c>
      <c r="T890" s="11">
        <f t="shared" si="94"/>
        <v>40787.041666666664</v>
      </c>
      <c r="U890" t="str">
        <f t="shared" si="95"/>
        <v>FALSE</v>
      </c>
      <c r="V890" s="18">
        <f t="shared" si="96"/>
        <v>2</v>
      </c>
      <c r="W890">
        <f t="shared" si="97"/>
        <v>2</v>
      </c>
    </row>
    <row r="891" spans="1:23" ht="100.8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s="13" t="b">
        <v>0</v>
      </c>
      <c r="L891">
        <v>32</v>
      </c>
      <c r="M891" t="b">
        <v>0</v>
      </c>
      <c r="N891" t="s">
        <v>8279</v>
      </c>
      <c r="O891" s="15">
        <f t="shared" si="91"/>
        <v>9.4412800000000008</v>
      </c>
      <c r="P891" s="15">
        <f t="shared" si="92"/>
        <v>73.760000000000005</v>
      </c>
      <c r="Q891" t="s">
        <v>8325</v>
      </c>
      <c r="R891" t="s">
        <v>8339</v>
      </c>
      <c r="S891" s="8">
        <f t="shared" si="93"/>
        <v>41887.575729166667</v>
      </c>
      <c r="T891" s="11">
        <f t="shared" si="94"/>
        <v>41917.575729166667</v>
      </c>
      <c r="U891" t="str">
        <f t="shared" si="95"/>
        <v>FALSE</v>
      </c>
      <c r="V891" s="18">
        <f t="shared" si="96"/>
        <v>2</v>
      </c>
      <c r="W891">
        <f t="shared" si="97"/>
        <v>2</v>
      </c>
    </row>
    <row r="892" spans="1:23" ht="100.8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s="13" t="b">
        <v>0</v>
      </c>
      <c r="L892">
        <v>4</v>
      </c>
      <c r="M892" t="b">
        <v>0</v>
      </c>
      <c r="N892" t="s">
        <v>8279</v>
      </c>
      <c r="O892" s="15">
        <f t="shared" si="91"/>
        <v>4.1666666666666661</v>
      </c>
      <c r="P892" s="15">
        <f t="shared" si="92"/>
        <v>31.25</v>
      </c>
      <c r="Q892" t="s">
        <v>8325</v>
      </c>
      <c r="R892" t="s">
        <v>8339</v>
      </c>
      <c r="S892" s="8">
        <f t="shared" si="93"/>
        <v>41569.490497685183</v>
      </c>
      <c r="T892" s="11">
        <f t="shared" si="94"/>
        <v>41599.532164351847</v>
      </c>
      <c r="U892" t="str">
        <f t="shared" si="95"/>
        <v>FALSE</v>
      </c>
      <c r="V892" s="18">
        <f t="shared" si="96"/>
        <v>2</v>
      </c>
      <c r="W892">
        <f t="shared" si="97"/>
        <v>2</v>
      </c>
    </row>
    <row r="893" spans="1:23" ht="100.8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s="13" t="b">
        <v>0</v>
      </c>
      <c r="L893">
        <v>9</v>
      </c>
      <c r="M893" t="b">
        <v>0</v>
      </c>
      <c r="N893" t="s">
        <v>8279</v>
      </c>
      <c r="O893" s="15">
        <f t="shared" si="91"/>
        <v>3.25</v>
      </c>
      <c r="P893" s="15">
        <f t="shared" si="92"/>
        <v>28.888888888888889</v>
      </c>
      <c r="Q893" t="s">
        <v>8325</v>
      </c>
      <c r="R893" t="s">
        <v>8339</v>
      </c>
      <c r="S893" s="8">
        <f t="shared" si="93"/>
        <v>41841.823263888888</v>
      </c>
      <c r="T893" s="11">
        <f t="shared" si="94"/>
        <v>41871.823263888888</v>
      </c>
      <c r="U893" t="str">
        <f t="shared" si="95"/>
        <v>FALSE</v>
      </c>
      <c r="V893" s="18">
        <f t="shared" si="96"/>
        <v>2</v>
      </c>
      <c r="W893">
        <f t="shared" si="97"/>
        <v>2</v>
      </c>
    </row>
    <row r="894" spans="1:23" ht="100.8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s="13" t="b">
        <v>0</v>
      </c>
      <c r="L894">
        <v>17</v>
      </c>
      <c r="M894" t="b">
        <v>0</v>
      </c>
      <c r="N894" t="s">
        <v>8279</v>
      </c>
      <c r="O894" s="15">
        <f t="shared" si="91"/>
        <v>40.75</v>
      </c>
      <c r="P894" s="15">
        <f t="shared" si="92"/>
        <v>143.8235294117647</v>
      </c>
      <c r="Q894" t="s">
        <v>8325</v>
      </c>
      <c r="R894" t="s">
        <v>8339</v>
      </c>
      <c r="S894" s="8">
        <f t="shared" si="93"/>
        <v>40303.991701388884</v>
      </c>
      <c r="T894" s="11">
        <f t="shared" si="94"/>
        <v>40390.958333333328</v>
      </c>
      <c r="U894" t="str">
        <f t="shared" si="95"/>
        <v>FALSE</v>
      </c>
      <c r="V894" s="18">
        <f t="shared" si="96"/>
        <v>2</v>
      </c>
      <c r="W894">
        <f t="shared" si="97"/>
        <v>2</v>
      </c>
    </row>
    <row r="895" spans="1:23" ht="100.8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s="13" t="b">
        <v>0</v>
      </c>
      <c r="L895">
        <v>5</v>
      </c>
      <c r="M895" t="b">
        <v>0</v>
      </c>
      <c r="N895" t="s">
        <v>8279</v>
      </c>
      <c r="O895" s="15">
        <f t="shared" si="91"/>
        <v>10</v>
      </c>
      <c r="P895" s="15">
        <f t="shared" si="92"/>
        <v>40</v>
      </c>
      <c r="Q895" t="s">
        <v>8325</v>
      </c>
      <c r="R895" t="s">
        <v>8339</v>
      </c>
      <c r="S895" s="8">
        <f t="shared" si="93"/>
        <v>42065.689386574071</v>
      </c>
      <c r="T895" s="11">
        <f t="shared" si="94"/>
        <v>42095.647719907407</v>
      </c>
      <c r="U895" t="str">
        <f t="shared" si="95"/>
        <v>FALSE</v>
      </c>
      <c r="V895" s="18">
        <f t="shared" si="96"/>
        <v>2</v>
      </c>
      <c r="W895">
        <f t="shared" si="97"/>
        <v>2</v>
      </c>
    </row>
    <row r="896" spans="1:23" ht="115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s="13" t="b">
        <v>0</v>
      </c>
      <c r="L896">
        <v>53</v>
      </c>
      <c r="M896" t="b">
        <v>0</v>
      </c>
      <c r="N896" t="s">
        <v>8279</v>
      </c>
      <c r="O896" s="15">
        <f t="shared" si="91"/>
        <v>39.17</v>
      </c>
      <c r="P896" s="15">
        <f t="shared" si="92"/>
        <v>147.81132075471697</v>
      </c>
      <c r="Q896" t="s">
        <v>8325</v>
      </c>
      <c r="R896" t="s">
        <v>8339</v>
      </c>
      <c r="S896" s="8">
        <f t="shared" si="93"/>
        <v>42496.773263888892</v>
      </c>
      <c r="T896" s="11">
        <f t="shared" si="94"/>
        <v>42526.773263888885</v>
      </c>
      <c r="U896" t="str">
        <f t="shared" si="95"/>
        <v>FALSE</v>
      </c>
      <c r="V896" s="18">
        <f t="shared" si="96"/>
        <v>2</v>
      </c>
      <c r="W896">
        <f t="shared" si="97"/>
        <v>2</v>
      </c>
    </row>
    <row r="897" spans="1:23" ht="115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s="13" t="b">
        <v>0</v>
      </c>
      <c r="L897">
        <v>7</v>
      </c>
      <c r="M897" t="b">
        <v>0</v>
      </c>
      <c r="N897" t="s">
        <v>8279</v>
      </c>
      <c r="O897" s="15">
        <f t="shared" si="91"/>
        <v>2.4375</v>
      </c>
      <c r="P897" s="15">
        <f t="shared" si="92"/>
        <v>27.857142857142858</v>
      </c>
      <c r="Q897" t="s">
        <v>8325</v>
      </c>
      <c r="R897" t="s">
        <v>8339</v>
      </c>
      <c r="S897" s="8">
        <f t="shared" si="93"/>
        <v>40430.919317129628</v>
      </c>
      <c r="T897" s="11">
        <f t="shared" si="94"/>
        <v>40475.919317129628</v>
      </c>
      <c r="U897" t="str">
        <f t="shared" si="95"/>
        <v>FALSE</v>
      </c>
      <c r="V897" s="18">
        <f t="shared" si="96"/>
        <v>2</v>
      </c>
      <c r="W897">
        <f t="shared" si="97"/>
        <v>2</v>
      </c>
    </row>
    <row r="898" spans="1:23" ht="115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s="13" t="b">
        <v>0</v>
      </c>
      <c r="L898">
        <v>72</v>
      </c>
      <c r="M898" t="b">
        <v>0</v>
      </c>
      <c r="N898" t="s">
        <v>8279</v>
      </c>
      <c r="O898" s="15">
        <f t="shared" si="91"/>
        <v>40</v>
      </c>
      <c r="P898" s="15">
        <f t="shared" si="92"/>
        <v>44.444444444444443</v>
      </c>
      <c r="Q898" t="s">
        <v>8325</v>
      </c>
      <c r="R898" t="s">
        <v>8339</v>
      </c>
      <c r="S898" s="8">
        <f t="shared" si="93"/>
        <v>42218.664652777778</v>
      </c>
      <c r="T898" s="11">
        <f t="shared" si="94"/>
        <v>42243.958333333336</v>
      </c>
      <c r="U898" t="str">
        <f t="shared" si="95"/>
        <v>FALSE</v>
      </c>
      <c r="V898" s="18">
        <f t="shared" si="96"/>
        <v>2</v>
      </c>
      <c r="W898">
        <f t="shared" si="97"/>
        <v>2</v>
      </c>
    </row>
    <row r="899" spans="1:23" ht="115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s="13" t="b">
        <v>0</v>
      </c>
      <c r="L899">
        <v>0</v>
      </c>
      <c r="M899" t="b">
        <v>0</v>
      </c>
      <c r="N899" t="s">
        <v>8279</v>
      </c>
      <c r="O899" s="15">
        <f t="shared" ref="O899:O962" si="98">(E899/D899)*100</f>
        <v>0</v>
      </c>
      <c r="P899" s="15">
        <f t="shared" ref="P899:P962" si="99">IFERROR(E899/L899,0)</f>
        <v>0</v>
      </c>
      <c r="Q899" t="s">
        <v>8325</v>
      </c>
      <c r="R899" t="s">
        <v>8339</v>
      </c>
      <c r="S899" s="8">
        <f t="shared" ref="S899:S962" si="100">(((J899/60)/60)/24)+DATE(1970,1,1)+(-5/24)</f>
        <v>41211.480416666665</v>
      </c>
      <c r="T899" s="11">
        <f t="shared" ref="T899:T962" si="101">(I899/86400)+25569+(-5/24)</f>
        <v>41241.52208333333</v>
      </c>
      <c r="U899" t="str">
        <f t="shared" ref="U899:U962" si="102">TRIM(K899)</f>
        <v>FALSE</v>
      </c>
      <c r="V899" s="18">
        <f t="shared" ref="V899:V962" si="103">IF(U899="TRUE", 1, 2)</f>
        <v>2</v>
      </c>
      <c r="W899">
        <f t="shared" ref="W899:W962" si="104">IF(F899="successful", 1,  IF(F899= "failed", 2, IF(F899="canceled", 3, 4)))</f>
        <v>2</v>
      </c>
    </row>
    <row r="900" spans="1:23" ht="100.8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s="13" t="b">
        <v>0</v>
      </c>
      <c r="L900">
        <v>2</v>
      </c>
      <c r="M900" t="b">
        <v>0</v>
      </c>
      <c r="N900" t="s">
        <v>8279</v>
      </c>
      <c r="O900" s="15">
        <f t="shared" si="98"/>
        <v>2.8000000000000003</v>
      </c>
      <c r="P900" s="15">
        <f t="shared" si="99"/>
        <v>35</v>
      </c>
      <c r="Q900" t="s">
        <v>8325</v>
      </c>
      <c r="R900" t="s">
        <v>8339</v>
      </c>
      <c r="S900" s="8">
        <f t="shared" si="100"/>
        <v>40878.549884259257</v>
      </c>
      <c r="T900" s="11">
        <f t="shared" si="101"/>
        <v>40923.549884259257</v>
      </c>
      <c r="U900" t="str">
        <f t="shared" si="102"/>
        <v>FALSE</v>
      </c>
      <c r="V900" s="18">
        <f t="shared" si="103"/>
        <v>2</v>
      </c>
      <c r="W900">
        <f t="shared" si="104"/>
        <v>2</v>
      </c>
    </row>
    <row r="901" spans="1:23" ht="100.8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s="13" t="b">
        <v>0</v>
      </c>
      <c r="L901">
        <v>8</v>
      </c>
      <c r="M901" t="b">
        <v>0</v>
      </c>
      <c r="N901" t="s">
        <v>8279</v>
      </c>
      <c r="O901" s="15">
        <f t="shared" si="98"/>
        <v>37.333333333333336</v>
      </c>
      <c r="P901" s="15">
        <f t="shared" si="99"/>
        <v>35</v>
      </c>
      <c r="Q901" t="s">
        <v>8325</v>
      </c>
      <c r="R901" t="s">
        <v>8339</v>
      </c>
      <c r="S901" s="8">
        <f t="shared" si="100"/>
        <v>40645.890763888885</v>
      </c>
      <c r="T901" s="11">
        <f t="shared" si="101"/>
        <v>40690.890763888885</v>
      </c>
      <c r="U901" t="str">
        <f t="shared" si="102"/>
        <v>FALSE</v>
      </c>
      <c r="V901" s="18">
        <f t="shared" si="103"/>
        <v>2</v>
      </c>
      <c r="W901">
        <f t="shared" si="104"/>
        <v>2</v>
      </c>
    </row>
    <row r="902" spans="1:23" ht="72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s="13" t="b">
        <v>0</v>
      </c>
      <c r="L902">
        <v>2</v>
      </c>
      <c r="M902" t="b">
        <v>0</v>
      </c>
      <c r="N902" t="s">
        <v>8278</v>
      </c>
      <c r="O902" s="15">
        <f t="shared" si="98"/>
        <v>0.42</v>
      </c>
      <c r="P902" s="15">
        <f t="shared" si="99"/>
        <v>10.5</v>
      </c>
      <c r="Q902" t="s">
        <v>8325</v>
      </c>
      <c r="R902" t="s">
        <v>8338</v>
      </c>
      <c r="S902" s="8">
        <f t="shared" si="100"/>
        <v>42429.641226851854</v>
      </c>
      <c r="T902" s="11">
        <f t="shared" si="101"/>
        <v>42459.599560185183</v>
      </c>
      <c r="U902" t="str">
        <f t="shared" si="102"/>
        <v>FALSE</v>
      </c>
      <c r="V902" s="18">
        <f t="shared" si="103"/>
        <v>2</v>
      </c>
      <c r="W902">
        <f t="shared" si="104"/>
        <v>2</v>
      </c>
    </row>
    <row r="903" spans="1:23" ht="115.2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s="13" t="b">
        <v>0</v>
      </c>
      <c r="L903">
        <v>0</v>
      </c>
      <c r="M903" t="b">
        <v>0</v>
      </c>
      <c r="N903" t="s">
        <v>8278</v>
      </c>
      <c r="O903" s="15">
        <f t="shared" si="98"/>
        <v>0</v>
      </c>
      <c r="P903" s="15">
        <f t="shared" si="99"/>
        <v>0</v>
      </c>
      <c r="Q903" t="s">
        <v>8325</v>
      </c>
      <c r="R903" t="s">
        <v>8338</v>
      </c>
      <c r="S903" s="8">
        <f t="shared" si="100"/>
        <v>40291.603171296294</v>
      </c>
      <c r="T903" s="11">
        <f t="shared" si="101"/>
        <v>40337.59097222222</v>
      </c>
      <c r="U903" t="str">
        <f t="shared" si="102"/>
        <v>FALSE</v>
      </c>
      <c r="V903" s="18">
        <f t="shared" si="103"/>
        <v>2</v>
      </c>
      <c r="W903">
        <f t="shared" si="104"/>
        <v>2</v>
      </c>
    </row>
    <row r="904" spans="1:23" ht="115.2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s="13" t="b">
        <v>0</v>
      </c>
      <c r="L904">
        <v>3</v>
      </c>
      <c r="M904" t="b">
        <v>0</v>
      </c>
      <c r="N904" t="s">
        <v>8278</v>
      </c>
      <c r="O904" s="15">
        <f t="shared" si="98"/>
        <v>0.3</v>
      </c>
      <c r="P904" s="15">
        <f t="shared" si="99"/>
        <v>30</v>
      </c>
      <c r="Q904" t="s">
        <v>8325</v>
      </c>
      <c r="R904" t="s">
        <v>8338</v>
      </c>
      <c r="S904" s="8">
        <f t="shared" si="100"/>
        <v>41829.757199074069</v>
      </c>
      <c r="T904" s="11">
        <f t="shared" si="101"/>
        <v>41881.4375</v>
      </c>
      <c r="U904" t="str">
        <f t="shared" si="102"/>
        <v>FALSE</v>
      </c>
      <c r="V904" s="18">
        <f t="shared" si="103"/>
        <v>2</v>
      </c>
      <c r="W904">
        <f t="shared" si="104"/>
        <v>2</v>
      </c>
    </row>
    <row r="905" spans="1:23" ht="100.8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s="13" t="b">
        <v>0</v>
      </c>
      <c r="L905">
        <v>4</v>
      </c>
      <c r="M905" t="b">
        <v>0</v>
      </c>
      <c r="N905" t="s">
        <v>8278</v>
      </c>
      <c r="O905" s="15">
        <f t="shared" si="98"/>
        <v>3.2</v>
      </c>
      <c r="P905" s="15">
        <f t="shared" si="99"/>
        <v>40</v>
      </c>
      <c r="Q905" t="s">
        <v>8325</v>
      </c>
      <c r="R905" t="s">
        <v>8338</v>
      </c>
      <c r="S905" s="8">
        <f t="shared" si="100"/>
        <v>41149.587731481479</v>
      </c>
      <c r="T905" s="11">
        <f t="shared" si="101"/>
        <v>41174.892361111109</v>
      </c>
      <c r="U905" t="str">
        <f t="shared" si="102"/>
        <v>FALSE</v>
      </c>
      <c r="V905" s="18">
        <f t="shared" si="103"/>
        <v>2</v>
      </c>
      <c r="W905">
        <f t="shared" si="104"/>
        <v>2</v>
      </c>
    </row>
    <row r="906" spans="1:23" ht="100.8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s="13" t="b">
        <v>0</v>
      </c>
      <c r="L906">
        <v>3</v>
      </c>
      <c r="M906" t="b">
        <v>0</v>
      </c>
      <c r="N906" t="s">
        <v>8278</v>
      </c>
      <c r="O906" s="15">
        <f t="shared" si="98"/>
        <v>0.30199999999999999</v>
      </c>
      <c r="P906" s="15">
        <f t="shared" si="99"/>
        <v>50.333333333333336</v>
      </c>
      <c r="Q906" t="s">
        <v>8325</v>
      </c>
      <c r="R906" t="s">
        <v>8338</v>
      </c>
      <c r="S906" s="8">
        <f t="shared" si="100"/>
        <v>42341.87195601852</v>
      </c>
      <c r="T906" s="11">
        <f t="shared" si="101"/>
        <v>42371.87195601852</v>
      </c>
      <c r="U906" t="str">
        <f t="shared" si="102"/>
        <v>FALSE</v>
      </c>
      <c r="V906" s="18">
        <f t="shared" si="103"/>
        <v>2</v>
      </c>
      <c r="W906">
        <f t="shared" si="104"/>
        <v>2</v>
      </c>
    </row>
    <row r="907" spans="1:23" ht="86.4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s="13" t="b">
        <v>0</v>
      </c>
      <c r="L907">
        <v>6</v>
      </c>
      <c r="M907" t="b">
        <v>0</v>
      </c>
      <c r="N907" t="s">
        <v>8278</v>
      </c>
      <c r="O907" s="15">
        <f t="shared" si="98"/>
        <v>3.0153846153846153</v>
      </c>
      <c r="P907" s="15">
        <f t="shared" si="99"/>
        <v>32.666666666666664</v>
      </c>
      <c r="Q907" t="s">
        <v>8325</v>
      </c>
      <c r="R907" t="s">
        <v>8338</v>
      </c>
      <c r="S907" s="8">
        <f t="shared" si="100"/>
        <v>40507.031550925924</v>
      </c>
      <c r="T907" s="11">
        <f t="shared" si="101"/>
        <v>40567.031550925924</v>
      </c>
      <c r="U907" t="str">
        <f t="shared" si="102"/>
        <v>FALSE</v>
      </c>
      <c r="V907" s="18">
        <f t="shared" si="103"/>
        <v>2</v>
      </c>
      <c r="W907">
        <f t="shared" si="104"/>
        <v>2</v>
      </c>
    </row>
    <row r="908" spans="1:23" ht="57.6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s="13" t="b">
        <v>0</v>
      </c>
      <c r="L908">
        <v>0</v>
      </c>
      <c r="M908" t="b">
        <v>0</v>
      </c>
      <c r="N908" t="s">
        <v>8278</v>
      </c>
      <c r="O908" s="15">
        <f t="shared" si="98"/>
        <v>0</v>
      </c>
      <c r="P908" s="15">
        <f t="shared" si="99"/>
        <v>0</v>
      </c>
      <c r="Q908" t="s">
        <v>8325</v>
      </c>
      <c r="R908" t="s">
        <v>8338</v>
      </c>
      <c r="S908" s="8">
        <f t="shared" si="100"/>
        <v>41680.981365740736</v>
      </c>
      <c r="T908" s="11">
        <f t="shared" si="101"/>
        <v>41710.939699074072</v>
      </c>
      <c r="U908" t="str">
        <f t="shared" si="102"/>
        <v>FALSE</v>
      </c>
      <c r="V908" s="18">
        <f t="shared" si="103"/>
        <v>2</v>
      </c>
      <c r="W908">
        <f t="shared" si="104"/>
        <v>2</v>
      </c>
    </row>
    <row r="909" spans="1:23" ht="86.4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s="13" t="b">
        <v>0</v>
      </c>
      <c r="L909">
        <v>0</v>
      </c>
      <c r="M909" t="b">
        <v>0</v>
      </c>
      <c r="N909" t="s">
        <v>8278</v>
      </c>
      <c r="O909" s="15">
        <f t="shared" si="98"/>
        <v>0</v>
      </c>
      <c r="P909" s="15">
        <f t="shared" si="99"/>
        <v>0</v>
      </c>
      <c r="Q909" t="s">
        <v>8325</v>
      </c>
      <c r="R909" t="s">
        <v>8338</v>
      </c>
      <c r="S909" s="8">
        <f t="shared" si="100"/>
        <v>40766.9840625</v>
      </c>
      <c r="T909" s="11">
        <f t="shared" si="101"/>
        <v>40796.9840625</v>
      </c>
      <c r="U909" t="str">
        <f t="shared" si="102"/>
        <v>FALSE</v>
      </c>
      <c r="V909" s="18">
        <f t="shared" si="103"/>
        <v>2</v>
      </c>
      <c r="W909">
        <f t="shared" si="104"/>
        <v>2</v>
      </c>
    </row>
    <row r="910" spans="1:23" ht="86.4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s="13" t="b">
        <v>0</v>
      </c>
      <c r="L910">
        <v>0</v>
      </c>
      <c r="M910" t="b">
        <v>0</v>
      </c>
      <c r="N910" t="s">
        <v>8278</v>
      </c>
      <c r="O910" s="15">
        <f t="shared" si="98"/>
        <v>0</v>
      </c>
      <c r="P910" s="15">
        <f t="shared" si="99"/>
        <v>0</v>
      </c>
      <c r="Q910" t="s">
        <v>8325</v>
      </c>
      <c r="R910" t="s">
        <v>8338</v>
      </c>
      <c r="S910" s="8">
        <f t="shared" si="100"/>
        <v>40340.593229166661</v>
      </c>
      <c r="T910" s="11">
        <f t="shared" si="101"/>
        <v>40385.999305555553</v>
      </c>
      <c r="U910" t="str">
        <f t="shared" si="102"/>
        <v>FALSE</v>
      </c>
      <c r="V910" s="18">
        <f t="shared" si="103"/>
        <v>2</v>
      </c>
      <c r="W910">
        <f t="shared" si="104"/>
        <v>2</v>
      </c>
    </row>
    <row r="911" spans="1:23" ht="115.2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s="13" t="b">
        <v>0</v>
      </c>
      <c r="L911">
        <v>8</v>
      </c>
      <c r="M911" t="b">
        <v>0</v>
      </c>
      <c r="N911" t="s">
        <v>8278</v>
      </c>
      <c r="O911" s="15">
        <f t="shared" si="98"/>
        <v>3.25</v>
      </c>
      <c r="P911" s="15">
        <f t="shared" si="99"/>
        <v>65</v>
      </c>
      <c r="Q911" t="s">
        <v>8325</v>
      </c>
      <c r="R911" t="s">
        <v>8338</v>
      </c>
      <c r="S911" s="8">
        <f t="shared" si="100"/>
        <v>41081.481944444444</v>
      </c>
      <c r="T911" s="11">
        <f t="shared" si="101"/>
        <v>41112.958333333328</v>
      </c>
      <c r="U911" t="str">
        <f t="shared" si="102"/>
        <v>FALSE</v>
      </c>
      <c r="V911" s="18">
        <f t="shared" si="103"/>
        <v>2</v>
      </c>
      <c r="W911">
        <f t="shared" si="104"/>
        <v>2</v>
      </c>
    </row>
    <row r="912" spans="1:23" ht="115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s="13" t="b">
        <v>0</v>
      </c>
      <c r="L912">
        <v>5</v>
      </c>
      <c r="M912" t="b">
        <v>0</v>
      </c>
      <c r="N912" t="s">
        <v>8278</v>
      </c>
      <c r="O912" s="15">
        <f t="shared" si="98"/>
        <v>22.363636363636363</v>
      </c>
      <c r="P912" s="15">
        <f t="shared" si="99"/>
        <v>24.6</v>
      </c>
      <c r="Q912" t="s">
        <v>8325</v>
      </c>
      <c r="R912" t="s">
        <v>8338</v>
      </c>
      <c r="S912" s="8">
        <f t="shared" si="100"/>
        <v>42737.337025462963</v>
      </c>
      <c r="T912" s="11">
        <f t="shared" si="101"/>
        <v>42797.337025462963</v>
      </c>
      <c r="U912" t="str">
        <f t="shared" si="102"/>
        <v>FALSE</v>
      </c>
      <c r="V912" s="18">
        <f t="shared" si="103"/>
        <v>2</v>
      </c>
      <c r="W912">
        <f t="shared" si="104"/>
        <v>2</v>
      </c>
    </row>
    <row r="913" spans="1:23" ht="100.8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s="13" t="b">
        <v>0</v>
      </c>
      <c r="L913">
        <v>0</v>
      </c>
      <c r="M913" t="b">
        <v>0</v>
      </c>
      <c r="N913" t="s">
        <v>8278</v>
      </c>
      <c r="O913" s="15">
        <f t="shared" si="98"/>
        <v>0</v>
      </c>
      <c r="P913" s="15">
        <f t="shared" si="99"/>
        <v>0</v>
      </c>
      <c r="Q913" t="s">
        <v>8325</v>
      </c>
      <c r="R913" t="s">
        <v>8338</v>
      </c>
      <c r="S913" s="8">
        <f t="shared" si="100"/>
        <v>41641.796817129631</v>
      </c>
      <c r="T913" s="11">
        <f t="shared" si="101"/>
        <v>41662.796817129631</v>
      </c>
      <c r="U913" t="str">
        <f t="shared" si="102"/>
        <v>FALSE</v>
      </c>
      <c r="V913" s="18">
        <f t="shared" si="103"/>
        <v>2</v>
      </c>
      <c r="W913">
        <f t="shared" si="104"/>
        <v>2</v>
      </c>
    </row>
    <row r="914" spans="1:23" ht="86.4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s="13" t="b">
        <v>0</v>
      </c>
      <c r="L914">
        <v>2</v>
      </c>
      <c r="M914" t="b">
        <v>0</v>
      </c>
      <c r="N914" t="s">
        <v>8278</v>
      </c>
      <c r="O914" s="15">
        <f t="shared" si="98"/>
        <v>0.85714285714285721</v>
      </c>
      <c r="P914" s="15">
        <f t="shared" si="99"/>
        <v>15</v>
      </c>
      <c r="Q914" t="s">
        <v>8325</v>
      </c>
      <c r="R914" t="s">
        <v>8338</v>
      </c>
      <c r="S914" s="8">
        <f t="shared" si="100"/>
        <v>41193.901006944441</v>
      </c>
      <c r="T914" s="11">
        <f t="shared" si="101"/>
        <v>41253.942673611113</v>
      </c>
      <c r="U914" t="str">
        <f t="shared" si="102"/>
        <v>FALSE</v>
      </c>
      <c r="V914" s="18">
        <f t="shared" si="103"/>
        <v>2</v>
      </c>
      <c r="W914">
        <f t="shared" si="104"/>
        <v>2</v>
      </c>
    </row>
    <row r="915" spans="1:23" ht="100.8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s="13" t="b">
        <v>0</v>
      </c>
      <c r="L915">
        <v>24</v>
      </c>
      <c r="M915" t="b">
        <v>0</v>
      </c>
      <c r="N915" t="s">
        <v>8278</v>
      </c>
      <c r="O915" s="15">
        <f t="shared" si="98"/>
        <v>6.6066666666666665</v>
      </c>
      <c r="P915" s="15">
        <f t="shared" si="99"/>
        <v>82.583333333333329</v>
      </c>
      <c r="Q915" t="s">
        <v>8325</v>
      </c>
      <c r="R915" t="s">
        <v>8338</v>
      </c>
      <c r="S915" s="8">
        <f t="shared" si="100"/>
        <v>41003.930775462963</v>
      </c>
      <c r="T915" s="11">
        <f t="shared" si="101"/>
        <v>41033.930775462963</v>
      </c>
      <c r="U915" t="str">
        <f t="shared" si="102"/>
        <v>FALSE</v>
      </c>
      <c r="V915" s="18">
        <f t="shared" si="103"/>
        <v>2</v>
      </c>
      <c r="W915">
        <f t="shared" si="104"/>
        <v>2</v>
      </c>
    </row>
    <row r="916" spans="1:23" ht="86.4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s="13" t="b">
        <v>0</v>
      </c>
      <c r="L916">
        <v>0</v>
      </c>
      <c r="M916" t="b">
        <v>0</v>
      </c>
      <c r="N916" t="s">
        <v>8278</v>
      </c>
      <c r="O916" s="15">
        <f t="shared" si="98"/>
        <v>0</v>
      </c>
      <c r="P916" s="15">
        <f t="shared" si="99"/>
        <v>0</v>
      </c>
      <c r="Q916" t="s">
        <v>8325</v>
      </c>
      <c r="R916" t="s">
        <v>8338</v>
      </c>
      <c r="S916" s="8">
        <f t="shared" si="100"/>
        <v>41116.554942129631</v>
      </c>
      <c r="T916" s="11">
        <f t="shared" si="101"/>
        <v>41146.554942129624</v>
      </c>
      <c r="U916" t="str">
        <f t="shared" si="102"/>
        <v>FALSE</v>
      </c>
      <c r="V916" s="18">
        <f t="shared" si="103"/>
        <v>2</v>
      </c>
      <c r="W916">
        <f t="shared" si="104"/>
        <v>2</v>
      </c>
    </row>
    <row r="917" spans="1:23" ht="86.4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s="13" t="b">
        <v>0</v>
      </c>
      <c r="L917">
        <v>9</v>
      </c>
      <c r="M917" t="b">
        <v>0</v>
      </c>
      <c r="N917" t="s">
        <v>8278</v>
      </c>
      <c r="O917" s="15">
        <f t="shared" si="98"/>
        <v>5.7692307692307692</v>
      </c>
      <c r="P917" s="15">
        <f t="shared" si="99"/>
        <v>41.666666666666664</v>
      </c>
      <c r="Q917" t="s">
        <v>8325</v>
      </c>
      <c r="R917" t="s">
        <v>8338</v>
      </c>
      <c r="S917" s="8">
        <f t="shared" si="100"/>
        <v>40937.471226851849</v>
      </c>
      <c r="T917" s="11">
        <f t="shared" si="101"/>
        <v>40968.999305555553</v>
      </c>
      <c r="U917" t="str">
        <f t="shared" si="102"/>
        <v>FALSE</v>
      </c>
      <c r="V917" s="18">
        <f t="shared" si="103"/>
        <v>2</v>
      </c>
      <c r="W917">
        <f t="shared" si="104"/>
        <v>2</v>
      </c>
    </row>
    <row r="918" spans="1:23" ht="86.4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s="13" t="b">
        <v>0</v>
      </c>
      <c r="L918">
        <v>0</v>
      </c>
      <c r="M918" t="b">
        <v>0</v>
      </c>
      <c r="N918" t="s">
        <v>8278</v>
      </c>
      <c r="O918" s="15">
        <f t="shared" si="98"/>
        <v>0</v>
      </c>
      <c r="P918" s="15">
        <f t="shared" si="99"/>
        <v>0</v>
      </c>
      <c r="Q918" t="s">
        <v>8325</v>
      </c>
      <c r="R918" t="s">
        <v>8338</v>
      </c>
      <c r="S918" s="8">
        <f t="shared" si="100"/>
        <v>40434.645069444443</v>
      </c>
      <c r="T918" s="11">
        <f t="shared" si="101"/>
        <v>40473</v>
      </c>
      <c r="U918" t="str">
        <f t="shared" si="102"/>
        <v>FALSE</v>
      </c>
      <c r="V918" s="18">
        <f t="shared" si="103"/>
        <v>2</v>
      </c>
      <c r="W918">
        <f t="shared" si="104"/>
        <v>2</v>
      </c>
    </row>
    <row r="919" spans="1:23" ht="115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s="13" t="b">
        <v>0</v>
      </c>
      <c r="L919">
        <v>1</v>
      </c>
      <c r="M919" t="b">
        <v>0</v>
      </c>
      <c r="N919" t="s">
        <v>8278</v>
      </c>
      <c r="O919" s="15">
        <f t="shared" si="98"/>
        <v>0.6</v>
      </c>
      <c r="P919" s="15">
        <f t="shared" si="99"/>
        <v>30</v>
      </c>
      <c r="Q919" t="s">
        <v>8325</v>
      </c>
      <c r="R919" t="s">
        <v>8338</v>
      </c>
      <c r="S919" s="8">
        <f t="shared" si="100"/>
        <v>41802.735300925924</v>
      </c>
      <c r="T919" s="11">
        <f t="shared" si="101"/>
        <v>41833.895833333328</v>
      </c>
      <c r="U919" t="str">
        <f t="shared" si="102"/>
        <v>FALSE</v>
      </c>
      <c r="V919" s="18">
        <f t="shared" si="103"/>
        <v>2</v>
      </c>
      <c r="W919">
        <f t="shared" si="104"/>
        <v>2</v>
      </c>
    </row>
    <row r="920" spans="1:23" ht="115.2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s="13" t="b">
        <v>0</v>
      </c>
      <c r="L920">
        <v>10</v>
      </c>
      <c r="M920" t="b">
        <v>0</v>
      </c>
      <c r="N920" t="s">
        <v>8278</v>
      </c>
      <c r="O920" s="15">
        <f t="shared" si="98"/>
        <v>5.0256410256410255</v>
      </c>
      <c r="P920" s="15">
        <f t="shared" si="99"/>
        <v>19.600000000000001</v>
      </c>
      <c r="Q920" t="s">
        <v>8325</v>
      </c>
      <c r="R920" t="s">
        <v>8338</v>
      </c>
      <c r="S920" s="8">
        <f t="shared" si="100"/>
        <v>41944.707881944443</v>
      </c>
      <c r="T920" s="11">
        <f t="shared" si="101"/>
        <v>41974.749548611107</v>
      </c>
      <c r="U920" t="str">
        <f t="shared" si="102"/>
        <v>FALSE</v>
      </c>
      <c r="V920" s="18">
        <f t="shared" si="103"/>
        <v>2</v>
      </c>
      <c r="W920">
        <f t="shared" si="104"/>
        <v>2</v>
      </c>
    </row>
    <row r="921" spans="1:23" ht="28.8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s="13" t="b">
        <v>0</v>
      </c>
      <c r="L921">
        <v>1</v>
      </c>
      <c r="M921" t="b">
        <v>0</v>
      </c>
      <c r="N921" t="s">
        <v>8278</v>
      </c>
      <c r="O921" s="15">
        <f t="shared" si="98"/>
        <v>0.5</v>
      </c>
      <c r="P921" s="15">
        <f t="shared" si="99"/>
        <v>100</v>
      </c>
      <c r="Q921" t="s">
        <v>8325</v>
      </c>
      <c r="R921" t="s">
        <v>8338</v>
      </c>
      <c r="S921" s="8">
        <f t="shared" si="100"/>
        <v>41227.433391203704</v>
      </c>
      <c r="T921" s="11">
        <f t="shared" si="101"/>
        <v>41262.433391203704</v>
      </c>
      <c r="U921" t="str">
        <f t="shared" si="102"/>
        <v>FALSE</v>
      </c>
      <c r="V921" s="18">
        <f t="shared" si="103"/>
        <v>2</v>
      </c>
      <c r="W921">
        <f t="shared" si="104"/>
        <v>2</v>
      </c>
    </row>
    <row r="922" spans="1:23" ht="100.8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s="13" t="b">
        <v>0</v>
      </c>
      <c r="L922">
        <v>0</v>
      </c>
      <c r="M922" t="b">
        <v>0</v>
      </c>
      <c r="N922" t="s">
        <v>8278</v>
      </c>
      <c r="O922" s="15">
        <f t="shared" si="98"/>
        <v>0</v>
      </c>
      <c r="P922" s="15">
        <f t="shared" si="99"/>
        <v>0</v>
      </c>
      <c r="Q922" t="s">
        <v>8325</v>
      </c>
      <c r="R922" t="s">
        <v>8338</v>
      </c>
      <c r="S922" s="8">
        <f t="shared" si="100"/>
        <v>41562.463217592594</v>
      </c>
      <c r="T922" s="11">
        <f t="shared" si="101"/>
        <v>41592.504884259259</v>
      </c>
      <c r="U922" t="str">
        <f t="shared" si="102"/>
        <v>FALSE</v>
      </c>
      <c r="V922" s="18">
        <f t="shared" si="103"/>
        <v>2</v>
      </c>
      <c r="W922">
        <f t="shared" si="104"/>
        <v>2</v>
      </c>
    </row>
    <row r="923" spans="1:23" ht="100.8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s="13" t="b">
        <v>0</v>
      </c>
      <c r="L923">
        <v>20</v>
      </c>
      <c r="M923" t="b">
        <v>0</v>
      </c>
      <c r="N923" t="s">
        <v>8278</v>
      </c>
      <c r="O923" s="15">
        <f t="shared" si="98"/>
        <v>30.9</v>
      </c>
      <c r="P923" s="15">
        <f t="shared" si="99"/>
        <v>231.75</v>
      </c>
      <c r="Q923" t="s">
        <v>8325</v>
      </c>
      <c r="R923" t="s">
        <v>8338</v>
      </c>
      <c r="S923" s="8">
        <f t="shared" si="100"/>
        <v>40846.962685185179</v>
      </c>
      <c r="T923" s="11">
        <f t="shared" si="101"/>
        <v>40889.004351851851</v>
      </c>
      <c r="U923" t="str">
        <f t="shared" si="102"/>
        <v>FALSE</v>
      </c>
      <c r="V923" s="18">
        <f t="shared" si="103"/>
        <v>2</v>
      </c>
      <c r="W923">
        <f t="shared" si="104"/>
        <v>2</v>
      </c>
    </row>
    <row r="924" spans="1:23" ht="100.8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s="13" t="b">
        <v>0</v>
      </c>
      <c r="L924">
        <v>30</v>
      </c>
      <c r="M924" t="b">
        <v>0</v>
      </c>
      <c r="N924" t="s">
        <v>8278</v>
      </c>
      <c r="O924" s="15">
        <f t="shared" si="98"/>
        <v>21.037037037037038</v>
      </c>
      <c r="P924" s="15">
        <f t="shared" si="99"/>
        <v>189.33333333333334</v>
      </c>
      <c r="Q924" t="s">
        <v>8325</v>
      </c>
      <c r="R924" t="s">
        <v>8338</v>
      </c>
      <c r="S924" s="8">
        <f t="shared" si="100"/>
        <v>41878.32167824074</v>
      </c>
      <c r="T924" s="11">
        <f t="shared" si="101"/>
        <v>41913.32167824074</v>
      </c>
      <c r="U924" t="str">
        <f t="shared" si="102"/>
        <v>FALSE</v>
      </c>
      <c r="V924" s="18">
        <f t="shared" si="103"/>
        <v>2</v>
      </c>
      <c r="W924">
        <f t="shared" si="104"/>
        <v>2</v>
      </c>
    </row>
    <row r="925" spans="1:23" ht="100.8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s="13" t="b">
        <v>0</v>
      </c>
      <c r="L925">
        <v>6</v>
      </c>
      <c r="M925" t="b">
        <v>0</v>
      </c>
      <c r="N925" t="s">
        <v>8278</v>
      </c>
      <c r="O925" s="15">
        <f t="shared" si="98"/>
        <v>2.1999999999999997</v>
      </c>
      <c r="P925" s="15">
        <f t="shared" si="99"/>
        <v>55</v>
      </c>
      <c r="Q925" t="s">
        <v>8325</v>
      </c>
      <c r="R925" t="s">
        <v>8338</v>
      </c>
      <c r="S925" s="8">
        <f t="shared" si="100"/>
        <v>41934.751423611109</v>
      </c>
      <c r="T925" s="11">
        <f t="shared" si="101"/>
        <v>41964.793090277781</v>
      </c>
      <c r="U925" t="str">
        <f t="shared" si="102"/>
        <v>FALSE</v>
      </c>
      <c r="V925" s="18">
        <f t="shared" si="103"/>
        <v>2</v>
      </c>
      <c r="W925">
        <f t="shared" si="104"/>
        <v>2</v>
      </c>
    </row>
    <row r="926" spans="1:23" ht="100.8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s="13" t="b">
        <v>0</v>
      </c>
      <c r="L926">
        <v>15</v>
      </c>
      <c r="M926" t="b">
        <v>0</v>
      </c>
      <c r="N926" t="s">
        <v>8278</v>
      </c>
      <c r="O926" s="15">
        <f t="shared" si="98"/>
        <v>10.9</v>
      </c>
      <c r="P926" s="15">
        <f t="shared" si="99"/>
        <v>21.8</v>
      </c>
      <c r="Q926" t="s">
        <v>8325</v>
      </c>
      <c r="R926" t="s">
        <v>8338</v>
      </c>
      <c r="S926" s="8">
        <f t="shared" si="100"/>
        <v>41288.734594907408</v>
      </c>
      <c r="T926" s="11">
        <f t="shared" si="101"/>
        <v>41318.734594907401</v>
      </c>
      <c r="U926" t="str">
        <f t="shared" si="102"/>
        <v>FALSE</v>
      </c>
      <c r="V926" s="18">
        <f t="shared" si="103"/>
        <v>2</v>
      </c>
      <c r="W926">
        <f t="shared" si="104"/>
        <v>2</v>
      </c>
    </row>
    <row r="927" spans="1:23" ht="115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s="13" t="b">
        <v>0</v>
      </c>
      <c r="L927">
        <v>5</v>
      </c>
      <c r="M927" t="b">
        <v>0</v>
      </c>
      <c r="N927" t="s">
        <v>8278</v>
      </c>
      <c r="O927" s="15">
        <f t="shared" si="98"/>
        <v>2.666666666666667</v>
      </c>
      <c r="P927" s="15">
        <f t="shared" si="99"/>
        <v>32</v>
      </c>
      <c r="Q927" t="s">
        <v>8325</v>
      </c>
      <c r="R927" t="s">
        <v>8338</v>
      </c>
      <c r="S927" s="8">
        <f t="shared" si="100"/>
        <v>41575.672581018516</v>
      </c>
      <c r="T927" s="11">
        <f t="shared" si="101"/>
        <v>41605.71424768518</v>
      </c>
      <c r="U927" t="str">
        <f t="shared" si="102"/>
        <v>FALSE</v>
      </c>
      <c r="V927" s="18">
        <f t="shared" si="103"/>
        <v>2</v>
      </c>
      <c r="W927">
        <f t="shared" si="104"/>
        <v>2</v>
      </c>
    </row>
    <row r="928" spans="1:23" ht="115.2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s="13" t="b">
        <v>0</v>
      </c>
      <c r="L928">
        <v>0</v>
      </c>
      <c r="M928" t="b">
        <v>0</v>
      </c>
      <c r="N928" t="s">
        <v>8278</v>
      </c>
      <c r="O928" s="15">
        <f t="shared" si="98"/>
        <v>0</v>
      </c>
      <c r="P928" s="15">
        <f t="shared" si="99"/>
        <v>0</v>
      </c>
      <c r="Q928" t="s">
        <v>8325</v>
      </c>
      <c r="R928" t="s">
        <v>8338</v>
      </c>
      <c r="S928" s="8">
        <f t="shared" si="100"/>
        <v>40337.811689814815</v>
      </c>
      <c r="T928" s="11">
        <f t="shared" si="101"/>
        <v>40367.736111111109</v>
      </c>
      <c r="U928" t="str">
        <f t="shared" si="102"/>
        <v>FALSE</v>
      </c>
      <c r="V928" s="18">
        <f t="shared" si="103"/>
        <v>2</v>
      </c>
      <c r="W928">
        <f t="shared" si="104"/>
        <v>2</v>
      </c>
    </row>
    <row r="929" spans="1:23" ht="57.6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s="13" t="b">
        <v>0</v>
      </c>
      <c r="L929">
        <v>0</v>
      </c>
      <c r="M929" t="b">
        <v>0</v>
      </c>
      <c r="N929" t="s">
        <v>8278</v>
      </c>
      <c r="O929" s="15">
        <f t="shared" si="98"/>
        <v>0</v>
      </c>
      <c r="P929" s="15">
        <f t="shared" si="99"/>
        <v>0</v>
      </c>
      <c r="Q929" t="s">
        <v>8325</v>
      </c>
      <c r="R929" t="s">
        <v>8338</v>
      </c>
      <c r="S929" s="8">
        <f t="shared" si="100"/>
        <v>41013.614525462959</v>
      </c>
      <c r="T929" s="11">
        <f t="shared" si="101"/>
        <v>41043.614525462959</v>
      </c>
      <c r="U929" t="str">
        <f t="shared" si="102"/>
        <v>FALSE</v>
      </c>
      <c r="V929" s="18">
        <f t="shared" si="103"/>
        <v>2</v>
      </c>
      <c r="W929">
        <f t="shared" si="104"/>
        <v>2</v>
      </c>
    </row>
    <row r="930" spans="1:23" ht="86.4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s="13" t="b">
        <v>0</v>
      </c>
      <c r="L930">
        <v>28</v>
      </c>
      <c r="M930" t="b">
        <v>0</v>
      </c>
      <c r="N930" t="s">
        <v>8278</v>
      </c>
      <c r="O930" s="15">
        <f t="shared" si="98"/>
        <v>10.86206896551724</v>
      </c>
      <c r="P930" s="15">
        <f t="shared" si="99"/>
        <v>56.25</v>
      </c>
      <c r="Q930" t="s">
        <v>8325</v>
      </c>
      <c r="R930" t="s">
        <v>8338</v>
      </c>
      <c r="S930" s="8">
        <f t="shared" si="100"/>
        <v>41180.654085648144</v>
      </c>
      <c r="T930" s="11">
        <f t="shared" si="101"/>
        <v>41230.791666666664</v>
      </c>
      <c r="U930" t="str">
        <f t="shared" si="102"/>
        <v>FALSE</v>
      </c>
      <c r="V930" s="18">
        <f t="shared" si="103"/>
        <v>2</v>
      </c>
      <c r="W930">
        <f t="shared" si="104"/>
        <v>2</v>
      </c>
    </row>
    <row r="931" spans="1:23" ht="86.4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s="13" t="b">
        <v>0</v>
      </c>
      <c r="L931">
        <v>0</v>
      </c>
      <c r="M931" t="b">
        <v>0</v>
      </c>
      <c r="N931" t="s">
        <v>8278</v>
      </c>
      <c r="O931" s="15">
        <f t="shared" si="98"/>
        <v>0</v>
      </c>
      <c r="P931" s="15">
        <f t="shared" si="99"/>
        <v>0</v>
      </c>
      <c r="Q931" t="s">
        <v>8325</v>
      </c>
      <c r="R931" t="s">
        <v>8338</v>
      </c>
      <c r="S931" s="8">
        <f t="shared" si="100"/>
        <v>40978.029733796291</v>
      </c>
      <c r="T931" s="11">
        <f t="shared" si="101"/>
        <v>41007.988067129627</v>
      </c>
      <c r="U931" t="str">
        <f t="shared" si="102"/>
        <v>FALSE</v>
      </c>
      <c r="V931" s="18">
        <f t="shared" si="103"/>
        <v>2</v>
      </c>
      <c r="W931">
        <f t="shared" si="104"/>
        <v>2</v>
      </c>
    </row>
    <row r="932" spans="1:23" ht="115.2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s="13" t="b">
        <v>0</v>
      </c>
      <c r="L932">
        <v>5</v>
      </c>
      <c r="M932" t="b">
        <v>0</v>
      </c>
      <c r="N932" t="s">
        <v>8278</v>
      </c>
      <c r="O932" s="15">
        <f t="shared" si="98"/>
        <v>38.333333333333336</v>
      </c>
      <c r="P932" s="15">
        <f t="shared" si="99"/>
        <v>69</v>
      </c>
      <c r="Q932" t="s">
        <v>8325</v>
      </c>
      <c r="R932" t="s">
        <v>8338</v>
      </c>
      <c r="S932" s="8">
        <f t="shared" si="100"/>
        <v>40312.707245370366</v>
      </c>
      <c r="T932" s="11">
        <f t="shared" si="101"/>
        <v>40354.688888888886</v>
      </c>
      <c r="U932" t="str">
        <f t="shared" si="102"/>
        <v>FALSE</v>
      </c>
      <c r="V932" s="18">
        <f t="shared" si="103"/>
        <v>2</v>
      </c>
      <c r="W932">
        <f t="shared" si="104"/>
        <v>2</v>
      </c>
    </row>
    <row r="933" spans="1:23" ht="100.8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s="13" t="b">
        <v>0</v>
      </c>
      <c r="L933">
        <v>7</v>
      </c>
      <c r="M933" t="b">
        <v>0</v>
      </c>
      <c r="N933" t="s">
        <v>8278</v>
      </c>
      <c r="O933" s="15">
        <f t="shared" si="98"/>
        <v>6.5500000000000007</v>
      </c>
      <c r="P933" s="15">
        <f t="shared" si="99"/>
        <v>18.714285714285715</v>
      </c>
      <c r="Q933" t="s">
        <v>8325</v>
      </c>
      <c r="R933" t="s">
        <v>8338</v>
      </c>
      <c r="S933" s="8">
        <f t="shared" si="100"/>
        <v>41680.151643518519</v>
      </c>
      <c r="T933" s="11">
        <f t="shared" si="101"/>
        <v>41714.708333333328</v>
      </c>
      <c r="U933" t="str">
        <f t="shared" si="102"/>
        <v>FALSE</v>
      </c>
      <c r="V933" s="18">
        <f t="shared" si="103"/>
        <v>2</v>
      </c>
      <c r="W933">
        <f t="shared" si="104"/>
        <v>2</v>
      </c>
    </row>
    <row r="934" spans="1:23" ht="72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s="13" t="b">
        <v>0</v>
      </c>
      <c r="L934">
        <v>30</v>
      </c>
      <c r="M934" t="b">
        <v>0</v>
      </c>
      <c r="N934" t="s">
        <v>8278</v>
      </c>
      <c r="O934" s="15">
        <f t="shared" si="98"/>
        <v>14.536842105263158</v>
      </c>
      <c r="P934" s="15">
        <f t="shared" si="99"/>
        <v>46.033333333333331</v>
      </c>
      <c r="Q934" t="s">
        <v>8325</v>
      </c>
      <c r="R934" t="s">
        <v>8338</v>
      </c>
      <c r="S934" s="8">
        <f t="shared" si="100"/>
        <v>41310.760937499996</v>
      </c>
      <c r="T934" s="11">
        <f t="shared" si="101"/>
        <v>41355.719270833331</v>
      </c>
      <c r="U934" t="str">
        <f t="shared" si="102"/>
        <v>FALSE</v>
      </c>
      <c r="V934" s="18">
        <f t="shared" si="103"/>
        <v>2</v>
      </c>
      <c r="W934">
        <f t="shared" si="104"/>
        <v>2</v>
      </c>
    </row>
    <row r="935" spans="1:23" ht="100.8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s="13" t="b">
        <v>0</v>
      </c>
      <c r="L935">
        <v>2</v>
      </c>
      <c r="M935" t="b">
        <v>0</v>
      </c>
      <c r="N935" t="s">
        <v>8278</v>
      </c>
      <c r="O935" s="15">
        <f t="shared" si="98"/>
        <v>6</v>
      </c>
      <c r="P935" s="15">
        <f t="shared" si="99"/>
        <v>60</v>
      </c>
      <c r="Q935" t="s">
        <v>8325</v>
      </c>
      <c r="R935" t="s">
        <v>8338</v>
      </c>
      <c r="S935" s="8">
        <f t="shared" si="100"/>
        <v>41710.960752314815</v>
      </c>
      <c r="T935" s="11">
        <f t="shared" si="101"/>
        <v>41770.960752314808</v>
      </c>
      <c r="U935" t="str">
        <f t="shared" si="102"/>
        <v>FALSE</v>
      </c>
      <c r="V935" s="18">
        <f t="shared" si="103"/>
        <v>2</v>
      </c>
      <c r="W935">
        <f t="shared" si="104"/>
        <v>2</v>
      </c>
    </row>
    <row r="936" spans="1:23" ht="100.8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s="13" t="b">
        <v>0</v>
      </c>
      <c r="L936">
        <v>30</v>
      </c>
      <c r="M936" t="b">
        <v>0</v>
      </c>
      <c r="N936" t="s">
        <v>8278</v>
      </c>
      <c r="O936" s="15">
        <f t="shared" si="98"/>
        <v>30.4</v>
      </c>
      <c r="P936" s="15">
        <f t="shared" si="99"/>
        <v>50.666666666666664</v>
      </c>
      <c r="Q936" t="s">
        <v>8325</v>
      </c>
      <c r="R936" t="s">
        <v>8338</v>
      </c>
      <c r="S936" s="8">
        <f t="shared" si="100"/>
        <v>41733.528749999998</v>
      </c>
      <c r="T936" s="11">
        <f t="shared" si="101"/>
        <v>41763.041666666664</v>
      </c>
      <c r="U936" t="str">
        <f t="shared" si="102"/>
        <v>FALSE</v>
      </c>
      <c r="V936" s="18">
        <f t="shared" si="103"/>
        <v>2</v>
      </c>
      <c r="W936">
        <f t="shared" si="104"/>
        <v>2</v>
      </c>
    </row>
    <row r="937" spans="1:23" ht="115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s="13" t="b">
        <v>0</v>
      </c>
      <c r="L937">
        <v>2</v>
      </c>
      <c r="M937" t="b">
        <v>0</v>
      </c>
      <c r="N937" t="s">
        <v>8278</v>
      </c>
      <c r="O937" s="15">
        <f t="shared" si="98"/>
        <v>1.4285714285714286</v>
      </c>
      <c r="P937" s="15">
        <f t="shared" si="99"/>
        <v>25</v>
      </c>
      <c r="Q937" t="s">
        <v>8325</v>
      </c>
      <c r="R937" t="s">
        <v>8338</v>
      </c>
      <c r="S937" s="8">
        <f t="shared" si="100"/>
        <v>42368.125335648147</v>
      </c>
      <c r="T937" s="11">
        <f t="shared" si="101"/>
        <v>42398.125335648147</v>
      </c>
      <c r="U937" t="str">
        <f t="shared" si="102"/>
        <v>FALSE</v>
      </c>
      <c r="V937" s="18">
        <f t="shared" si="103"/>
        <v>2</v>
      </c>
      <c r="W937">
        <f t="shared" si="104"/>
        <v>2</v>
      </c>
    </row>
    <row r="938" spans="1:23" ht="86.4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s="13" t="b">
        <v>0</v>
      </c>
      <c r="L938">
        <v>0</v>
      </c>
      <c r="M938" t="b">
        <v>0</v>
      </c>
      <c r="N938" t="s">
        <v>8278</v>
      </c>
      <c r="O938" s="15">
        <f t="shared" si="98"/>
        <v>0</v>
      </c>
      <c r="P938" s="15">
        <f t="shared" si="99"/>
        <v>0</v>
      </c>
      <c r="Q938" t="s">
        <v>8325</v>
      </c>
      <c r="R938" t="s">
        <v>8338</v>
      </c>
      <c r="S938" s="8">
        <f t="shared" si="100"/>
        <v>40882.815844907404</v>
      </c>
      <c r="T938" s="11">
        <f t="shared" si="101"/>
        <v>40926.625</v>
      </c>
      <c r="U938" t="str">
        <f t="shared" si="102"/>
        <v>FALSE</v>
      </c>
      <c r="V938" s="18">
        <f t="shared" si="103"/>
        <v>2</v>
      </c>
      <c r="W938">
        <f t="shared" si="104"/>
        <v>2</v>
      </c>
    </row>
    <row r="939" spans="1:23" ht="100.8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s="13" t="b">
        <v>0</v>
      </c>
      <c r="L939">
        <v>2</v>
      </c>
      <c r="M939" t="b">
        <v>0</v>
      </c>
      <c r="N939" t="s">
        <v>8278</v>
      </c>
      <c r="O939" s="15">
        <f t="shared" si="98"/>
        <v>1.1428571428571428</v>
      </c>
      <c r="P939" s="15">
        <f t="shared" si="99"/>
        <v>20</v>
      </c>
      <c r="Q939" t="s">
        <v>8325</v>
      </c>
      <c r="R939" t="s">
        <v>8338</v>
      </c>
      <c r="S939" s="8">
        <f t="shared" si="100"/>
        <v>41551.589780092589</v>
      </c>
      <c r="T939" s="11">
        <f t="shared" si="101"/>
        <v>41581.631446759253</v>
      </c>
      <c r="U939" t="str">
        <f t="shared" si="102"/>
        <v>FALSE</v>
      </c>
      <c r="V939" s="18">
        <f t="shared" si="103"/>
        <v>2</v>
      </c>
      <c r="W939">
        <f t="shared" si="104"/>
        <v>2</v>
      </c>
    </row>
    <row r="940" spans="1:23" ht="86.4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s="13" t="b">
        <v>0</v>
      </c>
      <c r="L940">
        <v>1</v>
      </c>
      <c r="M940" t="b">
        <v>0</v>
      </c>
      <c r="N940" t="s">
        <v>8278</v>
      </c>
      <c r="O940" s="15">
        <f t="shared" si="98"/>
        <v>0.35714285714285715</v>
      </c>
      <c r="P940" s="15">
        <f t="shared" si="99"/>
        <v>25</v>
      </c>
      <c r="Q940" t="s">
        <v>8325</v>
      </c>
      <c r="R940" t="s">
        <v>8338</v>
      </c>
      <c r="S940" s="8">
        <f t="shared" si="100"/>
        <v>41124.27138888889</v>
      </c>
      <c r="T940" s="11">
        <f t="shared" si="101"/>
        <v>41154.27138888889</v>
      </c>
      <c r="U940" t="str">
        <f t="shared" si="102"/>
        <v>FALSE</v>
      </c>
      <c r="V940" s="18">
        <f t="shared" si="103"/>
        <v>2</v>
      </c>
      <c r="W940">
        <f t="shared" si="104"/>
        <v>2</v>
      </c>
    </row>
    <row r="941" spans="1:23" ht="100.8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s="13" t="b">
        <v>0</v>
      </c>
      <c r="L941">
        <v>2</v>
      </c>
      <c r="M941" t="b">
        <v>0</v>
      </c>
      <c r="N941" t="s">
        <v>8278</v>
      </c>
      <c r="O941" s="15">
        <f t="shared" si="98"/>
        <v>1.4545454545454546</v>
      </c>
      <c r="P941" s="15">
        <f t="shared" si="99"/>
        <v>20</v>
      </c>
      <c r="Q941" t="s">
        <v>8325</v>
      </c>
      <c r="R941" t="s">
        <v>8338</v>
      </c>
      <c r="S941" s="8">
        <f t="shared" si="100"/>
        <v>41416.554837962962</v>
      </c>
      <c r="T941" s="11">
        <f t="shared" si="101"/>
        <v>41455.623611111107</v>
      </c>
      <c r="U941" t="str">
        <f t="shared" si="102"/>
        <v>FALSE</v>
      </c>
      <c r="V941" s="18">
        <f t="shared" si="103"/>
        <v>2</v>
      </c>
      <c r="W941">
        <f t="shared" si="104"/>
        <v>2</v>
      </c>
    </row>
    <row r="942" spans="1:23" ht="100.8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s="13" t="b">
        <v>0</v>
      </c>
      <c r="L942">
        <v>14</v>
      </c>
      <c r="M942" t="b">
        <v>0</v>
      </c>
      <c r="N942" t="s">
        <v>8273</v>
      </c>
      <c r="O942" s="15">
        <f t="shared" si="98"/>
        <v>17.155555555555555</v>
      </c>
      <c r="P942" s="15">
        <f t="shared" si="99"/>
        <v>110.28571428571429</v>
      </c>
      <c r="Q942" t="s">
        <v>8330</v>
      </c>
      <c r="R942" t="s">
        <v>8332</v>
      </c>
      <c r="S942" s="8">
        <f t="shared" si="100"/>
        <v>42181.800069444442</v>
      </c>
      <c r="T942" s="11">
        <f t="shared" si="101"/>
        <v>42226.800069444442</v>
      </c>
      <c r="U942" t="str">
        <f t="shared" si="102"/>
        <v>FALSE</v>
      </c>
      <c r="V942" s="18">
        <f t="shared" si="103"/>
        <v>2</v>
      </c>
      <c r="W942">
        <f t="shared" si="104"/>
        <v>2</v>
      </c>
    </row>
    <row r="943" spans="1:23" ht="115.2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s="13" t="b">
        <v>0</v>
      </c>
      <c r="L943">
        <v>31</v>
      </c>
      <c r="M943" t="b">
        <v>0</v>
      </c>
      <c r="N943" t="s">
        <v>8273</v>
      </c>
      <c r="O943" s="15">
        <f t="shared" si="98"/>
        <v>2.3220000000000001</v>
      </c>
      <c r="P943" s="15">
        <f t="shared" si="99"/>
        <v>37.451612903225808</v>
      </c>
      <c r="Q943" t="s">
        <v>8330</v>
      </c>
      <c r="R943" t="s">
        <v>8332</v>
      </c>
      <c r="S943" s="8">
        <f t="shared" si="100"/>
        <v>42745.888252314813</v>
      </c>
      <c r="T943" s="11">
        <f t="shared" si="101"/>
        <v>42775.888252314813</v>
      </c>
      <c r="U943" t="str">
        <f t="shared" si="102"/>
        <v>FALSE</v>
      </c>
      <c r="V943" s="18">
        <f t="shared" si="103"/>
        <v>2</v>
      </c>
      <c r="W943">
        <f t="shared" si="104"/>
        <v>2</v>
      </c>
    </row>
    <row r="944" spans="1:23" ht="129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s="13" t="b">
        <v>0</v>
      </c>
      <c r="L944">
        <v>16</v>
      </c>
      <c r="M944" t="b">
        <v>0</v>
      </c>
      <c r="N944" t="s">
        <v>8273</v>
      </c>
      <c r="O944" s="15">
        <f t="shared" si="98"/>
        <v>8.9066666666666663</v>
      </c>
      <c r="P944" s="15">
        <f t="shared" si="99"/>
        <v>41.75</v>
      </c>
      <c r="Q944" t="s">
        <v>8330</v>
      </c>
      <c r="R944" t="s">
        <v>8332</v>
      </c>
      <c r="S944" s="8">
        <f t="shared" si="100"/>
        <v>42382.634953703695</v>
      </c>
      <c r="T944" s="11">
        <f t="shared" si="101"/>
        <v>42418.634953703702</v>
      </c>
      <c r="U944" t="str">
        <f t="shared" si="102"/>
        <v>FALSE</v>
      </c>
      <c r="V944" s="18">
        <f t="shared" si="103"/>
        <v>2</v>
      </c>
      <c r="W944">
        <f t="shared" si="104"/>
        <v>2</v>
      </c>
    </row>
    <row r="945" spans="1:23" ht="72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s="13" t="b">
        <v>0</v>
      </c>
      <c r="L945">
        <v>12</v>
      </c>
      <c r="M945" t="b">
        <v>0</v>
      </c>
      <c r="N945" t="s">
        <v>8273</v>
      </c>
      <c r="O945" s="15">
        <f t="shared" si="98"/>
        <v>9.6333333333333346</v>
      </c>
      <c r="P945" s="15">
        <f t="shared" si="99"/>
        <v>24.083333333333332</v>
      </c>
      <c r="Q945" t="s">
        <v>8330</v>
      </c>
      <c r="R945" t="s">
        <v>8332</v>
      </c>
      <c r="S945" s="8">
        <f t="shared" si="100"/>
        <v>42673.459548611114</v>
      </c>
      <c r="T945" s="11">
        <f t="shared" si="101"/>
        <v>42703.501215277771</v>
      </c>
      <c r="U945" t="str">
        <f t="shared" si="102"/>
        <v>FALSE</v>
      </c>
      <c r="V945" s="18">
        <f t="shared" si="103"/>
        <v>2</v>
      </c>
      <c r="W945">
        <f t="shared" si="104"/>
        <v>2</v>
      </c>
    </row>
    <row r="946" spans="1:23" ht="100.8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s="13" t="b">
        <v>0</v>
      </c>
      <c r="L946">
        <v>96</v>
      </c>
      <c r="M946" t="b">
        <v>0</v>
      </c>
      <c r="N946" t="s">
        <v>8273</v>
      </c>
      <c r="O946" s="15">
        <f t="shared" si="98"/>
        <v>13.325999999999999</v>
      </c>
      <c r="P946" s="15">
        <f t="shared" si="99"/>
        <v>69.40625</v>
      </c>
      <c r="Q946" t="s">
        <v>8330</v>
      </c>
      <c r="R946" t="s">
        <v>8332</v>
      </c>
      <c r="S946" s="8">
        <f t="shared" si="100"/>
        <v>42444.375578703701</v>
      </c>
      <c r="T946" s="11">
        <f t="shared" si="101"/>
        <v>42478.374999999993</v>
      </c>
      <c r="U946" t="str">
        <f t="shared" si="102"/>
        <v>FALSE</v>
      </c>
      <c r="V946" s="18">
        <f t="shared" si="103"/>
        <v>2</v>
      </c>
      <c r="W946">
        <f t="shared" si="104"/>
        <v>2</v>
      </c>
    </row>
    <row r="947" spans="1:23" ht="86.4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s="13" t="b">
        <v>0</v>
      </c>
      <c r="L947">
        <v>16</v>
      </c>
      <c r="M947" t="b">
        <v>0</v>
      </c>
      <c r="N947" t="s">
        <v>8273</v>
      </c>
      <c r="O947" s="15">
        <f t="shared" si="98"/>
        <v>2.484</v>
      </c>
      <c r="P947" s="15">
        <f t="shared" si="99"/>
        <v>155.25</v>
      </c>
      <c r="Q947" t="s">
        <v>8330</v>
      </c>
      <c r="R947" t="s">
        <v>8332</v>
      </c>
      <c r="S947" s="8">
        <f t="shared" si="100"/>
        <v>42732.664652777778</v>
      </c>
      <c r="T947" s="11">
        <f t="shared" si="101"/>
        <v>42784.790972222218</v>
      </c>
      <c r="U947" t="str">
        <f t="shared" si="102"/>
        <v>FALSE</v>
      </c>
      <c r="V947" s="18">
        <f t="shared" si="103"/>
        <v>2</v>
      </c>
      <c r="W947">
        <f t="shared" si="104"/>
        <v>2</v>
      </c>
    </row>
    <row r="948" spans="1:23" ht="86.4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s="13" t="b">
        <v>0</v>
      </c>
      <c r="L948">
        <v>5</v>
      </c>
      <c r="M948" t="b">
        <v>0</v>
      </c>
      <c r="N948" t="s">
        <v>8273</v>
      </c>
      <c r="O948" s="15">
        <f t="shared" si="98"/>
        <v>1.9066666666666665</v>
      </c>
      <c r="P948" s="15">
        <f t="shared" si="99"/>
        <v>57.2</v>
      </c>
      <c r="Q948" t="s">
        <v>8330</v>
      </c>
      <c r="R948" t="s">
        <v>8332</v>
      </c>
      <c r="S948" s="8">
        <f t="shared" si="100"/>
        <v>42592.542222222219</v>
      </c>
      <c r="T948" s="11">
        <f t="shared" si="101"/>
        <v>42622.542222222219</v>
      </c>
      <c r="U948" t="str">
        <f t="shared" si="102"/>
        <v>FALSE</v>
      </c>
      <c r="V948" s="18">
        <f t="shared" si="103"/>
        <v>2</v>
      </c>
      <c r="W948">
        <f t="shared" si="104"/>
        <v>2</v>
      </c>
    </row>
    <row r="949" spans="1:23" ht="115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s="13" t="b">
        <v>0</v>
      </c>
      <c r="L949">
        <v>0</v>
      </c>
      <c r="M949" t="b">
        <v>0</v>
      </c>
      <c r="N949" t="s">
        <v>8273</v>
      </c>
      <c r="O949" s="15">
        <f t="shared" si="98"/>
        <v>0</v>
      </c>
      <c r="P949" s="15">
        <f t="shared" si="99"/>
        <v>0</v>
      </c>
      <c r="Q949" t="s">
        <v>8330</v>
      </c>
      <c r="R949" t="s">
        <v>8332</v>
      </c>
      <c r="S949" s="8">
        <f t="shared" si="100"/>
        <v>42491.57298611111</v>
      </c>
      <c r="T949" s="11">
        <f t="shared" si="101"/>
        <v>42551.57298611111</v>
      </c>
      <c r="U949" t="str">
        <f t="shared" si="102"/>
        <v>FALSE</v>
      </c>
      <c r="V949" s="18">
        <f t="shared" si="103"/>
        <v>2</v>
      </c>
      <c r="W949">
        <f t="shared" si="104"/>
        <v>2</v>
      </c>
    </row>
    <row r="950" spans="1:23" ht="100.8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s="13" t="b">
        <v>0</v>
      </c>
      <c r="L950">
        <v>8</v>
      </c>
      <c r="M950" t="b">
        <v>0</v>
      </c>
      <c r="N950" t="s">
        <v>8273</v>
      </c>
      <c r="O950" s="15">
        <f t="shared" si="98"/>
        <v>12</v>
      </c>
      <c r="P950" s="15">
        <f t="shared" si="99"/>
        <v>60</v>
      </c>
      <c r="Q950" t="s">
        <v>8330</v>
      </c>
      <c r="R950" t="s">
        <v>8332</v>
      </c>
      <c r="S950" s="8">
        <f t="shared" si="100"/>
        <v>42411.619953703703</v>
      </c>
      <c r="T950" s="11">
        <f t="shared" si="101"/>
        <v>42441.619953703703</v>
      </c>
      <c r="U950" t="str">
        <f t="shared" si="102"/>
        <v>FALSE</v>
      </c>
      <c r="V950" s="18">
        <f t="shared" si="103"/>
        <v>2</v>
      </c>
      <c r="W950">
        <f t="shared" si="104"/>
        <v>2</v>
      </c>
    </row>
    <row r="951" spans="1:23" ht="115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s="13" t="b">
        <v>0</v>
      </c>
      <c r="L951">
        <v>7</v>
      </c>
      <c r="M951" t="b">
        <v>0</v>
      </c>
      <c r="N951" t="s">
        <v>8273</v>
      </c>
      <c r="O951" s="15">
        <f t="shared" si="98"/>
        <v>1.365</v>
      </c>
      <c r="P951" s="15">
        <f t="shared" si="99"/>
        <v>39</v>
      </c>
      <c r="Q951" t="s">
        <v>8330</v>
      </c>
      <c r="R951" t="s">
        <v>8332</v>
      </c>
      <c r="S951" s="8">
        <f t="shared" si="100"/>
        <v>42360.835370370369</v>
      </c>
      <c r="T951" s="11">
        <f t="shared" si="101"/>
        <v>42420.835370370369</v>
      </c>
      <c r="U951" t="str">
        <f t="shared" si="102"/>
        <v>FALSE</v>
      </c>
      <c r="V951" s="18">
        <f t="shared" si="103"/>
        <v>2</v>
      </c>
      <c r="W951">
        <f t="shared" si="104"/>
        <v>2</v>
      </c>
    </row>
    <row r="952" spans="1:23" ht="86.4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s="13" t="b">
        <v>0</v>
      </c>
      <c r="L952">
        <v>24</v>
      </c>
      <c r="M952" t="b">
        <v>0</v>
      </c>
      <c r="N952" t="s">
        <v>8273</v>
      </c>
      <c r="O952" s="15">
        <f t="shared" si="98"/>
        <v>28.04</v>
      </c>
      <c r="P952" s="15">
        <f t="shared" si="99"/>
        <v>58.416666666666664</v>
      </c>
      <c r="Q952" t="s">
        <v>8330</v>
      </c>
      <c r="R952" t="s">
        <v>8332</v>
      </c>
      <c r="S952" s="8">
        <f t="shared" si="100"/>
        <v>42356.54237268518</v>
      </c>
      <c r="T952" s="11">
        <f t="shared" si="101"/>
        <v>42386.54237268518</v>
      </c>
      <c r="U952" t="str">
        <f t="shared" si="102"/>
        <v>FALSE</v>
      </c>
      <c r="V952" s="18">
        <f t="shared" si="103"/>
        <v>2</v>
      </c>
      <c r="W952">
        <f t="shared" si="104"/>
        <v>2</v>
      </c>
    </row>
    <row r="953" spans="1:23" ht="43.2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s="13" t="b">
        <v>0</v>
      </c>
      <c r="L953">
        <v>121</v>
      </c>
      <c r="M953" t="b">
        <v>0</v>
      </c>
      <c r="N953" t="s">
        <v>8273</v>
      </c>
      <c r="O953" s="15">
        <f t="shared" si="98"/>
        <v>38.39</v>
      </c>
      <c r="P953" s="15">
        <f t="shared" si="99"/>
        <v>158.63636363636363</v>
      </c>
      <c r="Q953" t="s">
        <v>8330</v>
      </c>
      <c r="R953" t="s">
        <v>8332</v>
      </c>
      <c r="S953" s="8">
        <f t="shared" si="100"/>
        <v>42480.44527777777</v>
      </c>
      <c r="T953" s="11">
        <f t="shared" si="101"/>
        <v>42525.445277777777</v>
      </c>
      <c r="U953" t="str">
        <f t="shared" si="102"/>
        <v>FALSE</v>
      </c>
      <c r="V953" s="18">
        <f t="shared" si="103"/>
        <v>2</v>
      </c>
      <c r="W953">
        <f t="shared" si="104"/>
        <v>2</v>
      </c>
    </row>
    <row r="954" spans="1:23" ht="72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s="13" t="b">
        <v>0</v>
      </c>
      <c r="L954">
        <v>196</v>
      </c>
      <c r="M954" t="b">
        <v>0</v>
      </c>
      <c r="N954" t="s">
        <v>8273</v>
      </c>
      <c r="O954" s="15">
        <f t="shared" si="98"/>
        <v>39.942857142857143</v>
      </c>
      <c r="P954" s="15">
        <f t="shared" si="99"/>
        <v>99.857142857142861</v>
      </c>
      <c r="Q954" t="s">
        <v>8330</v>
      </c>
      <c r="R954" t="s">
        <v>8332</v>
      </c>
      <c r="S954" s="8">
        <f t="shared" si="100"/>
        <v>42662.405231481483</v>
      </c>
      <c r="T954" s="11">
        <f t="shared" si="101"/>
        <v>42692.44689814814</v>
      </c>
      <c r="U954" t="str">
        <f t="shared" si="102"/>
        <v>FALSE</v>
      </c>
      <c r="V954" s="18">
        <f t="shared" si="103"/>
        <v>2</v>
      </c>
      <c r="W954">
        <f t="shared" si="104"/>
        <v>2</v>
      </c>
    </row>
    <row r="955" spans="1:23" ht="100.8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s="13" t="b">
        <v>0</v>
      </c>
      <c r="L955">
        <v>5</v>
      </c>
      <c r="M955" t="b">
        <v>0</v>
      </c>
      <c r="N955" t="s">
        <v>8273</v>
      </c>
      <c r="O955" s="15">
        <f t="shared" si="98"/>
        <v>0.84</v>
      </c>
      <c r="P955" s="15">
        <f t="shared" si="99"/>
        <v>25.2</v>
      </c>
      <c r="Q955" t="s">
        <v>8330</v>
      </c>
      <c r="R955" t="s">
        <v>8332</v>
      </c>
      <c r="S955" s="8">
        <f t="shared" si="100"/>
        <v>41998.956006944441</v>
      </c>
      <c r="T955" s="11">
        <f t="shared" si="101"/>
        <v>42028.956006944441</v>
      </c>
      <c r="U955" t="str">
        <f t="shared" si="102"/>
        <v>FALSE</v>
      </c>
      <c r="V955" s="18">
        <f t="shared" si="103"/>
        <v>2</v>
      </c>
      <c r="W955">
        <f t="shared" si="104"/>
        <v>2</v>
      </c>
    </row>
    <row r="956" spans="1:23" ht="86.4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s="13" t="b">
        <v>0</v>
      </c>
      <c r="L956">
        <v>73</v>
      </c>
      <c r="M956" t="b">
        <v>0</v>
      </c>
      <c r="N956" t="s">
        <v>8273</v>
      </c>
      <c r="O956" s="15">
        <f t="shared" si="98"/>
        <v>43.406666666666666</v>
      </c>
      <c r="P956" s="15">
        <f t="shared" si="99"/>
        <v>89.191780821917803</v>
      </c>
      <c r="Q956" t="s">
        <v>8330</v>
      </c>
      <c r="R956" t="s">
        <v>8332</v>
      </c>
      <c r="S956" s="8">
        <f t="shared" si="100"/>
        <v>42194.625451388885</v>
      </c>
      <c r="T956" s="11">
        <f t="shared" si="101"/>
        <v>42236.625451388885</v>
      </c>
      <c r="U956" t="str">
        <f t="shared" si="102"/>
        <v>FALSE</v>
      </c>
      <c r="V956" s="18">
        <f t="shared" si="103"/>
        <v>2</v>
      </c>
      <c r="W956">
        <f t="shared" si="104"/>
        <v>2</v>
      </c>
    </row>
    <row r="957" spans="1:23" ht="115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s="13" t="b">
        <v>0</v>
      </c>
      <c r="L957">
        <v>93</v>
      </c>
      <c r="M957" t="b">
        <v>0</v>
      </c>
      <c r="N957" t="s">
        <v>8273</v>
      </c>
      <c r="O957" s="15">
        <f t="shared" si="98"/>
        <v>5.6613333333333333</v>
      </c>
      <c r="P957" s="15">
        <f t="shared" si="99"/>
        <v>182.6236559139785</v>
      </c>
      <c r="Q957" t="s">
        <v>8330</v>
      </c>
      <c r="R957" t="s">
        <v>8332</v>
      </c>
      <c r="S957" s="8">
        <f t="shared" si="100"/>
        <v>42586.086805555555</v>
      </c>
      <c r="T957" s="11">
        <f t="shared" si="101"/>
        <v>42626.086805555555</v>
      </c>
      <c r="U957" t="str">
        <f t="shared" si="102"/>
        <v>FALSE</v>
      </c>
      <c r="V957" s="18">
        <f t="shared" si="103"/>
        <v>2</v>
      </c>
      <c r="W957">
        <f t="shared" si="104"/>
        <v>2</v>
      </c>
    </row>
    <row r="958" spans="1:23" ht="115.2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s="13" t="b">
        <v>0</v>
      </c>
      <c r="L958">
        <v>17</v>
      </c>
      <c r="M958" t="b">
        <v>0</v>
      </c>
      <c r="N958" t="s">
        <v>8273</v>
      </c>
      <c r="O958" s="15">
        <f t="shared" si="98"/>
        <v>1.722</v>
      </c>
      <c r="P958" s="15">
        <f t="shared" si="99"/>
        <v>50.647058823529413</v>
      </c>
      <c r="Q958" t="s">
        <v>8330</v>
      </c>
      <c r="R958" t="s">
        <v>8332</v>
      </c>
      <c r="S958" s="8">
        <f t="shared" si="100"/>
        <v>42060.705543981479</v>
      </c>
      <c r="T958" s="11">
        <f t="shared" si="101"/>
        <v>42120.663877314808</v>
      </c>
      <c r="U958" t="str">
        <f t="shared" si="102"/>
        <v>FALSE</v>
      </c>
      <c r="V958" s="18">
        <f t="shared" si="103"/>
        <v>2</v>
      </c>
      <c r="W958">
        <f t="shared" si="104"/>
        <v>2</v>
      </c>
    </row>
    <row r="959" spans="1:23" ht="57.6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s="13" t="b">
        <v>0</v>
      </c>
      <c r="L959">
        <v>7</v>
      </c>
      <c r="M959" t="b">
        <v>0</v>
      </c>
      <c r="N959" t="s">
        <v>8273</v>
      </c>
      <c r="O959" s="15">
        <f t="shared" si="98"/>
        <v>1.9416666666666664</v>
      </c>
      <c r="P959" s="15">
        <f t="shared" si="99"/>
        <v>33.285714285714285</v>
      </c>
      <c r="Q959" t="s">
        <v>8330</v>
      </c>
      <c r="R959" t="s">
        <v>8332</v>
      </c>
      <c r="S959" s="8">
        <f t="shared" si="100"/>
        <v>42660.344131944446</v>
      </c>
      <c r="T959" s="11">
        <f t="shared" si="101"/>
        <v>42691.385798611103</v>
      </c>
      <c r="U959" t="str">
        <f t="shared" si="102"/>
        <v>FALSE</v>
      </c>
      <c r="V959" s="18">
        <f t="shared" si="103"/>
        <v>2</v>
      </c>
      <c r="W959">
        <f t="shared" si="104"/>
        <v>2</v>
      </c>
    </row>
    <row r="960" spans="1:23" ht="115.2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s="13" t="b">
        <v>0</v>
      </c>
      <c r="L960">
        <v>17</v>
      </c>
      <c r="M960" t="b">
        <v>0</v>
      </c>
      <c r="N960" t="s">
        <v>8273</v>
      </c>
      <c r="O960" s="15">
        <f t="shared" si="98"/>
        <v>11.328275684711327</v>
      </c>
      <c r="P960" s="15">
        <f t="shared" si="99"/>
        <v>51.823529411764703</v>
      </c>
      <c r="Q960" t="s">
        <v>8330</v>
      </c>
      <c r="R960" t="s">
        <v>8332</v>
      </c>
      <c r="S960" s="8">
        <f t="shared" si="100"/>
        <v>42082.594479166662</v>
      </c>
      <c r="T960" s="11">
        <f t="shared" si="101"/>
        <v>42103.999305555553</v>
      </c>
      <c r="U960" t="str">
        <f t="shared" si="102"/>
        <v>FALSE</v>
      </c>
      <c r="V960" s="18">
        <f t="shared" si="103"/>
        <v>2</v>
      </c>
      <c r="W960">
        <f t="shared" si="104"/>
        <v>2</v>
      </c>
    </row>
    <row r="961" spans="1:23" ht="100.8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s="13" t="b">
        <v>0</v>
      </c>
      <c r="L961">
        <v>171</v>
      </c>
      <c r="M961" t="b">
        <v>0</v>
      </c>
      <c r="N961" t="s">
        <v>8273</v>
      </c>
      <c r="O961" s="15">
        <f t="shared" si="98"/>
        <v>38.86</v>
      </c>
      <c r="P961" s="15">
        <f t="shared" si="99"/>
        <v>113.62573099415205</v>
      </c>
      <c r="Q961" t="s">
        <v>8330</v>
      </c>
      <c r="R961" t="s">
        <v>8332</v>
      </c>
      <c r="S961" s="8">
        <f t="shared" si="100"/>
        <v>41992.96603009259</v>
      </c>
      <c r="T961" s="11">
        <f t="shared" si="101"/>
        <v>42022.96603009259</v>
      </c>
      <c r="U961" t="str">
        <f t="shared" si="102"/>
        <v>FALSE</v>
      </c>
      <c r="V961" s="18">
        <f t="shared" si="103"/>
        <v>2</v>
      </c>
      <c r="W961">
        <f t="shared" si="104"/>
        <v>2</v>
      </c>
    </row>
    <row r="962" spans="1:23" ht="86.4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s="13" t="b">
        <v>0</v>
      </c>
      <c r="L962">
        <v>188</v>
      </c>
      <c r="M962" t="b">
        <v>0</v>
      </c>
      <c r="N962" t="s">
        <v>8273</v>
      </c>
      <c r="O962" s="15">
        <f t="shared" si="98"/>
        <v>46.100628930817614</v>
      </c>
      <c r="P962" s="15">
        <f t="shared" si="99"/>
        <v>136.46276595744681</v>
      </c>
      <c r="Q962" t="s">
        <v>8330</v>
      </c>
      <c r="R962" t="s">
        <v>8332</v>
      </c>
      <c r="S962" s="8">
        <f t="shared" si="100"/>
        <v>42766.41846064815</v>
      </c>
      <c r="T962" s="11">
        <f t="shared" si="101"/>
        <v>42808.376793981479</v>
      </c>
      <c r="U962" t="str">
        <f t="shared" si="102"/>
        <v>FALSE</v>
      </c>
      <c r="V962" s="18">
        <f t="shared" si="103"/>
        <v>2</v>
      </c>
      <c r="W962">
        <f t="shared" si="104"/>
        <v>2</v>
      </c>
    </row>
    <row r="963" spans="1:23" ht="7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s="13" t="b">
        <v>0</v>
      </c>
      <c r="L963">
        <v>110</v>
      </c>
      <c r="M963" t="b">
        <v>0</v>
      </c>
      <c r="N963" t="s">
        <v>8273</v>
      </c>
      <c r="O963" s="15">
        <f t="shared" ref="O963:O1026" si="105">(E963/D963)*100</f>
        <v>42.188421052631583</v>
      </c>
      <c r="P963" s="15">
        <f t="shared" ref="P963:P1013" si="106">IFERROR(E963/L963,0)</f>
        <v>364.35454545454547</v>
      </c>
      <c r="Q963" t="s">
        <v>8330</v>
      </c>
      <c r="R963" t="s">
        <v>8332</v>
      </c>
      <c r="S963" s="8">
        <f t="shared" ref="S963:S1026" si="107">(((J963/60)/60)/24)+DATE(1970,1,1)+(-5/24)</f>
        <v>42740.485358796293</v>
      </c>
      <c r="T963" s="11">
        <f t="shared" ref="T963:T1026" si="108">(I963/86400)+25569+(-5/24)</f>
        <v>42786.583333333336</v>
      </c>
      <c r="U963" t="str">
        <f t="shared" ref="U963:U1026" si="109">TRIM(K963)</f>
        <v>FALSE</v>
      </c>
      <c r="V963" s="18">
        <f t="shared" ref="V963:V1026" si="110">IF(U963="TRUE", 1, 2)</f>
        <v>2</v>
      </c>
      <c r="W963">
        <f t="shared" ref="W963:W1026" si="111">IF(F963="successful", 1,  IF(F963= "failed", 2, IF(F963="canceled", 3, 4)))</f>
        <v>2</v>
      </c>
    </row>
    <row r="964" spans="1:23" ht="115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s="13" t="b">
        <v>0</v>
      </c>
      <c r="L964">
        <v>37</v>
      </c>
      <c r="M964" t="b">
        <v>0</v>
      </c>
      <c r="N964" t="s">
        <v>8273</v>
      </c>
      <c r="O964" s="15">
        <f t="shared" si="105"/>
        <v>28.48</v>
      </c>
      <c r="P964" s="15">
        <f t="shared" si="106"/>
        <v>19.243243243243242</v>
      </c>
      <c r="Q964" t="s">
        <v>8330</v>
      </c>
      <c r="R964" t="s">
        <v>8332</v>
      </c>
      <c r="S964" s="8">
        <f t="shared" si="107"/>
        <v>42373.504085648143</v>
      </c>
      <c r="T964" s="11">
        <f t="shared" si="108"/>
        <v>42411.504085648143</v>
      </c>
      <c r="U964" t="str">
        <f t="shared" si="109"/>
        <v>FALSE</v>
      </c>
      <c r="V964" s="18">
        <f t="shared" si="110"/>
        <v>2</v>
      </c>
      <c r="W964">
        <f t="shared" si="111"/>
        <v>2</v>
      </c>
    </row>
    <row r="965" spans="1:23" ht="57.6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s="13" t="b">
        <v>0</v>
      </c>
      <c r="L965">
        <v>9</v>
      </c>
      <c r="M965" t="b">
        <v>0</v>
      </c>
      <c r="N965" t="s">
        <v>8273</v>
      </c>
      <c r="O965" s="15">
        <f t="shared" si="105"/>
        <v>1.077142857142857</v>
      </c>
      <c r="P965" s="15">
        <f t="shared" si="106"/>
        <v>41.888888888888886</v>
      </c>
      <c r="Q965" t="s">
        <v>8330</v>
      </c>
      <c r="R965" t="s">
        <v>8332</v>
      </c>
      <c r="S965" s="8">
        <f t="shared" si="107"/>
        <v>42625.427303240744</v>
      </c>
      <c r="T965" s="11">
        <f t="shared" si="108"/>
        <v>42660.427303240744</v>
      </c>
      <c r="U965" t="str">
        <f t="shared" si="109"/>
        <v>FALSE</v>
      </c>
      <c r="V965" s="18">
        <f t="shared" si="110"/>
        <v>2</v>
      </c>
      <c r="W965">
        <f t="shared" si="111"/>
        <v>2</v>
      </c>
    </row>
    <row r="966" spans="1:23" ht="115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s="13" t="b">
        <v>0</v>
      </c>
      <c r="L966">
        <v>29</v>
      </c>
      <c r="M966" t="b">
        <v>0</v>
      </c>
      <c r="N966" t="s">
        <v>8273</v>
      </c>
      <c r="O966" s="15">
        <f t="shared" si="105"/>
        <v>0.79909090909090907</v>
      </c>
      <c r="P966" s="15">
        <f t="shared" si="106"/>
        <v>30.310344827586206</v>
      </c>
      <c r="Q966" t="s">
        <v>8330</v>
      </c>
      <c r="R966" t="s">
        <v>8332</v>
      </c>
      <c r="S966" s="8">
        <f t="shared" si="107"/>
        <v>42208.420358796291</v>
      </c>
      <c r="T966" s="11">
        <f t="shared" si="108"/>
        <v>42248.420358796291</v>
      </c>
      <c r="U966" t="str">
        <f t="shared" si="109"/>
        <v>FALSE</v>
      </c>
      <c r="V966" s="18">
        <f t="shared" si="110"/>
        <v>2</v>
      </c>
      <c r="W966">
        <f t="shared" si="111"/>
        <v>2</v>
      </c>
    </row>
    <row r="967" spans="1:23" ht="100.8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s="13" t="b">
        <v>0</v>
      </c>
      <c r="L967">
        <v>6</v>
      </c>
      <c r="M967" t="b">
        <v>0</v>
      </c>
      <c r="N967" t="s">
        <v>8273</v>
      </c>
      <c r="O967" s="15">
        <f t="shared" si="105"/>
        <v>1.1919999999999999</v>
      </c>
      <c r="P967" s="15">
        <f t="shared" si="106"/>
        <v>49.666666666666664</v>
      </c>
      <c r="Q967" t="s">
        <v>8330</v>
      </c>
      <c r="R967" t="s">
        <v>8332</v>
      </c>
      <c r="S967" s="8">
        <f t="shared" si="107"/>
        <v>42636.808402777773</v>
      </c>
      <c r="T967" s="11">
        <f t="shared" si="108"/>
        <v>42668.957638888889</v>
      </c>
      <c r="U967" t="str">
        <f t="shared" si="109"/>
        <v>FALSE</v>
      </c>
      <c r="V967" s="18">
        <f t="shared" si="110"/>
        <v>2</v>
      </c>
      <c r="W967">
        <f t="shared" si="111"/>
        <v>2</v>
      </c>
    </row>
    <row r="968" spans="1:23" ht="86.4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s="13" t="b">
        <v>0</v>
      </c>
      <c r="L968">
        <v>30</v>
      </c>
      <c r="M968" t="b">
        <v>0</v>
      </c>
      <c r="N968" t="s">
        <v>8273</v>
      </c>
      <c r="O968" s="15">
        <f t="shared" si="105"/>
        <v>14.799999999999999</v>
      </c>
      <c r="P968" s="15">
        <f t="shared" si="106"/>
        <v>59.2</v>
      </c>
      <c r="Q968" t="s">
        <v>8330</v>
      </c>
      <c r="R968" t="s">
        <v>8332</v>
      </c>
      <c r="S968" s="8">
        <f t="shared" si="107"/>
        <v>42619.427453703705</v>
      </c>
      <c r="T968" s="11">
        <f t="shared" si="108"/>
        <v>42649.427453703705</v>
      </c>
      <c r="U968" t="str">
        <f t="shared" si="109"/>
        <v>FALSE</v>
      </c>
      <c r="V968" s="18">
        <f t="shared" si="110"/>
        <v>2</v>
      </c>
      <c r="W968">
        <f t="shared" si="111"/>
        <v>2</v>
      </c>
    </row>
    <row r="969" spans="1:23" ht="86.4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s="13" t="b">
        <v>0</v>
      </c>
      <c r="L969">
        <v>81</v>
      </c>
      <c r="M969" t="b">
        <v>0</v>
      </c>
      <c r="N969" t="s">
        <v>8273</v>
      </c>
      <c r="O969" s="15">
        <f t="shared" si="105"/>
        <v>17.810000000000002</v>
      </c>
      <c r="P969" s="15">
        <f t="shared" si="106"/>
        <v>43.97530864197531</v>
      </c>
      <c r="Q969" t="s">
        <v>8330</v>
      </c>
      <c r="R969" t="s">
        <v>8332</v>
      </c>
      <c r="S969" s="8">
        <f t="shared" si="107"/>
        <v>42422.045995370368</v>
      </c>
      <c r="T969" s="11">
        <f t="shared" si="108"/>
        <v>42482.004328703704</v>
      </c>
      <c r="U969" t="str">
        <f t="shared" si="109"/>
        <v>FALSE</v>
      </c>
      <c r="V969" s="18">
        <f t="shared" si="110"/>
        <v>2</v>
      </c>
      <c r="W969">
        <f t="shared" si="111"/>
        <v>2</v>
      </c>
    </row>
    <row r="970" spans="1:23" ht="100.8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s="13" t="b">
        <v>0</v>
      </c>
      <c r="L970">
        <v>4</v>
      </c>
      <c r="M970" t="b">
        <v>0</v>
      </c>
      <c r="N970" t="s">
        <v>8273</v>
      </c>
      <c r="O970" s="15">
        <f t="shared" si="105"/>
        <v>1.325</v>
      </c>
      <c r="P970" s="15">
        <f t="shared" si="106"/>
        <v>26.5</v>
      </c>
      <c r="Q970" t="s">
        <v>8330</v>
      </c>
      <c r="R970" t="s">
        <v>8332</v>
      </c>
      <c r="S970" s="8">
        <f t="shared" si="107"/>
        <v>41836.639282407406</v>
      </c>
      <c r="T970" s="11">
        <f t="shared" si="108"/>
        <v>41866.639282407406</v>
      </c>
      <c r="U970" t="str">
        <f t="shared" si="109"/>
        <v>FALSE</v>
      </c>
      <c r="V970" s="18">
        <f t="shared" si="110"/>
        <v>2</v>
      </c>
      <c r="W970">
        <f t="shared" si="111"/>
        <v>2</v>
      </c>
    </row>
    <row r="971" spans="1:23" ht="57.6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s="13" t="b">
        <v>0</v>
      </c>
      <c r="L971">
        <v>11</v>
      </c>
      <c r="M971" t="b">
        <v>0</v>
      </c>
      <c r="N971" t="s">
        <v>8273</v>
      </c>
      <c r="O971" s="15">
        <f t="shared" si="105"/>
        <v>46.666666666666664</v>
      </c>
      <c r="P971" s="15">
        <f t="shared" si="106"/>
        <v>1272.7272727272727</v>
      </c>
      <c r="Q971" t="s">
        <v>8330</v>
      </c>
      <c r="R971" t="s">
        <v>8332</v>
      </c>
      <c r="S971" s="8">
        <f t="shared" si="107"/>
        <v>42742.094988425924</v>
      </c>
      <c r="T971" s="11">
        <f t="shared" si="108"/>
        <v>42775.094988425924</v>
      </c>
      <c r="U971" t="str">
        <f t="shared" si="109"/>
        <v>FALSE</v>
      </c>
      <c r="V971" s="18">
        <f t="shared" si="110"/>
        <v>2</v>
      </c>
      <c r="W971">
        <f t="shared" si="111"/>
        <v>2</v>
      </c>
    </row>
    <row r="972" spans="1:23" ht="115.2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s="13" t="b">
        <v>0</v>
      </c>
      <c r="L972">
        <v>14</v>
      </c>
      <c r="M972" t="b">
        <v>0</v>
      </c>
      <c r="N972" t="s">
        <v>8273</v>
      </c>
      <c r="O972" s="15">
        <f t="shared" si="105"/>
        <v>45.92</v>
      </c>
      <c r="P972" s="15">
        <f t="shared" si="106"/>
        <v>164</v>
      </c>
      <c r="Q972" t="s">
        <v>8330</v>
      </c>
      <c r="R972" t="s">
        <v>8332</v>
      </c>
      <c r="S972" s="8">
        <f t="shared" si="107"/>
        <v>42721.012187499997</v>
      </c>
      <c r="T972" s="11">
        <f t="shared" si="108"/>
        <v>42757.999305555553</v>
      </c>
      <c r="U972" t="str">
        <f t="shared" si="109"/>
        <v>FALSE</v>
      </c>
      <c r="V972" s="18">
        <f t="shared" si="110"/>
        <v>2</v>
      </c>
      <c r="W972">
        <f t="shared" si="111"/>
        <v>2</v>
      </c>
    </row>
    <row r="973" spans="1:23" ht="100.8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s="13" t="b">
        <v>0</v>
      </c>
      <c r="L973">
        <v>5</v>
      </c>
      <c r="M973" t="b">
        <v>0</v>
      </c>
      <c r="N973" t="s">
        <v>8273</v>
      </c>
      <c r="O973" s="15">
        <f t="shared" si="105"/>
        <v>0.22599999999999998</v>
      </c>
      <c r="P973" s="15">
        <f t="shared" si="106"/>
        <v>45.2</v>
      </c>
      <c r="Q973" t="s">
        <v>8330</v>
      </c>
      <c r="R973" t="s">
        <v>8332</v>
      </c>
      <c r="S973" s="8">
        <f t="shared" si="107"/>
        <v>42111.500694444439</v>
      </c>
      <c r="T973" s="11">
        <f t="shared" si="108"/>
        <v>42156.500694444439</v>
      </c>
      <c r="U973" t="str">
        <f t="shared" si="109"/>
        <v>FALSE</v>
      </c>
      <c r="V973" s="18">
        <f t="shared" si="110"/>
        <v>2</v>
      </c>
      <c r="W973">
        <f t="shared" si="111"/>
        <v>2</v>
      </c>
    </row>
    <row r="974" spans="1:23" ht="115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s="13" t="b">
        <v>0</v>
      </c>
      <c r="L974">
        <v>45</v>
      </c>
      <c r="M974" t="b">
        <v>0</v>
      </c>
      <c r="N974" t="s">
        <v>8273</v>
      </c>
      <c r="O974" s="15">
        <f t="shared" si="105"/>
        <v>34.625</v>
      </c>
      <c r="P974" s="15">
        <f t="shared" si="106"/>
        <v>153.88888888888889</v>
      </c>
      <c r="Q974" t="s">
        <v>8330</v>
      </c>
      <c r="R974" t="s">
        <v>8332</v>
      </c>
      <c r="S974" s="8">
        <f t="shared" si="107"/>
        <v>41856.657384259255</v>
      </c>
      <c r="T974" s="11">
        <f t="shared" si="108"/>
        <v>41886.082638888889</v>
      </c>
      <c r="U974" t="str">
        <f t="shared" si="109"/>
        <v>FALSE</v>
      </c>
      <c r="V974" s="18">
        <f t="shared" si="110"/>
        <v>2</v>
      </c>
      <c r="W974">
        <f t="shared" si="111"/>
        <v>2</v>
      </c>
    </row>
    <row r="975" spans="1:23" ht="100.8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s="13" t="b">
        <v>0</v>
      </c>
      <c r="L975">
        <v>8</v>
      </c>
      <c r="M975" t="b">
        <v>0</v>
      </c>
      <c r="N975" t="s">
        <v>8273</v>
      </c>
      <c r="O975" s="15">
        <f t="shared" si="105"/>
        <v>2.0549999999999997</v>
      </c>
      <c r="P975" s="15">
        <f t="shared" si="106"/>
        <v>51.375</v>
      </c>
      <c r="Q975" t="s">
        <v>8330</v>
      </c>
      <c r="R975" t="s">
        <v>8332</v>
      </c>
      <c r="S975" s="8">
        <f t="shared" si="107"/>
        <v>42256.806631944441</v>
      </c>
      <c r="T975" s="11">
        <f t="shared" si="108"/>
        <v>42316.848298611112</v>
      </c>
      <c r="U975" t="str">
        <f t="shared" si="109"/>
        <v>FALSE</v>
      </c>
      <c r="V975" s="18">
        <f t="shared" si="110"/>
        <v>2</v>
      </c>
      <c r="W975">
        <f t="shared" si="111"/>
        <v>2</v>
      </c>
    </row>
    <row r="976" spans="1:23" ht="100.8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s="13" t="b">
        <v>0</v>
      </c>
      <c r="L976">
        <v>3</v>
      </c>
      <c r="M976" t="b">
        <v>0</v>
      </c>
      <c r="N976" t="s">
        <v>8273</v>
      </c>
      <c r="O976" s="15">
        <f t="shared" si="105"/>
        <v>0.55999999999999994</v>
      </c>
      <c r="P976" s="15">
        <f t="shared" si="106"/>
        <v>93.333333333333329</v>
      </c>
      <c r="Q976" t="s">
        <v>8330</v>
      </c>
      <c r="R976" t="s">
        <v>8332</v>
      </c>
      <c r="S976" s="8">
        <f t="shared" si="107"/>
        <v>42424.541157407402</v>
      </c>
      <c r="T976" s="11">
        <f t="shared" si="108"/>
        <v>42454.499490740738</v>
      </c>
      <c r="U976" t="str">
        <f t="shared" si="109"/>
        <v>FALSE</v>
      </c>
      <c r="V976" s="18">
        <f t="shared" si="110"/>
        <v>2</v>
      </c>
      <c r="W976">
        <f t="shared" si="111"/>
        <v>2</v>
      </c>
    </row>
    <row r="977" spans="1:23" ht="100.8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s="13" t="b">
        <v>0</v>
      </c>
      <c r="L977">
        <v>24</v>
      </c>
      <c r="M977" t="b">
        <v>0</v>
      </c>
      <c r="N977" t="s">
        <v>8273</v>
      </c>
      <c r="O977" s="15">
        <f t="shared" si="105"/>
        <v>2.6069999999999998</v>
      </c>
      <c r="P977" s="15">
        <f t="shared" si="106"/>
        <v>108.625</v>
      </c>
      <c r="Q977" t="s">
        <v>8330</v>
      </c>
      <c r="R977" t="s">
        <v>8332</v>
      </c>
      <c r="S977" s="8">
        <f t="shared" si="107"/>
        <v>42489.488252314812</v>
      </c>
      <c r="T977" s="11">
        <f t="shared" si="108"/>
        <v>42549.488252314812</v>
      </c>
      <c r="U977" t="str">
        <f t="shared" si="109"/>
        <v>FALSE</v>
      </c>
      <c r="V977" s="18">
        <f t="shared" si="110"/>
        <v>2</v>
      </c>
      <c r="W977">
        <f t="shared" si="111"/>
        <v>2</v>
      </c>
    </row>
    <row r="978" spans="1:23" ht="115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s="13" t="b">
        <v>0</v>
      </c>
      <c r="L978">
        <v>18</v>
      </c>
      <c r="M978" t="b">
        <v>0</v>
      </c>
      <c r="N978" t="s">
        <v>8273</v>
      </c>
      <c r="O978" s="15">
        <f t="shared" si="105"/>
        <v>1.9259999999999999</v>
      </c>
      <c r="P978" s="15">
        <f t="shared" si="106"/>
        <v>160.5</v>
      </c>
      <c r="Q978" t="s">
        <v>8330</v>
      </c>
      <c r="R978" t="s">
        <v>8332</v>
      </c>
      <c r="S978" s="8">
        <f t="shared" si="107"/>
        <v>42184.850659722222</v>
      </c>
      <c r="T978" s="11">
        <f t="shared" si="108"/>
        <v>42229.850659722222</v>
      </c>
      <c r="U978" t="str">
        <f t="shared" si="109"/>
        <v>FALSE</v>
      </c>
      <c r="V978" s="18">
        <f t="shared" si="110"/>
        <v>2</v>
      </c>
      <c r="W978">
        <f t="shared" si="111"/>
        <v>2</v>
      </c>
    </row>
    <row r="979" spans="1:23" ht="100.8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s="13" t="b">
        <v>0</v>
      </c>
      <c r="L979">
        <v>12</v>
      </c>
      <c r="M979" t="b">
        <v>0</v>
      </c>
      <c r="N979" t="s">
        <v>8273</v>
      </c>
      <c r="O979" s="15">
        <f t="shared" si="105"/>
        <v>33.666666666666664</v>
      </c>
      <c r="P979" s="15">
        <f t="shared" si="106"/>
        <v>75.75</v>
      </c>
      <c r="Q979" t="s">
        <v>8330</v>
      </c>
      <c r="R979" t="s">
        <v>8332</v>
      </c>
      <c r="S979" s="8">
        <f t="shared" si="107"/>
        <v>42391.733761574076</v>
      </c>
      <c r="T979" s="11">
        <f t="shared" si="108"/>
        <v>42421.733761574076</v>
      </c>
      <c r="U979" t="str">
        <f t="shared" si="109"/>
        <v>FALSE</v>
      </c>
      <c r="V979" s="18">
        <f t="shared" si="110"/>
        <v>2</v>
      </c>
      <c r="W979">
        <f t="shared" si="111"/>
        <v>2</v>
      </c>
    </row>
    <row r="980" spans="1:23" ht="86.4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s="13" t="b">
        <v>0</v>
      </c>
      <c r="L980">
        <v>123</v>
      </c>
      <c r="M980" t="b">
        <v>0</v>
      </c>
      <c r="N980" t="s">
        <v>8273</v>
      </c>
      <c r="O980" s="15">
        <f t="shared" si="105"/>
        <v>56.263267182990241</v>
      </c>
      <c r="P980" s="15">
        <f t="shared" si="106"/>
        <v>790.83739837398377</v>
      </c>
      <c r="Q980" t="s">
        <v>8330</v>
      </c>
      <c r="R980" t="s">
        <v>8332</v>
      </c>
      <c r="S980" s="8">
        <f t="shared" si="107"/>
        <v>42395.100706018515</v>
      </c>
      <c r="T980" s="11">
        <f t="shared" si="108"/>
        <v>42425.100706018515</v>
      </c>
      <c r="U980" t="str">
        <f t="shared" si="109"/>
        <v>FALSE</v>
      </c>
      <c r="V980" s="18">
        <f t="shared" si="110"/>
        <v>2</v>
      </c>
      <c r="W980">
        <f t="shared" si="111"/>
        <v>2</v>
      </c>
    </row>
    <row r="981" spans="1:23" ht="115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s="13" t="b">
        <v>0</v>
      </c>
      <c r="L981">
        <v>96</v>
      </c>
      <c r="M981" t="b">
        <v>0</v>
      </c>
      <c r="N981" t="s">
        <v>8273</v>
      </c>
      <c r="O981" s="15">
        <f t="shared" si="105"/>
        <v>82.817599999999999</v>
      </c>
      <c r="P981" s="15">
        <f t="shared" si="106"/>
        <v>301.93916666666667</v>
      </c>
      <c r="Q981" t="s">
        <v>8330</v>
      </c>
      <c r="R981" t="s">
        <v>8332</v>
      </c>
      <c r="S981" s="8">
        <f t="shared" si="107"/>
        <v>42506.208657407398</v>
      </c>
      <c r="T981" s="11">
        <f t="shared" si="108"/>
        <v>42541.582638888889</v>
      </c>
      <c r="U981" t="str">
        <f t="shared" si="109"/>
        <v>FALSE</v>
      </c>
      <c r="V981" s="18">
        <f t="shared" si="110"/>
        <v>2</v>
      </c>
      <c r="W981">
        <f t="shared" si="111"/>
        <v>2</v>
      </c>
    </row>
    <row r="982" spans="1:23" ht="115.2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s="13" t="b">
        <v>0</v>
      </c>
      <c r="L982">
        <v>31</v>
      </c>
      <c r="M982" t="b">
        <v>0</v>
      </c>
      <c r="N982" t="s">
        <v>8273</v>
      </c>
      <c r="O982" s="15">
        <f t="shared" si="105"/>
        <v>14.860000000000001</v>
      </c>
      <c r="P982" s="15">
        <f t="shared" si="106"/>
        <v>47.935483870967744</v>
      </c>
      <c r="Q982" t="s">
        <v>8330</v>
      </c>
      <c r="R982" t="s">
        <v>8332</v>
      </c>
      <c r="S982" s="8">
        <f t="shared" si="107"/>
        <v>41928.695856481478</v>
      </c>
      <c r="T982" s="11">
        <f t="shared" si="108"/>
        <v>41973.737523148149</v>
      </c>
      <c r="U982" t="str">
        <f t="shared" si="109"/>
        <v>FALSE</v>
      </c>
      <c r="V982" s="18">
        <f t="shared" si="110"/>
        <v>2</v>
      </c>
      <c r="W982">
        <f t="shared" si="111"/>
        <v>2</v>
      </c>
    </row>
    <row r="983" spans="1:23" ht="115.2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s="13" t="b">
        <v>0</v>
      </c>
      <c r="L983">
        <v>4</v>
      </c>
      <c r="M983" t="b">
        <v>0</v>
      </c>
      <c r="N983" t="s">
        <v>8273</v>
      </c>
      <c r="O983" s="15">
        <f t="shared" si="105"/>
        <v>1.2375123751237513E-2</v>
      </c>
      <c r="P983" s="15">
        <f t="shared" si="106"/>
        <v>2.75</v>
      </c>
      <c r="Q983" t="s">
        <v>8330</v>
      </c>
      <c r="R983" t="s">
        <v>8332</v>
      </c>
      <c r="S983" s="8">
        <f t="shared" si="107"/>
        <v>41830.738680555551</v>
      </c>
      <c r="T983" s="11">
        <f t="shared" si="108"/>
        <v>41860.738680555551</v>
      </c>
      <c r="U983" t="str">
        <f t="shared" si="109"/>
        <v>FALSE</v>
      </c>
      <c r="V983" s="18">
        <f t="shared" si="110"/>
        <v>2</v>
      </c>
      <c r="W983">
        <f t="shared" si="111"/>
        <v>2</v>
      </c>
    </row>
    <row r="984" spans="1:23" ht="72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s="13" t="b">
        <v>0</v>
      </c>
      <c r="L984">
        <v>3</v>
      </c>
      <c r="M984" t="b">
        <v>0</v>
      </c>
      <c r="N984" t="s">
        <v>8273</v>
      </c>
      <c r="O984" s="15">
        <f t="shared" si="105"/>
        <v>1.7142857142857144E-2</v>
      </c>
      <c r="P984" s="15">
        <f t="shared" si="106"/>
        <v>1</v>
      </c>
      <c r="Q984" t="s">
        <v>8330</v>
      </c>
      <c r="R984" t="s">
        <v>8332</v>
      </c>
      <c r="S984" s="8">
        <f t="shared" si="107"/>
        <v>42615.544976851852</v>
      </c>
      <c r="T984" s="11">
        <f t="shared" si="108"/>
        <v>42645.544976851852</v>
      </c>
      <c r="U984" t="str">
        <f t="shared" si="109"/>
        <v>FALSE</v>
      </c>
      <c r="V984" s="18">
        <f t="shared" si="110"/>
        <v>2</v>
      </c>
      <c r="W984">
        <f t="shared" si="111"/>
        <v>2</v>
      </c>
    </row>
    <row r="985" spans="1:23" ht="100.8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s="13" t="b">
        <v>0</v>
      </c>
      <c r="L985">
        <v>179</v>
      </c>
      <c r="M985" t="b">
        <v>0</v>
      </c>
      <c r="N985" t="s">
        <v>8273</v>
      </c>
      <c r="O985" s="15">
        <f t="shared" si="105"/>
        <v>29.506136117214709</v>
      </c>
      <c r="P985" s="15">
        <f t="shared" si="106"/>
        <v>171.79329608938548</v>
      </c>
      <c r="Q985" t="s">
        <v>8330</v>
      </c>
      <c r="R985" t="s">
        <v>8332</v>
      </c>
      <c r="S985" s="8">
        <f t="shared" si="107"/>
        <v>42574.459317129629</v>
      </c>
      <c r="T985" s="11">
        <f t="shared" si="108"/>
        <v>42605.662499999999</v>
      </c>
      <c r="U985" t="str">
        <f t="shared" si="109"/>
        <v>FALSE</v>
      </c>
      <c r="V985" s="18">
        <f t="shared" si="110"/>
        <v>2</v>
      </c>
      <c r="W985">
        <f t="shared" si="111"/>
        <v>2</v>
      </c>
    </row>
    <row r="986" spans="1:23" ht="129.6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s="13" t="b">
        <v>0</v>
      </c>
      <c r="L986">
        <v>3</v>
      </c>
      <c r="M986" t="b">
        <v>0</v>
      </c>
      <c r="N986" t="s">
        <v>8273</v>
      </c>
      <c r="O986" s="15">
        <f t="shared" si="105"/>
        <v>1.06</v>
      </c>
      <c r="P986" s="15">
        <f t="shared" si="106"/>
        <v>35.333333333333336</v>
      </c>
      <c r="Q986" t="s">
        <v>8330</v>
      </c>
      <c r="R986" t="s">
        <v>8332</v>
      </c>
      <c r="S986" s="8">
        <f t="shared" si="107"/>
        <v>42060.907499999994</v>
      </c>
      <c r="T986" s="11">
        <f t="shared" si="108"/>
        <v>42090.86583333333</v>
      </c>
      <c r="U986" t="str">
        <f t="shared" si="109"/>
        <v>FALSE</v>
      </c>
      <c r="V986" s="18">
        <f t="shared" si="110"/>
        <v>2</v>
      </c>
      <c r="W986">
        <f t="shared" si="111"/>
        <v>2</v>
      </c>
    </row>
    <row r="987" spans="1:23" ht="100.8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s="13" t="b">
        <v>0</v>
      </c>
      <c r="L987">
        <v>23</v>
      </c>
      <c r="M987" t="b">
        <v>0</v>
      </c>
      <c r="N987" t="s">
        <v>8273</v>
      </c>
      <c r="O987" s="15">
        <f t="shared" si="105"/>
        <v>6.293333333333333</v>
      </c>
      <c r="P987" s="15">
        <f t="shared" si="106"/>
        <v>82.086956521739125</v>
      </c>
      <c r="Q987" t="s">
        <v>8330</v>
      </c>
      <c r="R987" t="s">
        <v>8332</v>
      </c>
      <c r="S987" s="8">
        <f t="shared" si="107"/>
        <v>42339.759375000001</v>
      </c>
      <c r="T987" s="11">
        <f t="shared" si="108"/>
        <v>42369.749999999993</v>
      </c>
      <c r="U987" t="str">
        <f t="shared" si="109"/>
        <v>FALSE</v>
      </c>
      <c r="V987" s="18">
        <f t="shared" si="110"/>
        <v>2</v>
      </c>
      <c r="W987">
        <f t="shared" si="111"/>
        <v>2</v>
      </c>
    </row>
    <row r="988" spans="1:23" ht="115.2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s="13" t="b">
        <v>0</v>
      </c>
      <c r="L988">
        <v>23</v>
      </c>
      <c r="M988" t="b">
        <v>0</v>
      </c>
      <c r="N988" t="s">
        <v>8273</v>
      </c>
      <c r="O988" s="15">
        <f t="shared" si="105"/>
        <v>12.75</v>
      </c>
      <c r="P988" s="15">
        <f t="shared" si="106"/>
        <v>110.8695652173913</v>
      </c>
      <c r="Q988" t="s">
        <v>8330</v>
      </c>
      <c r="R988" t="s">
        <v>8332</v>
      </c>
      <c r="S988" s="8">
        <f t="shared" si="107"/>
        <v>42324.559027777774</v>
      </c>
      <c r="T988" s="11">
        <f t="shared" si="108"/>
        <v>42378.791666666664</v>
      </c>
      <c r="U988" t="str">
        <f t="shared" si="109"/>
        <v>FALSE</v>
      </c>
      <c r="V988" s="18">
        <f t="shared" si="110"/>
        <v>2</v>
      </c>
      <c r="W988">
        <f t="shared" si="111"/>
        <v>2</v>
      </c>
    </row>
    <row r="989" spans="1:23" ht="100.8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s="13" t="b">
        <v>0</v>
      </c>
      <c r="L989">
        <v>41</v>
      </c>
      <c r="M989" t="b">
        <v>0</v>
      </c>
      <c r="N989" t="s">
        <v>8273</v>
      </c>
      <c r="O989" s="15">
        <f t="shared" si="105"/>
        <v>13.22</v>
      </c>
      <c r="P989" s="15">
        <f t="shared" si="106"/>
        <v>161.21951219512195</v>
      </c>
      <c r="Q989" t="s">
        <v>8330</v>
      </c>
      <c r="R989" t="s">
        <v>8332</v>
      </c>
      <c r="S989" s="8">
        <f t="shared" si="107"/>
        <v>41773.086226851847</v>
      </c>
      <c r="T989" s="11">
        <f t="shared" si="108"/>
        <v>41813.086226851847</v>
      </c>
      <c r="U989" t="str">
        <f t="shared" si="109"/>
        <v>FALSE</v>
      </c>
      <c r="V989" s="18">
        <f t="shared" si="110"/>
        <v>2</v>
      </c>
      <c r="W989">
        <f t="shared" si="111"/>
        <v>2</v>
      </c>
    </row>
    <row r="990" spans="1:23" ht="115.2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s="13" t="b">
        <v>0</v>
      </c>
      <c r="L990">
        <v>0</v>
      </c>
      <c r="M990" t="b">
        <v>0</v>
      </c>
      <c r="N990" t="s">
        <v>8273</v>
      </c>
      <c r="O990" s="15">
        <f t="shared" si="105"/>
        <v>0</v>
      </c>
      <c r="P990" s="15">
        <f t="shared" si="106"/>
        <v>0</v>
      </c>
      <c r="Q990" t="s">
        <v>8330</v>
      </c>
      <c r="R990" t="s">
        <v>8332</v>
      </c>
      <c r="S990" s="8">
        <f t="shared" si="107"/>
        <v>42614.148437499993</v>
      </c>
      <c r="T990" s="11">
        <f t="shared" si="108"/>
        <v>42644.148437499993</v>
      </c>
      <c r="U990" t="str">
        <f t="shared" si="109"/>
        <v>FALSE</v>
      </c>
      <c r="V990" s="18">
        <f t="shared" si="110"/>
        <v>2</v>
      </c>
      <c r="W990">
        <f t="shared" si="111"/>
        <v>2</v>
      </c>
    </row>
    <row r="991" spans="1:23" ht="43.2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s="13" t="b">
        <v>0</v>
      </c>
      <c r="L991">
        <v>32</v>
      </c>
      <c r="M991" t="b">
        <v>0</v>
      </c>
      <c r="N991" t="s">
        <v>8273</v>
      </c>
      <c r="O991" s="15">
        <f t="shared" si="105"/>
        <v>16.77</v>
      </c>
      <c r="P991" s="15">
        <f t="shared" si="106"/>
        <v>52.40625</v>
      </c>
      <c r="Q991" t="s">
        <v>8330</v>
      </c>
      <c r="R991" t="s">
        <v>8332</v>
      </c>
      <c r="S991" s="8">
        <f t="shared" si="107"/>
        <v>42611.725636574069</v>
      </c>
      <c r="T991" s="11">
        <f t="shared" si="108"/>
        <v>42641.725636574069</v>
      </c>
      <c r="U991" t="str">
        <f t="shared" si="109"/>
        <v>FALSE</v>
      </c>
      <c r="V991" s="18">
        <f t="shared" si="110"/>
        <v>2</v>
      </c>
      <c r="W991">
        <f t="shared" si="111"/>
        <v>2</v>
      </c>
    </row>
    <row r="992" spans="1:23" ht="100.8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s="13" t="b">
        <v>0</v>
      </c>
      <c r="L992">
        <v>2</v>
      </c>
      <c r="M992" t="b">
        <v>0</v>
      </c>
      <c r="N992" t="s">
        <v>8273</v>
      </c>
      <c r="O992" s="15">
        <f t="shared" si="105"/>
        <v>0.104</v>
      </c>
      <c r="P992" s="15">
        <f t="shared" si="106"/>
        <v>13</v>
      </c>
      <c r="Q992" t="s">
        <v>8330</v>
      </c>
      <c r="R992" t="s">
        <v>8332</v>
      </c>
      <c r="S992" s="8">
        <f t="shared" si="107"/>
        <v>41855.575972222221</v>
      </c>
      <c r="T992" s="11">
        <f t="shared" si="108"/>
        <v>41885.575972222221</v>
      </c>
      <c r="U992" t="str">
        <f t="shared" si="109"/>
        <v>FALSE</v>
      </c>
      <c r="V992" s="18">
        <f t="shared" si="110"/>
        <v>2</v>
      </c>
      <c r="W992">
        <f t="shared" si="111"/>
        <v>2</v>
      </c>
    </row>
    <row r="993" spans="1:23" ht="144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s="13" t="b">
        <v>0</v>
      </c>
      <c r="L993">
        <v>7</v>
      </c>
      <c r="M993" t="b">
        <v>0</v>
      </c>
      <c r="N993" t="s">
        <v>8273</v>
      </c>
      <c r="O993" s="15">
        <f t="shared" si="105"/>
        <v>4.24</v>
      </c>
      <c r="P993" s="15">
        <f t="shared" si="106"/>
        <v>30.285714285714285</v>
      </c>
      <c r="Q993" t="s">
        <v>8330</v>
      </c>
      <c r="R993" t="s">
        <v>8332</v>
      </c>
      <c r="S993" s="8">
        <f t="shared" si="107"/>
        <v>42538.548472222225</v>
      </c>
      <c r="T993" s="11">
        <f t="shared" si="108"/>
        <v>42563.57708333333</v>
      </c>
      <c r="U993" t="str">
        <f t="shared" si="109"/>
        <v>FALSE</v>
      </c>
      <c r="V993" s="18">
        <f t="shared" si="110"/>
        <v>2</v>
      </c>
      <c r="W993">
        <f t="shared" si="111"/>
        <v>2</v>
      </c>
    </row>
    <row r="994" spans="1:23" ht="7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s="13" t="b">
        <v>0</v>
      </c>
      <c r="L994">
        <v>4</v>
      </c>
      <c r="M994" t="b">
        <v>0</v>
      </c>
      <c r="N994" t="s">
        <v>8273</v>
      </c>
      <c r="O994" s="15">
        <f t="shared" si="105"/>
        <v>0.46699999999999997</v>
      </c>
      <c r="P994" s="15">
        <f t="shared" si="106"/>
        <v>116.75</v>
      </c>
      <c r="Q994" t="s">
        <v>8330</v>
      </c>
      <c r="R994" t="s">
        <v>8332</v>
      </c>
      <c r="S994" s="8">
        <f t="shared" si="107"/>
        <v>42437.71665509259</v>
      </c>
      <c r="T994" s="11">
        <f t="shared" si="108"/>
        <v>42497.674988425926</v>
      </c>
      <c r="U994" t="str">
        <f t="shared" si="109"/>
        <v>FALSE</v>
      </c>
      <c r="V994" s="18">
        <f t="shared" si="110"/>
        <v>2</v>
      </c>
      <c r="W994">
        <f t="shared" si="111"/>
        <v>2</v>
      </c>
    </row>
    <row r="995" spans="1:23" ht="86.4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s="13" t="b">
        <v>0</v>
      </c>
      <c r="L995">
        <v>196</v>
      </c>
      <c r="M995" t="b">
        <v>0</v>
      </c>
      <c r="N995" t="s">
        <v>8273</v>
      </c>
      <c r="O995" s="15">
        <f t="shared" si="105"/>
        <v>25.087142857142858</v>
      </c>
      <c r="P995" s="15">
        <f t="shared" si="106"/>
        <v>89.59693877551021</v>
      </c>
      <c r="Q995" t="s">
        <v>8330</v>
      </c>
      <c r="R995" t="s">
        <v>8332</v>
      </c>
      <c r="S995" s="8">
        <f t="shared" si="107"/>
        <v>42652.756574074076</v>
      </c>
      <c r="T995" s="11">
        <f t="shared" si="108"/>
        <v>42685.999999999993</v>
      </c>
      <c r="U995" t="str">
        <f t="shared" si="109"/>
        <v>FALSE</v>
      </c>
      <c r="V995" s="18">
        <f t="shared" si="110"/>
        <v>2</v>
      </c>
      <c r="W995">
        <f t="shared" si="111"/>
        <v>2</v>
      </c>
    </row>
    <row r="996" spans="1:23" ht="144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s="13" t="b">
        <v>0</v>
      </c>
      <c r="L996">
        <v>11</v>
      </c>
      <c r="M996" t="b">
        <v>0</v>
      </c>
      <c r="N996" t="s">
        <v>8273</v>
      </c>
      <c r="O996" s="15">
        <f t="shared" si="105"/>
        <v>2.3345000000000002</v>
      </c>
      <c r="P996" s="15">
        <f t="shared" si="106"/>
        <v>424.45454545454544</v>
      </c>
      <c r="Q996" t="s">
        <v>8330</v>
      </c>
      <c r="R996" t="s">
        <v>8332</v>
      </c>
      <c r="S996" s="8">
        <f t="shared" si="107"/>
        <v>41921.054745370369</v>
      </c>
      <c r="T996" s="11">
        <f t="shared" si="108"/>
        <v>41973.749305555553</v>
      </c>
      <c r="U996" t="str">
        <f t="shared" si="109"/>
        <v>FALSE</v>
      </c>
      <c r="V996" s="18">
        <f t="shared" si="110"/>
        <v>2</v>
      </c>
      <c r="W996">
        <f t="shared" si="111"/>
        <v>2</v>
      </c>
    </row>
    <row r="997" spans="1:23" ht="100.8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s="13" t="b">
        <v>0</v>
      </c>
      <c r="L997">
        <v>9</v>
      </c>
      <c r="M997" t="b">
        <v>0</v>
      </c>
      <c r="N997" t="s">
        <v>8273</v>
      </c>
      <c r="O997" s="15">
        <f t="shared" si="105"/>
        <v>7.26</v>
      </c>
      <c r="P997" s="15">
        <f t="shared" si="106"/>
        <v>80.666666666666671</v>
      </c>
      <c r="Q997" t="s">
        <v>8330</v>
      </c>
      <c r="R997" t="s">
        <v>8332</v>
      </c>
      <c r="S997" s="8">
        <f t="shared" si="107"/>
        <v>41947.732407407406</v>
      </c>
      <c r="T997" s="11">
        <f t="shared" si="108"/>
        <v>41972.458333333336</v>
      </c>
      <c r="U997" t="str">
        <f t="shared" si="109"/>
        <v>FALSE</v>
      </c>
      <c r="V997" s="18">
        <f t="shared" si="110"/>
        <v>2</v>
      </c>
      <c r="W997">
        <f t="shared" si="111"/>
        <v>2</v>
      </c>
    </row>
    <row r="998" spans="1:23" ht="86.4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s="13" t="b">
        <v>0</v>
      </c>
      <c r="L998">
        <v>5</v>
      </c>
      <c r="M998" t="b">
        <v>0</v>
      </c>
      <c r="N998" t="s">
        <v>8273</v>
      </c>
      <c r="O998" s="15">
        <f t="shared" si="105"/>
        <v>1.625</v>
      </c>
      <c r="P998" s="15">
        <f t="shared" si="106"/>
        <v>13</v>
      </c>
      <c r="Q998" t="s">
        <v>8330</v>
      </c>
      <c r="R998" t="s">
        <v>8332</v>
      </c>
      <c r="S998" s="8">
        <f t="shared" si="107"/>
        <v>41817.658101851848</v>
      </c>
      <c r="T998" s="11">
        <f t="shared" si="108"/>
        <v>41847.435416666667</v>
      </c>
      <c r="U998" t="str">
        <f t="shared" si="109"/>
        <v>FALSE</v>
      </c>
      <c r="V998" s="18">
        <f t="shared" si="110"/>
        <v>2</v>
      </c>
      <c r="W998">
        <f t="shared" si="111"/>
        <v>2</v>
      </c>
    </row>
    <row r="999" spans="1:23" ht="72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s="13" t="b">
        <v>0</v>
      </c>
      <c r="L999">
        <v>8</v>
      </c>
      <c r="M999" t="b">
        <v>0</v>
      </c>
      <c r="N999" t="s">
        <v>8273</v>
      </c>
      <c r="O999" s="15">
        <f t="shared" si="105"/>
        <v>1.3</v>
      </c>
      <c r="P999" s="15">
        <f t="shared" si="106"/>
        <v>8.125</v>
      </c>
      <c r="Q999" t="s">
        <v>8330</v>
      </c>
      <c r="R999" t="s">
        <v>8332</v>
      </c>
      <c r="S999" s="8">
        <f t="shared" si="107"/>
        <v>41940.894641203704</v>
      </c>
      <c r="T999" s="11">
        <f t="shared" si="108"/>
        <v>41970.936307870368</v>
      </c>
      <c r="U999" t="str">
        <f t="shared" si="109"/>
        <v>FALSE</v>
      </c>
      <c r="V999" s="18">
        <f t="shared" si="110"/>
        <v>2</v>
      </c>
      <c r="W999">
        <f t="shared" si="111"/>
        <v>2</v>
      </c>
    </row>
    <row r="1000" spans="1:23" ht="86.4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s="13" t="b">
        <v>0</v>
      </c>
      <c r="L1000">
        <v>229</v>
      </c>
      <c r="M1000" t="b">
        <v>0</v>
      </c>
      <c r="N1000" t="s">
        <v>8273</v>
      </c>
      <c r="O1000" s="15">
        <f t="shared" si="105"/>
        <v>58.558333333333337</v>
      </c>
      <c r="P1000" s="15">
        <f t="shared" si="106"/>
        <v>153.42794759825327</v>
      </c>
      <c r="Q1000" t="s">
        <v>8330</v>
      </c>
      <c r="R1000" t="s">
        <v>8332</v>
      </c>
      <c r="S1000" s="8">
        <f t="shared" si="107"/>
        <v>42281.960659722223</v>
      </c>
      <c r="T1000" s="11">
        <f t="shared" si="108"/>
        <v>42327.002326388887</v>
      </c>
      <c r="U1000" t="str">
        <f t="shared" si="109"/>
        <v>FALSE</v>
      </c>
      <c r="V1000" s="18">
        <f t="shared" si="110"/>
        <v>2</v>
      </c>
      <c r="W1000">
        <f t="shared" si="111"/>
        <v>2</v>
      </c>
    </row>
    <row r="1001" spans="1:23" ht="86.4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s="13" t="b">
        <v>0</v>
      </c>
      <c r="L1001">
        <v>40</v>
      </c>
      <c r="M1001" t="b">
        <v>0</v>
      </c>
      <c r="N1001" t="s">
        <v>8273</v>
      </c>
      <c r="O1001" s="15">
        <f t="shared" si="105"/>
        <v>7.7886666666666677</v>
      </c>
      <c r="P1001" s="15">
        <f t="shared" si="106"/>
        <v>292.07499999999999</v>
      </c>
      <c r="Q1001" t="s">
        <v>8330</v>
      </c>
      <c r="R1001" t="s">
        <v>8332</v>
      </c>
      <c r="S1001" s="8">
        <f t="shared" si="107"/>
        <v>41926.091319444444</v>
      </c>
      <c r="T1001" s="11">
        <f t="shared" si="108"/>
        <v>41956.126388888886</v>
      </c>
      <c r="U1001" t="str">
        <f t="shared" si="109"/>
        <v>FALSE</v>
      </c>
      <c r="V1001" s="18">
        <f t="shared" si="110"/>
        <v>2</v>
      </c>
      <c r="W1001">
        <f t="shared" si="111"/>
        <v>2</v>
      </c>
    </row>
    <row r="1002" spans="1:23" ht="100.8" hidden="1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s="13" t="b">
        <v>0</v>
      </c>
      <c r="L1002">
        <v>6</v>
      </c>
      <c r="M1002" t="b">
        <v>0</v>
      </c>
      <c r="N1002" t="s">
        <v>8273</v>
      </c>
      <c r="O1002" s="15">
        <f t="shared" si="105"/>
        <v>2.2157147647256061</v>
      </c>
      <c r="P1002" s="15">
        <f t="shared" si="106"/>
        <v>3304</v>
      </c>
      <c r="Q1002" t="s">
        <v>8330</v>
      </c>
      <c r="R1002" t="s">
        <v>8332</v>
      </c>
      <c r="S1002" s="8">
        <f t="shared" si="107"/>
        <v>42748.851388888892</v>
      </c>
      <c r="T1002" s="11">
        <f t="shared" si="108"/>
        <v>42808.80972222222</v>
      </c>
      <c r="U1002" t="str">
        <f t="shared" si="109"/>
        <v>FALSE</v>
      </c>
      <c r="V1002" s="18">
        <f t="shared" si="110"/>
        <v>2</v>
      </c>
      <c r="W1002">
        <f t="shared" si="111"/>
        <v>3</v>
      </c>
    </row>
    <row r="1003" spans="1:23" ht="115.2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s="13" t="b">
        <v>0</v>
      </c>
      <c r="L1003">
        <v>4</v>
      </c>
      <c r="M1003" t="b">
        <v>0</v>
      </c>
      <c r="N1003" t="s">
        <v>8273</v>
      </c>
      <c r="O1003" s="15">
        <f t="shared" si="105"/>
        <v>104</v>
      </c>
      <c r="P1003" s="15">
        <f t="shared" si="106"/>
        <v>1300</v>
      </c>
      <c r="Q1003" t="s">
        <v>8330</v>
      </c>
      <c r="R1003" t="s">
        <v>8332</v>
      </c>
      <c r="S1003" s="8">
        <f t="shared" si="107"/>
        <v>42720.511724537035</v>
      </c>
      <c r="T1003" s="11">
        <f t="shared" si="108"/>
        <v>42765.511724537035</v>
      </c>
      <c r="U1003" t="str">
        <f t="shared" si="109"/>
        <v>FALSE</v>
      </c>
      <c r="V1003" s="18">
        <f t="shared" si="110"/>
        <v>2</v>
      </c>
      <c r="W1003">
        <f t="shared" si="111"/>
        <v>3</v>
      </c>
    </row>
    <row r="1004" spans="1:23" ht="115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s="13" t="b">
        <v>0</v>
      </c>
      <c r="L1004">
        <v>22</v>
      </c>
      <c r="M1004" t="b">
        <v>0</v>
      </c>
      <c r="N1004" t="s">
        <v>8273</v>
      </c>
      <c r="O1004" s="15">
        <f t="shared" si="105"/>
        <v>29.6029602960296</v>
      </c>
      <c r="P1004" s="15">
        <f t="shared" si="106"/>
        <v>134.54545454545453</v>
      </c>
      <c r="Q1004" t="s">
        <v>8330</v>
      </c>
      <c r="R1004" t="s">
        <v>8332</v>
      </c>
      <c r="S1004" s="8">
        <f t="shared" si="107"/>
        <v>42325.475856481477</v>
      </c>
      <c r="T1004" s="11">
        <f t="shared" si="108"/>
        <v>42355.040972222218</v>
      </c>
      <c r="U1004" t="str">
        <f t="shared" si="109"/>
        <v>FALSE</v>
      </c>
      <c r="V1004" s="18">
        <f t="shared" si="110"/>
        <v>2</v>
      </c>
      <c r="W1004">
        <f t="shared" si="111"/>
        <v>3</v>
      </c>
    </row>
    <row r="1005" spans="1:23" ht="7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s="13" t="b">
        <v>0</v>
      </c>
      <c r="L1005">
        <v>15</v>
      </c>
      <c r="M1005" t="b">
        <v>0</v>
      </c>
      <c r="N1005" t="s">
        <v>8273</v>
      </c>
      <c r="O1005" s="15">
        <f t="shared" si="105"/>
        <v>16.055</v>
      </c>
      <c r="P1005" s="15">
        <f t="shared" si="106"/>
        <v>214.06666666666666</v>
      </c>
      <c r="Q1005" t="s">
        <v>8330</v>
      </c>
      <c r="R1005" t="s">
        <v>8332</v>
      </c>
      <c r="S1005" s="8">
        <f t="shared" si="107"/>
        <v>42780.500706018516</v>
      </c>
      <c r="T1005" s="11">
        <f t="shared" si="108"/>
        <v>42810.459039351852</v>
      </c>
      <c r="U1005" t="str">
        <f t="shared" si="109"/>
        <v>FALSE</v>
      </c>
      <c r="V1005" s="18">
        <f t="shared" si="110"/>
        <v>2</v>
      </c>
      <c r="W1005">
        <f t="shared" si="111"/>
        <v>3</v>
      </c>
    </row>
    <row r="1006" spans="1:23" ht="57.6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s="13" t="b">
        <v>0</v>
      </c>
      <c r="L1006">
        <v>95</v>
      </c>
      <c r="M1006" t="b">
        <v>0</v>
      </c>
      <c r="N1006" t="s">
        <v>8273</v>
      </c>
      <c r="O1006" s="15">
        <f t="shared" si="105"/>
        <v>82.207999999999998</v>
      </c>
      <c r="P1006" s="15">
        <f t="shared" si="106"/>
        <v>216.33684210526314</v>
      </c>
      <c r="Q1006" t="s">
        <v>8330</v>
      </c>
      <c r="R1006" t="s">
        <v>8332</v>
      </c>
      <c r="S1006" s="8">
        <f t="shared" si="107"/>
        <v>42388.5003125</v>
      </c>
      <c r="T1006" s="11">
        <f t="shared" si="108"/>
        <v>42418.5003125</v>
      </c>
      <c r="U1006" t="str">
        <f t="shared" si="109"/>
        <v>FALSE</v>
      </c>
      <c r="V1006" s="18">
        <f t="shared" si="110"/>
        <v>2</v>
      </c>
      <c r="W1006">
        <f t="shared" si="111"/>
        <v>3</v>
      </c>
    </row>
    <row r="1007" spans="1:23" ht="7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s="13" t="b">
        <v>0</v>
      </c>
      <c r="L1007">
        <v>161</v>
      </c>
      <c r="M1007" t="b">
        <v>0</v>
      </c>
      <c r="N1007" t="s">
        <v>8273</v>
      </c>
      <c r="O1007" s="15">
        <f t="shared" si="105"/>
        <v>75.051000000000002</v>
      </c>
      <c r="P1007" s="15">
        <f t="shared" si="106"/>
        <v>932.31055900621118</v>
      </c>
      <c r="Q1007" t="s">
        <v>8330</v>
      </c>
      <c r="R1007" t="s">
        <v>8332</v>
      </c>
      <c r="S1007" s="8">
        <f t="shared" si="107"/>
        <v>42276.416469907403</v>
      </c>
      <c r="T1007" s="11">
        <f t="shared" si="108"/>
        <v>42307.41646990741</v>
      </c>
      <c r="U1007" t="str">
        <f t="shared" si="109"/>
        <v>FALSE</v>
      </c>
      <c r="V1007" s="18">
        <f t="shared" si="110"/>
        <v>2</v>
      </c>
      <c r="W1007">
        <f t="shared" si="111"/>
        <v>3</v>
      </c>
    </row>
    <row r="1008" spans="1:23" ht="100.8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s="13" t="b">
        <v>0</v>
      </c>
      <c r="L1008">
        <v>8</v>
      </c>
      <c r="M1008" t="b">
        <v>0</v>
      </c>
      <c r="N1008" t="s">
        <v>8273</v>
      </c>
      <c r="O1008" s="15">
        <f t="shared" si="105"/>
        <v>5.8500000000000005</v>
      </c>
      <c r="P1008" s="15">
        <f t="shared" si="106"/>
        <v>29.25</v>
      </c>
      <c r="Q1008" t="s">
        <v>8330</v>
      </c>
      <c r="R1008" t="s">
        <v>8332</v>
      </c>
      <c r="S1008" s="8">
        <f t="shared" si="107"/>
        <v>41976.83185185185</v>
      </c>
      <c r="T1008" s="11">
        <f t="shared" si="108"/>
        <v>41985.09097222222</v>
      </c>
      <c r="U1008" t="str">
        <f t="shared" si="109"/>
        <v>FALSE</v>
      </c>
      <c r="V1008" s="18">
        <f t="shared" si="110"/>
        <v>2</v>
      </c>
      <c r="W1008">
        <f t="shared" si="111"/>
        <v>3</v>
      </c>
    </row>
    <row r="1009" spans="1:23" ht="100.8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s="13" t="b">
        <v>0</v>
      </c>
      <c r="L1009">
        <v>76</v>
      </c>
      <c r="M1009" t="b">
        <v>0</v>
      </c>
      <c r="N1009" t="s">
        <v>8273</v>
      </c>
      <c r="O1009" s="15">
        <f t="shared" si="105"/>
        <v>44.32</v>
      </c>
      <c r="P1009" s="15">
        <f t="shared" si="106"/>
        <v>174.94736842105263</v>
      </c>
      <c r="Q1009" t="s">
        <v>8330</v>
      </c>
      <c r="R1009" t="s">
        <v>8332</v>
      </c>
      <c r="S1009" s="8">
        <f t="shared" si="107"/>
        <v>42676.3752662037</v>
      </c>
      <c r="T1009" s="11">
        <f t="shared" si="108"/>
        <v>42718.416932870365</v>
      </c>
      <c r="U1009" t="str">
        <f t="shared" si="109"/>
        <v>FALSE</v>
      </c>
      <c r="V1009" s="18">
        <f t="shared" si="110"/>
        <v>2</v>
      </c>
      <c r="W1009">
        <f t="shared" si="111"/>
        <v>3</v>
      </c>
    </row>
    <row r="1010" spans="1:23" ht="115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s="13" t="b">
        <v>0</v>
      </c>
      <c r="L1010">
        <v>1</v>
      </c>
      <c r="M1010" t="b">
        <v>0</v>
      </c>
      <c r="N1010" t="s">
        <v>8273</v>
      </c>
      <c r="O1010" s="15">
        <f t="shared" si="105"/>
        <v>0.26737967914438499</v>
      </c>
      <c r="P1010" s="15">
        <f t="shared" si="106"/>
        <v>250</v>
      </c>
      <c r="Q1010" t="s">
        <v>8330</v>
      </c>
      <c r="R1010" t="s">
        <v>8332</v>
      </c>
      <c r="S1010" s="8">
        <f t="shared" si="107"/>
        <v>42702.600868055553</v>
      </c>
      <c r="T1010" s="11">
        <f t="shared" si="108"/>
        <v>42732.600868055553</v>
      </c>
      <c r="U1010" t="str">
        <f t="shared" si="109"/>
        <v>FALSE</v>
      </c>
      <c r="V1010" s="18">
        <f t="shared" si="110"/>
        <v>2</v>
      </c>
      <c r="W1010">
        <f t="shared" si="111"/>
        <v>3</v>
      </c>
    </row>
    <row r="1011" spans="1:23" ht="115.2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s="13" t="b">
        <v>0</v>
      </c>
      <c r="L1011">
        <v>101</v>
      </c>
      <c r="M1011" t="b">
        <v>0</v>
      </c>
      <c r="N1011" t="s">
        <v>8273</v>
      </c>
      <c r="O1011" s="15">
        <f t="shared" si="105"/>
        <v>13.13</v>
      </c>
      <c r="P1011" s="15">
        <f t="shared" si="106"/>
        <v>65</v>
      </c>
      <c r="Q1011" t="s">
        <v>8330</v>
      </c>
      <c r="R1011" t="s">
        <v>8332</v>
      </c>
      <c r="S1011" s="8">
        <f t="shared" si="107"/>
        <v>42510.396365740737</v>
      </c>
      <c r="T1011" s="11">
        <f t="shared" si="108"/>
        <v>42540.396365740737</v>
      </c>
      <c r="U1011" t="str">
        <f t="shared" si="109"/>
        <v>FALSE</v>
      </c>
      <c r="V1011" s="18">
        <f t="shared" si="110"/>
        <v>2</v>
      </c>
      <c r="W1011">
        <f t="shared" si="111"/>
        <v>3</v>
      </c>
    </row>
    <row r="1012" spans="1:23" ht="115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s="13" t="b">
        <v>0</v>
      </c>
      <c r="L1012">
        <v>4</v>
      </c>
      <c r="M1012" t="b">
        <v>0</v>
      </c>
      <c r="N1012" t="s">
        <v>8273</v>
      </c>
      <c r="O1012" s="15">
        <f t="shared" si="105"/>
        <v>0.19088937093275488</v>
      </c>
      <c r="P1012" s="15">
        <f t="shared" si="106"/>
        <v>55</v>
      </c>
      <c r="Q1012" t="s">
        <v>8330</v>
      </c>
      <c r="R1012" t="s">
        <v>8332</v>
      </c>
      <c r="S1012" s="8">
        <f t="shared" si="107"/>
        <v>42561.621087962958</v>
      </c>
      <c r="T1012" s="11">
        <f t="shared" si="108"/>
        <v>42617.915972222218</v>
      </c>
      <c r="U1012" t="str">
        <f t="shared" si="109"/>
        <v>FALSE</v>
      </c>
      <c r="V1012" s="18">
        <f t="shared" si="110"/>
        <v>2</v>
      </c>
      <c r="W1012">
        <f t="shared" si="111"/>
        <v>3</v>
      </c>
    </row>
    <row r="1013" spans="1:23" ht="86.4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s="13" t="b">
        <v>0</v>
      </c>
      <c r="L1013">
        <v>1</v>
      </c>
      <c r="M1013" t="b">
        <v>0</v>
      </c>
      <c r="N1013" t="s">
        <v>8273</v>
      </c>
      <c r="O1013" s="15">
        <f t="shared" si="105"/>
        <v>0.375</v>
      </c>
      <c r="P1013" s="15">
        <f t="shared" si="106"/>
        <v>75</v>
      </c>
      <c r="Q1013" t="s">
        <v>8330</v>
      </c>
      <c r="R1013" t="s">
        <v>8332</v>
      </c>
      <c r="S1013" s="8">
        <f t="shared" si="107"/>
        <v>41946.689756944441</v>
      </c>
      <c r="T1013" s="11">
        <f t="shared" si="108"/>
        <v>41991.689756944441</v>
      </c>
      <c r="U1013" t="str">
        <f t="shared" si="109"/>
        <v>FALSE</v>
      </c>
      <c r="V1013" s="18">
        <f t="shared" si="110"/>
        <v>2</v>
      </c>
      <c r="W1013">
        <f t="shared" si="111"/>
        <v>3</v>
      </c>
    </row>
    <row r="1014" spans="1:23" ht="115.2" hidden="1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s="13" t="b">
        <v>0</v>
      </c>
      <c r="L1014">
        <v>775</v>
      </c>
      <c r="M1014" t="b">
        <v>0</v>
      </c>
      <c r="N1014" t="s">
        <v>8273</v>
      </c>
      <c r="O1014" s="15">
        <f t="shared" si="105"/>
        <v>21535.021000000001</v>
      </c>
      <c r="P1014">
        <f t="shared" ref="P1014" si="112">E1014/L1014</f>
        <v>1389.3561935483872</v>
      </c>
      <c r="Q1014" t="s">
        <v>8330</v>
      </c>
      <c r="R1014" t="s">
        <v>8332</v>
      </c>
      <c r="S1014" s="8">
        <f t="shared" si="107"/>
        <v>42714.232083333329</v>
      </c>
      <c r="T1014" s="11">
        <f t="shared" si="108"/>
        <v>42759.232083333329</v>
      </c>
      <c r="U1014" t="str">
        <f t="shared" si="109"/>
        <v>FALSE</v>
      </c>
      <c r="V1014" s="18">
        <f t="shared" si="110"/>
        <v>2</v>
      </c>
      <c r="W1014">
        <f t="shared" si="111"/>
        <v>3</v>
      </c>
    </row>
    <row r="1015" spans="1:23" ht="100.8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s="13" t="b">
        <v>0</v>
      </c>
      <c r="L1015">
        <v>90</v>
      </c>
      <c r="M1015" t="b">
        <v>0</v>
      </c>
      <c r="N1015" t="s">
        <v>8273</v>
      </c>
      <c r="O1015" s="15">
        <f t="shared" si="105"/>
        <v>34.527999999999999</v>
      </c>
      <c r="P1015" s="15">
        <f t="shared" ref="P1015:P1078" si="113">IFERROR(E1015/L1015,0)</f>
        <v>95.911111111111111</v>
      </c>
      <c r="Q1015" t="s">
        <v>8330</v>
      </c>
      <c r="R1015" t="s">
        <v>8332</v>
      </c>
      <c r="S1015" s="8">
        <f t="shared" si="107"/>
        <v>42339.625648148147</v>
      </c>
      <c r="T1015" s="11">
        <f t="shared" si="108"/>
        <v>42367.624999999993</v>
      </c>
      <c r="U1015" t="str">
        <f t="shared" si="109"/>
        <v>FALSE</v>
      </c>
      <c r="V1015" s="18">
        <f t="shared" si="110"/>
        <v>2</v>
      </c>
      <c r="W1015">
        <f t="shared" si="111"/>
        <v>3</v>
      </c>
    </row>
    <row r="1016" spans="1:23" ht="72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s="13" t="b">
        <v>0</v>
      </c>
      <c r="L1016">
        <v>16</v>
      </c>
      <c r="M1016" t="b">
        <v>0</v>
      </c>
      <c r="N1016" t="s">
        <v>8273</v>
      </c>
      <c r="O1016" s="15">
        <f t="shared" si="105"/>
        <v>30.599999999999998</v>
      </c>
      <c r="P1016" s="15">
        <f t="shared" si="113"/>
        <v>191.25</v>
      </c>
      <c r="Q1016" t="s">
        <v>8330</v>
      </c>
      <c r="R1016" t="s">
        <v>8332</v>
      </c>
      <c r="S1016" s="8">
        <f t="shared" si="107"/>
        <v>41954.79415509259</v>
      </c>
      <c r="T1016" s="11">
        <f t="shared" si="108"/>
        <v>42004.79415509259</v>
      </c>
      <c r="U1016" t="str">
        <f t="shared" si="109"/>
        <v>FALSE</v>
      </c>
      <c r="V1016" s="18">
        <f t="shared" si="110"/>
        <v>2</v>
      </c>
      <c r="W1016">
        <f t="shared" si="111"/>
        <v>3</v>
      </c>
    </row>
    <row r="1017" spans="1:23" ht="72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s="13" t="b">
        <v>0</v>
      </c>
      <c r="L1017">
        <v>6</v>
      </c>
      <c r="M1017" t="b">
        <v>0</v>
      </c>
      <c r="N1017" t="s">
        <v>8273</v>
      </c>
      <c r="O1017" s="15">
        <f t="shared" si="105"/>
        <v>2.666666666666667</v>
      </c>
      <c r="P1017" s="15">
        <f t="shared" si="113"/>
        <v>40</v>
      </c>
      <c r="Q1017" t="s">
        <v>8330</v>
      </c>
      <c r="R1017" t="s">
        <v>8332</v>
      </c>
      <c r="S1017" s="8">
        <f t="shared" si="107"/>
        <v>42303.670081018521</v>
      </c>
      <c r="T1017" s="11">
        <f t="shared" si="108"/>
        <v>42333.711747685178</v>
      </c>
      <c r="U1017" t="str">
        <f t="shared" si="109"/>
        <v>FALSE</v>
      </c>
      <c r="V1017" s="18">
        <f t="shared" si="110"/>
        <v>2</v>
      </c>
      <c r="W1017">
        <f t="shared" si="111"/>
        <v>3</v>
      </c>
    </row>
    <row r="1018" spans="1:23" ht="86.4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s="13" t="b">
        <v>0</v>
      </c>
      <c r="L1018">
        <v>38</v>
      </c>
      <c r="M1018" t="b">
        <v>0</v>
      </c>
      <c r="N1018" t="s">
        <v>8273</v>
      </c>
      <c r="O1018" s="15">
        <f t="shared" si="105"/>
        <v>2.8420000000000001</v>
      </c>
      <c r="P1018" s="15">
        <f t="shared" si="113"/>
        <v>74.78947368421052</v>
      </c>
      <c r="Q1018" t="s">
        <v>8330</v>
      </c>
      <c r="R1018" t="s">
        <v>8332</v>
      </c>
      <c r="S1018" s="8">
        <f t="shared" si="107"/>
        <v>42421.898796296293</v>
      </c>
      <c r="T1018" s="11">
        <f t="shared" si="108"/>
        <v>42466.857129629629</v>
      </c>
      <c r="U1018" t="str">
        <f t="shared" si="109"/>
        <v>FALSE</v>
      </c>
      <c r="V1018" s="18">
        <f t="shared" si="110"/>
        <v>2</v>
      </c>
      <c r="W1018">
        <f t="shared" si="111"/>
        <v>3</v>
      </c>
    </row>
    <row r="1019" spans="1:23" ht="100.8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s="13" t="b">
        <v>0</v>
      </c>
      <c r="L1019">
        <v>355</v>
      </c>
      <c r="M1019" t="b">
        <v>0</v>
      </c>
      <c r="N1019" t="s">
        <v>8273</v>
      </c>
      <c r="O1019" s="15">
        <f t="shared" si="105"/>
        <v>22.878799999999998</v>
      </c>
      <c r="P1019" s="15">
        <f t="shared" si="113"/>
        <v>161.11830985915492</v>
      </c>
      <c r="Q1019" t="s">
        <v>8330</v>
      </c>
      <c r="R1019" t="s">
        <v>8332</v>
      </c>
      <c r="S1019" s="8">
        <f t="shared" si="107"/>
        <v>42289.466840277775</v>
      </c>
      <c r="T1019" s="11">
        <f t="shared" si="108"/>
        <v>42329.508506944439</v>
      </c>
      <c r="U1019" t="str">
        <f t="shared" si="109"/>
        <v>FALSE</v>
      </c>
      <c r="V1019" s="18">
        <f t="shared" si="110"/>
        <v>2</v>
      </c>
      <c r="W1019">
        <f t="shared" si="111"/>
        <v>3</v>
      </c>
    </row>
    <row r="1020" spans="1:23" ht="86.4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s="13" t="b">
        <v>0</v>
      </c>
      <c r="L1020">
        <v>7</v>
      </c>
      <c r="M1020" t="b">
        <v>0</v>
      </c>
      <c r="N1020" t="s">
        <v>8273</v>
      </c>
      <c r="O1020" s="15">
        <f t="shared" si="105"/>
        <v>3.105</v>
      </c>
      <c r="P1020" s="15">
        <f t="shared" si="113"/>
        <v>88.714285714285708</v>
      </c>
      <c r="Q1020" t="s">
        <v>8330</v>
      </c>
      <c r="R1020" t="s">
        <v>8332</v>
      </c>
      <c r="S1020" s="8">
        <f t="shared" si="107"/>
        <v>42535.283946759257</v>
      </c>
      <c r="T1020" s="11">
        <f t="shared" si="108"/>
        <v>42565.283946759257</v>
      </c>
      <c r="U1020" t="str">
        <f t="shared" si="109"/>
        <v>FALSE</v>
      </c>
      <c r="V1020" s="18">
        <f t="shared" si="110"/>
        <v>2</v>
      </c>
      <c r="W1020">
        <f t="shared" si="111"/>
        <v>3</v>
      </c>
    </row>
    <row r="1021" spans="1:23" ht="7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s="13" t="b">
        <v>0</v>
      </c>
      <c r="L1021">
        <v>400</v>
      </c>
      <c r="M1021" t="b">
        <v>0</v>
      </c>
      <c r="N1021" t="s">
        <v>8273</v>
      </c>
      <c r="O1021" s="15">
        <f t="shared" si="105"/>
        <v>47.333333333333336</v>
      </c>
      <c r="P1021" s="15">
        <f t="shared" si="113"/>
        <v>53.25</v>
      </c>
      <c r="Q1021" t="s">
        <v>8330</v>
      </c>
      <c r="R1021" t="s">
        <v>8332</v>
      </c>
      <c r="S1021" s="8">
        <f t="shared" si="107"/>
        <v>42009.765613425923</v>
      </c>
      <c r="T1021" s="11">
        <f t="shared" si="108"/>
        <v>42039.765613425923</v>
      </c>
      <c r="U1021" t="str">
        <f t="shared" si="109"/>
        <v>FALSE</v>
      </c>
      <c r="V1021" s="18">
        <f t="shared" si="110"/>
        <v>2</v>
      </c>
      <c r="W1021">
        <f t="shared" si="111"/>
        <v>3</v>
      </c>
    </row>
    <row r="1022" spans="1:23" ht="100.8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s="13" t="b">
        <v>0</v>
      </c>
      <c r="L1022">
        <v>30</v>
      </c>
      <c r="M1022" t="b">
        <v>1</v>
      </c>
      <c r="N1022" t="s">
        <v>8280</v>
      </c>
      <c r="O1022" s="15">
        <f t="shared" si="105"/>
        <v>205.54838709677421</v>
      </c>
      <c r="P1022" s="15">
        <f t="shared" si="113"/>
        <v>106.2</v>
      </c>
      <c r="Q1022" t="s">
        <v>8325</v>
      </c>
      <c r="R1022" t="s">
        <v>8340</v>
      </c>
      <c r="S1022" s="8">
        <f t="shared" si="107"/>
        <v>42126.861215277771</v>
      </c>
      <c r="T1022" s="11">
        <f t="shared" si="108"/>
        <v>42156.824305555558</v>
      </c>
      <c r="U1022" t="str">
        <f t="shared" si="109"/>
        <v>FALSE</v>
      </c>
      <c r="V1022" s="18">
        <f t="shared" si="110"/>
        <v>2</v>
      </c>
      <c r="W1022">
        <f t="shared" si="111"/>
        <v>1</v>
      </c>
    </row>
    <row r="1023" spans="1:23" ht="86.4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s="13" t="b">
        <v>1</v>
      </c>
      <c r="L1023">
        <v>478</v>
      </c>
      <c r="M1023" t="b">
        <v>1</v>
      </c>
      <c r="N1023" t="s">
        <v>8280</v>
      </c>
      <c r="O1023" s="15">
        <f t="shared" si="105"/>
        <v>351.80366666666669</v>
      </c>
      <c r="P1023" s="15">
        <f t="shared" si="113"/>
        <v>22.079728033472804</v>
      </c>
      <c r="Q1023" t="s">
        <v>8325</v>
      </c>
      <c r="R1023" t="s">
        <v>8340</v>
      </c>
      <c r="S1023" s="8">
        <f t="shared" si="107"/>
        <v>42271.043645833335</v>
      </c>
      <c r="T1023" s="11">
        <f t="shared" si="108"/>
        <v>42293.958333333336</v>
      </c>
      <c r="U1023" t="str">
        <f t="shared" si="109"/>
        <v>TRUE</v>
      </c>
      <c r="V1023" s="18">
        <f t="shared" si="110"/>
        <v>1</v>
      </c>
      <c r="W1023">
        <f t="shared" si="111"/>
        <v>1</v>
      </c>
    </row>
    <row r="1024" spans="1:23" ht="72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s="13" t="b">
        <v>1</v>
      </c>
      <c r="L1024">
        <v>74</v>
      </c>
      <c r="M1024" t="b">
        <v>1</v>
      </c>
      <c r="N1024" t="s">
        <v>8280</v>
      </c>
      <c r="O1024" s="15">
        <f t="shared" si="105"/>
        <v>114.9</v>
      </c>
      <c r="P1024" s="15">
        <f t="shared" si="113"/>
        <v>31.054054054054053</v>
      </c>
      <c r="Q1024" t="s">
        <v>8325</v>
      </c>
      <c r="R1024" t="s">
        <v>8340</v>
      </c>
      <c r="S1024" s="8">
        <f t="shared" si="107"/>
        <v>42111.438391203708</v>
      </c>
      <c r="T1024" s="11">
        <f t="shared" si="108"/>
        <v>42141.438391203701</v>
      </c>
      <c r="U1024" t="str">
        <f t="shared" si="109"/>
        <v>TRUE</v>
      </c>
      <c r="V1024" s="18">
        <f t="shared" si="110"/>
        <v>1</v>
      </c>
      <c r="W1024">
        <f t="shared" si="111"/>
        <v>1</v>
      </c>
    </row>
    <row r="1025" spans="1:23" ht="86.4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s="13" t="b">
        <v>0</v>
      </c>
      <c r="L1025">
        <v>131</v>
      </c>
      <c r="M1025" t="b">
        <v>1</v>
      </c>
      <c r="N1025" t="s">
        <v>8280</v>
      </c>
      <c r="O1025" s="15">
        <f t="shared" si="105"/>
        <v>237.15</v>
      </c>
      <c r="P1025" s="15">
        <f t="shared" si="113"/>
        <v>36.206106870229007</v>
      </c>
      <c r="Q1025" t="s">
        <v>8325</v>
      </c>
      <c r="R1025" t="s">
        <v>8340</v>
      </c>
      <c r="S1025" s="8">
        <f t="shared" si="107"/>
        <v>42145.711354166669</v>
      </c>
      <c r="T1025" s="11">
        <f t="shared" si="108"/>
        <v>42175.711354166669</v>
      </c>
      <c r="U1025" t="str">
        <f t="shared" si="109"/>
        <v>FALSE</v>
      </c>
      <c r="V1025" s="18">
        <f t="shared" si="110"/>
        <v>2</v>
      </c>
      <c r="W1025">
        <f t="shared" si="111"/>
        <v>1</v>
      </c>
    </row>
    <row r="1026" spans="1:23" ht="100.8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s="13" t="b">
        <v>1</v>
      </c>
      <c r="L1026">
        <v>61</v>
      </c>
      <c r="M1026" t="b">
        <v>1</v>
      </c>
      <c r="N1026" t="s">
        <v>8280</v>
      </c>
      <c r="O1026" s="15">
        <f t="shared" si="105"/>
        <v>118.63774999999998</v>
      </c>
      <c r="P1026" s="15">
        <f t="shared" si="113"/>
        <v>388.9762295081967</v>
      </c>
      <c r="Q1026" t="s">
        <v>8325</v>
      </c>
      <c r="R1026" t="s">
        <v>8340</v>
      </c>
      <c r="S1026" s="8">
        <f t="shared" si="107"/>
        <v>42370.372256944444</v>
      </c>
      <c r="T1026" s="11">
        <f t="shared" si="108"/>
        <v>42400.372256944444</v>
      </c>
      <c r="U1026" t="str">
        <f t="shared" si="109"/>
        <v>TRUE</v>
      </c>
      <c r="V1026" s="18">
        <f t="shared" si="110"/>
        <v>1</v>
      </c>
      <c r="W1026">
        <f t="shared" si="111"/>
        <v>1</v>
      </c>
    </row>
    <row r="1027" spans="1:23" ht="7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s="13" t="b">
        <v>1</v>
      </c>
      <c r="L1027">
        <v>1071</v>
      </c>
      <c r="M1027" t="b">
        <v>1</v>
      </c>
      <c r="N1027" t="s">
        <v>8280</v>
      </c>
      <c r="O1027" s="15">
        <f t="shared" ref="O1027:O1090" si="114">(E1027/D1027)*100</f>
        <v>109.92831428571431</v>
      </c>
      <c r="P1027" s="15">
        <f t="shared" si="113"/>
        <v>71.848571428571432</v>
      </c>
      <c r="Q1027" t="s">
        <v>8325</v>
      </c>
      <c r="R1027" t="s">
        <v>8340</v>
      </c>
      <c r="S1027" s="8">
        <f t="shared" ref="S1027:S1090" si="115">(((J1027/60)/60)/24)+DATE(1970,1,1)+(-5/24)</f>
        <v>42049.625428240739</v>
      </c>
      <c r="T1027" s="11">
        <f t="shared" ref="T1027:T1090" si="116">(I1027/86400)+25569+(-5/24)</f>
        <v>42079.583761574067</v>
      </c>
      <c r="U1027" t="str">
        <f t="shared" ref="U1027:U1090" si="117">TRIM(K1027)</f>
        <v>TRUE</v>
      </c>
      <c r="V1027" s="18">
        <f t="shared" ref="V1027:V1090" si="118">IF(U1027="TRUE", 1, 2)</f>
        <v>1</v>
      </c>
      <c r="W1027">
        <f t="shared" ref="W1027:W1090" si="119">IF(F1027="successful", 1,  IF(F1027= "failed", 2, IF(F1027="canceled", 3, 4)))</f>
        <v>1</v>
      </c>
    </row>
    <row r="1028" spans="1:23" ht="100.8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s="13" t="b">
        <v>1</v>
      </c>
      <c r="L1028">
        <v>122</v>
      </c>
      <c r="M1028" t="b">
        <v>1</v>
      </c>
      <c r="N1028" t="s">
        <v>8280</v>
      </c>
      <c r="O1028" s="15">
        <f t="shared" si="114"/>
        <v>100.00828571428571</v>
      </c>
      <c r="P1028" s="15">
        <f t="shared" si="113"/>
        <v>57.381803278688523</v>
      </c>
      <c r="Q1028" t="s">
        <v>8325</v>
      </c>
      <c r="R1028" t="s">
        <v>8340</v>
      </c>
      <c r="S1028" s="8">
        <f t="shared" si="115"/>
        <v>42426.199259259258</v>
      </c>
      <c r="T1028" s="11">
        <f t="shared" si="116"/>
        <v>42460.157592592594</v>
      </c>
      <c r="U1028" t="str">
        <f t="shared" si="117"/>
        <v>TRUE</v>
      </c>
      <c r="V1028" s="18">
        <f t="shared" si="118"/>
        <v>1</v>
      </c>
      <c r="W1028">
        <f t="shared" si="119"/>
        <v>1</v>
      </c>
    </row>
    <row r="1029" spans="1:23" ht="115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s="13" t="b">
        <v>1</v>
      </c>
      <c r="L1029">
        <v>111</v>
      </c>
      <c r="M1029" t="b">
        <v>1</v>
      </c>
      <c r="N1029" t="s">
        <v>8280</v>
      </c>
      <c r="O1029" s="15">
        <f t="shared" si="114"/>
        <v>103.09292094387415</v>
      </c>
      <c r="P1029" s="15">
        <f t="shared" si="113"/>
        <v>69.666666666666671</v>
      </c>
      <c r="Q1029" t="s">
        <v>8325</v>
      </c>
      <c r="R1029" t="s">
        <v>8340</v>
      </c>
      <c r="S1029" s="8">
        <f t="shared" si="115"/>
        <v>41904.825775462959</v>
      </c>
      <c r="T1029" s="11">
        <f t="shared" si="116"/>
        <v>41934.825775462959</v>
      </c>
      <c r="U1029" t="str">
        <f t="shared" si="117"/>
        <v>TRUE</v>
      </c>
      <c r="V1029" s="18">
        <f t="shared" si="118"/>
        <v>1</v>
      </c>
      <c r="W1029">
        <f t="shared" si="119"/>
        <v>1</v>
      </c>
    </row>
    <row r="1030" spans="1:23" ht="100.8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s="13" t="b">
        <v>1</v>
      </c>
      <c r="L1030">
        <v>255</v>
      </c>
      <c r="M1030" t="b">
        <v>1</v>
      </c>
      <c r="N1030" t="s">
        <v>8280</v>
      </c>
      <c r="O1030" s="15">
        <f t="shared" si="114"/>
        <v>117.27000000000001</v>
      </c>
      <c r="P1030" s="15">
        <f t="shared" si="113"/>
        <v>45.988235294117644</v>
      </c>
      <c r="Q1030" t="s">
        <v>8325</v>
      </c>
      <c r="R1030" t="s">
        <v>8340</v>
      </c>
      <c r="S1030" s="8">
        <f t="shared" si="115"/>
        <v>42755.419039351851</v>
      </c>
      <c r="T1030" s="11">
        <f t="shared" si="116"/>
        <v>42800.624999999993</v>
      </c>
      <c r="U1030" t="str">
        <f t="shared" si="117"/>
        <v>TRUE</v>
      </c>
      <c r="V1030" s="18">
        <f t="shared" si="118"/>
        <v>1</v>
      </c>
      <c r="W1030">
        <f t="shared" si="119"/>
        <v>1</v>
      </c>
    </row>
    <row r="1031" spans="1:23" ht="72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s="13" t="b">
        <v>0</v>
      </c>
      <c r="L1031">
        <v>141</v>
      </c>
      <c r="M1031" t="b">
        <v>1</v>
      </c>
      <c r="N1031" t="s">
        <v>8280</v>
      </c>
      <c r="O1031" s="15">
        <f t="shared" si="114"/>
        <v>111.75999999999999</v>
      </c>
      <c r="P1031" s="15">
        <f t="shared" si="113"/>
        <v>79.262411347517727</v>
      </c>
      <c r="Q1031" t="s">
        <v>8325</v>
      </c>
      <c r="R1031" t="s">
        <v>8340</v>
      </c>
      <c r="S1031" s="8">
        <f t="shared" si="115"/>
        <v>42044.503553240742</v>
      </c>
      <c r="T1031" s="11">
        <f t="shared" si="116"/>
        <v>42098.707638888889</v>
      </c>
      <c r="U1031" t="str">
        <f t="shared" si="117"/>
        <v>FALSE</v>
      </c>
      <c r="V1031" s="18">
        <f t="shared" si="118"/>
        <v>2</v>
      </c>
      <c r="W1031">
        <f t="shared" si="119"/>
        <v>1</v>
      </c>
    </row>
    <row r="1032" spans="1:23" ht="43.2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s="13" t="b">
        <v>0</v>
      </c>
      <c r="L1032">
        <v>159</v>
      </c>
      <c r="M1032" t="b">
        <v>1</v>
      </c>
      <c r="N1032" t="s">
        <v>8280</v>
      </c>
      <c r="O1032" s="15">
        <f t="shared" si="114"/>
        <v>342.09999999999997</v>
      </c>
      <c r="P1032" s="15">
        <f t="shared" si="113"/>
        <v>43.031446540880502</v>
      </c>
      <c r="Q1032" t="s">
        <v>8325</v>
      </c>
      <c r="R1032" t="s">
        <v>8340</v>
      </c>
      <c r="S1032" s="8">
        <f t="shared" si="115"/>
        <v>42611.274872685179</v>
      </c>
      <c r="T1032" s="11">
        <f t="shared" si="116"/>
        <v>42625.274872685179</v>
      </c>
      <c r="U1032" t="str">
        <f t="shared" si="117"/>
        <v>FALSE</v>
      </c>
      <c r="V1032" s="18">
        <f t="shared" si="118"/>
        <v>2</v>
      </c>
      <c r="W1032">
        <f t="shared" si="119"/>
        <v>1</v>
      </c>
    </row>
    <row r="1033" spans="1:23" ht="115.2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s="13" t="b">
        <v>0</v>
      </c>
      <c r="L1033">
        <v>99</v>
      </c>
      <c r="M1033" t="b">
        <v>1</v>
      </c>
      <c r="N1033" t="s">
        <v>8280</v>
      </c>
      <c r="O1033" s="15">
        <f t="shared" si="114"/>
        <v>107.4</v>
      </c>
      <c r="P1033" s="15">
        <f t="shared" si="113"/>
        <v>108.48484848484848</v>
      </c>
      <c r="Q1033" t="s">
        <v>8325</v>
      </c>
      <c r="R1033" t="s">
        <v>8340</v>
      </c>
      <c r="S1033" s="8">
        <f t="shared" si="115"/>
        <v>42324.555671296293</v>
      </c>
      <c r="T1033" s="11">
        <f t="shared" si="116"/>
        <v>42354.555671296293</v>
      </c>
      <c r="U1033" t="str">
        <f t="shared" si="117"/>
        <v>FALSE</v>
      </c>
      <c r="V1033" s="18">
        <f t="shared" si="118"/>
        <v>2</v>
      </c>
      <c r="W1033">
        <f t="shared" si="119"/>
        <v>1</v>
      </c>
    </row>
    <row r="1034" spans="1:23" ht="43.2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s="13" t="b">
        <v>0</v>
      </c>
      <c r="L1034">
        <v>96</v>
      </c>
      <c r="M1034" t="b">
        <v>1</v>
      </c>
      <c r="N1034" t="s">
        <v>8280</v>
      </c>
      <c r="O1034" s="15">
        <f t="shared" si="114"/>
        <v>108.49703703703703</v>
      </c>
      <c r="P1034" s="15">
        <f t="shared" si="113"/>
        <v>61.029583333333335</v>
      </c>
      <c r="Q1034" t="s">
        <v>8325</v>
      </c>
      <c r="R1034" t="s">
        <v>8340</v>
      </c>
      <c r="S1034" s="8">
        <f t="shared" si="115"/>
        <v>42514.458622685182</v>
      </c>
      <c r="T1034" s="11">
        <f t="shared" si="116"/>
        <v>42544.458622685182</v>
      </c>
      <c r="U1034" t="str">
        <f t="shared" si="117"/>
        <v>FALSE</v>
      </c>
      <c r="V1034" s="18">
        <f t="shared" si="118"/>
        <v>2</v>
      </c>
      <c r="W1034">
        <f t="shared" si="119"/>
        <v>1</v>
      </c>
    </row>
    <row r="1035" spans="1:23" ht="100.8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s="13" t="b">
        <v>0</v>
      </c>
      <c r="L1035">
        <v>27</v>
      </c>
      <c r="M1035" t="b">
        <v>1</v>
      </c>
      <c r="N1035" t="s">
        <v>8280</v>
      </c>
      <c r="O1035" s="15">
        <f t="shared" si="114"/>
        <v>102.86144578313252</v>
      </c>
      <c r="P1035" s="15">
        <f t="shared" si="113"/>
        <v>50.592592592592595</v>
      </c>
      <c r="Q1035" t="s">
        <v>8325</v>
      </c>
      <c r="R1035" t="s">
        <v>8340</v>
      </c>
      <c r="S1035" s="8">
        <f t="shared" si="115"/>
        <v>42688.524074074077</v>
      </c>
      <c r="T1035" s="11">
        <f t="shared" si="116"/>
        <v>42716.52407407407</v>
      </c>
      <c r="U1035" t="str">
        <f t="shared" si="117"/>
        <v>FALSE</v>
      </c>
      <c r="V1035" s="18">
        <f t="shared" si="118"/>
        <v>2</v>
      </c>
      <c r="W1035">
        <f t="shared" si="119"/>
        <v>1</v>
      </c>
    </row>
    <row r="1036" spans="1:23" ht="100.8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s="13" t="b">
        <v>0</v>
      </c>
      <c r="L1036">
        <v>166</v>
      </c>
      <c r="M1036" t="b">
        <v>1</v>
      </c>
      <c r="N1036" t="s">
        <v>8280</v>
      </c>
      <c r="O1036" s="15">
        <f t="shared" si="114"/>
        <v>130.0018</v>
      </c>
      <c r="P1036" s="15">
        <f t="shared" si="113"/>
        <v>39.157168674698795</v>
      </c>
      <c r="Q1036" t="s">
        <v>8325</v>
      </c>
      <c r="R1036" t="s">
        <v>8340</v>
      </c>
      <c r="S1036" s="8">
        <f t="shared" si="115"/>
        <v>42554.958379629628</v>
      </c>
      <c r="T1036" s="11">
        <f t="shared" si="116"/>
        <v>42586.957638888889</v>
      </c>
      <c r="U1036" t="str">
        <f t="shared" si="117"/>
        <v>FALSE</v>
      </c>
      <c r="V1036" s="18">
        <f t="shared" si="118"/>
        <v>2</v>
      </c>
      <c r="W1036">
        <f t="shared" si="119"/>
        <v>1</v>
      </c>
    </row>
    <row r="1037" spans="1:23" ht="100.8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s="13" t="b">
        <v>0</v>
      </c>
      <c r="L1037">
        <v>76</v>
      </c>
      <c r="M1037" t="b">
        <v>1</v>
      </c>
      <c r="N1037" t="s">
        <v>8280</v>
      </c>
      <c r="O1037" s="15">
        <f t="shared" si="114"/>
        <v>107.65217391304347</v>
      </c>
      <c r="P1037" s="15">
        <f t="shared" si="113"/>
        <v>65.15789473684211</v>
      </c>
      <c r="Q1037" t="s">
        <v>8325</v>
      </c>
      <c r="R1037" t="s">
        <v>8340</v>
      </c>
      <c r="S1037" s="8">
        <f t="shared" si="115"/>
        <v>42016.43310185185</v>
      </c>
      <c r="T1037" s="11">
        <f t="shared" si="116"/>
        <v>42046.43310185185</v>
      </c>
      <c r="U1037" t="str">
        <f t="shared" si="117"/>
        <v>FALSE</v>
      </c>
      <c r="V1037" s="18">
        <f t="shared" si="118"/>
        <v>2</v>
      </c>
      <c r="W1037">
        <f t="shared" si="119"/>
        <v>1</v>
      </c>
    </row>
    <row r="1038" spans="1:23" ht="7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s="13" t="b">
        <v>0</v>
      </c>
      <c r="L1038">
        <v>211</v>
      </c>
      <c r="M1038" t="b">
        <v>1</v>
      </c>
      <c r="N1038" t="s">
        <v>8280</v>
      </c>
      <c r="O1038" s="15">
        <f t="shared" si="114"/>
        <v>112.36044444444444</v>
      </c>
      <c r="P1038" s="15">
        <f t="shared" si="113"/>
        <v>23.963127962085309</v>
      </c>
      <c r="Q1038" t="s">
        <v>8325</v>
      </c>
      <c r="R1038" t="s">
        <v>8340</v>
      </c>
      <c r="S1038" s="8">
        <f t="shared" si="115"/>
        <v>41249.240624999999</v>
      </c>
      <c r="T1038" s="11">
        <f t="shared" si="116"/>
        <v>41281.125</v>
      </c>
      <c r="U1038" t="str">
        <f t="shared" si="117"/>
        <v>FALSE</v>
      </c>
      <c r="V1038" s="18">
        <f t="shared" si="118"/>
        <v>2</v>
      </c>
      <c r="W1038">
        <f t="shared" si="119"/>
        <v>1</v>
      </c>
    </row>
    <row r="1039" spans="1:23" ht="115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s="13" t="b">
        <v>0</v>
      </c>
      <c r="L1039">
        <v>21</v>
      </c>
      <c r="M1039" t="b">
        <v>1</v>
      </c>
      <c r="N1039" t="s">
        <v>8280</v>
      </c>
      <c r="O1039" s="15">
        <f t="shared" si="114"/>
        <v>102.1</v>
      </c>
      <c r="P1039" s="15">
        <f t="shared" si="113"/>
        <v>48.61904761904762</v>
      </c>
      <c r="Q1039" t="s">
        <v>8325</v>
      </c>
      <c r="R1039" t="s">
        <v>8340</v>
      </c>
      <c r="S1039" s="8">
        <f t="shared" si="115"/>
        <v>42119.61414351852</v>
      </c>
      <c r="T1039" s="11">
        <f t="shared" si="116"/>
        <v>42141.999999999993</v>
      </c>
      <c r="U1039" t="str">
        <f t="shared" si="117"/>
        <v>FALSE</v>
      </c>
      <c r="V1039" s="18">
        <f t="shared" si="118"/>
        <v>2</v>
      </c>
      <c r="W1039">
        <f t="shared" si="119"/>
        <v>1</v>
      </c>
    </row>
    <row r="1040" spans="1:23" ht="100.8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s="13" t="b">
        <v>0</v>
      </c>
      <c r="L1040">
        <v>61</v>
      </c>
      <c r="M1040" t="b">
        <v>1</v>
      </c>
      <c r="N1040" t="s">
        <v>8280</v>
      </c>
      <c r="O1040" s="15">
        <f t="shared" si="114"/>
        <v>145.33333333333334</v>
      </c>
      <c r="P1040" s="15">
        <f t="shared" si="113"/>
        <v>35.73770491803279</v>
      </c>
      <c r="Q1040" t="s">
        <v>8325</v>
      </c>
      <c r="R1040" t="s">
        <v>8340</v>
      </c>
      <c r="S1040" s="8">
        <f t="shared" si="115"/>
        <v>42418.023414351854</v>
      </c>
      <c r="T1040" s="11">
        <f t="shared" si="116"/>
        <v>42447.981747685182</v>
      </c>
      <c r="U1040" t="str">
        <f t="shared" si="117"/>
        <v>FALSE</v>
      </c>
      <c r="V1040" s="18">
        <f t="shared" si="118"/>
        <v>2</v>
      </c>
      <c r="W1040">
        <f t="shared" si="119"/>
        <v>1</v>
      </c>
    </row>
    <row r="1041" spans="1:23" ht="100.8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s="13" t="b">
        <v>0</v>
      </c>
      <c r="L1041">
        <v>30</v>
      </c>
      <c r="M1041" t="b">
        <v>1</v>
      </c>
      <c r="N1041" t="s">
        <v>8280</v>
      </c>
      <c r="O1041" s="15">
        <f t="shared" si="114"/>
        <v>128.19999999999999</v>
      </c>
      <c r="P1041" s="15">
        <f t="shared" si="113"/>
        <v>21.366666666666667</v>
      </c>
      <c r="Q1041" t="s">
        <v>8325</v>
      </c>
      <c r="R1041" t="s">
        <v>8340</v>
      </c>
      <c r="S1041" s="8">
        <f t="shared" si="115"/>
        <v>42691.900995370372</v>
      </c>
      <c r="T1041" s="11">
        <f t="shared" si="116"/>
        <v>42717.124305555553</v>
      </c>
      <c r="U1041" t="str">
        <f t="shared" si="117"/>
        <v>FALSE</v>
      </c>
      <c r="V1041" s="18">
        <f t="shared" si="118"/>
        <v>2</v>
      </c>
      <c r="W1041">
        <f t="shared" si="119"/>
        <v>1</v>
      </c>
    </row>
    <row r="1042" spans="1:23" ht="115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s="13" t="b">
        <v>0</v>
      </c>
      <c r="L1042">
        <v>1</v>
      </c>
      <c r="M1042" t="b">
        <v>0</v>
      </c>
      <c r="N1042" t="s">
        <v>8281</v>
      </c>
      <c r="O1042" s="15">
        <f t="shared" si="114"/>
        <v>0.29411764705882354</v>
      </c>
      <c r="P1042" s="15">
        <f t="shared" si="113"/>
        <v>250</v>
      </c>
      <c r="Q1042" t="s">
        <v>8323</v>
      </c>
      <c r="R1042" t="s">
        <v>8324</v>
      </c>
      <c r="S1042" s="8">
        <f t="shared" si="115"/>
        <v>42579.500104166662</v>
      </c>
      <c r="T1042" s="11">
        <f t="shared" si="116"/>
        <v>42609.500104166662</v>
      </c>
      <c r="U1042" t="str">
        <f t="shared" si="117"/>
        <v>FALSE</v>
      </c>
      <c r="V1042" s="18">
        <f t="shared" si="118"/>
        <v>2</v>
      </c>
      <c r="W1042">
        <f t="shared" si="119"/>
        <v>3</v>
      </c>
    </row>
    <row r="1043" spans="1:23" ht="86.4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s="13" t="b">
        <v>0</v>
      </c>
      <c r="L1043">
        <v>0</v>
      </c>
      <c r="M1043" t="b">
        <v>0</v>
      </c>
      <c r="N1043" t="s">
        <v>8281</v>
      </c>
      <c r="O1043" s="15">
        <f t="shared" si="114"/>
        <v>0</v>
      </c>
      <c r="P1043" s="15">
        <f t="shared" si="113"/>
        <v>0</v>
      </c>
      <c r="Q1043" t="s">
        <v>8323</v>
      </c>
      <c r="R1043" t="s">
        <v>8324</v>
      </c>
      <c r="S1043" s="8">
        <f t="shared" si="115"/>
        <v>41830.851759259262</v>
      </c>
      <c r="T1043" s="11">
        <f t="shared" si="116"/>
        <v>41850.851759259254</v>
      </c>
      <c r="U1043" t="str">
        <f t="shared" si="117"/>
        <v>FALSE</v>
      </c>
      <c r="V1043" s="18">
        <f t="shared" si="118"/>
        <v>2</v>
      </c>
      <c r="W1043">
        <f t="shared" si="119"/>
        <v>3</v>
      </c>
    </row>
    <row r="1044" spans="1:23" ht="100.8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s="13" t="b">
        <v>0</v>
      </c>
      <c r="L1044">
        <v>1</v>
      </c>
      <c r="M1044" t="b">
        <v>0</v>
      </c>
      <c r="N1044" t="s">
        <v>8281</v>
      </c>
      <c r="O1044" s="15">
        <f t="shared" si="114"/>
        <v>1.5384615384615385</v>
      </c>
      <c r="P1044" s="15">
        <f t="shared" si="113"/>
        <v>10</v>
      </c>
      <c r="Q1044" t="s">
        <v>8323</v>
      </c>
      <c r="R1044" t="s">
        <v>8324</v>
      </c>
      <c r="S1044" s="8">
        <f t="shared" si="115"/>
        <v>41851.487824074073</v>
      </c>
      <c r="T1044" s="11">
        <f t="shared" si="116"/>
        <v>41894.208333333328</v>
      </c>
      <c r="U1044" t="str">
        <f t="shared" si="117"/>
        <v>FALSE</v>
      </c>
      <c r="V1044" s="18">
        <f t="shared" si="118"/>
        <v>2</v>
      </c>
      <c r="W1044">
        <f t="shared" si="119"/>
        <v>3</v>
      </c>
    </row>
    <row r="1045" spans="1:23" ht="86.4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s="13" t="b">
        <v>0</v>
      </c>
      <c r="L1045">
        <v>292</v>
      </c>
      <c r="M1045" t="b">
        <v>0</v>
      </c>
      <c r="N1045" t="s">
        <v>8281</v>
      </c>
      <c r="O1045" s="15">
        <f t="shared" si="114"/>
        <v>8.5370000000000008</v>
      </c>
      <c r="P1045" s="15">
        <f t="shared" si="113"/>
        <v>29.236301369863014</v>
      </c>
      <c r="Q1045" t="s">
        <v>8323</v>
      </c>
      <c r="R1045" t="s">
        <v>8324</v>
      </c>
      <c r="S1045" s="8">
        <f t="shared" si="115"/>
        <v>42114.044618055552</v>
      </c>
      <c r="T1045" s="11">
        <f t="shared" si="116"/>
        <v>42144.044618055552</v>
      </c>
      <c r="U1045" t="str">
        <f t="shared" si="117"/>
        <v>FALSE</v>
      </c>
      <c r="V1045" s="18">
        <f t="shared" si="118"/>
        <v>2</v>
      </c>
      <c r="W1045">
        <f t="shared" si="119"/>
        <v>3</v>
      </c>
    </row>
    <row r="1046" spans="1:23" ht="129.6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s="13" t="b">
        <v>0</v>
      </c>
      <c r="L1046">
        <v>2</v>
      </c>
      <c r="M1046" t="b">
        <v>0</v>
      </c>
      <c r="N1046" t="s">
        <v>8281</v>
      </c>
      <c r="O1046" s="15">
        <f t="shared" si="114"/>
        <v>8.5714285714285715E-2</v>
      </c>
      <c r="P1046" s="15">
        <f t="shared" si="113"/>
        <v>3</v>
      </c>
      <c r="Q1046" t="s">
        <v>8323</v>
      </c>
      <c r="R1046" t="s">
        <v>8324</v>
      </c>
      <c r="S1046" s="8">
        <f t="shared" si="115"/>
        <v>42011.717604166661</v>
      </c>
      <c r="T1046" s="11">
        <f t="shared" si="116"/>
        <v>42068.643749999996</v>
      </c>
      <c r="U1046" t="str">
        <f t="shared" si="117"/>
        <v>FALSE</v>
      </c>
      <c r="V1046" s="18">
        <f t="shared" si="118"/>
        <v>2</v>
      </c>
      <c r="W1046">
        <f t="shared" si="119"/>
        <v>3</v>
      </c>
    </row>
    <row r="1047" spans="1:23" ht="100.8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s="13" t="b">
        <v>0</v>
      </c>
      <c r="L1047">
        <v>8</v>
      </c>
      <c r="M1047" t="b">
        <v>0</v>
      </c>
      <c r="N1047" t="s">
        <v>8281</v>
      </c>
      <c r="O1047" s="15">
        <f t="shared" si="114"/>
        <v>2.6599999999999997</v>
      </c>
      <c r="P1047" s="15">
        <f t="shared" si="113"/>
        <v>33.25</v>
      </c>
      <c r="Q1047" t="s">
        <v>8323</v>
      </c>
      <c r="R1047" t="s">
        <v>8324</v>
      </c>
      <c r="S1047" s="8">
        <f t="shared" si="115"/>
        <v>41844.666087962964</v>
      </c>
      <c r="T1047" s="11">
        <f t="shared" si="116"/>
        <v>41874.666087962956</v>
      </c>
      <c r="U1047" t="str">
        <f t="shared" si="117"/>
        <v>FALSE</v>
      </c>
      <c r="V1047" s="18">
        <f t="shared" si="118"/>
        <v>2</v>
      </c>
      <c r="W1047">
        <f t="shared" si="119"/>
        <v>3</v>
      </c>
    </row>
    <row r="1048" spans="1:23" ht="100.8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s="13" t="b">
        <v>0</v>
      </c>
      <c r="L1048">
        <v>0</v>
      </c>
      <c r="M1048" t="b">
        <v>0</v>
      </c>
      <c r="N1048" t="s">
        <v>8281</v>
      </c>
      <c r="O1048" s="15">
        <f t="shared" si="114"/>
        <v>0</v>
      </c>
      <c r="P1048" s="15">
        <f t="shared" si="113"/>
        <v>0</v>
      </c>
      <c r="Q1048" t="s">
        <v>8323</v>
      </c>
      <c r="R1048" t="s">
        <v>8324</v>
      </c>
      <c r="S1048" s="8">
        <f t="shared" si="115"/>
        <v>42319.643055555549</v>
      </c>
      <c r="T1048" s="11">
        <f t="shared" si="116"/>
        <v>42364.643055555549</v>
      </c>
      <c r="U1048" t="str">
        <f t="shared" si="117"/>
        <v>FALSE</v>
      </c>
      <c r="V1048" s="18">
        <f t="shared" si="118"/>
        <v>2</v>
      </c>
      <c r="W1048">
        <f t="shared" si="119"/>
        <v>3</v>
      </c>
    </row>
    <row r="1049" spans="1:23" ht="86.4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s="13" t="b">
        <v>0</v>
      </c>
      <c r="L1049">
        <v>1</v>
      </c>
      <c r="M1049" t="b">
        <v>0</v>
      </c>
      <c r="N1049" t="s">
        <v>8281</v>
      </c>
      <c r="O1049" s="15">
        <f t="shared" si="114"/>
        <v>0.05</v>
      </c>
      <c r="P1049" s="15">
        <f t="shared" si="113"/>
        <v>1</v>
      </c>
      <c r="Q1049" t="s">
        <v>8323</v>
      </c>
      <c r="R1049" t="s">
        <v>8324</v>
      </c>
      <c r="S1049" s="8">
        <f t="shared" si="115"/>
        <v>41918.610127314809</v>
      </c>
      <c r="T1049" s="11">
        <f t="shared" si="116"/>
        <v>41948.65179398148</v>
      </c>
      <c r="U1049" t="str">
        <f t="shared" si="117"/>
        <v>FALSE</v>
      </c>
      <c r="V1049" s="18">
        <f t="shared" si="118"/>
        <v>2</v>
      </c>
      <c r="W1049">
        <f t="shared" si="119"/>
        <v>3</v>
      </c>
    </row>
    <row r="1050" spans="1:23" ht="100.8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s="13" t="b">
        <v>0</v>
      </c>
      <c r="L1050">
        <v>4</v>
      </c>
      <c r="M1050" t="b">
        <v>0</v>
      </c>
      <c r="N1050" t="s">
        <v>8281</v>
      </c>
      <c r="O1050" s="15">
        <f t="shared" si="114"/>
        <v>1.4133333333333333</v>
      </c>
      <c r="P1050" s="15">
        <f t="shared" si="113"/>
        <v>53</v>
      </c>
      <c r="Q1050" t="s">
        <v>8323</v>
      </c>
      <c r="R1050" t="s">
        <v>8324</v>
      </c>
      <c r="S1050" s="8">
        <f t="shared" si="115"/>
        <v>42597.844780092586</v>
      </c>
      <c r="T1050" s="11">
        <f t="shared" si="116"/>
        <v>42637.844780092586</v>
      </c>
      <c r="U1050" t="str">
        <f t="shared" si="117"/>
        <v>FALSE</v>
      </c>
      <c r="V1050" s="18">
        <f t="shared" si="118"/>
        <v>2</v>
      </c>
      <c r="W1050">
        <f t="shared" si="119"/>
        <v>3</v>
      </c>
    </row>
    <row r="1051" spans="1:23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s="13" t="b">
        <v>0</v>
      </c>
      <c r="L1051">
        <v>0</v>
      </c>
      <c r="M1051" t="b">
        <v>0</v>
      </c>
      <c r="N1051" t="s">
        <v>8281</v>
      </c>
      <c r="O1051" s="15">
        <f t="shared" si="114"/>
        <v>0</v>
      </c>
      <c r="P1051" s="15">
        <f t="shared" si="113"/>
        <v>0</v>
      </c>
      <c r="Q1051" t="s">
        <v>8323</v>
      </c>
      <c r="R1051" t="s">
        <v>8324</v>
      </c>
      <c r="S1051" s="8">
        <f t="shared" si="115"/>
        <v>42382.222743055558</v>
      </c>
      <c r="T1051" s="11">
        <f t="shared" si="116"/>
        <v>42412.222743055558</v>
      </c>
      <c r="U1051" t="str">
        <f t="shared" si="117"/>
        <v>FALSE</v>
      </c>
      <c r="V1051" s="18">
        <f t="shared" si="118"/>
        <v>2</v>
      </c>
      <c r="W1051">
        <f t="shared" si="119"/>
        <v>3</v>
      </c>
    </row>
    <row r="1052" spans="1:23" ht="43.2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s="13" t="b">
        <v>0</v>
      </c>
      <c r="L1052">
        <v>0</v>
      </c>
      <c r="M1052" t="b">
        <v>0</v>
      </c>
      <c r="N1052" t="s">
        <v>8281</v>
      </c>
      <c r="O1052" s="15">
        <f t="shared" si="114"/>
        <v>0</v>
      </c>
      <c r="P1052" s="15">
        <f t="shared" si="113"/>
        <v>0</v>
      </c>
      <c r="Q1052" t="s">
        <v>8323</v>
      </c>
      <c r="R1052" t="s">
        <v>8324</v>
      </c>
      <c r="S1052" s="8">
        <f t="shared" si="115"/>
        <v>42231.588854166665</v>
      </c>
      <c r="T1052" s="11">
        <f t="shared" si="116"/>
        <v>42261.588854166665</v>
      </c>
      <c r="U1052" t="str">
        <f t="shared" si="117"/>
        <v>FALSE</v>
      </c>
      <c r="V1052" s="18">
        <f t="shared" si="118"/>
        <v>2</v>
      </c>
      <c r="W1052">
        <f t="shared" si="119"/>
        <v>3</v>
      </c>
    </row>
    <row r="1053" spans="1:23" ht="100.8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s="13" t="b">
        <v>0</v>
      </c>
      <c r="L1053">
        <v>0</v>
      </c>
      <c r="M1053" t="b">
        <v>0</v>
      </c>
      <c r="N1053" t="s">
        <v>8281</v>
      </c>
      <c r="O1053" s="15">
        <f t="shared" si="114"/>
        <v>0</v>
      </c>
      <c r="P1053" s="15">
        <f t="shared" si="113"/>
        <v>0</v>
      </c>
      <c r="Q1053" t="s">
        <v>8323</v>
      </c>
      <c r="R1053" t="s">
        <v>8324</v>
      </c>
      <c r="S1053" s="8">
        <f t="shared" si="115"/>
        <v>41849.805844907409</v>
      </c>
      <c r="T1053" s="11">
        <f t="shared" si="116"/>
        <v>41877.805844907409</v>
      </c>
      <c r="U1053" t="str">
        <f t="shared" si="117"/>
        <v>FALSE</v>
      </c>
      <c r="V1053" s="18">
        <f t="shared" si="118"/>
        <v>2</v>
      </c>
      <c r="W1053">
        <f t="shared" si="119"/>
        <v>3</v>
      </c>
    </row>
    <row r="1054" spans="1:23" ht="129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s="13" t="b">
        <v>0</v>
      </c>
      <c r="L1054">
        <v>0</v>
      </c>
      <c r="M1054" t="b">
        <v>0</v>
      </c>
      <c r="N1054" t="s">
        <v>8281</v>
      </c>
      <c r="O1054" s="15">
        <f t="shared" si="114"/>
        <v>0</v>
      </c>
      <c r="P1054" s="15">
        <f t="shared" si="113"/>
        <v>0</v>
      </c>
      <c r="Q1054" t="s">
        <v>8323</v>
      </c>
      <c r="R1054" t="s">
        <v>8324</v>
      </c>
      <c r="S1054" s="8">
        <f t="shared" si="115"/>
        <v>42483.589062499996</v>
      </c>
      <c r="T1054" s="11">
        <f t="shared" si="116"/>
        <v>42527.631249999999</v>
      </c>
      <c r="U1054" t="str">
        <f t="shared" si="117"/>
        <v>FALSE</v>
      </c>
      <c r="V1054" s="18">
        <f t="shared" si="118"/>
        <v>2</v>
      </c>
      <c r="W1054">
        <f t="shared" si="119"/>
        <v>3</v>
      </c>
    </row>
    <row r="1055" spans="1:23" ht="100.8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s="13" t="b">
        <v>0</v>
      </c>
      <c r="L1055">
        <v>1</v>
      </c>
      <c r="M1055" t="b">
        <v>0</v>
      </c>
      <c r="N1055" t="s">
        <v>8281</v>
      </c>
      <c r="O1055" s="15">
        <f t="shared" si="114"/>
        <v>1</v>
      </c>
      <c r="P1055" s="15">
        <f t="shared" si="113"/>
        <v>15</v>
      </c>
      <c r="Q1055" t="s">
        <v>8323</v>
      </c>
      <c r="R1055" t="s">
        <v>8324</v>
      </c>
      <c r="S1055" s="8">
        <f t="shared" si="115"/>
        <v>42774.964490740742</v>
      </c>
      <c r="T1055" s="11">
        <f t="shared" si="116"/>
        <v>42799.964490740742</v>
      </c>
      <c r="U1055" t="str">
        <f t="shared" si="117"/>
        <v>FALSE</v>
      </c>
      <c r="V1055" s="18">
        <f t="shared" si="118"/>
        <v>2</v>
      </c>
      <c r="W1055">
        <f t="shared" si="119"/>
        <v>3</v>
      </c>
    </row>
    <row r="1056" spans="1:23" ht="100.8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s="13" t="b">
        <v>0</v>
      </c>
      <c r="L1056">
        <v>0</v>
      </c>
      <c r="M1056" t="b">
        <v>0</v>
      </c>
      <c r="N1056" t="s">
        <v>8281</v>
      </c>
      <c r="O1056" s="15">
        <f t="shared" si="114"/>
        <v>0</v>
      </c>
      <c r="P1056" s="15">
        <f t="shared" si="113"/>
        <v>0</v>
      </c>
      <c r="Q1056" t="s">
        <v>8323</v>
      </c>
      <c r="R1056" t="s">
        <v>8324</v>
      </c>
      <c r="S1056" s="8">
        <f t="shared" si="115"/>
        <v>41831.643506944441</v>
      </c>
      <c r="T1056" s="11">
        <f t="shared" si="116"/>
        <v>41861.708333333328</v>
      </c>
      <c r="U1056" t="str">
        <f t="shared" si="117"/>
        <v>FALSE</v>
      </c>
      <c r="V1056" s="18">
        <f t="shared" si="118"/>
        <v>2</v>
      </c>
      <c r="W1056">
        <f t="shared" si="119"/>
        <v>3</v>
      </c>
    </row>
    <row r="1057" spans="1:23" ht="100.8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s="13" t="b">
        <v>0</v>
      </c>
      <c r="L1057">
        <v>0</v>
      </c>
      <c r="M1057" t="b">
        <v>0</v>
      </c>
      <c r="N1057" t="s">
        <v>8281</v>
      </c>
      <c r="O1057" s="15">
        <f t="shared" si="114"/>
        <v>0</v>
      </c>
      <c r="P1057" s="15">
        <f t="shared" si="113"/>
        <v>0</v>
      </c>
      <c r="Q1057" t="s">
        <v>8323</v>
      </c>
      <c r="R1057" t="s">
        <v>8324</v>
      </c>
      <c r="S1057" s="8">
        <f t="shared" si="115"/>
        <v>42406.784085648142</v>
      </c>
      <c r="T1057" s="11">
        <f t="shared" si="116"/>
        <v>42436.784085648142</v>
      </c>
      <c r="U1057" t="str">
        <f t="shared" si="117"/>
        <v>FALSE</v>
      </c>
      <c r="V1057" s="18">
        <f t="shared" si="118"/>
        <v>2</v>
      </c>
      <c r="W1057">
        <f t="shared" si="119"/>
        <v>3</v>
      </c>
    </row>
    <row r="1058" spans="1:23" ht="115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s="13" t="b">
        <v>0</v>
      </c>
      <c r="L1058">
        <v>0</v>
      </c>
      <c r="M1058" t="b">
        <v>0</v>
      </c>
      <c r="N1058" t="s">
        <v>8281</v>
      </c>
      <c r="O1058" s="15">
        <f t="shared" si="114"/>
        <v>0</v>
      </c>
      <c r="P1058" s="15">
        <f t="shared" si="113"/>
        <v>0</v>
      </c>
      <c r="Q1058" t="s">
        <v>8323</v>
      </c>
      <c r="R1058" t="s">
        <v>8324</v>
      </c>
      <c r="S1058" s="8">
        <f t="shared" si="115"/>
        <v>42058.511307870365</v>
      </c>
      <c r="T1058" s="11">
        <f t="shared" si="116"/>
        <v>42118.469641203701</v>
      </c>
      <c r="U1058" t="str">
        <f t="shared" si="117"/>
        <v>FALSE</v>
      </c>
      <c r="V1058" s="18">
        <f t="shared" si="118"/>
        <v>2</v>
      </c>
      <c r="W1058">
        <f t="shared" si="119"/>
        <v>3</v>
      </c>
    </row>
    <row r="1059" spans="1:23" ht="86.4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s="13" t="b">
        <v>0</v>
      </c>
      <c r="L1059">
        <v>0</v>
      </c>
      <c r="M1059" t="b">
        <v>0</v>
      </c>
      <c r="N1059" t="s">
        <v>8281</v>
      </c>
      <c r="O1059" s="15">
        <f t="shared" si="114"/>
        <v>0</v>
      </c>
      <c r="P1059" s="15">
        <f t="shared" si="113"/>
        <v>0</v>
      </c>
      <c r="Q1059" t="s">
        <v>8323</v>
      </c>
      <c r="R1059" t="s">
        <v>8324</v>
      </c>
      <c r="S1059" s="8">
        <f t="shared" si="115"/>
        <v>42678.662997685176</v>
      </c>
      <c r="T1059" s="11">
        <f t="shared" si="116"/>
        <v>42708.704664351848</v>
      </c>
      <c r="U1059" t="str">
        <f t="shared" si="117"/>
        <v>FALSE</v>
      </c>
      <c r="V1059" s="18">
        <f t="shared" si="118"/>
        <v>2</v>
      </c>
      <c r="W1059">
        <f t="shared" si="119"/>
        <v>3</v>
      </c>
    </row>
    <row r="1060" spans="1:23" ht="100.8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s="13" t="b">
        <v>0</v>
      </c>
      <c r="L1060">
        <v>0</v>
      </c>
      <c r="M1060" t="b">
        <v>0</v>
      </c>
      <c r="N1060" t="s">
        <v>8281</v>
      </c>
      <c r="O1060" s="15">
        <f t="shared" si="114"/>
        <v>0</v>
      </c>
      <c r="P1060" s="15">
        <f t="shared" si="113"/>
        <v>0</v>
      </c>
      <c r="Q1060" t="s">
        <v>8323</v>
      </c>
      <c r="R1060" t="s">
        <v>8324</v>
      </c>
      <c r="S1060" s="8">
        <f t="shared" si="115"/>
        <v>42047.692627314813</v>
      </c>
      <c r="T1060" s="11">
        <f t="shared" si="116"/>
        <v>42088.791666666664</v>
      </c>
      <c r="U1060" t="str">
        <f t="shared" si="117"/>
        <v>FALSE</v>
      </c>
      <c r="V1060" s="18">
        <f t="shared" si="118"/>
        <v>2</v>
      </c>
      <c r="W1060">
        <f t="shared" si="119"/>
        <v>3</v>
      </c>
    </row>
    <row r="1061" spans="1:23" ht="28.8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s="13" t="b">
        <v>0</v>
      </c>
      <c r="L1061">
        <v>0</v>
      </c>
      <c r="M1061" t="b">
        <v>0</v>
      </c>
      <c r="N1061" t="s">
        <v>8281</v>
      </c>
      <c r="O1061" s="15">
        <f t="shared" si="114"/>
        <v>0</v>
      </c>
      <c r="P1061" s="15">
        <f t="shared" si="113"/>
        <v>0</v>
      </c>
      <c r="Q1061" t="s">
        <v>8323</v>
      </c>
      <c r="R1061" t="s">
        <v>8324</v>
      </c>
      <c r="S1061" s="8">
        <f t="shared" si="115"/>
        <v>42046.581666666665</v>
      </c>
      <c r="T1061" s="11">
        <f t="shared" si="116"/>
        <v>42076.54</v>
      </c>
      <c r="U1061" t="str">
        <f t="shared" si="117"/>
        <v>FALSE</v>
      </c>
      <c r="V1061" s="18">
        <f t="shared" si="118"/>
        <v>2</v>
      </c>
      <c r="W1061">
        <f t="shared" si="119"/>
        <v>3</v>
      </c>
    </row>
    <row r="1062" spans="1:23" ht="100.8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s="13" t="b">
        <v>0</v>
      </c>
      <c r="L1062">
        <v>1</v>
      </c>
      <c r="M1062" t="b">
        <v>0</v>
      </c>
      <c r="N1062" t="s">
        <v>8281</v>
      </c>
      <c r="O1062" s="15">
        <f t="shared" si="114"/>
        <v>1</v>
      </c>
      <c r="P1062" s="15">
        <f t="shared" si="113"/>
        <v>50</v>
      </c>
      <c r="Q1062" t="s">
        <v>8323</v>
      </c>
      <c r="R1062" t="s">
        <v>8324</v>
      </c>
      <c r="S1062" s="8">
        <f t="shared" si="115"/>
        <v>42079.704780092587</v>
      </c>
      <c r="T1062" s="11">
        <f t="shared" si="116"/>
        <v>42109.704780092587</v>
      </c>
      <c r="U1062" t="str">
        <f t="shared" si="117"/>
        <v>FALSE</v>
      </c>
      <c r="V1062" s="18">
        <f t="shared" si="118"/>
        <v>2</v>
      </c>
      <c r="W1062">
        <f t="shared" si="119"/>
        <v>3</v>
      </c>
    </row>
    <row r="1063" spans="1:23" ht="72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s="13" t="b">
        <v>0</v>
      </c>
      <c r="L1063">
        <v>0</v>
      </c>
      <c r="M1063" t="b">
        <v>0</v>
      </c>
      <c r="N1063" t="s">
        <v>8281</v>
      </c>
      <c r="O1063" s="15">
        <f t="shared" si="114"/>
        <v>0</v>
      </c>
      <c r="P1063" s="15">
        <f t="shared" si="113"/>
        <v>0</v>
      </c>
      <c r="Q1063" t="s">
        <v>8323</v>
      </c>
      <c r="R1063" t="s">
        <v>8324</v>
      </c>
      <c r="S1063" s="8">
        <f t="shared" si="115"/>
        <v>42432.068379629629</v>
      </c>
      <c r="T1063" s="11">
        <f t="shared" si="116"/>
        <v>42491.833333333336</v>
      </c>
      <c r="U1063" t="str">
        <f t="shared" si="117"/>
        <v>FALSE</v>
      </c>
      <c r="V1063" s="18">
        <f t="shared" si="118"/>
        <v>2</v>
      </c>
      <c r="W1063">
        <f t="shared" si="119"/>
        <v>3</v>
      </c>
    </row>
    <row r="1064" spans="1:23" ht="43.2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s="13" t="b">
        <v>0</v>
      </c>
      <c r="L1064">
        <v>4</v>
      </c>
      <c r="M1064" t="b">
        <v>0</v>
      </c>
      <c r="N1064" t="s">
        <v>8281</v>
      </c>
      <c r="O1064" s="15">
        <f t="shared" si="114"/>
        <v>95.477386934673376</v>
      </c>
      <c r="P1064" s="15">
        <f t="shared" si="113"/>
        <v>47.5</v>
      </c>
      <c r="Q1064" t="s">
        <v>8323</v>
      </c>
      <c r="R1064" t="s">
        <v>8324</v>
      </c>
      <c r="S1064" s="8">
        <f t="shared" si="115"/>
        <v>42556.598854166667</v>
      </c>
      <c r="T1064" s="11">
        <f t="shared" si="116"/>
        <v>42563.598854166667</v>
      </c>
      <c r="U1064" t="str">
        <f t="shared" si="117"/>
        <v>FALSE</v>
      </c>
      <c r="V1064" s="18">
        <f t="shared" si="118"/>
        <v>2</v>
      </c>
      <c r="W1064">
        <f t="shared" si="119"/>
        <v>3</v>
      </c>
    </row>
    <row r="1065" spans="1:23" ht="115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s="13" t="b">
        <v>0</v>
      </c>
      <c r="L1065">
        <v>0</v>
      </c>
      <c r="M1065" t="b">
        <v>0</v>
      </c>
      <c r="N1065" t="s">
        <v>8281</v>
      </c>
      <c r="O1065" s="15">
        <f t="shared" si="114"/>
        <v>0</v>
      </c>
      <c r="P1065" s="15">
        <f t="shared" si="113"/>
        <v>0</v>
      </c>
      <c r="Q1065" t="s">
        <v>8323</v>
      </c>
      <c r="R1065" t="s">
        <v>8324</v>
      </c>
      <c r="S1065" s="8">
        <f t="shared" si="115"/>
        <v>42582.822476851848</v>
      </c>
      <c r="T1065" s="11">
        <f t="shared" si="116"/>
        <v>42612.822476851848</v>
      </c>
      <c r="U1065" t="str">
        <f t="shared" si="117"/>
        <v>FALSE</v>
      </c>
      <c r="V1065" s="18">
        <f t="shared" si="118"/>
        <v>2</v>
      </c>
      <c r="W1065">
        <f t="shared" si="119"/>
        <v>3</v>
      </c>
    </row>
    <row r="1066" spans="1:23" ht="100.8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s="13" t="b">
        <v>0</v>
      </c>
      <c r="L1066">
        <v>123</v>
      </c>
      <c r="M1066" t="b">
        <v>0</v>
      </c>
      <c r="N1066" t="s">
        <v>8282</v>
      </c>
      <c r="O1066" s="15">
        <f t="shared" si="114"/>
        <v>8.974444444444444</v>
      </c>
      <c r="P1066" s="15">
        <f t="shared" si="113"/>
        <v>65.666666666666671</v>
      </c>
      <c r="Q1066" t="s">
        <v>8319</v>
      </c>
      <c r="R1066" t="s">
        <v>8322</v>
      </c>
      <c r="S1066" s="8">
        <f t="shared" si="115"/>
        <v>41417.019710648143</v>
      </c>
      <c r="T1066" s="11">
        <f t="shared" si="116"/>
        <v>41462.019710648143</v>
      </c>
      <c r="U1066" t="str">
        <f t="shared" si="117"/>
        <v>FALSE</v>
      </c>
      <c r="V1066" s="18">
        <f t="shared" si="118"/>
        <v>2</v>
      </c>
      <c r="W1066">
        <f t="shared" si="119"/>
        <v>2</v>
      </c>
    </row>
    <row r="1067" spans="1:23" ht="115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s="13" t="b">
        <v>0</v>
      </c>
      <c r="L1067">
        <v>5</v>
      </c>
      <c r="M1067" t="b">
        <v>0</v>
      </c>
      <c r="N1067" t="s">
        <v>8282</v>
      </c>
      <c r="O1067" s="15">
        <f t="shared" si="114"/>
        <v>2.7</v>
      </c>
      <c r="P1067" s="15">
        <f t="shared" si="113"/>
        <v>16.2</v>
      </c>
      <c r="Q1067" t="s">
        <v>8319</v>
      </c>
      <c r="R1067" t="s">
        <v>8322</v>
      </c>
      <c r="S1067" s="8">
        <f t="shared" si="115"/>
        <v>41661.172708333332</v>
      </c>
      <c r="T1067" s="11">
        <f t="shared" si="116"/>
        <v>41689.172708333332</v>
      </c>
      <c r="U1067" t="str">
        <f t="shared" si="117"/>
        <v>FALSE</v>
      </c>
      <c r="V1067" s="18">
        <f t="shared" si="118"/>
        <v>2</v>
      </c>
      <c r="W1067">
        <f t="shared" si="119"/>
        <v>2</v>
      </c>
    </row>
    <row r="1068" spans="1:23" ht="86.4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s="13" t="b">
        <v>0</v>
      </c>
      <c r="L1068">
        <v>148</v>
      </c>
      <c r="M1068" t="b">
        <v>0</v>
      </c>
      <c r="N1068" t="s">
        <v>8282</v>
      </c>
      <c r="O1068" s="15">
        <f t="shared" si="114"/>
        <v>3.3673333333333333</v>
      </c>
      <c r="P1068" s="15">
        <f t="shared" si="113"/>
        <v>34.128378378378379</v>
      </c>
      <c r="Q1068" t="s">
        <v>8319</v>
      </c>
      <c r="R1068" t="s">
        <v>8322</v>
      </c>
      <c r="S1068" s="8">
        <f t="shared" si="115"/>
        <v>41445.754421296297</v>
      </c>
      <c r="T1068" s="11">
        <f t="shared" si="116"/>
        <v>41490.754421296289</v>
      </c>
      <c r="U1068" t="str">
        <f t="shared" si="117"/>
        <v>FALSE</v>
      </c>
      <c r="V1068" s="18">
        <f t="shared" si="118"/>
        <v>2</v>
      </c>
      <c r="W1068">
        <f t="shared" si="119"/>
        <v>2</v>
      </c>
    </row>
    <row r="1069" spans="1:23" ht="100.8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s="13" t="b">
        <v>0</v>
      </c>
      <c r="L1069">
        <v>10</v>
      </c>
      <c r="M1069" t="b">
        <v>0</v>
      </c>
      <c r="N1069" t="s">
        <v>8282</v>
      </c>
      <c r="O1069" s="15">
        <f t="shared" si="114"/>
        <v>26</v>
      </c>
      <c r="P1069" s="15">
        <f t="shared" si="113"/>
        <v>13</v>
      </c>
      <c r="Q1069" t="s">
        <v>8319</v>
      </c>
      <c r="R1069" t="s">
        <v>8322</v>
      </c>
      <c r="S1069" s="8">
        <f t="shared" si="115"/>
        <v>41599.647349537037</v>
      </c>
      <c r="T1069" s="11">
        <f t="shared" si="116"/>
        <v>41629.647349537037</v>
      </c>
      <c r="U1069" t="str">
        <f t="shared" si="117"/>
        <v>FALSE</v>
      </c>
      <c r="V1069" s="18">
        <f t="shared" si="118"/>
        <v>2</v>
      </c>
      <c r="W1069">
        <f t="shared" si="119"/>
        <v>2</v>
      </c>
    </row>
    <row r="1070" spans="1:23" ht="100.8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s="13" t="b">
        <v>0</v>
      </c>
      <c r="L1070">
        <v>4</v>
      </c>
      <c r="M1070" t="b">
        <v>0</v>
      </c>
      <c r="N1070" t="s">
        <v>8282</v>
      </c>
      <c r="O1070" s="15">
        <f t="shared" si="114"/>
        <v>0.15</v>
      </c>
      <c r="P1070" s="15">
        <f t="shared" si="113"/>
        <v>11.25</v>
      </c>
      <c r="Q1070" t="s">
        <v>8319</v>
      </c>
      <c r="R1070" t="s">
        <v>8322</v>
      </c>
      <c r="S1070" s="8">
        <f t="shared" si="115"/>
        <v>42440.162777777768</v>
      </c>
      <c r="T1070" s="11">
        <f t="shared" si="116"/>
        <v>42470.121111111112</v>
      </c>
      <c r="U1070" t="str">
        <f t="shared" si="117"/>
        <v>FALSE</v>
      </c>
      <c r="V1070" s="18">
        <f t="shared" si="118"/>
        <v>2</v>
      </c>
      <c r="W1070">
        <f t="shared" si="119"/>
        <v>2</v>
      </c>
    </row>
    <row r="1071" spans="1:23" ht="86.4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s="13" t="b">
        <v>0</v>
      </c>
      <c r="L1071">
        <v>21</v>
      </c>
      <c r="M1071" t="b">
        <v>0</v>
      </c>
      <c r="N1071" t="s">
        <v>8282</v>
      </c>
      <c r="O1071" s="15">
        <f t="shared" si="114"/>
        <v>38.636363636363633</v>
      </c>
      <c r="P1071" s="15">
        <f t="shared" si="113"/>
        <v>40.476190476190474</v>
      </c>
      <c r="Q1071" t="s">
        <v>8319</v>
      </c>
      <c r="R1071" t="s">
        <v>8322</v>
      </c>
      <c r="S1071" s="8">
        <f t="shared" si="115"/>
        <v>41572.021516203698</v>
      </c>
      <c r="T1071" s="11">
        <f t="shared" si="116"/>
        <v>41604.06318287037</v>
      </c>
      <c r="U1071" t="str">
        <f t="shared" si="117"/>
        <v>FALSE</v>
      </c>
      <c r="V1071" s="18">
        <f t="shared" si="118"/>
        <v>2</v>
      </c>
      <c r="W1071">
        <f t="shared" si="119"/>
        <v>2</v>
      </c>
    </row>
    <row r="1072" spans="1:23" ht="86.4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s="13" t="b">
        <v>0</v>
      </c>
      <c r="L1072">
        <v>2</v>
      </c>
      <c r="M1072" t="b">
        <v>0</v>
      </c>
      <c r="N1072" t="s">
        <v>8282</v>
      </c>
      <c r="O1072" s="15">
        <f t="shared" si="114"/>
        <v>0.70000000000000007</v>
      </c>
      <c r="P1072" s="15">
        <f t="shared" si="113"/>
        <v>35</v>
      </c>
      <c r="Q1072" t="s">
        <v>8319</v>
      </c>
      <c r="R1072" t="s">
        <v>8322</v>
      </c>
      <c r="S1072" s="8">
        <f t="shared" si="115"/>
        <v>41162.803495370368</v>
      </c>
      <c r="T1072" s="11">
        <f t="shared" si="116"/>
        <v>41182.803495370368</v>
      </c>
      <c r="U1072" t="str">
        <f t="shared" si="117"/>
        <v>FALSE</v>
      </c>
      <c r="V1072" s="18">
        <f t="shared" si="118"/>
        <v>2</v>
      </c>
      <c r="W1072">
        <f t="shared" si="119"/>
        <v>2</v>
      </c>
    </row>
    <row r="1073" spans="1:23" ht="100.8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s="13" t="b">
        <v>0</v>
      </c>
      <c r="L1073">
        <v>0</v>
      </c>
      <c r="M1073" t="b">
        <v>0</v>
      </c>
      <c r="N1073" t="s">
        <v>8282</v>
      </c>
      <c r="O1073" s="15">
        <f t="shared" si="114"/>
        <v>0</v>
      </c>
      <c r="P1073" s="15">
        <f t="shared" si="113"/>
        <v>0</v>
      </c>
      <c r="Q1073" t="s">
        <v>8319</v>
      </c>
      <c r="R1073" t="s">
        <v>8322</v>
      </c>
      <c r="S1073" s="8">
        <f t="shared" si="115"/>
        <v>42295.545057870368</v>
      </c>
      <c r="T1073" s="11">
        <f t="shared" si="116"/>
        <v>42325.586724537039</v>
      </c>
      <c r="U1073" t="str">
        <f t="shared" si="117"/>
        <v>FALSE</v>
      </c>
      <c r="V1073" s="18">
        <f t="shared" si="118"/>
        <v>2</v>
      </c>
      <c r="W1073">
        <f t="shared" si="119"/>
        <v>2</v>
      </c>
    </row>
    <row r="1074" spans="1:23" ht="100.8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s="13" t="b">
        <v>0</v>
      </c>
      <c r="L1074">
        <v>4</v>
      </c>
      <c r="M1074" t="b">
        <v>0</v>
      </c>
      <c r="N1074" t="s">
        <v>8282</v>
      </c>
      <c r="O1074" s="15">
        <f t="shared" si="114"/>
        <v>6.8000000000000005E-2</v>
      </c>
      <c r="P1074" s="15">
        <f t="shared" si="113"/>
        <v>12.75</v>
      </c>
      <c r="Q1074" t="s">
        <v>8319</v>
      </c>
      <c r="R1074" t="s">
        <v>8322</v>
      </c>
      <c r="S1074" s="8">
        <f t="shared" si="115"/>
        <v>41645.623807870368</v>
      </c>
      <c r="T1074" s="11">
        <f t="shared" si="116"/>
        <v>41675.623807870368</v>
      </c>
      <c r="U1074" t="str">
        <f t="shared" si="117"/>
        <v>FALSE</v>
      </c>
      <c r="V1074" s="18">
        <f t="shared" si="118"/>
        <v>2</v>
      </c>
      <c r="W1074">
        <f t="shared" si="119"/>
        <v>2</v>
      </c>
    </row>
    <row r="1075" spans="1:23" ht="72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s="13" t="b">
        <v>0</v>
      </c>
      <c r="L1075">
        <v>1</v>
      </c>
      <c r="M1075" t="b">
        <v>0</v>
      </c>
      <c r="N1075" t="s">
        <v>8282</v>
      </c>
      <c r="O1075" s="15">
        <f t="shared" si="114"/>
        <v>1.3333333333333335</v>
      </c>
      <c r="P1075" s="15">
        <f t="shared" si="113"/>
        <v>10</v>
      </c>
      <c r="Q1075" t="s">
        <v>8319</v>
      </c>
      <c r="R1075" t="s">
        <v>8322</v>
      </c>
      <c r="S1075" s="8">
        <f t="shared" si="115"/>
        <v>40802.756261574068</v>
      </c>
      <c r="T1075" s="11">
        <f t="shared" si="116"/>
        <v>40832.756261574068</v>
      </c>
      <c r="U1075" t="str">
        <f t="shared" si="117"/>
        <v>FALSE</v>
      </c>
      <c r="V1075" s="18">
        <f t="shared" si="118"/>
        <v>2</v>
      </c>
      <c r="W1075">
        <f t="shared" si="119"/>
        <v>2</v>
      </c>
    </row>
    <row r="1076" spans="1:23" ht="115.2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s="13" t="b">
        <v>0</v>
      </c>
      <c r="L1076">
        <v>30</v>
      </c>
      <c r="M1076" t="b">
        <v>0</v>
      </c>
      <c r="N1076" t="s">
        <v>8282</v>
      </c>
      <c r="O1076" s="15">
        <f t="shared" si="114"/>
        <v>6.3092592592592585</v>
      </c>
      <c r="P1076" s="15">
        <f t="shared" si="113"/>
        <v>113.56666666666666</v>
      </c>
      <c r="Q1076" t="s">
        <v>8319</v>
      </c>
      <c r="R1076" t="s">
        <v>8322</v>
      </c>
      <c r="S1076" s="8">
        <f t="shared" si="115"/>
        <v>41612.964641203704</v>
      </c>
      <c r="T1076" s="11">
        <f t="shared" si="116"/>
        <v>41642.964641203704</v>
      </c>
      <c r="U1076" t="str">
        <f t="shared" si="117"/>
        <v>FALSE</v>
      </c>
      <c r="V1076" s="18">
        <f t="shared" si="118"/>
        <v>2</v>
      </c>
      <c r="W1076">
        <f t="shared" si="119"/>
        <v>2</v>
      </c>
    </row>
    <row r="1077" spans="1:23" ht="72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s="13" t="b">
        <v>0</v>
      </c>
      <c r="L1077">
        <v>3</v>
      </c>
      <c r="M1077" t="b">
        <v>0</v>
      </c>
      <c r="N1077" t="s">
        <v>8282</v>
      </c>
      <c r="O1077" s="15">
        <f t="shared" si="114"/>
        <v>4.5</v>
      </c>
      <c r="P1077" s="15">
        <f t="shared" si="113"/>
        <v>15</v>
      </c>
      <c r="Q1077" t="s">
        <v>8319</v>
      </c>
      <c r="R1077" t="s">
        <v>8322</v>
      </c>
      <c r="S1077" s="8">
        <f t="shared" si="115"/>
        <v>41005.695787037032</v>
      </c>
      <c r="T1077" s="11">
        <f t="shared" si="116"/>
        <v>41035.695787037032</v>
      </c>
      <c r="U1077" t="str">
        <f t="shared" si="117"/>
        <v>FALSE</v>
      </c>
      <c r="V1077" s="18">
        <f t="shared" si="118"/>
        <v>2</v>
      </c>
      <c r="W1077">
        <f t="shared" si="119"/>
        <v>2</v>
      </c>
    </row>
    <row r="1078" spans="1:23" ht="100.8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s="13" t="b">
        <v>0</v>
      </c>
      <c r="L1078">
        <v>975</v>
      </c>
      <c r="M1078" t="b">
        <v>0</v>
      </c>
      <c r="N1078" t="s">
        <v>8282</v>
      </c>
      <c r="O1078" s="15">
        <f t="shared" si="114"/>
        <v>62.765333333333331</v>
      </c>
      <c r="P1078" s="15">
        <f t="shared" si="113"/>
        <v>48.281025641025643</v>
      </c>
      <c r="Q1078" t="s">
        <v>8319</v>
      </c>
      <c r="R1078" t="s">
        <v>8322</v>
      </c>
      <c r="S1078" s="8">
        <f t="shared" si="115"/>
        <v>41838.169560185182</v>
      </c>
      <c r="T1078" s="11">
        <f t="shared" si="116"/>
        <v>41893.169560185182</v>
      </c>
      <c r="U1078" t="str">
        <f t="shared" si="117"/>
        <v>FALSE</v>
      </c>
      <c r="V1078" s="18">
        <f t="shared" si="118"/>
        <v>2</v>
      </c>
      <c r="W1078">
        <f t="shared" si="119"/>
        <v>2</v>
      </c>
    </row>
    <row r="1079" spans="1:23" ht="100.8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s="13" t="b">
        <v>0</v>
      </c>
      <c r="L1079">
        <v>167</v>
      </c>
      <c r="M1079" t="b">
        <v>0</v>
      </c>
      <c r="N1079" t="s">
        <v>8282</v>
      </c>
      <c r="O1079" s="15">
        <f t="shared" si="114"/>
        <v>29.376000000000001</v>
      </c>
      <c r="P1079" s="15">
        <f t="shared" ref="P1079:P1142" si="120">IFERROR(E1079/L1079,0)</f>
        <v>43.976047904191617</v>
      </c>
      <c r="Q1079" t="s">
        <v>8319</v>
      </c>
      <c r="R1079" t="s">
        <v>8322</v>
      </c>
      <c r="S1079" s="8">
        <f t="shared" si="115"/>
        <v>42352.958460648144</v>
      </c>
      <c r="T1079" s="11">
        <f t="shared" si="116"/>
        <v>42382.958460648144</v>
      </c>
      <c r="U1079" t="str">
        <f t="shared" si="117"/>
        <v>FALSE</v>
      </c>
      <c r="V1079" s="18">
        <f t="shared" si="118"/>
        <v>2</v>
      </c>
      <c r="W1079">
        <f t="shared" si="119"/>
        <v>2</v>
      </c>
    </row>
    <row r="1080" spans="1:23" ht="115.2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s="13" t="b">
        <v>0</v>
      </c>
      <c r="L1080">
        <v>5</v>
      </c>
      <c r="M1080" t="b">
        <v>0</v>
      </c>
      <c r="N1080" t="s">
        <v>8282</v>
      </c>
      <c r="O1080" s="15">
        <f t="shared" si="114"/>
        <v>7.5</v>
      </c>
      <c r="P1080" s="15">
        <f t="shared" si="120"/>
        <v>9</v>
      </c>
      <c r="Q1080" t="s">
        <v>8319</v>
      </c>
      <c r="R1080" t="s">
        <v>8322</v>
      </c>
      <c r="S1080" s="8">
        <f t="shared" si="115"/>
        <v>40700.987511574072</v>
      </c>
      <c r="T1080" s="11">
        <f t="shared" si="116"/>
        <v>40745.987511574072</v>
      </c>
      <c r="U1080" t="str">
        <f t="shared" si="117"/>
        <v>FALSE</v>
      </c>
      <c r="V1080" s="18">
        <f t="shared" si="118"/>
        <v>2</v>
      </c>
      <c r="W1080">
        <f t="shared" si="119"/>
        <v>2</v>
      </c>
    </row>
    <row r="1081" spans="1:23" ht="100.8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s="13" t="b">
        <v>0</v>
      </c>
      <c r="L1081">
        <v>18</v>
      </c>
      <c r="M1081" t="b">
        <v>0</v>
      </c>
      <c r="N1081" t="s">
        <v>8282</v>
      </c>
      <c r="O1081" s="15">
        <f t="shared" si="114"/>
        <v>2.6076923076923078</v>
      </c>
      <c r="P1081" s="15">
        <f t="shared" si="120"/>
        <v>37.666666666666664</v>
      </c>
      <c r="Q1081" t="s">
        <v>8319</v>
      </c>
      <c r="R1081" t="s">
        <v>8322</v>
      </c>
      <c r="S1081" s="8">
        <f t="shared" si="115"/>
        <v>42479.35805555556</v>
      </c>
      <c r="T1081" s="11">
        <f t="shared" si="116"/>
        <v>42504.358055555553</v>
      </c>
      <c r="U1081" t="str">
        <f t="shared" si="117"/>
        <v>FALSE</v>
      </c>
      <c r="V1081" s="18">
        <f t="shared" si="118"/>
        <v>2</v>
      </c>
      <c r="W1081">
        <f t="shared" si="119"/>
        <v>2</v>
      </c>
    </row>
    <row r="1082" spans="1:23" ht="86.4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s="13" t="b">
        <v>0</v>
      </c>
      <c r="L1082">
        <v>98</v>
      </c>
      <c r="M1082" t="b">
        <v>0</v>
      </c>
      <c r="N1082" t="s">
        <v>8282</v>
      </c>
      <c r="O1082" s="15">
        <f t="shared" si="114"/>
        <v>9.1050000000000004</v>
      </c>
      <c r="P1082" s="15">
        <f t="shared" si="120"/>
        <v>18.581632653061224</v>
      </c>
      <c r="Q1082" t="s">
        <v>8319</v>
      </c>
      <c r="R1082" t="s">
        <v>8322</v>
      </c>
      <c r="S1082" s="8">
        <f t="shared" si="115"/>
        <v>41739.929780092592</v>
      </c>
      <c r="T1082" s="11">
        <f t="shared" si="116"/>
        <v>41769.929780092592</v>
      </c>
      <c r="U1082" t="str">
        <f t="shared" si="117"/>
        <v>FALSE</v>
      </c>
      <c r="V1082" s="18">
        <f t="shared" si="118"/>
        <v>2</v>
      </c>
      <c r="W1082">
        <f t="shared" si="119"/>
        <v>2</v>
      </c>
    </row>
    <row r="1083" spans="1:23" ht="86.4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s="13" t="b">
        <v>0</v>
      </c>
      <c r="L1083">
        <v>4</v>
      </c>
      <c r="M1083" t="b">
        <v>0</v>
      </c>
      <c r="N1083" t="s">
        <v>8282</v>
      </c>
      <c r="O1083" s="15">
        <f t="shared" si="114"/>
        <v>1.7647058823529412E-2</v>
      </c>
      <c r="P1083" s="15">
        <f t="shared" si="120"/>
        <v>3</v>
      </c>
      <c r="Q1083" t="s">
        <v>8319</v>
      </c>
      <c r="R1083" t="s">
        <v>8322</v>
      </c>
      <c r="S1083" s="8">
        <f t="shared" si="115"/>
        <v>42002.718657407408</v>
      </c>
      <c r="T1083" s="11">
        <f t="shared" si="116"/>
        <v>42032.718657407408</v>
      </c>
      <c r="U1083" t="str">
        <f t="shared" si="117"/>
        <v>FALSE</v>
      </c>
      <c r="V1083" s="18">
        <f t="shared" si="118"/>
        <v>2</v>
      </c>
      <c r="W1083">
        <f t="shared" si="119"/>
        <v>2</v>
      </c>
    </row>
    <row r="1084" spans="1:23" ht="86.4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s="13" t="b">
        <v>0</v>
      </c>
      <c r="L1084">
        <v>3</v>
      </c>
      <c r="M1084" t="b">
        <v>0</v>
      </c>
      <c r="N1084" t="s">
        <v>8282</v>
      </c>
      <c r="O1084" s="15">
        <f t="shared" si="114"/>
        <v>0.55999999999999994</v>
      </c>
      <c r="P1084" s="15">
        <f t="shared" si="120"/>
        <v>18.666666666666668</v>
      </c>
      <c r="Q1084" t="s">
        <v>8319</v>
      </c>
      <c r="R1084" t="s">
        <v>8322</v>
      </c>
      <c r="S1084" s="8">
        <f t="shared" si="115"/>
        <v>41101.697777777779</v>
      </c>
      <c r="T1084" s="11">
        <f t="shared" si="116"/>
        <v>41131.697777777772</v>
      </c>
      <c r="U1084" t="str">
        <f t="shared" si="117"/>
        <v>FALSE</v>
      </c>
      <c r="V1084" s="18">
        <f t="shared" si="118"/>
        <v>2</v>
      </c>
      <c r="W1084">
        <f t="shared" si="119"/>
        <v>2</v>
      </c>
    </row>
    <row r="1085" spans="1:23" ht="100.8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s="13" t="b">
        <v>0</v>
      </c>
      <c r="L1085">
        <v>1</v>
      </c>
      <c r="M1085" t="b">
        <v>0</v>
      </c>
      <c r="N1085" t="s">
        <v>8282</v>
      </c>
      <c r="O1085" s="15">
        <f t="shared" si="114"/>
        <v>0.82000000000000006</v>
      </c>
      <c r="P1085" s="15">
        <f t="shared" si="120"/>
        <v>410</v>
      </c>
      <c r="Q1085" t="s">
        <v>8319</v>
      </c>
      <c r="R1085" t="s">
        <v>8322</v>
      </c>
      <c r="S1085" s="8">
        <f t="shared" si="115"/>
        <v>41793.451192129629</v>
      </c>
      <c r="T1085" s="11">
        <f t="shared" si="116"/>
        <v>41853.451192129629</v>
      </c>
      <c r="U1085" t="str">
        <f t="shared" si="117"/>
        <v>FALSE</v>
      </c>
      <c r="V1085" s="18">
        <f t="shared" si="118"/>
        <v>2</v>
      </c>
      <c r="W1085">
        <f t="shared" si="119"/>
        <v>2</v>
      </c>
    </row>
    <row r="1086" spans="1:23" ht="43.2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s="13" t="b">
        <v>0</v>
      </c>
      <c r="L1086">
        <v>0</v>
      </c>
      <c r="M1086" t="b">
        <v>0</v>
      </c>
      <c r="N1086" t="s">
        <v>8282</v>
      </c>
      <c r="O1086" s="15">
        <f t="shared" si="114"/>
        <v>0</v>
      </c>
      <c r="P1086" s="15">
        <f t="shared" si="120"/>
        <v>0</v>
      </c>
      <c r="Q1086" t="s">
        <v>8319</v>
      </c>
      <c r="R1086" t="s">
        <v>8322</v>
      </c>
      <c r="S1086" s="8">
        <f t="shared" si="115"/>
        <v>41829.703749999993</v>
      </c>
      <c r="T1086" s="11">
        <f t="shared" si="116"/>
        <v>41859.703749999993</v>
      </c>
      <c r="U1086" t="str">
        <f t="shared" si="117"/>
        <v>FALSE</v>
      </c>
      <c r="V1086" s="18">
        <f t="shared" si="118"/>
        <v>2</v>
      </c>
      <c r="W1086">
        <f t="shared" si="119"/>
        <v>2</v>
      </c>
    </row>
    <row r="1087" spans="1:23" ht="86.4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s="13" t="b">
        <v>0</v>
      </c>
      <c r="L1087">
        <v>9</v>
      </c>
      <c r="M1087" t="b">
        <v>0</v>
      </c>
      <c r="N1087" t="s">
        <v>8282</v>
      </c>
      <c r="O1087" s="15">
        <f t="shared" si="114"/>
        <v>3.42</v>
      </c>
      <c r="P1087" s="15">
        <f t="shared" si="120"/>
        <v>114</v>
      </c>
      <c r="Q1087" t="s">
        <v>8319</v>
      </c>
      <c r="R1087" t="s">
        <v>8322</v>
      </c>
      <c r="S1087" s="8">
        <f t="shared" si="115"/>
        <v>42413.462673611109</v>
      </c>
      <c r="T1087" s="11">
        <f t="shared" si="116"/>
        <v>42443.421006944445</v>
      </c>
      <c r="U1087" t="str">
        <f t="shared" si="117"/>
        <v>FALSE</v>
      </c>
      <c r="V1087" s="18">
        <f t="shared" si="118"/>
        <v>2</v>
      </c>
      <c r="W1087">
        <f t="shared" si="119"/>
        <v>2</v>
      </c>
    </row>
    <row r="1088" spans="1:23" ht="28.8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s="13" t="b">
        <v>0</v>
      </c>
      <c r="L1088">
        <v>2</v>
      </c>
      <c r="M1088" t="b">
        <v>0</v>
      </c>
      <c r="N1088" t="s">
        <v>8282</v>
      </c>
      <c r="O1088" s="15">
        <f t="shared" si="114"/>
        <v>8.3333333333333343E-2</v>
      </c>
      <c r="P1088" s="15">
        <f t="shared" si="120"/>
        <v>7.5</v>
      </c>
      <c r="Q1088" t="s">
        <v>8319</v>
      </c>
      <c r="R1088" t="s">
        <v>8322</v>
      </c>
      <c r="S1088" s="8">
        <f t="shared" si="115"/>
        <v>41845.658460648148</v>
      </c>
      <c r="T1088" s="11">
        <f t="shared" si="116"/>
        <v>41875.658460648148</v>
      </c>
      <c r="U1088" t="str">
        <f t="shared" si="117"/>
        <v>FALSE</v>
      </c>
      <c r="V1088" s="18">
        <f t="shared" si="118"/>
        <v>2</v>
      </c>
      <c r="W1088">
        <f t="shared" si="119"/>
        <v>2</v>
      </c>
    </row>
    <row r="1089" spans="1:23" ht="100.8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s="13" t="b">
        <v>0</v>
      </c>
      <c r="L1089">
        <v>0</v>
      </c>
      <c r="M1089" t="b">
        <v>0</v>
      </c>
      <c r="N1089" t="s">
        <v>8282</v>
      </c>
      <c r="O1089" s="15">
        <f t="shared" si="114"/>
        <v>0</v>
      </c>
      <c r="P1089" s="15">
        <f t="shared" si="120"/>
        <v>0</v>
      </c>
      <c r="Q1089" t="s">
        <v>8319</v>
      </c>
      <c r="R1089" t="s">
        <v>8322</v>
      </c>
      <c r="S1089" s="8">
        <f t="shared" si="115"/>
        <v>41775.505636574075</v>
      </c>
      <c r="T1089" s="11">
        <f t="shared" si="116"/>
        <v>41805.505636574067</v>
      </c>
      <c r="U1089" t="str">
        <f t="shared" si="117"/>
        <v>FALSE</v>
      </c>
      <c r="V1089" s="18">
        <f t="shared" si="118"/>
        <v>2</v>
      </c>
      <c r="W1089">
        <f t="shared" si="119"/>
        <v>2</v>
      </c>
    </row>
    <row r="1090" spans="1:23" ht="72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s="13" t="b">
        <v>0</v>
      </c>
      <c r="L1090">
        <v>147</v>
      </c>
      <c r="M1090" t="b">
        <v>0</v>
      </c>
      <c r="N1090" t="s">
        <v>8282</v>
      </c>
      <c r="O1090" s="15">
        <f t="shared" si="114"/>
        <v>14.182977777777777</v>
      </c>
      <c r="P1090" s="15">
        <f t="shared" si="120"/>
        <v>43.41727891156463</v>
      </c>
      <c r="Q1090" t="s">
        <v>8319</v>
      </c>
      <c r="R1090" t="s">
        <v>8322</v>
      </c>
      <c r="S1090" s="8">
        <f t="shared" si="115"/>
        <v>41723.591053240736</v>
      </c>
      <c r="T1090" s="11">
        <f t="shared" si="116"/>
        <v>41753.591053240736</v>
      </c>
      <c r="U1090" t="str">
        <f t="shared" si="117"/>
        <v>FALSE</v>
      </c>
      <c r="V1090" s="18">
        <f t="shared" si="118"/>
        <v>2</v>
      </c>
      <c r="W1090">
        <f t="shared" si="119"/>
        <v>2</v>
      </c>
    </row>
    <row r="1091" spans="1:23" ht="72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s="13" t="b">
        <v>0</v>
      </c>
      <c r="L1091">
        <v>49</v>
      </c>
      <c r="M1091" t="b">
        <v>0</v>
      </c>
      <c r="N1091" t="s">
        <v>8282</v>
      </c>
      <c r="O1091" s="15">
        <f t="shared" ref="O1091:O1154" si="121">(E1091/D1091)*100</f>
        <v>7.8266666666666662</v>
      </c>
      <c r="P1091" s="15">
        <f t="shared" si="120"/>
        <v>23.959183673469386</v>
      </c>
      <c r="Q1091" t="s">
        <v>8319</v>
      </c>
      <c r="R1091" t="s">
        <v>8322</v>
      </c>
      <c r="S1091" s="8">
        <f t="shared" ref="S1091:S1154" si="122">(((J1091/60)/60)/24)+DATE(1970,1,1)+(-5/24)</f>
        <v>42150.981192129628</v>
      </c>
      <c r="T1091" s="11">
        <f t="shared" ref="T1091:T1154" si="123">(I1091/86400)+25569+(-5/24)</f>
        <v>42180.981192129628</v>
      </c>
      <c r="U1091" t="str">
        <f t="shared" ref="U1091:U1154" si="124">TRIM(K1091)</f>
        <v>FALSE</v>
      </c>
      <c r="V1091" s="18">
        <f t="shared" ref="V1091:V1154" si="125">IF(U1091="TRUE", 1, 2)</f>
        <v>2</v>
      </c>
      <c r="W1091">
        <f t="shared" ref="W1091:W1154" si="126">IF(F1091="successful", 1,  IF(F1091= "failed", 2, IF(F1091="canceled", 3, 4)))</f>
        <v>2</v>
      </c>
    </row>
    <row r="1092" spans="1:23" ht="100.8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s="13" t="b">
        <v>0</v>
      </c>
      <c r="L1092">
        <v>1</v>
      </c>
      <c r="M1092" t="b">
        <v>0</v>
      </c>
      <c r="N1092" t="s">
        <v>8282</v>
      </c>
      <c r="O1092" s="15">
        <f t="shared" si="121"/>
        <v>3.8464497269020695E-2</v>
      </c>
      <c r="P1092" s="15">
        <f t="shared" si="120"/>
        <v>5</v>
      </c>
      <c r="Q1092" t="s">
        <v>8319</v>
      </c>
      <c r="R1092" t="s">
        <v>8322</v>
      </c>
      <c r="S1092" s="8">
        <f t="shared" si="122"/>
        <v>42122.977465277778</v>
      </c>
      <c r="T1092" s="11">
        <f t="shared" si="123"/>
        <v>42152.977465277778</v>
      </c>
      <c r="U1092" t="str">
        <f t="shared" si="124"/>
        <v>FALSE</v>
      </c>
      <c r="V1092" s="18">
        <f t="shared" si="125"/>
        <v>2</v>
      </c>
      <c r="W1092">
        <f t="shared" si="126"/>
        <v>2</v>
      </c>
    </row>
    <row r="1093" spans="1:23" ht="100.8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s="13" t="b">
        <v>0</v>
      </c>
      <c r="L1093">
        <v>2</v>
      </c>
      <c r="M1093" t="b">
        <v>0</v>
      </c>
      <c r="N1093" t="s">
        <v>8282</v>
      </c>
      <c r="O1093" s="15">
        <f t="shared" si="121"/>
        <v>12.5</v>
      </c>
      <c r="P1093" s="15">
        <f t="shared" si="120"/>
        <v>12.5</v>
      </c>
      <c r="Q1093" t="s">
        <v>8319</v>
      </c>
      <c r="R1093" t="s">
        <v>8322</v>
      </c>
      <c r="S1093" s="8">
        <f t="shared" si="122"/>
        <v>42440.611944444441</v>
      </c>
      <c r="T1093" s="11">
        <f t="shared" si="123"/>
        <v>42470.570277777777</v>
      </c>
      <c r="U1093" t="str">
        <f t="shared" si="124"/>
        <v>FALSE</v>
      </c>
      <c r="V1093" s="18">
        <f t="shared" si="125"/>
        <v>2</v>
      </c>
      <c r="W1093">
        <f t="shared" si="126"/>
        <v>2</v>
      </c>
    </row>
    <row r="1094" spans="1:23" ht="115.2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s="13" t="b">
        <v>0</v>
      </c>
      <c r="L1094">
        <v>7</v>
      </c>
      <c r="M1094" t="b">
        <v>0</v>
      </c>
      <c r="N1094" t="s">
        <v>8282</v>
      </c>
      <c r="O1094" s="15">
        <f t="shared" si="121"/>
        <v>1.05</v>
      </c>
      <c r="P1094" s="15">
        <f t="shared" si="120"/>
        <v>3</v>
      </c>
      <c r="Q1094" t="s">
        <v>8319</v>
      </c>
      <c r="R1094" t="s">
        <v>8322</v>
      </c>
      <c r="S1094" s="8">
        <f t="shared" si="122"/>
        <v>41249.817569444444</v>
      </c>
      <c r="T1094" s="11">
        <f t="shared" si="123"/>
        <v>41279.817569444444</v>
      </c>
      <c r="U1094" t="str">
        <f t="shared" si="124"/>
        <v>FALSE</v>
      </c>
      <c r="V1094" s="18">
        <f t="shared" si="125"/>
        <v>2</v>
      </c>
      <c r="W1094">
        <f t="shared" si="126"/>
        <v>2</v>
      </c>
    </row>
    <row r="1095" spans="1:23" ht="100.8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s="13" t="b">
        <v>0</v>
      </c>
      <c r="L1095">
        <v>4</v>
      </c>
      <c r="M1095" t="b">
        <v>0</v>
      </c>
      <c r="N1095" t="s">
        <v>8282</v>
      </c>
      <c r="O1095" s="15">
        <f t="shared" si="121"/>
        <v>14.083333333333334</v>
      </c>
      <c r="P1095" s="15">
        <f t="shared" si="120"/>
        <v>10.5625</v>
      </c>
      <c r="Q1095" t="s">
        <v>8319</v>
      </c>
      <c r="R1095" t="s">
        <v>8322</v>
      </c>
      <c r="S1095" s="8">
        <f t="shared" si="122"/>
        <v>42396.765474537031</v>
      </c>
      <c r="T1095" s="11">
        <f t="shared" si="123"/>
        <v>42411.765474537031</v>
      </c>
      <c r="U1095" t="str">
        <f t="shared" si="124"/>
        <v>FALSE</v>
      </c>
      <c r="V1095" s="18">
        <f t="shared" si="125"/>
        <v>2</v>
      </c>
      <c r="W1095">
        <f t="shared" si="126"/>
        <v>2</v>
      </c>
    </row>
    <row r="1096" spans="1:23" ht="100.8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s="13" t="b">
        <v>0</v>
      </c>
      <c r="L1096">
        <v>27</v>
      </c>
      <c r="M1096" t="b">
        <v>0</v>
      </c>
      <c r="N1096" t="s">
        <v>8282</v>
      </c>
      <c r="O1096" s="15">
        <f t="shared" si="121"/>
        <v>18.300055555555556</v>
      </c>
      <c r="P1096" s="15">
        <f t="shared" si="120"/>
        <v>122.00037037037038</v>
      </c>
      <c r="Q1096" t="s">
        <v>8319</v>
      </c>
      <c r="R1096" t="s">
        <v>8322</v>
      </c>
      <c r="S1096" s="8">
        <f t="shared" si="122"/>
        <v>40795.505011574067</v>
      </c>
      <c r="T1096" s="11">
        <f t="shared" si="123"/>
        <v>40825.505011574074</v>
      </c>
      <c r="U1096" t="str">
        <f t="shared" si="124"/>
        <v>FALSE</v>
      </c>
      <c r="V1096" s="18">
        <f t="shared" si="125"/>
        <v>2</v>
      </c>
      <c r="W1096">
        <f t="shared" si="126"/>
        <v>2</v>
      </c>
    </row>
    <row r="1097" spans="1:23" ht="100.8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s="13" t="b">
        <v>0</v>
      </c>
      <c r="L1097">
        <v>94</v>
      </c>
      <c r="M1097" t="b">
        <v>0</v>
      </c>
      <c r="N1097" t="s">
        <v>8282</v>
      </c>
      <c r="O1097" s="15">
        <f t="shared" si="121"/>
        <v>5.0347999999999997</v>
      </c>
      <c r="P1097" s="15">
        <f t="shared" si="120"/>
        <v>267.80851063829789</v>
      </c>
      <c r="Q1097" t="s">
        <v>8319</v>
      </c>
      <c r="R1097" t="s">
        <v>8322</v>
      </c>
      <c r="S1097" s="8">
        <f t="shared" si="122"/>
        <v>41486.328935185185</v>
      </c>
      <c r="T1097" s="11">
        <f t="shared" si="123"/>
        <v>41516.328935185185</v>
      </c>
      <c r="U1097" t="str">
        <f t="shared" si="124"/>
        <v>FALSE</v>
      </c>
      <c r="V1097" s="18">
        <f t="shared" si="125"/>
        <v>2</v>
      </c>
      <c r="W1097">
        <f t="shared" si="126"/>
        <v>2</v>
      </c>
    </row>
    <row r="1098" spans="1:23" ht="100.8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s="13" t="b">
        <v>0</v>
      </c>
      <c r="L1098">
        <v>29</v>
      </c>
      <c r="M1098" t="b">
        <v>0</v>
      </c>
      <c r="N1098" t="s">
        <v>8282</v>
      </c>
      <c r="O1098" s="15">
        <f t="shared" si="121"/>
        <v>17.933333333333334</v>
      </c>
      <c r="P1098" s="15">
        <f t="shared" si="120"/>
        <v>74.206896551724142</v>
      </c>
      <c r="Q1098" t="s">
        <v>8319</v>
      </c>
      <c r="R1098" t="s">
        <v>8322</v>
      </c>
      <c r="S1098" s="8">
        <f t="shared" si="122"/>
        <v>41885.309652777774</v>
      </c>
      <c r="T1098" s="11">
        <f t="shared" si="123"/>
        <v>41915.9375</v>
      </c>
      <c r="U1098" t="str">
        <f t="shared" si="124"/>
        <v>FALSE</v>
      </c>
      <c r="V1098" s="18">
        <f t="shared" si="125"/>
        <v>2</v>
      </c>
      <c r="W1098">
        <f t="shared" si="126"/>
        <v>2</v>
      </c>
    </row>
    <row r="1099" spans="1:23" ht="100.8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s="13" t="b">
        <v>0</v>
      </c>
      <c r="L1099">
        <v>7</v>
      </c>
      <c r="M1099" t="b">
        <v>0</v>
      </c>
      <c r="N1099" t="s">
        <v>8282</v>
      </c>
      <c r="O1099" s="15">
        <f t="shared" si="121"/>
        <v>4.7E-2</v>
      </c>
      <c r="P1099" s="15">
        <f t="shared" si="120"/>
        <v>6.7142857142857144</v>
      </c>
      <c r="Q1099" t="s">
        <v>8319</v>
      </c>
      <c r="R1099" t="s">
        <v>8322</v>
      </c>
      <c r="S1099" s="8">
        <f t="shared" si="122"/>
        <v>41660.584224537037</v>
      </c>
      <c r="T1099" s="11">
        <f t="shared" si="123"/>
        <v>41700.584224537037</v>
      </c>
      <c r="U1099" t="str">
        <f t="shared" si="124"/>
        <v>FALSE</v>
      </c>
      <c r="V1099" s="18">
        <f t="shared" si="125"/>
        <v>2</v>
      </c>
      <c r="W1099">
        <f t="shared" si="126"/>
        <v>2</v>
      </c>
    </row>
    <row r="1100" spans="1:23" ht="57.6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s="13" t="b">
        <v>0</v>
      </c>
      <c r="L1100">
        <v>22</v>
      </c>
      <c r="M1100" t="b">
        <v>0</v>
      </c>
      <c r="N1100" t="s">
        <v>8282</v>
      </c>
      <c r="O1100" s="15">
        <f t="shared" si="121"/>
        <v>7.2120000000000006</v>
      </c>
      <c r="P1100" s="15">
        <f t="shared" si="120"/>
        <v>81.954545454545453</v>
      </c>
      <c r="Q1100" t="s">
        <v>8319</v>
      </c>
      <c r="R1100" t="s">
        <v>8322</v>
      </c>
      <c r="S1100" s="8">
        <f t="shared" si="122"/>
        <v>41712.554340277777</v>
      </c>
      <c r="T1100" s="11">
        <f t="shared" si="123"/>
        <v>41742.554340277777</v>
      </c>
      <c r="U1100" t="str">
        <f t="shared" si="124"/>
        <v>FALSE</v>
      </c>
      <c r="V1100" s="18">
        <f t="shared" si="125"/>
        <v>2</v>
      </c>
      <c r="W1100">
        <f t="shared" si="126"/>
        <v>2</v>
      </c>
    </row>
    <row r="1101" spans="1:23" ht="115.2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s="13" t="b">
        <v>0</v>
      </c>
      <c r="L1101">
        <v>1</v>
      </c>
      <c r="M1101" t="b">
        <v>0</v>
      </c>
      <c r="N1101" t="s">
        <v>8282</v>
      </c>
      <c r="O1101" s="15">
        <f t="shared" si="121"/>
        <v>0.5</v>
      </c>
      <c r="P1101" s="15">
        <f t="shared" si="120"/>
        <v>25</v>
      </c>
      <c r="Q1101" t="s">
        <v>8319</v>
      </c>
      <c r="R1101" t="s">
        <v>8322</v>
      </c>
      <c r="S1101" s="8">
        <f t="shared" si="122"/>
        <v>42107.628101851849</v>
      </c>
      <c r="T1101" s="11">
        <f t="shared" si="123"/>
        <v>42137.628101851849</v>
      </c>
      <c r="U1101" t="str">
        <f t="shared" si="124"/>
        <v>FALSE</v>
      </c>
      <c r="V1101" s="18">
        <f t="shared" si="125"/>
        <v>2</v>
      </c>
      <c r="W1101">
        <f t="shared" si="126"/>
        <v>2</v>
      </c>
    </row>
    <row r="1102" spans="1:23" ht="100.8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s="13" t="b">
        <v>0</v>
      </c>
      <c r="L1102">
        <v>10</v>
      </c>
      <c r="M1102" t="b">
        <v>0</v>
      </c>
      <c r="N1102" t="s">
        <v>8282</v>
      </c>
      <c r="O1102" s="15">
        <f t="shared" si="121"/>
        <v>2.5</v>
      </c>
      <c r="P1102" s="15">
        <f t="shared" si="120"/>
        <v>10</v>
      </c>
      <c r="Q1102" t="s">
        <v>8319</v>
      </c>
      <c r="R1102" t="s">
        <v>8322</v>
      </c>
      <c r="S1102" s="8">
        <f t="shared" si="122"/>
        <v>42383.902442129627</v>
      </c>
      <c r="T1102" s="11">
        <f t="shared" si="123"/>
        <v>42413.902442129627</v>
      </c>
      <c r="U1102" t="str">
        <f t="shared" si="124"/>
        <v>FALSE</v>
      </c>
      <c r="V1102" s="18">
        <f t="shared" si="125"/>
        <v>2</v>
      </c>
      <c r="W1102">
        <f t="shared" si="126"/>
        <v>2</v>
      </c>
    </row>
    <row r="1103" spans="1:23" ht="72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s="13" t="b">
        <v>0</v>
      </c>
      <c r="L1103">
        <v>6</v>
      </c>
      <c r="M1103" t="b">
        <v>0</v>
      </c>
      <c r="N1103" t="s">
        <v>8282</v>
      </c>
      <c r="O1103" s="15">
        <f t="shared" si="121"/>
        <v>4.1000000000000002E-2</v>
      </c>
      <c r="P1103" s="15">
        <f t="shared" si="120"/>
        <v>6.833333333333333</v>
      </c>
      <c r="Q1103" t="s">
        <v>8319</v>
      </c>
      <c r="R1103" t="s">
        <v>8322</v>
      </c>
      <c r="S1103" s="8">
        <f t="shared" si="122"/>
        <v>42538.564097222225</v>
      </c>
      <c r="T1103" s="11">
        <f t="shared" si="123"/>
        <v>42565.549999999996</v>
      </c>
      <c r="U1103" t="str">
        <f t="shared" si="124"/>
        <v>FALSE</v>
      </c>
      <c r="V1103" s="18">
        <f t="shared" si="125"/>
        <v>2</v>
      </c>
      <c r="W1103">
        <f t="shared" si="126"/>
        <v>2</v>
      </c>
    </row>
    <row r="1104" spans="1:23" ht="100.8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s="13" t="b">
        <v>0</v>
      </c>
      <c r="L1104">
        <v>24</v>
      </c>
      <c r="M1104" t="b">
        <v>0</v>
      </c>
      <c r="N1104" t="s">
        <v>8282</v>
      </c>
      <c r="O1104" s="15">
        <f t="shared" si="121"/>
        <v>5.3125</v>
      </c>
      <c r="P1104" s="15">
        <f t="shared" si="120"/>
        <v>17.708333333333332</v>
      </c>
      <c r="Q1104" t="s">
        <v>8319</v>
      </c>
      <c r="R1104" t="s">
        <v>8322</v>
      </c>
      <c r="S1104" s="8">
        <f t="shared" si="122"/>
        <v>41576.837094907409</v>
      </c>
      <c r="T1104" s="11">
        <f t="shared" si="123"/>
        <v>41617.040972222218</v>
      </c>
      <c r="U1104" t="str">
        <f t="shared" si="124"/>
        <v>FALSE</v>
      </c>
      <c r="V1104" s="18">
        <f t="shared" si="125"/>
        <v>2</v>
      </c>
      <c r="W1104">
        <f t="shared" si="126"/>
        <v>2</v>
      </c>
    </row>
    <row r="1105" spans="1:23" ht="100.8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s="13" t="b">
        <v>0</v>
      </c>
      <c r="L1105">
        <v>15</v>
      </c>
      <c r="M1105" t="b">
        <v>0</v>
      </c>
      <c r="N1105" t="s">
        <v>8282</v>
      </c>
      <c r="O1105" s="15">
        <f t="shared" si="121"/>
        <v>1.6199999999999999</v>
      </c>
      <c r="P1105" s="15">
        <f t="shared" si="120"/>
        <v>16.2</v>
      </c>
      <c r="Q1105" t="s">
        <v>8319</v>
      </c>
      <c r="R1105" t="s">
        <v>8322</v>
      </c>
      <c r="S1105" s="8">
        <f t="shared" si="122"/>
        <v>42479.013773148145</v>
      </c>
      <c r="T1105" s="11">
        <f t="shared" si="123"/>
        <v>42539.013773148145</v>
      </c>
      <c r="U1105" t="str">
        <f t="shared" si="124"/>
        <v>FALSE</v>
      </c>
      <c r="V1105" s="18">
        <f t="shared" si="125"/>
        <v>2</v>
      </c>
      <c r="W1105">
        <f t="shared" si="126"/>
        <v>2</v>
      </c>
    </row>
    <row r="1106" spans="1:23" ht="100.8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s="13" t="b">
        <v>0</v>
      </c>
      <c r="L1106">
        <v>37</v>
      </c>
      <c r="M1106" t="b">
        <v>0</v>
      </c>
      <c r="N1106" t="s">
        <v>8282</v>
      </c>
      <c r="O1106" s="15">
        <f t="shared" si="121"/>
        <v>4.9516666666666671</v>
      </c>
      <c r="P1106" s="15">
        <f t="shared" si="120"/>
        <v>80.297297297297291</v>
      </c>
      <c r="Q1106" t="s">
        <v>8319</v>
      </c>
      <c r="R1106" t="s">
        <v>8322</v>
      </c>
      <c r="S1106" s="8">
        <f t="shared" si="122"/>
        <v>41771.201631944445</v>
      </c>
      <c r="T1106" s="11">
        <f t="shared" si="123"/>
        <v>41801.201631944445</v>
      </c>
      <c r="U1106" t="str">
        <f t="shared" si="124"/>
        <v>FALSE</v>
      </c>
      <c r="V1106" s="18">
        <f t="shared" si="125"/>
        <v>2</v>
      </c>
      <c r="W1106">
        <f t="shared" si="126"/>
        <v>2</v>
      </c>
    </row>
    <row r="1107" spans="1:23" ht="100.8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s="13" t="b">
        <v>0</v>
      </c>
      <c r="L1107">
        <v>20</v>
      </c>
      <c r="M1107" t="b">
        <v>0</v>
      </c>
      <c r="N1107" t="s">
        <v>8282</v>
      </c>
      <c r="O1107" s="15">
        <f t="shared" si="121"/>
        <v>0.159</v>
      </c>
      <c r="P1107" s="15">
        <f t="shared" si="120"/>
        <v>71.55</v>
      </c>
      <c r="Q1107" t="s">
        <v>8319</v>
      </c>
      <c r="R1107" t="s">
        <v>8322</v>
      </c>
      <c r="S1107" s="8">
        <f t="shared" si="122"/>
        <v>41691.927395833329</v>
      </c>
      <c r="T1107" s="11">
        <f t="shared" si="123"/>
        <v>41721.885729166665</v>
      </c>
      <c r="U1107" t="str">
        <f t="shared" si="124"/>
        <v>FALSE</v>
      </c>
      <c r="V1107" s="18">
        <f t="shared" si="125"/>
        <v>2</v>
      </c>
      <c r="W1107">
        <f t="shared" si="126"/>
        <v>2</v>
      </c>
    </row>
    <row r="1108" spans="1:23" ht="100.8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s="13" t="b">
        <v>0</v>
      </c>
      <c r="L1108">
        <v>7</v>
      </c>
      <c r="M1108" t="b">
        <v>0</v>
      </c>
      <c r="N1108" t="s">
        <v>8282</v>
      </c>
      <c r="O1108" s="15">
        <f t="shared" si="121"/>
        <v>41.25</v>
      </c>
      <c r="P1108" s="15">
        <f t="shared" si="120"/>
        <v>23.571428571428573</v>
      </c>
      <c r="Q1108" t="s">
        <v>8319</v>
      </c>
      <c r="R1108" t="s">
        <v>8322</v>
      </c>
      <c r="S1108" s="8">
        <f t="shared" si="122"/>
        <v>40973.532118055555</v>
      </c>
      <c r="T1108" s="11">
        <f t="shared" si="123"/>
        <v>41003.490451388883</v>
      </c>
      <c r="U1108" t="str">
        <f t="shared" si="124"/>
        <v>FALSE</v>
      </c>
      <c r="V1108" s="18">
        <f t="shared" si="125"/>
        <v>2</v>
      </c>
      <c r="W1108">
        <f t="shared" si="126"/>
        <v>2</v>
      </c>
    </row>
    <row r="1109" spans="1:23" ht="115.2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s="13" t="b">
        <v>0</v>
      </c>
      <c r="L1109">
        <v>0</v>
      </c>
      <c r="M1109" t="b">
        <v>0</v>
      </c>
      <c r="N1109" t="s">
        <v>8282</v>
      </c>
      <c r="O1109" s="15">
        <f t="shared" si="121"/>
        <v>0</v>
      </c>
      <c r="P1109" s="15">
        <f t="shared" si="120"/>
        <v>0</v>
      </c>
      <c r="Q1109" t="s">
        <v>8319</v>
      </c>
      <c r="R1109" t="s">
        <v>8322</v>
      </c>
      <c r="S1109" s="8">
        <f t="shared" si="122"/>
        <v>41813.653055555551</v>
      </c>
      <c r="T1109" s="11">
        <f t="shared" si="123"/>
        <v>41843.653055555551</v>
      </c>
      <c r="U1109" t="str">
        <f t="shared" si="124"/>
        <v>FALSE</v>
      </c>
      <c r="V1109" s="18">
        <f t="shared" si="125"/>
        <v>2</v>
      </c>
      <c r="W1109">
        <f t="shared" si="126"/>
        <v>2</v>
      </c>
    </row>
    <row r="1110" spans="1:23" ht="115.2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s="13" t="b">
        <v>0</v>
      </c>
      <c r="L1110">
        <v>21</v>
      </c>
      <c r="M1110" t="b">
        <v>0</v>
      </c>
      <c r="N1110" t="s">
        <v>8282</v>
      </c>
      <c r="O1110" s="15">
        <f t="shared" si="121"/>
        <v>2.93</v>
      </c>
      <c r="P1110" s="15">
        <f t="shared" si="120"/>
        <v>34.88095238095238</v>
      </c>
      <c r="Q1110" t="s">
        <v>8319</v>
      </c>
      <c r="R1110" t="s">
        <v>8322</v>
      </c>
      <c r="S1110" s="8">
        <f t="shared" si="122"/>
        <v>40952.42864583333</v>
      </c>
      <c r="T1110" s="11">
        <f t="shared" si="123"/>
        <v>41012.386979166666</v>
      </c>
      <c r="U1110" t="str">
        <f t="shared" si="124"/>
        <v>FALSE</v>
      </c>
      <c r="V1110" s="18">
        <f t="shared" si="125"/>
        <v>2</v>
      </c>
      <c r="W1110">
        <f t="shared" si="126"/>
        <v>2</v>
      </c>
    </row>
    <row r="1111" spans="1:23" ht="100.8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s="13" t="b">
        <v>0</v>
      </c>
      <c r="L1111">
        <v>3</v>
      </c>
      <c r="M1111" t="b">
        <v>0</v>
      </c>
      <c r="N1111" t="s">
        <v>8282</v>
      </c>
      <c r="O1111" s="15">
        <f t="shared" si="121"/>
        <v>0.44999999999999996</v>
      </c>
      <c r="P1111" s="15">
        <f t="shared" si="120"/>
        <v>15</v>
      </c>
      <c r="Q1111" t="s">
        <v>8319</v>
      </c>
      <c r="R1111" t="s">
        <v>8322</v>
      </c>
      <c r="S1111" s="8">
        <f t="shared" si="122"/>
        <v>42662.543865740743</v>
      </c>
      <c r="T1111" s="11">
        <f t="shared" si="123"/>
        <v>42692.5855324074</v>
      </c>
      <c r="U1111" t="str">
        <f t="shared" si="124"/>
        <v>FALSE</v>
      </c>
      <c r="V1111" s="18">
        <f t="shared" si="125"/>
        <v>2</v>
      </c>
      <c r="W1111">
        <f t="shared" si="126"/>
        <v>2</v>
      </c>
    </row>
    <row r="1112" spans="1:23" ht="115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s="13" t="b">
        <v>0</v>
      </c>
      <c r="L1112">
        <v>11</v>
      </c>
      <c r="M1112" t="b">
        <v>0</v>
      </c>
      <c r="N1112" t="s">
        <v>8282</v>
      </c>
      <c r="O1112" s="15">
        <f t="shared" si="121"/>
        <v>0.51</v>
      </c>
      <c r="P1112" s="15">
        <f t="shared" si="120"/>
        <v>23.181818181818183</v>
      </c>
      <c r="Q1112" t="s">
        <v>8319</v>
      </c>
      <c r="R1112" t="s">
        <v>8322</v>
      </c>
      <c r="S1112" s="8">
        <f t="shared" si="122"/>
        <v>41220.72479166666</v>
      </c>
      <c r="T1112" s="11">
        <f t="shared" si="123"/>
        <v>41250.72479166666</v>
      </c>
      <c r="U1112" t="str">
        <f t="shared" si="124"/>
        <v>FALSE</v>
      </c>
      <c r="V1112" s="18">
        <f t="shared" si="125"/>
        <v>2</v>
      </c>
      <c r="W1112">
        <f t="shared" si="126"/>
        <v>2</v>
      </c>
    </row>
    <row r="1113" spans="1:23" ht="115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s="13" t="b">
        <v>0</v>
      </c>
      <c r="L1113">
        <v>1</v>
      </c>
      <c r="M1113" t="b">
        <v>0</v>
      </c>
      <c r="N1113" t="s">
        <v>8282</v>
      </c>
      <c r="O1113" s="15">
        <f t="shared" si="121"/>
        <v>0.04</v>
      </c>
      <c r="P1113" s="15">
        <f t="shared" si="120"/>
        <v>1</v>
      </c>
      <c r="Q1113" t="s">
        <v>8319</v>
      </c>
      <c r="R1113" t="s">
        <v>8322</v>
      </c>
      <c r="S1113" s="8">
        <f t="shared" si="122"/>
        <v>42346.995254629634</v>
      </c>
      <c r="T1113" s="11">
        <f t="shared" si="123"/>
        <v>42376.995254629626</v>
      </c>
      <c r="U1113" t="str">
        <f t="shared" si="124"/>
        <v>FALSE</v>
      </c>
      <c r="V1113" s="18">
        <f t="shared" si="125"/>
        <v>2</v>
      </c>
      <c r="W1113">
        <f t="shared" si="126"/>
        <v>2</v>
      </c>
    </row>
    <row r="1114" spans="1:23" ht="86.4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s="13" t="b">
        <v>0</v>
      </c>
      <c r="L1114">
        <v>312</v>
      </c>
      <c r="M1114" t="b">
        <v>0</v>
      </c>
      <c r="N1114" t="s">
        <v>8282</v>
      </c>
      <c r="O1114" s="15">
        <f t="shared" si="121"/>
        <v>35.537409090909087</v>
      </c>
      <c r="P1114" s="15">
        <f t="shared" si="120"/>
        <v>100.23371794871794</v>
      </c>
      <c r="Q1114" t="s">
        <v>8319</v>
      </c>
      <c r="R1114" t="s">
        <v>8322</v>
      </c>
      <c r="S1114" s="8">
        <f t="shared" si="122"/>
        <v>41963.551053240742</v>
      </c>
      <c r="T1114" s="11">
        <f t="shared" si="123"/>
        <v>42023.145833333336</v>
      </c>
      <c r="U1114" t="str">
        <f t="shared" si="124"/>
        <v>FALSE</v>
      </c>
      <c r="V1114" s="18">
        <f t="shared" si="125"/>
        <v>2</v>
      </c>
      <c r="W1114">
        <f t="shared" si="126"/>
        <v>2</v>
      </c>
    </row>
    <row r="1115" spans="1:23" ht="100.8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s="13" t="b">
        <v>0</v>
      </c>
      <c r="L1115">
        <v>1</v>
      </c>
      <c r="M1115" t="b">
        <v>0</v>
      </c>
      <c r="N1115" t="s">
        <v>8282</v>
      </c>
      <c r="O1115" s="15">
        <f t="shared" si="121"/>
        <v>0.5</v>
      </c>
      <c r="P1115" s="15">
        <f t="shared" si="120"/>
        <v>5</v>
      </c>
      <c r="Q1115" t="s">
        <v>8319</v>
      </c>
      <c r="R1115" t="s">
        <v>8322</v>
      </c>
      <c r="S1115" s="8">
        <f t="shared" si="122"/>
        <v>41835.768749999996</v>
      </c>
      <c r="T1115" s="11">
        <f t="shared" si="123"/>
        <v>41865.768749999996</v>
      </c>
      <c r="U1115" t="str">
        <f t="shared" si="124"/>
        <v>FALSE</v>
      </c>
      <c r="V1115" s="18">
        <f t="shared" si="125"/>
        <v>2</v>
      </c>
      <c r="W1115">
        <f t="shared" si="126"/>
        <v>2</v>
      </c>
    </row>
    <row r="1116" spans="1:23" ht="115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s="13" t="b">
        <v>0</v>
      </c>
      <c r="L1116">
        <v>3</v>
      </c>
      <c r="M1116" t="b">
        <v>0</v>
      </c>
      <c r="N1116" t="s">
        <v>8282</v>
      </c>
      <c r="O1116" s="15">
        <f t="shared" si="121"/>
        <v>0.16666666666666669</v>
      </c>
      <c r="P1116" s="15">
        <f t="shared" si="120"/>
        <v>3.3333333333333335</v>
      </c>
      <c r="Q1116" t="s">
        <v>8319</v>
      </c>
      <c r="R1116" t="s">
        <v>8322</v>
      </c>
      <c r="S1116" s="8">
        <f t="shared" si="122"/>
        <v>41526.13758101852</v>
      </c>
      <c r="T1116" s="11">
        <f t="shared" si="123"/>
        <v>41556.13758101852</v>
      </c>
      <c r="U1116" t="str">
        <f t="shared" si="124"/>
        <v>FALSE</v>
      </c>
      <c r="V1116" s="18">
        <f t="shared" si="125"/>
        <v>2</v>
      </c>
      <c r="W1116">
        <f t="shared" si="126"/>
        <v>2</v>
      </c>
    </row>
    <row r="1117" spans="1:23" ht="115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s="13" t="b">
        <v>0</v>
      </c>
      <c r="L1117">
        <v>4</v>
      </c>
      <c r="M1117" t="b">
        <v>0</v>
      </c>
      <c r="N1117" t="s">
        <v>8282</v>
      </c>
      <c r="O1117" s="15">
        <f t="shared" si="121"/>
        <v>0.13250000000000001</v>
      </c>
      <c r="P1117" s="15">
        <f t="shared" si="120"/>
        <v>13.25</v>
      </c>
      <c r="Q1117" t="s">
        <v>8319</v>
      </c>
      <c r="R1117" t="s">
        <v>8322</v>
      </c>
      <c r="S1117" s="8">
        <f t="shared" si="122"/>
        <v>42429.487210648142</v>
      </c>
      <c r="T1117" s="11">
        <f t="shared" si="123"/>
        <v>42459.445543981477</v>
      </c>
      <c r="U1117" t="str">
        <f t="shared" si="124"/>
        <v>FALSE</v>
      </c>
      <c r="V1117" s="18">
        <f t="shared" si="125"/>
        <v>2</v>
      </c>
      <c r="W1117">
        <f t="shared" si="126"/>
        <v>2</v>
      </c>
    </row>
    <row r="1118" spans="1:23" ht="7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s="13" t="b">
        <v>0</v>
      </c>
      <c r="L1118">
        <v>10</v>
      </c>
      <c r="M1118" t="b">
        <v>0</v>
      </c>
      <c r="N1118" t="s">
        <v>8282</v>
      </c>
      <c r="O1118" s="15">
        <f t="shared" si="121"/>
        <v>3.5704000000000007E-2</v>
      </c>
      <c r="P1118" s="15">
        <f t="shared" si="120"/>
        <v>17.852</v>
      </c>
      <c r="Q1118" t="s">
        <v>8319</v>
      </c>
      <c r="R1118" t="s">
        <v>8322</v>
      </c>
      <c r="S1118" s="8">
        <f t="shared" si="122"/>
        <v>41009.638981481476</v>
      </c>
      <c r="T1118" s="11">
        <f t="shared" si="123"/>
        <v>41069.638981481483</v>
      </c>
      <c r="U1118" t="str">
        <f t="shared" si="124"/>
        <v>FALSE</v>
      </c>
      <c r="V1118" s="18">
        <f t="shared" si="125"/>
        <v>2</v>
      </c>
      <c r="W1118">
        <f t="shared" si="126"/>
        <v>2</v>
      </c>
    </row>
    <row r="1119" spans="1:23" ht="86.4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s="13" t="b">
        <v>0</v>
      </c>
      <c r="L1119">
        <v>8</v>
      </c>
      <c r="M1119" t="b">
        <v>0</v>
      </c>
      <c r="N1119" t="s">
        <v>8282</v>
      </c>
      <c r="O1119" s="15">
        <f t="shared" si="121"/>
        <v>8.3000000000000007</v>
      </c>
      <c r="P1119" s="15">
        <f t="shared" si="120"/>
        <v>10.375</v>
      </c>
      <c r="Q1119" t="s">
        <v>8319</v>
      </c>
      <c r="R1119" t="s">
        <v>8322</v>
      </c>
      <c r="S1119" s="8">
        <f t="shared" si="122"/>
        <v>42333.390196759261</v>
      </c>
      <c r="T1119" s="11">
        <f t="shared" si="123"/>
        <v>42363.390196759261</v>
      </c>
      <c r="U1119" t="str">
        <f t="shared" si="124"/>
        <v>FALSE</v>
      </c>
      <c r="V1119" s="18">
        <f t="shared" si="125"/>
        <v>2</v>
      </c>
      <c r="W1119">
        <f t="shared" si="126"/>
        <v>2</v>
      </c>
    </row>
    <row r="1120" spans="1:23" ht="100.8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s="13" t="b">
        <v>0</v>
      </c>
      <c r="L1120">
        <v>3</v>
      </c>
      <c r="M1120" t="b">
        <v>0</v>
      </c>
      <c r="N1120" t="s">
        <v>8282</v>
      </c>
      <c r="O1120" s="15">
        <f t="shared" si="121"/>
        <v>2.4222222222222221</v>
      </c>
      <c r="P1120" s="15">
        <f t="shared" si="120"/>
        <v>36.333333333333336</v>
      </c>
      <c r="Q1120" t="s">
        <v>8319</v>
      </c>
      <c r="R1120" t="s">
        <v>8322</v>
      </c>
      <c r="S1120" s="8">
        <f t="shared" si="122"/>
        <v>41703.958090277774</v>
      </c>
      <c r="T1120" s="11">
        <f t="shared" si="123"/>
        <v>41733.91642361111</v>
      </c>
      <c r="U1120" t="str">
        <f t="shared" si="124"/>
        <v>FALSE</v>
      </c>
      <c r="V1120" s="18">
        <f t="shared" si="125"/>
        <v>2</v>
      </c>
      <c r="W1120">
        <f t="shared" si="126"/>
        <v>2</v>
      </c>
    </row>
    <row r="1121" spans="1:23" ht="100.8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s="13" t="b">
        <v>0</v>
      </c>
      <c r="L1121">
        <v>1</v>
      </c>
      <c r="M1121" t="b">
        <v>0</v>
      </c>
      <c r="N1121" t="s">
        <v>8282</v>
      </c>
      <c r="O1121" s="15">
        <f t="shared" si="121"/>
        <v>0.23809523809523811</v>
      </c>
      <c r="P1121" s="15">
        <f t="shared" si="120"/>
        <v>5</v>
      </c>
      <c r="Q1121" t="s">
        <v>8319</v>
      </c>
      <c r="R1121" t="s">
        <v>8322</v>
      </c>
      <c r="S1121" s="8">
        <f t="shared" si="122"/>
        <v>41722.584074074075</v>
      </c>
      <c r="T1121" s="11">
        <f t="shared" si="123"/>
        <v>41735.584074074075</v>
      </c>
      <c r="U1121" t="str">
        <f t="shared" si="124"/>
        <v>FALSE</v>
      </c>
      <c r="V1121" s="18">
        <f t="shared" si="125"/>
        <v>2</v>
      </c>
      <c r="W1121">
        <f t="shared" si="126"/>
        <v>2</v>
      </c>
    </row>
    <row r="1122" spans="1:23" ht="7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s="13" t="b">
        <v>0</v>
      </c>
      <c r="L1122">
        <v>0</v>
      </c>
      <c r="M1122" t="b">
        <v>0</v>
      </c>
      <c r="N1122" t="s">
        <v>8282</v>
      </c>
      <c r="O1122" s="15">
        <f t="shared" si="121"/>
        <v>0</v>
      </c>
      <c r="P1122" s="15">
        <f t="shared" si="120"/>
        <v>0</v>
      </c>
      <c r="Q1122" t="s">
        <v>8319</v>
      </c>
      <c r="R1122" t="s">
        <v>8322</v>
      </c>
      <c r="S1122" s="8">
        <f t="shared" si="122"/>
        <v>40799.664351851847</v>
      </c>
      <c r="T1122" s="11">
        <f t="shared" si="123"/>
        <v>40844.664351851847</v>
      </c>
      <c r="U1122" t="str">
        <f t="shared" si="124"/>
        <v>FALSE</v>
      </c>
      <c r="V1122" s="18">
        <f t="shared" si="125"/>
        <v>2</v>
      </c>
      <c r="W1122">
        <f t="shared" si="126"/>
        <v>2</v>
      </c>
    </row>
    <row r="1123" spans="1:23" ht="86.4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s="13" t="b">
        <v>0</v>
      </c>
      <c r="L1123">
        <v>5</v>
      </c>
      <c r="M1123" t="b">
        <v>0</v>
      </c>
      <c r="N1123" t="s">
        <v>8282</v>
      </c>
      <c r="O1123" s="15">
        <f t="shared" si="121"/>
        <v>1.1599999999999999E-2</v>
      </c>
      <c r="P1123" s="15">
        <f t="shared" si="120"/>
        <v>5.8</v>
      </c>
      <c r="Q1123" t="s">
        <v>8319</v>
      </c>
      <c r="R1123" t="s">
        <v>8322</v>
      </c>
      <c r="S1123" s="8">
        <f t="shared" si="122"/>
        <v>42412.72587962963</v>
      </c>
      <c r="T1123" s="11">
        <f t="shared" si="123"/>
        <v>42442.684212962959</v>
      </c>
      <c r="U1123" t="str">
        <f t="shared" si="124"/>
        <v>FALSE</v>
      </c>
      <c r="V1123" s="18">
        <f t="shared" si="125"/>
        <v>2</v>
      </c>
      <c r="W1123">
        <f t="shared" si="126"/>
        <v>2</v>
      </c>
    </row>
    <row r="1124" spans="1:23" ht="100.8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s="13" t="b">
        <v>0</v>
      </c>
      <c r="L1124">
        <v>0</v>
      </c>
      <c r="M1124" t="b">
        <v>0</v>
      </c>
      <c r="N1124" t="s">
        <v>8282</v>
      </c>
      <c r="O1124" s="15">
        <f t="shared" si="121"/>
        <v>0</v>
      </c>
      <c r="P1124" s="15">
        <f t="shared" si="120"/>
        <v>0</v>
      </c>
      <c r="Q1124" t="s">
        <v>8319</v>
      </c>
      <c r="R1124" t="s">
        <v>8322</v>
      </c>
      <c r="S1124" s="8">
        <f t="shared" si="122"/>
        <v>41410.495659722219</v>
      </c>
      <c r="T1124" s="11">
        <f t="shared" si="123"/>
        <v>41424.495659722219</v>
      </c>
      <c r="U1124" t="str">
        <f t="shared" si="124"/>
        <v>FALSE</v>
      </c>
      <c r="V1124" s="18">
        <f t="shared" si="125"/>
        <v>2</v>
      </c>
      <c r="W1124">
        <f t="shared" si="126"/>
        <v>2</v>
      </c>
    </row>
    <row r="1125" spans="1:23" ht="40.200000000000003" customHeight="1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s="13" t="b">
        <v>0</v>
      </c>
      <c r="L1125">
        <v>3</v>
      </c>
      <c r="M1125" t="b">
        <v>0</v>
      </c>
      <c r="N1125" t="s">
        <v>8282</v>
      </c>
      <c r="O1125" s="15">
        <f t="shared" si="121"/>
        <v>0.22</v>
      </c>
      <c r="P1125" s="15">
        <f t="shared" si="120"/>
        <v>3.6666666666666665</v>
      </c>
      <c r="Q1125" t="s">
        <v>8319</v>
      </c>
      <c r="R1125" t="s">
        <v>8322</v>
      </c>
      <c r="S1125" s="8">
        <f t="shared" si="122"/>
        <v>41718.315370370365</v>
      </c>
      <c r="T1125" s="11">
        <f t="shared" si="123"/>
        <v>41748.315370370365</v>
      </c>
      <c r="U1125" t="str">
        <f t="shared" si="124"/>
        <v>FALSE</v>
      </c>
      <c r="V1125" s="18">
        <f t="shared" si="125"/>
        <v>2</v>
      </c>
      <c r="W1125">
        <f t="shared" si="126"/>
        <v>2</v>
      </c>
    </row>
    <row r="1126" spans="1:23" ht="100.8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s="13" t="b">
        <v>0</v>
      </c>
      <c r="L1126">
        <v>7</v>
      </c>
      <c r="M1126" t="b">
        <v>0</v>
      </c>
      <c r="N1126" t="s">
        <v>8283</v>
      </c>
      <c r="O1126" s="15">
        <f t="shared" si="121"/>
        <v>0.47222222222222221</v>
      </c>
      <c r="P1126" s="15">
        <f t="shared" si="120"/>
        <v>60.714285714285715</v>
      </c>
      <c r="Q1126" t="s">
        <v>8319</v>
      </c>
      <c r="R1126" t="s">
        <v>8320</v>
      </c>
      <c r="S1126" s="8">
        <f t="shared" si="122"/>
        <v>42094.458923611113</v>
      </c>
      <c r="T1126" s="11">
        <f t="shared" si="123"/>
        <v>42124.458923611113</v>
      </c>
      <c r="U1126" t="str">
        <f t="shared" si="124"/>
        <v>FALSE</v>
      </c>
      <c r="V1126" s="18">
        <f t="shared" si="125"/>
        <v>2</v>
      </c>
      <c r="W1126">
        <f t="shared" si="126"/>
        <v>2</v>
      </c>
    </row>
    <row r="1127" spans="1:23" ht="100.8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s="13" t="b">
        <v>0</v>
      </c>
      <c r="L1127">
        <v>0</v>
      </c>
      <c r="M1127" t="b">
        <v>0</v>
      </c>
      <c r="N1127" t="s">
        <v>8283</v>
      </c>
      <c r="O1127" s="15">
        <f t="shared" si="121"/>
        <v>0</v>
      </c>
      <c r="P1127" s="15">
        <f t="shared" si="120"/>
        <v>0</v>
      </c>
      <c r="Q1127" t="s">
        <v>8319</v>
      </c>
      <c r="R1127" t="s">
        <v>8320</v>
      </c>
      <c r="S1127" s="8">
        <f t="shared" si="122"/>
        <v>42212.415856481479</v>
      </c>
      <c r="T1127" s="11">
        <f t="shared" si="123"/>
        <v>42272.415856481479</v>
      </c>
      <c r="U1127" t="str">
        <f t="shared" si="124"/>
        <v>FALSE</v>
      </c>
      <c r="V1127" s="18">
        <f t="shared" si="125"/>
        <v>2</v>
      </c>
      <c r="W1127">
        <f t="shared" si="126"/>
        <v>2</v>
      </c>
    </row>
    <row r="1128" spans="1:23" ht="86.4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s="13" t="b">
        <v>0</v>
      </c>
      <c r="L1128">
        <v>2</v>
      </c>
      <c r="M1128" t="b">
        <v>0</v>
      </c>
      <c r="N1128" t="s">
        <v>8283</v>
      </c>
      <c r="O1128" s="15">
        <f t="shared" si="121"/>
        <v>0.5</v>
      </c>
      <c r="P1128" s="15">
        <f t="shared" si="120"/>
        <v>5</v>
      </c>
      <c r="Q1128" t="s">
        <v>8319</v>
      </c>
      <c r="R1128" t="s">
        <v>8320</v>
      </c>
      <c r="S1128" s="8">
        <f t="shared" si="122"/>
        <v>42535.11914351851</v>
      </c>
      <c r="T1128" s="11">
        <f t="shared" si="123"/>
        <v>42565.119143518517</v>
      </c>
      <c r="U1128" t="str">
        <f t="shared" si="124"/>
        <v>FALSE</v>
      </c>
      <c r="V1128" s="18">
        <f t="shared" si="125"/>
        <v>2</v>
      </c>
      <c r="W1128">
        <f t="shared" si="126"/>
        <v>2</v>
      </c>
    </row>
    <row r="1129" spans="1:23" ht="115.2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s="13" t="b">
        <v>0</v>
      </c>
      <c r="L1129">
        <v>23</v>
      </c>
      <c r="M1129" t="b">
        <v>0</v>
      </c>
      <c r="N1129" t="s">
        <v>8283</v>
      </c>
      <c r="O1129" s="15">
        <f t="shared" si="121"/>
        <v>1.6714285714285713</v>
      </c>
      <c r="P1129" s="15">
        <f t="shared" si="120"/>
        <v>25.434782608695652</v>
      </c>
      <c r="Q1129" t="s">
        <v>8319</v>
      </c>
      <c r="R1129" t="s">
        <v>8320</v>
      </c>
      <c r="S1129" s="8">
        <f t="shared" si="122"/>
        <v>41926.645833333328</v>
      </c>
      <c r="T1129" s="11">
        <f t="shared" si="123"/>
        <v>41957.687499999993</v>
      </c>
      <c r="U1129" t="str">
        <f t="shared" si="124"/>
        <v>FALSE</v>
      </c>
      <c r="V1129" s="18">
        <f t="shared" si="125"/>
        <v>2</v>
      </c>
      <c r="W1129">
        <f t="shared" si="126"/>
        <v>2</v>
      </c>
    </row>
    <row r="1130" spans="1:23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s="13" t="b">
        <v>0</v>
      </c>
      <c r="L1130">
        <v>1</v>
      </c>
      <c r="M1130" t="b">
        <v>0</v>
      </c>
      <c r="N1130" t="s">
        <v>8283</v>
      </c>
      <c r="O1130" s="15">
        <f t="shared" si="121"/>
        <v>0.1</v>
      </c>
      <c r="P1130" s="15">
        <f t="shared" si="120"/>
        <v>1</v>
      </c>
      <c r="Q1130" t="s">
        <v>8319</v>
      </c>
      <c r="R1130" t="s">
        <v>8320</v>
      </c>
      <c r="S1130" s="8">
        <f t="shared" si="122"/>
        <v>41828.441168981481</v>
      </c>
      <c r="T1130" s="11">
        <f t="shared" si="123"/>
        <v>41858.441168981481</v>
      </c>
      <c r="U1130" t="str">
        <f t="shared" si="124"/>
        <v>FALSE</v>
      </c>
      <c r="V1130" s="18">
        <f t="shared" si="125"/>
        <v>2</v>
      </c>
      <c r="W1130">
        <f t="shared" si="126"/>
        <v>2</v>
      </c>
    </row>
    <row r="1131" spans="1:23" ht="86.4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s="13" t="b">
        <v>0</v>
      </c>
      <c r="L1131">
        <v>2</v>
      </c>
      <c r="M1131" t="b">
        <v>0</v>
      </c>
      <c r="N1131" t="s">
        <v>8283</v>
      </c>
      <c r="O1131" s="15">
        <f t="shared" si="121"/>
        <v>0.105</v>
      </c>
      <c r="P1131" s="15">
        <f t="shared" si="120"/>
        <v>10.5</v>
      </c>
      <c r="Q1131" t="s">
        <v>8319</v>
      </c>
      <c r="R1131" t="s">
        <v>8320</v>
      </c>
      <c r="S1131" s="8">
        <f t="shared" si="122"/>
        <v>42496.056631944441</v>
      </c>
      <c r="T1131" s="11">
        <f t="shared" si="123"/>
        <v>42526.056631944441</v>
      </c>
      <c r="U1131" t="str">
        <f t="shared" si="124"/>
        <v>FALSE</v>
      </c>
      <c r="V1131" s="18">
        <f t="shared" si="125"/>
        <v>2</v>
      </c>
      <c r="W1131">
        <f t="shared" si="126"/>
        <v>2</v>
      </c>
    </row>
    <row r="1132" spans="1:23" ht="100.8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s="13" t="b">
        <v>0</v>
      </c>
      <c r="L1132">
        <v>3</v>
      </c>
      <c r="M1132" t="b">
        <v>0</v>
      </c>
      <c r="N1132" t="s">
        <v>8283</v>
      </c>
      <c r="O1132" s="15">
        <f t="shared" si="121"/>
        <v>0.22</v>
      </c>
      <c r="P1132" s="15">
        <f t="shared" si="120"/>
        <v>3.6666666666666665</v>
      </c>
      <c r="Q1132" t="s">
        <v>8319</v>
      </c>
      <c r="R1132" t="s">
        <v>8320</v>
      </c>
      <c r="S1132" s="8">
        <f t="shared" si="122"/>
        <v>41908.788194444445</v>
      </c>
      <c r="T1132" s="11">
        <f t="shared" si="123"/>
        <v>41968.829861111109</v>
      </c>
      <c r="U1132" t="str">
        <f t="shared" si="124"/>
        <v>FALSE</v>
      </c>
      <c r="V1132" s="18">
        <f t="shared" si="125"/>
        <v>2</v>
      </c>
      <c r="W1132">
        <f t="shared" si="126"/>
        <v>2</v>
      </c>
    </row>
    <row r="1133" spans="1:23" ht="100.8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s="13" t="b">
        <v>0</v>
      </c>
      <c r="L1133">
        <v>0</v>
      </c>
      <c r="M1133" t="b">
        <v>0</v>
      </c>
      <c r="N1133" t="s">
        <v>8283</v>
      </c>
      <c r="O1133" s="15">
        <f t="shared" si="121"/>
        <v>0</v>
      </c>
      <c r="P1133" s="15">
        <f t="shared" si="120"/>
        <v>0</v>
      </c>
      <c r="Q1133" t="s">
        <v>8319</v>
      </c>
      <c r="R1133" t="s">
        <v>8320</v>
      </c>
      <c r="S1133" s="8">
        <f t="shared" si="122"/>
        <v>42332.699861111112</v>
      </c>
      <c r="T1133" s="11">
        <f t="shared" si="123"/>
        <v>42362.699861111112</v>
      </c>
      <c r="U1133" t="str">
        <f t="shared" si="124"/>
        <v>FALSE</v>
      </c>
      <c r="V1133" s="18">
        <f t="shared" si="125"/>
        <v>2</v>
      </c>
      <c r="W1133">
        <f t="shared" si="126"/>
        <v>2</v>
      </c>
    </row>
    <row r="1134" spans="1:23" ht="100.8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s="13" t="b">
        <v>0</v>
      </c>
      <c r="L1134">
        <v>13</v>
      </c>
      <c r="M1134" t="b">
        <v>0</v>
      </c>
      <c r="N1134" t="s">
        <v>8283</v>
      </c>
      <c r="O1134" s="15">
        <f t="shared" si="121"/>
        <v>14.38</v>
      </c>
      <c r="P1134" s="15">
        <f t="shared" si="120"/>
        <v>110.61538461538461</v>
      </c>
      <c r="Q1134" t="s">
        <v>8319</v>
      </c>
      <c r="R1134" t="s">
        <v>8320</v>
      </c>
      <c r="S1134" s="8">
        <f t="shared" si="122"/>
        <v>42705.907071759262</v>
      </c>
      <c r="T1134" s="11">
        <f t="shared" si="123"/>
        <v>42735.907071759262</v>
      </c>
      <c r="U1134" t="str">
        <f t="shared" si="124"/>
        <v>FALSE</v>
      </c>
      <c r="V1134" s="18">
        <f t="shared" si="125"/>
        <v>2</v>
      </c>
      <c r="W1134">
        <f t="shared" si="126"/>
        <v>2</v>
      </c>
    </row>
    <row r="1135" spans="1:23" ht="100.8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s="13" t="b">
        <v>0</v>
      </c>
      <c r="L1135">
        <v>1</v>
      </c>
      <c r="M1135" t="b">
        <v>0</v>
      </c>
      <c r="N1135" t="s">
        <v>8283</v>
      </c>
      <c r="O1135" s="15">
        <f t="shared" si="121"/>
        <v>0.66666666666666674</v>
      </c>
      <c r="P1135" s="15">
        <f t="shared" si="120"/>
        <v>20</v>
      </c>
      <c r="Q1135" t="s">
        <v>8319</v>
      </c>
      <c r="R1135" t="s">
        <v>8320</v>
      </c>
      <c r="S1135" s="8">
        <f t="shared" si="122"/>
        <v>41821.198854166665</v>
      </c>
      <c r="T1135" s="11">
        <f t="shared" si="123"/>
        <v>41851.198854166665</v>
      </c>
      <c r="U1135" t="str">
        <f t="shared" si="124"/>
        <v>FALSE</v>
      </c>
      <c r="V1135" s="18">
        <f t="shared" si="125"/>
        <v>2</v>
      </c>
      <c r="W1135">
        <f t="shared" si="126"/>
        <v>2</v>
      </c>
    </row>
    <row r="1136" spans="1:23" ht="86.4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s="13" t="b">
        <v>0</v>
      </c>
      <c r="L1136">
        <v>1</v>
      </c>
      <c r="M1136" t="b">
        <v>0</v>
      </c>
      <c r="N1136" t="s">
        <v>8283</v>
      </c>
      <c r="O1136" s="15">
        <f t="shared" si="121"/>
        <v>4.0000000000000001E-3</v>
      </c>
      <c r="P1136" s="15">
        <f t="shared" si="120"/>
        <v>1</v>
      </c>
      <c r="Q1136" t="s">
        <v>8319</v>
      </c>
      <c r="R1136" t="s">
        <v>8320</v>
      </c>
      <c r="S1136" s="8">
        <f t="shared" si="122"/>
        <v>41958.07671296296</v>
      </c>
      <c r="T1136" s="11">
        <f t="shared" si="123"/>
        <v>41971.981249999997</v>
      </c>
      <c r="U1136" t="str">
        <f t="shared" si="124"/>
        <v>FALSE</v>
      </c>
      <c r="V1136" s="18">
        <f t="shared" si="125"/>
        <v>2</v>
      </c>
      <c r="W1136">
        <f t="shared" si="126"/>
        <v>2</v>
      </c>
    </row>
    <row r="1137" spans="1:23" ht="115.2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s="13" t="b">
        <v>0</v>
      </c>
      <c r="L1137">
        <v>1</v>
      </c>
      <c r="M1137" t="b">
        <v>0</v>
      </c>
      <c r="N1137" t="s">
        <v>8283</v>
      </c>
      <c r="O1137" s="15">
        <f t="shared" si="121"/>
        <v>5</v>
      </c>
      <c r="P1137" s="15">
        <f t="shared" si="120"/>
        <v>50</v>
      </c>
      <c r="Q1137" t="s">
        <v>8319</v>
      </c>
      <c r="R1137" t="s">
        <v>8320</v>
      </c>
      <c r="S1137" s="8">
        <f t="shared" si="122"/>
        <v>42558.781180555547</v>
      </c>
      <c r="T1137" s="11">
        <f t="shared" si="123"/>
        <v>42588.781180555554</v>
      </c>
      <c r="U1137" t="str">
        <f t="shared" si="124"/>
        <v>FALSE</v>
      </c>
      <c r="V1137" s="18">
        <f t="shared" si="125"/>
        <v>2</v>
      </c>
      <c r="W1137">
        <f t="shared" si="126"/>
        <v>2</v>
      </c>
    </row>
    <row r="1138" spans="1:23" ht="86.4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s="13" t="b">
        <v>0</v>
      </c>
      <c r="L1138">
        <v>6</v>
      </c>
      <c r="M1138" t="b">
        <v>0</v>
      </c>
      <c r="N1138" t="s">
        <v>8283</v>
      </c>
      <c r="O1138" s="15">
        <f t="shared" si="121"/>
        <v>6.4439140811455857</v>
      </c>
      <c r="P1138" s="15">
        <f t="shared" si="120"/>
        <v>45</v>
      </c>
      <c r="Q1138" t="s">
        <v>8319</v>
      </c>
      <c r="R1138" t="s">
        <v>8320</v>
      </c>
      <c r="S1138" s="8">
        <f t="shared" si="122"/>
        <v>42327.463298611103</v>
      </c>
      <c r="T1138" s="11">
        <f t="shared" si="123"/>
        <v>42357.46329861111</v>
      </c>
      <c r="U1138" t="str">
        <f t="shared" si="124"/>
        <v>FALSE</v>
      </c>
      <c r="V1138" s="18">
        <f t="shared" si="125"/>
        <v>2</v>
      </c>
      <c r="W1138">
        <f t="shared" si="126"/>
        <v>2</v>
      </c>
    </row>
    <row r="1139" spans="1:23" ht="115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s="13" t="b">
        <v>0</v>
      </c>
      <c r="L1139">
        <v>39</v>
      </c>
      <c r="M1139" t="b">
        <v>0</v>
      </c>
      <c r="N1139" t="s">
        <v>8283</v>
      </c>
      <c r="O1139" s="15">
        <f t="shared" si="121"/>
        <v>39.5</v>
      </c>
      <c r="P1139" s="15">
        <f t="shared" si="120"/>
        <v>253.2051282051282</v>
      </c>
      <c r="Q1139" t="s">
        <v>8319</v>
      </c>
      <c r="R1139" t="s">
        <v>8320</v>
      </c>
      <c r="S1139" s="8">
        <f t="shared" si="122"/>
        <v>42453.611354166664</v>
      </c>
      <c r="T1139" s="11">
        <f t="shared" si="123"/>
        <v>42483.611354166664</v>
      </c>
      <c r="U1139" t="str">
        <f t="shared" si="124"/>
        <v>FALSE</v>
      </c>
      <c r="V1139" s="18">
        <f t="shared" si="125"/>
        <v>2</v>
      </c>
      <c r="W1139">
        <f t="shared" si="126"/>
        <v>2</v>
      </c>
    </row>
    <row r="1140" spans="1:23" ht="100.8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s="13" t="b">
        <v>0</v>
      </c>
      <c r="L1140">
        <v>4</v>
      </c>
      <c r="M1140" t="b">
        <v>0</v>
      </c>
      <c r="N1140" t="s">
        <v>8283</v>
      </c>
      <c r="O1140" s="15">
        <f t="shared" si="121"/>
        <v>0.35714285714285715</v>
      </c>
      <c r="P1140" s="15">
        <f t="shared" si="120"/>
        <v>31.25</v>
      </c>
      <c r="Q1140" t="s">
        <v>8319</v>
      </c>
      <c r="R1140" t="s">
        <v>8320</v>
      </c>
      <c r="S1140" s="8">
        <f t="shared" si="122"/>
        <v>42736.698275462964</v>
      </c>
      <c r="T1140" s="11">
        <f t="shared" si="123"/>
        <v>42756.698275462964</v>
      </c>
      <c r="U1140" t="str">
        <f t="shared" si="124"/>
        <v>FALSE</v>
      </c>
      <c r="V1140" s="18">
        <f t="shared" si="125"/>
        <v>2</v>
      </c>
      <c r="W1140">
        <f t="shared" si="126"/>
        <v>2</v>
      </c>
    </row>
    <row r="1141" spans="1:23" ht="100.8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s="13" t="b">
        <v>0</v>
      </c>
      <c r="L1141">
        <v>1</v>
      </c>
      <c r="M1141" t="b">
        <v>0</v>
      </c>
      <c r="N1141" t="s">
        <v>8283</v>
      </c>
      <c r="O1141" s="15">
        <f t="shared" si="121"/>
        <v>6.25E-2</v>
      </c>
      <c r="P1141" s="15">
        <f t="shared" si="120"/>
        <v>5</v>
      </c>
      <c r="Q1141" t="s">
        <v>8319</v>
      </c>
      <c r="R1141" t="s">
        <v>8320</v>
      </c>
      <c r="S1141" s="8">
        <f t="shared" si="122"/>
        <v>41975.139189814807</v>
      </c>
      <c r="T1141" s="11">
        <f t="shared" si="123"/>
        <v>42005.139189814814</v>
      </c>
      <c r="U1141" t="str">
        <f t="shared" si="124"/>
        <v>FALSE</v>
      </c>
      <c r="V1141" s="18">
        <f t="shared" si="125"/>
        <v>2</v>
      </c>
      <c r="W1141">
        <f t="shared" si="126"/>
        <v>2</v>
      </c>
    </row>
    <row r="1142" spans="1:23" ht="86.4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s="13" t="b">
        <v>0</v>
      </c>
      <c r="L1142">
        <v>0</v>
      </c>
      <c r="M1142" t="b">
        <v>0</v>
      </c>
      <c r="N1142" t="s">
        <v>8283</v>
      </c>
      <c r="O1142" s="15">
        <f t="shared" si="121"/>
        <v>0</v>
      </c>
      <c r="P1142" s="15">
        <f t="shared" si="120"/>
        <v>0</v>
      </c>
      <c r="Q1142" t="s">
        <v>8319</v>
      </c>
      <c r="R1142" t="s">
        <v>8320</v>
      </c>
      <c r="S1142" s="8">
        <f t="shared" si="122"/>
        <v>42192.253715277773</v>
      </c>
      <c r="T1142" s="11">
        <f t="shared" si="123"/>
        <v>42222.253715277773</v>
      </c>
      <c r="U1142" t="str">
        <f t="shared" si="124"/>
        <v>FALSE</v>
      </c>
      <c r="V1142" s="18">
        <f t="shared" si="125"/>
        <v>2</v>
      </c>
      <c r="W1142">
        <f t="shared" si="126"/>
        <v>2</v>
      </c>
    </row>
    <row r="1143" spans="1:23" ht="28.8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s="13" t="b">
        <v>0</v>
      </c>
      <c r="L1143">
        <v>0</v>
      </c>
      <c r="M1143" t="b">
        <v>0</v>
      </c>
      <c r="N1143" t="s">
        <v>8283</v>
      </c>
      <c r="O1143" s="15">
        <f t="shared" si="121"/>
        <v>0</v>
      </c>
      <c r="P1143" s="15">
        <f t="shared" ref="P1143:P1206" si="127">IFERROR(E1143/L1143,0)</f>
        <v>0</v>
      </c>
      <c r="Q1143" t="s">
        <v>8319</v>
      </c>
      <c r="R1143" t="s">
        <v>8320</v>
      </c>
      <c r="S1143" s="8">
        <f t="shared" si="122"/>
        <v>42164.491319444445</v>
      </c>
      <c r="T1143" s="11">
        <f t="shared" si="123"/>
        <v>42194.491319444445</v>
      </c>
      <c r="U1143" t="str">
        <f t="shared" si="124"/>
        <v>FALSE</v>
      </c>
      <c r="V1143" s="18">
        <f t="shared" si="125"/>
        <v>2</v>
      </c>
      <c r="W1143">
        <f t="shared" si="126"/>
        <v>2</v>
      </c>
    </row>
    <row r="1144" spans="1:23" ht="115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s="13" t="b">
        <v>0</v>
      </c>
      <c r="L1144">
        <v>0</v>
      </c>
      <c r="M1144" t="b">
        <v>0</v>
      </c>
      <c r="N1144" t="s">
        <v>8283</v>
      </c>
      <c r="O1144" s="15">
        <f t="shared" si="121"/>
        <v>0</v>
      </c>
      <c r="P1144" s="15">
        <f t="shared" si="127"/>
        <v>0</v>
      </c>
      <c r="Q1144" t="s">
        <v>8319</v>
      </c>
      <c r="R1144" t="s">
        <v>8320</v>
      </c>
      <c r="S1144" s="8">
        <f t="shared" si="122"/>
        <v>42021.797766203708</v>
      </c>
      <c r="T1144" s="11">
        <f t="shared" si="123"/>
        <v>42051.797766203701</v>
      </c>
      <c r="U1144" t="str">
        <f t="shared" si="124"/>
        <v>FALSE</v>
      </c>
      <c r="V1144" s="18">
        <f t="shared" si="125"/>
        <v>2</v>
      </c>
      <c r="W1144">
        <f t="shared" si="126"/>
        <v>2</v>
      </c>
    </row>
    <row r="1145" spans="1:23" ht="115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s="13" t="b">
        <v>0</v>
      </c>
      <c r="L1145">
        <v>8</v>
      </c>
      <c r="M1145" t="b">
        <v>0</v>
      </c>
      <c r="N1145" t="s">
        <v>8283</v>
      </c>
      <c r="O1145" s="15">
        <f t="shared" si="121"/>
        <v>0.41333333333333333</v>
      </c>
      <c r="P1145" s="15">
        <f t="shared" si="127"/>
        <v>23.25</v>
      </c>
      <c r="Q1145" t="s">
        <v>8319</v>
      </c>
      <c r="R1145" t="s">
        <v>8320</v>
      </c>
      <c r="S1145" s="8">
        <f t="shared" si="122"/>
        <v>42324.985254629624</v>
      </c>
      <c r="T1145" s="11">
        <f t="shared" si="123"/>
        <v>42354.985254629624</v>
      </c>
      <c r="U1145" t="str">
        <f t="shared" si="124"/>
        <v>FALSE</v>
      </c>
      <c r="V1145" s="18">
        <f t="shared" si="125"/>
        <v>2</v>
      </c>
      <c r="W1145">
        <f t="shared" si="126"/>
        <v>2</v>
      </c>
    </row>
    <row r="1146" spans="1:23" ht="86.4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s="13" t="b">
        <v>0</v>
      </c>
      <c r="L1146">
        <v>0</v>
      </c>
      <c r="M1146" t="b">
        <v>0</v>
      </c>
      <c r="N1146" t="s">
        <v>8284</v>
      </c>
      <c r="O1146" s="15">
        <f t="shared" si="121"/>
        <v>0</v>
      </c>
      <c r="P1146" s="15">
        <f t="shared" si="127"/>
        <v>0</v>
      </c>
      <c r="Q1146" t="s">
        <v>8315</v>
      </c>
      <c r="R1146" t="s">
        <v>8317</v>
      </c>
      <c r="S1146" s="8">
        <f t="shared" si="122"/>
        <v>42092.973611111105</v>
      </c>
      <c r="T1146" s="11">
        <f t="shared" si="123"/>
        <v>42122.973611111105</v>
      </c>
      <c r="U1146" t="str">
        <f t="shared" si="124"/>
        <v>FALSE</v>
      </c>
      <c r="V1146" s="18">
        <f t="shared" si="125"/>
        <v>2</v>
      </c>
      <c r="W1146">
        <f t="shared" si="126"/>
        <v>2</v>
      </c>
    </row>
    <row r="1147" spans="1:23" ht="86.4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s="13" t="b">
        <v>0</v>
      </c>
      <c r="L1147">
        <v>1</v>
      </c>
      <c r="M1147" t="b">
        <v>0</v>
      </c>
      <c r="N1147" t="s">
        <v>8284</v>
      </c>
      <c r="O1147" s="15">
        <f t="shared" si="121"/>
        <v>0.125</v>
      </c>
      <c r="P1147" s="15">
        <f t="shared" si="127"/>
        <v>100</v>
      </c>
      <c r="Q1147" t="s">
        <v>8315</v>
      </c>
      <c r="R1147" t="s">
        <v>8317</v>
      </c>
      <c r="S1147" s="8">
        <f t="shared" si="122"/>
        <v>41854.539259259262</v>
      </c>
      <c r="T1147" s="11">
        <f t="shared" si="123"/>
        <v>41914.539259259254</v>
      </c>
      <c r="U1147" t="str">
        <f t="shared" si="124"/>
        <v>FALSE</v>
      </c>
      <c r="V1147" s="18">
        <f t="shared" si="125"/>
        <v>2</v>
      </c>
      <c r="W1147">
        <f t="shared" si="126"/>
        <v>2</v>
      </c>
    </row>
    <row r="1148" spans="1:23" ht="7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s="13" t="b">
        <v>0</v>
      </c>
      <c r="L1148">
        <v>12</v>
      </c>
      <c r="M1148" t="b">
        <v>0</v>
      </c>
      <c r="N1148" t="s">
        <v>8284</v>
      </c>
      <c r="O1148" s="15">
        <f t="shared" si="121"/>
        <v>8.8333333333333339</v>
      </c>
      <c r="P1148" s="15">
        <f t="shared" si="127"/>
        <v>44.166666666666664</v>
      </c>
      <c r="Q1148" t="s">
        <v>8315</v>
      </c>
      <c r="R1148" t="s">
        <v>8317</v>
      </c>
      <c r="S1148" s="8">
        <f t="shared" si="122"/>
        <v>41723.745057870365</v>
      </c>
      <c r="T1148" s="11">
        <f t="shared" si="123"/>
        <v>41761.745057870365</v>
      </c>
      <c r="U1148" t="str">
        <f t="shared" si="124"/>
        <v>FALSE</v>
      </c>
      <c r="V1148" s="18">
        <f t="shared" si="125"/>
        <v>2</v>
      </c>
      <c r="W1148">
        <f t="shared" si="126"/>
        <v>2</v>
      </c>
    </row>
    <row r="1149" spans="1:23" ht="100.8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s="13" t="b">
        <v>0</v>
      </c>
      <c r="L1149">
        <v>0</v>
      </c>
      <c r="M1149" t="b">
        <v>0</v>
      </c>
      <c r="N1149" t="s">
        <v>8284</v>
      </c>
      <c r="O1149" s="15">
        <f t="shared" si="121"/>
        <v>0</v>
      </c>
      <c r="P1149" s="15">
        <f t="shared" si="127"/>
        <v>0</v>
      </c>
      <c r="Q1149" t="s">
        <v>8315</v>
      </c>
      <c r="R1149" t="s">
        <v>8317</v>
      </c>
      <c r="S1149" s="8">
        <f t="shared" si="122"/>
        <v>41871.763692129629</v>
      </c>
      <c r="T1149" s="11">
        <f t="shared" si="123"/>
        <v>41931.763692129629</v>
      </c>
      <c r="U1149" t="str">
        <f t="shared" si="124"/>
        <v>FALSE</v>
      </c>
      <c r="V1149" s="18">
        <f t="shared" si="125"/>
        <v>2</v>
      </c>
      <c r="W1149">
        <f t="shared" si="126"/>
        <v>2</v>
      </c>
    </row>
    <row r="1150" spans="1:23" ht="57.6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s="13" t="b">
        <v>0</v>
      </c>
      <c r="L1150">
        <v>3</v>
      </c>
      <c r="M1150" t="b">
        <v>0</v>
      </c>
      <c r="N1150" t="s">
        <v>8284</v>
      </c>
      <c r="O1150" s="15">
        <f t="shared" si="121"/>
        <v>0.48666666666666669</v>
      </c>
      <c r="P1150" s="15">
        <f t="shared" si="127"/>
        <v>24.333333333333332</v>
      </c>
      <c r="Q1150" t="s">
        <v>8315</v>
      </c>
      <c r="R1150" t="s">
        <v>8317</v>
      </c>
      <c r="S1150" s="8">
        <f t="shared" si="122"/>
        <v>42674.962743055548</v>
      </c>
      <c r="T1150" s="11">
        <f t="shared" si="123"/>
        <v>42705.00440972222</v>
      </c>
      <c r="U1150" t="str">
        <f t="shared" si="124"/>
        <v>FALSE</v>
      </c>
      <c r="V1150" s="18">
        <f t="shared" si="125"/>
        <v>2</v>
      </c>
      <c r="W1150">
        <f t="shared" si="126"/>
        <v>2</v>
      </c>
    </row>
    <row r="1151" spans="1:23" ht="57.6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s="13" t="b">
        <v>0</v>
      </c>
      <c r="L1151">
        <v>2</v>
      </c>
      <c r="M1151" t="b">
        <v>0</v>
      </c>
      <c r="N1151" t="s">
        <v>8284</v>
      </c>
      <c r="O1151" s="15">
        <f t="shared" si="121"/>
        <v>0.15</v>
      </c>
      <c r="P1151" s="15">
        <f t="shared" si="127"/>
        <v>37.5</v>
      </c>
      <c r="Q1151" t="s">
        <v>8315</v>
      </c>
      <c r="R1151" t="s">
        <v>8317</v>
      </c>
      <c r="S1151" s="8">
        <f t="shared" si="122"/>
        <v>42507.501921296294</v>
      </c>
      <c r="T1151" s="11">
        <f t="shared" si="123"/>
        <v>42537.501921296294</v>
      </c>
      <c r="U1151" t="str">
        <f t="shared" si="124"/>
        <v>FALSE</v>
      </c>
      <c r="V1151" s="18">
        <f t="shared" si="125"/>
        <v>2</v>
      </c>
      <c r="W1151">
        <f t="shared" si="126"/>
        <v>2</v>
      </c>
    </row>
    <row r="1152" spans="1:23" ht="57.6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s="13" t="b">
        <v>0</v>
      </c>
      <c r="L1152">
        <v>6</v>
      </c>
      <c r="M1152" t="b">
        <v>0</v>
      </c>
      <c r="N1152" t="s">
        <v>8284</v>
      </c>
      <c r="O1152" s="15">
        <f t="shared" si="121"/>
        <v>10.08</v>
      </c>
      <c r="P1152" s="15">
        <f t="shared" si="127"/>
        <v>42</v>
      </c>
      <c r="Q1152" t="s">
        <v>8315</v>
      </c>
      <c r="R1152" t="s">
        <v>8317</v>
      </c>
      <c r="S1152" s="8">
        <f t="shared" si="122"/>
        <v>42317.74623842592</v>
      </c>
      <c r="T1152" s="11">
        <f t="shared" si="123"/>
        <v>42377.74623842592</v>
      </c>
      <c r="U1152" t="str">
        <f t="shared" si="124"/>
        <v>FALSE</v>
      </c>
      <c r="V1152" s="18">
        <f t="shared" si="125"/>
        <v>2</v>
      </c>
      <c r="W1152">
        <f t="shared" si="126"/>
        <v>2</v>
      </c>
    </row>
    <row r="1153" spans="1:23" ht="115.2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s="13" t="b">
        <v>0</v>
      </c>
      <c r="L1153">
        <v>0</v>
      </c>
      <c r="M1153" t="b">
        <v>0</v>
      </c>
      <c r="N1153" t="s">
        <v>8284</v>
      </c>
      <c r="O1153" s="15">
        <f t="shared" si="121"/>
        <v>0</v>
      </c>
      <c r="P1153" s="15">
        <f t="shared" si="127"/>
        <v>0</v>
      </c>
      <c r="Q1153" t="s">
        <v>8315</v>
      </c>
      <c r="R1153" t="s">
        <v>8317</v>
      </c>
      <c r="S1153" s="8">
        <f t="shared" si="122"/>
        <v>42223.894247685181</v>
      </c>
      <c r="T1153" s="11">
        <f t="shared" si="123"/>
        <v>42253.894247685188</v>
      </c>
      <c r="U1153" t="str">
        <f t="shared" si="124"/>
        <v>FALSE</v>
      </c>
      <c r="V1153" s="18">
        <f t="shared" si="125"/>
        <v>2</v>
      </c>
      <c r="W1153">
        <f t="shared" si="126"/>
        <v>2</v>
      </c>
    </row>
    <row r="1154" spans="1:23" ht="28.8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s="13" t="b">
        <v>0</v>
      </c>
      <c r="L1154">
        <v>15</v>
      </c>
      <c r="M1154" t="b">
        <v>0</v>
      </c>
      <c r="N1154" t="s">
        <v>8284</v>
      </c>
      <c r="O1154" s="15">
        <f t="shared" si="121"/>
        <v>5.6937500000000005</v>
      </c>
      <c r="P1154" s="15">
        <f t="shared" si="127"/>
        <v>60.733333333333334</v>
      </c>
      <c r="Q1154" t="s">
        <v>8315</v>
      </c>
      <c r="R1154" t="s">
        <v>8317</v>
      </c>
      <c r="S1154" s="8">
        <f t="shared" si="122"/>
        <v>42109.501296296294</v>
      </c>
      <c r="T1154" s="11">
        <f t="shared" si="123"/>
        <v>42139.501296296294</v>
      </c>
      <c r="U1154" t="str">
        <f t="shared" si="124"/>
        <v>FALSE</v>
      </c>
      <c r="V1154" s="18">
        <f t="shared" si="125"/>
        <v>2</v>
      </c>
      <c r="W1154">
        <f t="shared" si="126"/>
        <v>2</v>
      </c>
    </row>
    <row r="1155" spans="1:23" ht="57.6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s="13" t="b">
        <v>0</v>
      </c>
      <c r="L1155">
        <v>1</v>
      </c>
      <c r="M1155" t="b">
        <v>0</v>
      </c>
      <c r="N1155" t="s">
        <v>8284</v>
      </c>
      <c r="O1155" s="15">
        <f t="shared" ref="O1155:O1218" si="128">(E1155/D1155)*100</f>
        <v>0.625</v>
      </c>
      <c r="P1155" s="15">
        <f t="shared" si="127"/>
        <v>50</v>
      </c>
      <c r="Q1155" t="s">
        <v>8315</v>
      </c>
      <c r="R1155" t="s">
        <v>8317</v>
      </c>
      <c r="S1155" s="8">
        <f t="shared" ref="S1155:S1218" si="129">(((J1155/60)/60)/24)+DATE(1970,1,1)+(-5/24)</f>
        <v>42143.505844907406</v>
      </c>
      <c r="T1155" s="11">
        <f t="shared" ref="T1155:T1218" si="130">(I1155/86400)+25569+(-5/24)</f>
        <v>42173.505844907406</v>
      </c>
      <c r="U1155" t="str">
        <f t="shared" ref="U1155:U1218" si="131">TRIM(K1155)</f>
        <v>FALSE</v>
      </c>
      <c r="V1155" s="18">
        <f t="shared" ref="V1155:V1218" si="132">IF(U1155="TRUE", 1, 2)</f>
        <v>2</v>
      </c>
      <c r="W1155">
        <f t="shared" ref="W1155:W1218" si="133">IF(F1155="successful", 1,  IF(F1155= "failed", 2, IF(F1155="canceled", 3, 4)))</f>
        <v>2</v>
      </c>
    </row>
    <row r="1156" spans="1:23" ht="100.8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s="13" t="b">
        <v>0</v>
      </c>
      <c r="L1156">
        <v>3</v>
      </c>
      <c r="M1156" t="b">
        <v>0</v>
      </c>
      <c r="N1156" t="s">
        <v>8284</v>
      </c>
      <c r="O1156" s="15">
        <f t="shared" si="128"/>
        <v>6.5</v>
      </c>
      <c r="P1156" s="15">
        <f t="shared" si="127"/>
        <v>108.33333333333333</v>
      </c>
      <c r="Q1156" t="s">
        <v>8315</v>
      </c>
      <c r="R1156" t="s">
        <v>8317</v>
      </c>
      <c r="S1156" s="8">
        <f t="shared" si="129"/>
        <v>42222.900532407402</v>
      </c>
      <c r="T1156" s="11">
        <f t="shared" si="130"/>
        <v>42252.900532407402</v>
      </c>
      <c r="U1156" t="str">
        <f t="shared" si="131"/>
        <v>FALSE</v>
      </c>
      <c r="V1156" s="18">
        <f t="shared" si="132"/>
        <v>2</v>
      </c>
      <c r="W1156">
        <f t="shared" si="133"/>
        <v>2</v>
      </c>
    </row>
    <row r="1157" spans="1:23" ht="100.8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s="13" t="b">
        <v>0</v>
      </c>
      <c r="L1157">
        <v>8</v>
      </c>
      <c r="M1157" t="b">
        <v>0</v>
      </c>
      <c r="N1157" t="s">
        <v>8284</v>
      </c>
      <c r="O1157" s="15">
        <f t="shared" si="128"/>
        <v>0.752</v>
      </c>
      <c r="P1157" s="15">
        <f t="shared" si="127"/>
        <v>23.5</v>
      </c>
      <c r="Q1157" t="s">
        <v>8315</v>
      </c>
      <c r="R1157" t="s">
        <v>8317</v>
      </c>
      <c r="S1157" s="8">
        <f t="shared" si="129"/>
        <v>41835.555648148147</v>
      </c>
      <c r="T1157" s="11">
        <f t="shared" si="130"/>
        <v>41865.555648148147</v>
      </c>
      <c r="U1157" t="str">
        <f t="shared" si="131"/>
        <v>FALSE</v>
      </c>
      <c r="V1157" s="18">
        <f t="shared" si="132"/>
        <v>2</v>
      </c>
      <c r="W1157">
        <f t="shared" si="133"/>
        <v>2</v>
      </c>
    </row>
    <row r="1158" spans="1:23" ht="100.8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s="13" t="b">
        <v>0</v>
      </c>
      <c r="L1158">
        <v>0</v>
      </c>
      <c r="M1158" t="b">
        <v>0</v>
      </c>
      <c r="N1158" t="s">
        <v>8284</v>
      </c>
      <c r="O1158" s="15">
        <f t="shared" si="128"/>
        <v>0</v>
      </c>
      <c r="P1158" s="15">
        <f t="shared" si="127"/>
        <v>0</v>
      </c>
      <c r="Q1158" t="s">
        <v>8315</v>
      </c>
      <c r="R1158" t="s">
        <v>8317</v>
      </c>
      <c r="S1158" s="8">
        <f t="shared" si="129"/>
        <v>42028.862986111104</v>
      </c>
      <c r="T1158" s="11">
        <f t="shared" si="130"/>
        <v>42058.862986111104</v>
      </c>
      <c r="U1158" t="str">
        <f t="shared" si="131"/>
        <v>FALSE</v>
      </c>
      <c r="V1158" s="18">
        <f t="shared" si="132"/>
        <v>2</v>
      </c>
      <c r="W1158">
        <f t="shared" si="133"/>
        <v>2</v>
      </c>
    </row>
    <row r="1159" spans="1:23" ht="100.8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s="13" t="b">
        <v>0</v>
      </c>
      <c r="L1159">
        <v>3</v>
      </c>
      <c r="M1159" t="b">
        <v>0</v>
      </c>
      <c r="N1159" t="s">
        <v>8284</v>
      </c>
      <c r="O1159" s="15">
        <f t="shared" si="128"/>
        <v>1.51</v>
      </c>
      <c r="P1159" s="15">
        <f t="shared" si="127"/>
        <v>50.333333333333336</v>
      </c>
      <c r="Q1159" t="s">
        <v>8315</v>
      </c>
      <c r="R1159" t="s">
        <v>8317</v>
      </c>
      <c r="S1159" s="8">
        <f t="shared" si="129"/>
        <v>41918.419907407406</v>
      </c>
      <c r="T1159" s="11">
        <f t="shared" si="130"/>
        <v>41978.46157407407</v>
      </c>
      <c r="U1159" t="str">
        <f t="shared" si="131"/>
        <v>FALSE</v>
      </c>
      <c r="V1159" s="18">
        <f t="shared" si="132"/>
        <v>2</v>
      </c>
      <c r="W1159">
        <f t="shared" si="133"/>
        <v>2</v>
      </c>
    </row>
    <row r="1160" spans="1:23" ht="100.8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s="13" t="b">
        <v>0</v>
      </c>
      <c r="L1160">
        <v>3</v>
      </c>
      <c r="M1160" t="b">
        <v>0</v>
      </c>
      <c r="N1160" t="s">
        <v>8284</v>
      </c>
      <c r="O1160" s="15">
        <f t="shared" si="128"/>
        <v>0.46666666666666673</v>
      </c>
      <c r="P1160" s="15">
        <f t="shared" si="127"/>
        <v>11.666666666666666</v>
      </c>
      <c r="Q1160" t="s">
        <v>8315</v>
      </c>
      <c r="R1160" t="s">
        <v>8317</v>
      </c>
      <c r="S1160" s="8">
        <f t="shared" si="129"/>
        <v>41951.883425925924</v>
      </c>
      <c r="T1160" s="11">
        <f t="shared" si="130"/>
        <v>41981.883425925924</v>
      </c>
      <c r="U1160" t="str">
        <f t="shared" si="131"/>
        <v>FALSE</v>
      </c>
      <c r="V1160" s="18">
        <f t="shared" si="132"/>
        <v>2</v>
      </c>
      <c r="W1160">
        <f t="shared" si="133"/>
        <v>2</v>
      </c>
    </row>
    <row r="1161" spans="1:23" ht="100.8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s="13" t="b">
        <v>0</v>
      </c>
      <c r="L1161">
        <v>0</v>
      </c>
      <c r="M1161" t="b">
        <v>0</v>
      </c>
      <c r="N1161" t="s">
        <v>8284</v>
      </c>
      <c r="O1161" s="15">
        <f t="shared" si="128"/>
        <v>0</v>
      </c>
      <c r="P1161" s="15">
        <f t="shared" si="127"/>
        <v>0</v>
      </c>
      <c r="Q1161" t="s">
        <v>8315</v>
      </c>
      <c r="R1161" t="s">
        <v>8317</v>
      </c>
      <c r="S1161" s="8">
        <f t="shared" si="129"/>
        <v>42154.518113425926</v>
      </c>
      <c r="T1161" s="11">
        <f t="shared" si="130"/>
        <v>42185.447916666664</v>
      </c>
      <c r="U1161" t="str">
        <f t="shared" si="131"/>
        <v>FALSE</v>
      </c>
      <c r="V1161" s="18">
        <f t="shared" si="132"/>
        <v>2</v>
      </c>
      <c r="W1161">
        <f t="shared" si="133"/>
        <v>2</v>
      </c>
    </row>
    <row r="1162" spans="1:23" ht="100.8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s="13" t="b">
        <v>0</v>
      </c>
      <c r="L1162">
        <v>19</v>
      </c>
      <c r="M1162" t="b">
        <v>0</v>
      </c>
      <c r="N1162" t="s">
        <v>8284</v>
      </c>
      <c r="O1162" s="15">
        <f t="shared" si="128"/>
        <v>3.85</v>
      </c>
      <c r="P1162" s="15">
        <f t="shared" si="127"/>
        <v>60.789473684210527</v>
      </c>
      <c r="Q1162" t="s">
        <v>8315</v>
      </c>
      <c r="R1162" t="s">
        <v>8317</v>
      </c>
      <c r="S1162" s="8">
        <f t="shared" si="129"/>
        <v>42060.946597222217</v>
      </c>
      <c r="T1162" s="11">
        <f t="shared" si="130"/>
        <v>42090.904930555553</v>
      </c>
      <c r="U1162" t="str">
        <f t="shared" si="131"/>
        <v>FALSE</v>
      </c>
      <c r="V1162" s="18">
        <f t="shared" si="132"/>
        <v>2</v>
      </c>
      <c r="W1162">
        <f t="shared" si="133"/>
        <v>2</v>
      </c>
    </row>
    <row r="1163" spans="1:23" ht="115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s="13" t="b">
        <v>0</v>
      </c>
      <c r="L1163">
        <v>0</v>
      </c>
      <c r="M1163" t="b">
        <v>0</v>
      </c>
      <c r="N1163" t="s">
        <v>8284</v>
      </c>
      <c r="O1163" s="15">
        <f t="shared" si="128"/>
        <v>0</v>
      </c>
      <c r="P1163" s="15">
        <f t="shared" si="127"/>
        <v>0</v>
      </c>
      <c r="Q1163" t="s">
        <v>8315</v>
      </c>
      <c r="R1163" t="s">
        <v>8317</v>
      </c>
      <c r="S1163" s="8">
        <f t="shared" si="129"/>
        <v>42122.421168981477</v>
      </c>
      <c r="T1163" s="11">
        <f t="shared" si="130"/>
        <v>42143.421168981477</v>
      </c>
      <c r="U1163" t="str">
        <f t="shared" si="131"/>
        <v>FALSE</v>
      </c>
      <c r="V1163" s="18">
        <f t="shared" si="132"/>
        <v>2</v>
      </c>
      <c r="W1163">
        <f t="shared" si="133"/>
        <v>2</v>
      </c>
    </row>
    <row r="1164" spans="1:23" ht="115.2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s="13" t="b">
        <v>0</v>
      </c>
      <c r="L1164">
        <v>2</v>
      </c>
      <c r="M1164" t="b">
        <v>0</v>
      </c>
      <c r="N1164" t="s">
        <v>8284</v>
      </c>
      <c r="O1164" s="15">
        <f t="shared" si="128"/>
        <v>5.8333333333333341E-2</v>
      </c>
      <c r="P1164" s="15">
        <f t="shared" si="127"/>
        <v>17.5</v>
      </c>
      <c r="Q1164" t="s">
        <v>8315</v>
      </c>
      <c r="R1164" t="s">
        <v>8317</v>
      </c>
      <c r="S1164" s="8">
        <f t="shared" si="129"/>
        <v>41876.475277777776</v>
      </c>
      <c r="T1164" s="11">
        <f t="shared" si="130"/>
        <v>41907.475277777776</v>
      </c>
      <c r="U1164" t="str">
        <f t="shared" si="131"/>
        <v>FALSE</v>
      </c>
      <c r="V1164" s="18">
        <f t="shared" si="132"/>
        <v>2</v>
      </c>
      <c r="W1164">
        <f t="shared" si="133"/>
        <v>2</v>
      </c>
    </row>
    <row r="1165" spans="1:23" ht="100.8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s="13" t="b">
        <v>0</v>
      </c>
      <c r="L1165">
        <v>0</v>
      </c>
      <c r="M1165" t="b">
        <v>0</v>
      </c>
      <c r="N1165" t="s">
        <v>8284</v>
      </c>
      <c r="O1165" s="15">
        <f t="shared" si="128"/>
        <v>0</v>
      </c>
      <c r="P1165" s="15">
        <f t="shared" si="127"/>
        <v>0</v>
      </c>
      <c r="Q1165" t="s">
        <v>8315</v>
      </c>
      <c r="R1165" t="s">
        <v>8317</v>
      </c>
      <c r="S1165" s="8">
        <f t="shared" si="129"/>
        <v>41830.515277777777</v>
      </c>
      <c r="T1165" s="11">
        <f t="shared" si="130"/>
        <v>41860.515277777777</v>
      </c>
      <c r="U1165" t="str">
        <f t="shared" si="131"/>
        <v>FALSE</v>
      </c>
      <c r="V1165" s="18">
        <f t="shared" si="132"/>
        <v>2</v>
      </c>
      <c r="W1165">
        <f t="shared" si="133"/>
        <v>2</v>
      </c>
    </row>
    <row r="1166" spans="1:23" ht="100.8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s="13" t="b">
        <v>0</v>
      </c>
      <c r="L1166">
        <v>0</v>
      </c>
      <c r="M1166" t="b">
        <v>0</v>
      </c>
      <c r="N1166" t="s">
        <v>8284</v>
      </c>
      <c r="O1166" s="15">
        <f t="shared" si="128"/>
        <v>0</v>
      </c>
      <c r="P1166" s="15">
        <f t="shared" si="127"/>
        <v>0</v>
      </c>
      <c r="Q1166" t="s">
        <v>8315</v>
      </c>
      <c r="R1166" t="s">
        <v>8317</v>
      </c>
      <c r="S1166" s="8">
        <f t="shared" si="129"/>
        <v>42509.51599537037</v>
      </c>
      <c r="T1166" s="11">
        <f t="shared" si="130"/>
        <v>42539.51599537037</v>
      </c>
      <c r="U1166" t="str">
        <f t="shared" si="131"/>
        <v>FALSE</v>
      </c>
      <c r="V1166" s="18">
        <f t="shared" si="132"/>
        <v>2</v>
      </c>
      <c r="W1166">
        <f t="shared" si="133"/>
        <v>2</v>
      </c>
    </row>
    <row r="1167" spans="1:23" ht="100.8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s="13" t="b">
        <v>0</v>
      </c>
      <c r="L1167">
        <v>25</v>
      </c>
      <c r="M1167" t="b">
        <v>0</v>
      </c>
      <c r="N1167" t="s">
        <v>8284</v>
      </c>
      <c r="O1167" s="15">
        <f t="shared" si="128"/>
        <v>20.705000000000002</v>
      </c>
      <c r="P1167" s="15">
        <f t="shared" si="127"/>
        <v>82.82</v>
      </c>
      <c r="Q1167" t="s">
        <v>8315</v>
      </c>
      <c r="R1167" t="s">
        <v>8317</v>
      </c>
      <c r="S1167" s="8">
        <f t="shared" si="129"/>
        <v>41792.006134259253</v>
      </c>
      <c r="T1167" s="11">
        <f t="shared" si="130"/>
        <v>41826.00613425926</v>
      </c>
      <c r="U1167" t="str">
        <f t="shared" si="131"/>
        <v>FALSE</v>
      </c>
      <c r="V1167" s="18">
        <f t="shared" si="132"/>
        <v>2</v>
      </c>
      <c r="W1167">
        <f t="shared" si="133"/>
        <v>2</v>
      </c>
    </row>
    <row r="1168" spans="1:23" ht="129.6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s="13" t="b">
        <v>0</v>
      </c>
      <c r="L1168">
        <v>8</v>
      </c>
      <c r="M1168" t="b">
        <v>0</v>
      </c>
      <c r="N1168" t="s">
        <v>8284</v>
      </c>
      <c r="O1168" s="15">
        <f t="shared" si="128"/>
        <v>19.139999999999997</v>
      </c>
      <c r="P1168" s="15">
        <f t="shared" si="127"/>
        <v>358.875</v>
      </c>
      <c r="Q1168" t="s">
        <v>8315</v>
      </c>
      <c r="R1168" t="s">
        <v>8317</v>
      </c>
      <c r="S1168" s="8">
        <f t="shared" si="129"/>
        <v>42150.277106481481</v>
      </c>
      <c r="T1168" s="11">
        <f t="shared" si="130"/>
        <v>42180.958333333336</v>
      </c>
      <c r="U1168" t="str">
        <f t="shared" si="131"/>
        <v>FALSE</v>
      </c>
      <c r="V1168" s="18">
        <f t="shared" si="132"/>
        <v>2</v>
      </c>
      <c r="W1168">
        <f t="shared" si="133"/>
        <v>2</v>
      </c>
    </row>
    <row r="1169" spans="1:23" ht="86.4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s="13" t="b">
        <v>0</v>
      </c>
      <c r="L1169">
        <v>16</v>
      </c>
      <c r="M1169" t="b">
        <v>0</v>
      </c>
      <c r="N1169" t="s">
        <v>8284</v>
      </c>
      <c r="O1169" s="15">
        <f t="shared" si="128"/>
        <v>1.6316666666666666</v>
      </c>
      <c r="P1169" s="15">
        <f t="shared" si="127"/>
        <v>61.1875</v>
      </c>
      <c r="Q1169" t="s">
        <v>8315</v>
      </c>
      <c r="R1169" t="s">
        <v>8317</v>
      </c>
      <c r="S1169" s="8">
        <f t="shared" si="129"/>
        <v>41863.526562499996</v>
      </c>
      <c r="T1169" s="11">
        <f t="shared" si="130"/>
        <v>41894.526562499996</v>
      </c>
      <c r="U1169" t="str">
        <f t="shared" si="131"/>
        <v>FALSE</v>
      </c>
      <c r="V1169" s="18">
        <f t="shared" si="132"/>
        <v>2</v>
      </c>
      <c r="W1169">
        <f t="shared" si="133"/>
        <v>2</v>
      </c>
    </row>
    <row r="1170" spans="1:23" ht="86.4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s="13" t="b">
        <v>0</v>
      </c>
      <c r="L1170">
        <v>3</v>
      </c>
      <c r="M1170" t="b">
        <v>0</v>
      </c>
      <c r="N1170" t="s">
        <v>8284</v>
      </c>
      <c r="O1170" s="15">
        <f t="shared" si="128"/>
        <v>5.6666666666666661</v>
      </c>
      <c r="P1170" s="15">
        <f t="shared" si="127"/>
        <v>340</v>
      </c>
      <c r="Q1170" t="s">
        <v>8315</v>
      </c>
      <c r="R1170" t="s">
        <v>8317</v>
      </c>
      <c r="S1170" s="8">
        <f t="shared" si="129"/>
        <v>42604.845659722218</v>
      </c>
      <c r="T1170" s="11">
        <f t="shared" si="130"/>
        <v>42634.845659722218</v>
      </c>
      <c r="U1170" t="str">
        <f t="shared" si="131"/>
        <v>FALSE</v>
      </c>
      <c r="V1170" s="18">
        <f t="shared" si="132"/>
        <v>2</v>
      </c>
      <c r="W1170">
        <f t="shared" si="133"/>
        <v>2</v>
      </c>
    </row>
    <row r="1171" spans="1:23" ht="100.8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s="13" t="b">
        <v>0</v>
      </c>
      <c r="L1171">
        <v>3</v>
      </c>
      <c r="M1171" t="b">
        <v>0</v>
      </c>
      <c r="N1171" t="s">
        <v>8284</v>
      </c>
      <c r="O1171" s="15">
        <f t="shared" si="128"/>
        <v>0.16999999999999998</v>
      </c>
      <c r="P1171" s="15">
        <f t="shared" si="127"/>
        <v>5.666666666666667</v>
      </c>
      <c r="Q1171" t="s">
        <v>8315</v>
      </c>
      <c r="R1171" t="s">
        <v>8317</v>
      </c>
      <c r="S1171" s="8">
        <f t="shared" si="129"/>
        <v>42027.145405092589</v>
      </c>
      <c r="T1171" s="11">
        <f t="shared" si="130"/>
        <v>42057.145405092589</v>
      </c>
      <c r="U1171" t="str">
        <f t="shared" si="131"/>
        <v>FALSE</v>
      </c>
      <c r="V1171" s="18">
        <f t="shared" si="132"/>
        <v>2</v>
      </c>
      <c r="W1171">
        <f t="shared" si="133"/>
        <v>2</v>
      </c>
    </row>
    <row r="1172" spans="1:23" ht="100.8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s="13" t="b">
        <v>0</v>
      </c>
      <c r="L1172">
        <v>2</v>
      </c>
      <c r="M1172" t="b">
        <v>0</v>
      </c>
      <c r="N1172" t="s">
        <v>8284</v>
      </c>
      <c r="O1172" s="15">
        <f t="shared" si="128"/>
        <v>0.4</v>
      </c>
      <c r="P1172" s="15">
        <f t="shared" si="127"/>
        <v>50</v>
      </c>
      <c r="Q1172" t="s">
        <v>8315</v>
      </c>
      <c r="R1172" t="s">
        <v>8317</v>
      </c>
      <c r="S1172" s="8">
        <f t="shared" si="129"/>
        <v>42124.684849537036</v>
      </c>
      <c r="T1172" s="11">
        <f t="shared" si="130"/>
        <v>42154.684849537036</v>
      </c>
      <c r="U1172" t="str">
        <f t="shared" si="131"/>
        <v>FALSE</v>
      </c>
      <c r="V1172" s="18">
        <f t="shared" si="132"/>
        <v>2</v>
      </c>
      <c r="W1172">
        <f t="shared" si="133"/>
        <v>2</v>
      </c>
    </row>
    <row r="1173" spans="1:23" ht="7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s="13" t="b">
        <v>0</v>
      </c>
      <c r="L1173">
        <v>1</v>
      </c>
      <c r="M1173" t="b">
        <v>0</v>
      </c>
      <c r="N1173" t="s">
        <v>8284</v>
      </c>
      <c r="O1173" s="15">
        <f t="shared" si="128"/>
        <v>0.1</v>
      </c>
      <c r="P1173" s="15">
        <f t="shared" si="127"/>
        <v>25</v>
      </c>
      <c r="Q1173" t="s">
        <v>8315</v>
      </c>
      <c r="R1173" t="s">
        <v>8317</v>
      </c>
      <c r="S1173" s="8">
        <f t="shared" si="129"/>
        <v>41938.596377314811</v>
      </c>
      <c r="T1173" s="11">
        <f t="shared" si="130"/>
        <v>41956.638043981475</v>
      </c>
      <c r="U1173" t="str">
        <f t="shared" si="131"/>
        <v>FALSE</v>
      </c>
      <c r="V1173" s="18">
        <f t="shared" si="132"/>
        <v>2</v>
      </c>
      <c r="W1173">
        <f t="shared" si="133"/>
        <v>2</v>
      </c>
    </row>
    <row r="1174" spans="1:23" ht="43.2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s="13" t="b">
        <v>0</v>
      </c>
      <c r="L1174">
        <v>0</v>
      </c>
      <c r="M1174" t="b">
        <v>0</v>
      </c>
      <c r="N1174" t="s">
        <v>8284</v>
      </c>
      <c r="O1174" s="15">
        <f t="shared" si="128"/>
        <v>0</v>
      </c>
      <c r="P1174" s="15">
        <f t="shared" si="127"/>
        <v>0</v>
      </c>
      <c r="Q1174" t="s">
        <v>8315</v>
      </c>
      <c r="R1174" t="s">
        <v>8317</v>
      </c>
      <c r="S1174" s="8">
        <f t="shared" si="129"/>
        <v>41841.473981481482</v>
      </c>
      <c r="T1174" s="11">
        <f t="shared" si="130"/>
        <v>41871.473981481475</v>
      </c>
      <c r="U1174" t="str">
        <f t="shared" si="131"/>
        <v>FALSE</v>
      </c>
      <c r="V1174" s="18">
        <f t="shared" si="132"/>
        <v>2</v>
      </c>
      <c r="W1174">
        <f t="shared" si="133"/>
        <v>2</v>
      </c>
    </row>
    <row r="1175" spans="1:23" ht="100.8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s="13" t="b">
        <v>0</v>
      </c>
      <c r="L1175">
        <v>1</v>
      </c>
      <c r="M1175" t="b">
        <v>0</v>
      </c>
      <c r="N1175" t="s">
        <v>8284</v>
      </c>
      <c r="O1175" s="15">
        <f t="shared" si="128"/>
        <v>2.4E-2</v>
      </c>
      <c r="P1175" s="15">
        <f t="shared" si="127"/>
        <v>30</v>
      </c>
      <c r="Q1175" t="s">
        <v>8315</v>
      </c>
      <c r="R1175" t="s">
        <v>8317</v>
      </c>
      <c r="S1175" s="8">
        <f t="shared" si="129"/>
        <v>42183.97751157407</v>
      </c>
      <c r="T1175" s="11">
        <f t="shared" si="130"/>
        <v>42218.97751157407</v>
      </c>
      <c r="U1175" t="str">
        <f t="shared" si="131"/>
        <v>FALSE</v>
      </c>
      <c r="V1175" s="18">
        <f t="shared" si="132"/>
        <v>2</v>
      </c>
      <c r="W1175">
        <f t="shared" si="133"/>
        <v>2</v>
      </c>
    </row>
    <row r="1176" spans="1:23" ht="86.4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s="13" t="b">
        <v>0</v>
      </c>
      <c r="L1176">
        <v>19</v>
      </c>
      <c r="M1176" t="b">
        <v>0</v>
      </c>
      <c r="N1176" t="s">
        <v>8284</v>
      </c>
      <c r="O1176" s="15">
        <f t="shared" si="128"/>
        <v>5.9066666666666672</v>
      </c>
      <c r="P1176" s="15">
        <f t="shared" si="127"/>
        <v>46.631578947368418</v>
      </c>
      <c r="Q1176" t="s">
        <v>8315</v>
      </c>
      <c r="R1176" t="s">
        <v>8317</v>
      </c>
      <c r="S1176" s="8">
        <f t="shared" si="129"/>
        <v>42468.633414351854</v>
      </c>
      <c r="T1176" s="11">
        <f t="shared" si="130"/>
        <v>42498.633414351854</v>
      </c>
      <c r="U1176" t="str">
        <f t="shared" si="131"/>
        <v>FALSE</v>
      </c>
      <c r="V1176" s="18">
        <f t="shared" si="132"/>
        <v>2</v>
      </c>
      <c r="W1176">
        <f t="shared" si="133"/>
        <v>2</v>
      </c>
    </row>
    <row r="1177" spans="1:23" ht="86.4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s="13" t="b">
        <v>0</v>
      </c>
      <c r="L1177">
        <v>9</v>
      </c>
      <c r="M1177" t="b">
        <v>0</v>
      </c>
      <c r="N1177" t="s">
        <v>8284</v>
      </c>
      <c r="O1177" s="15">
        <f t="shared" si="128"/>
        <v>2.9250000000000003</v>
      </c>
      <c r="P1177" s="15">
        <f t="shared" si="127"/>
        <v>65</v>
      </c>
      <c r="Q1177" t="s">
        <v>8315</v>
      </c>
      <c r="R1177" t="s">
        <v>8317</v>
      </c>
      <c r="S1177" s="8">
        <f t="shared" si="129"/>
        <v>42170.520127314812</v>
      </c>
      <c r="T1177" s="11">
        <f t="shared" si="130"/>
        <v>42200.520127314812</v>
      </c>
      <c r="U1177" t="str">
        <f t="shared" si="131"/>
        <v>FALSE</v>
      </c>
      <c r="V1177" s="18">
        <f t="shared" si="132"/>
        <v>2</v>
      </c>
      <c r="W1177">
        <f t="shared" si="133"/>
        <v>2</v>
      </c>
    </row>
    <row r="1178" spans="1:23" ht="115.2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s="13" t="b">
        <v>0</v>
      </c>
      <c r="L1178">
        <v>1</v>
      </c>
      <c r="M1178" t="b">
        <v>0</v>
      </c>
      <c r="N1178" t="s">
        <v>8284</v>
      </c>
      <c r="O1178" s="15">
        <f t="shared" si="128"/>
        <v>5.7142857142857143E-3</v>
      </c>
      <c r="P1178" s="15">
        <f t="shared" si="127"/>
        <v>10</v>
      </c>
      <c r="Q1178" t="s">
        <v>8315</v>
      </c>
      <c r="R1178" t="s">
        <v>8317</v>
      </c>
      <c r="S1178" s="8">
        <f t="shared" si="129"/>
        <v>42745.811319444438</v>
      </c>
      <c r="T1178" s="11">
        <f t="shared" si="130"/>
        <v>42800.333333333336</v>
      </c>
      <c r="U1178" t="str">
        <f t="shared" si="131"/>
        <v>FALSE</v>
      </c>
      <c r="V1178" s="18">
        <f t="shared" si="132"/>
        <v>2</v>
      </c>
      <c r="W1178">
        <f t="shared" si="133"/>
        <v>2</v>
      </c>
    </row>
    <row r="1179" spans="1:23" ht="100.8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s="13" t="b">
        <v>0</v>
      </c>
      <c r="L1179">
        <v>0</v>
      </c>
      <c r="M1179" t="b">
        <v>0</v>
      </c>
      <c r="N1179" t="s">
        <v>8284</v>
      </c>
      <c r="O1179" s="15">
        <f t="shared" si="128"/>
        <v>0</v>
      </c>
      <c r="P1179" s="15">
        <f t="shared" si="127"/>
        <v>0</v>
      </c>
      <c r="Q1179" t="s">
        <v>8315</v>
      </c>
      <c r="R1179" t="s">
        <v>8317</v>
      </c>
      <c r="S1179" s="8">
        <f t="shared" si="129"/>
        <v>41897.452499999999</v>
      </c>
      <c r="T1179" s="11">
        <f t="shared" si="130"/>
        <v>41927.452499999999</v>
      </c>
      <c r="U1179" t="str">
        <f t="shared" si="131"/>
        <v>FALSE</v>
      </c>
      <c r="V1179" s="18">
        <f t="shared" si="132"/>
        <v>2</v>
      </c>
      <c r="W1179">
        <f t="shared" si="133"/>
        <v>2</v>
      </c>
    </row>
    <row r="1180" spans="1:23" ht="100.8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s="13" t="b">
        <v>0</v>
      </c>
      <c r="L1180">
        <v>1</v>
      </c>
      <c r="M1180" t="b">
        <v>0</v>
      </c>
      <c r="N1180" t="s">
        <v>8284</v>
      </c>
      <c r="O1180" s="15">
        <f t="shared" si="128"/>
        <v>6.6666666666666671E-3</v>
      </c>
      <c r="P1180" s="15">
        <f t="shared" si="127"/>
        <v>5</v>
      </c>
      <c r="Q1180" t="s">
        <v>8315</v>
      </c>
      <c r="R1180" t="s">
        <v>8317</v>
      </c>
      <c r="S1180" s="8">
        <f t="shared" si="129"/>
        <v>41837.69736111111</v>
      </c>
      <c r="T1180" s="11">
        <f t="shared" si="130"/>
        <v>41867.69736111111</v>
      </c>
      <c r="U1180" t="str">
        <f t="shared" si="131"/>
        <v>FALSE</v>
      </c>
      <c r="V1180" s="18">
        <f t="shared" si="132"/>
        <v>2</v>
      </c>
      <c r="W1180">
        <f t="shared" si="133"/>
        <v>2</v>
      </c>
    </row>
    <row r="1181" spans="1:23" ht="100.8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s="13" t="b">
        <v>0</v>
      </c>
      <c r="L1181">
        <v>5</v>
      </c>
      <c r="M1181" t="b">
        <v>0</v>
      </c>
      <c r="N1181" t="s">
        <v>8284</v>
      </c>
      <c r="O1181" s="15">
        <f t="shared" si="128"/>
        <v>5.3333333333333339</v>
      </c>
      <c r="P1181" s="15">
        <f t="shared" si="127"/>
        <v>640</v>
      </c>
      <c r="Q1181" t="s">
        <v>8315</v>
      </c>
      <c r="R1181" t="s">
        <v>8317</v>
      </c>
      <c r="S1181" s="8">
        <f t="shared" si="129"/>
        <v>42275.511886574073</v>
      </c>
      <c r="T1181" s="11">
        <f t="shared" si="130"/>
        <v>42305.511886574073</v>
      </c>
      <c r="U1181" t="str">
        <f t="shared" si="131"/>
        <v>FALSE</v>
      </c>
      <c r="V1181" s="18">
        <f t="shared" si="132"/>
        <v>2</v>
      </c>
      <c r="W1181">
        <f t="shared" si="133"/>
        <v>2</v>
      </c>
    </row>
    <row r="1182" spans="1:23" ht="86.4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s="13" t="b">
        <v>0</v>
      </c>
      <c r="L1182">
        <v>85</v>
      </c>
      <c r="M1182" t="b">
        <v>0</v>
      </c>
      <c r="N1182" t="s">
        <v>8284</v>
      </c>
      <c r="O1182" s="15">
        <f t="shared" si="128"/>
        <v>11.75</v>
      </c>
      <c r="P1182" s="15">
        <f t="shared" si="127"/>
        <v>69.117647058823536</v>
      </c>
      <c r="Q1182" t="s">
        <v>8315</v>
      </c>
      <c r="R1182" t="s">
        <v>8317</v>
      </c>
      <c r="S1182" s="8">
        <f t="shared" si="129"/>
        <v>41781.598541666666</v>
      </c>
      <c r="T1182" s="11">
        <f t="shared" si="130"/>
        <v>41818.598541666666</v>
      </c>
      <c r="U1182" t="str">
        <f t="shared" si="131"/>
        <v>FALSE</v>
      </c>
      <c r="V1182" s="18">
        <f t="shared" si="132"/>
        <v>2</v>
      </c>
      <c r="W1182">
        <f t="shared" si="133"/>
        <v>2</v>
      </c>
    </row>
    <row r="1183" spans="1:23" ht="43.2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s="13" t="b">
        <v>0</v>
      </c>
      <c r="L1183">
        <v>3</v>
      </c>
      <c r="M1183" t="b">
        <v>0</v>
      </c>
      <c r="N1183" t="s">
        <v>8284</v>
      </c>
      <c r="O1183" s="15">
        <f t="shared" si="128"/>
        <v>8.0000000000000002E-3</v>
      </c>
      <c r="P1183" s="15">
        <f t="shared" si="127"/>
        <v>1.3333333333333333</v>
      </c>
      <c r="Q1183" t="s">
        <v>8315</v>
      </c>
      <c r="R1183" t="s">
        <v>8317</v>
      </c>
      <c r="S1183" s="8">
        <f t="shared" si="129"/>
        <v>42034.131030092591</v>
      </c>
      <c r="T1183" s="11">
        <f t="shared" si="130"/>
        <v>42064.131030092591</v>
      </c>
      <c r="U1183" t="str">
        <f t="shared" si="131"/>
        <v>FALSE</v>
      </c>
      <c r="V1183" s="18">
        <f t="shared" si="132"/>
        <v>2</v>
      </c>
      <c r="W1183">
        <f t="shared" si="133"/>
        <v>2</v>
      </c>
    </row>
    <row r="1184" spans="1:23" ht="100.8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s="13" t="b">
        <v>0</v>
      </c>
      <c r="L1184">
        <v>4</v>
      </c>
      <c r="M1184" t="b">
        <v>0</v>
      </c>
      <c r="N1184" t="s">
        <v>8284</v>
      </c>
      <c r="O1184" s="15">
        <f t="shared" si="128"/>
        <v>4.2</v>
      </c>
      <c r="P1184" s="15">
        <f t="shared" si="127"/>
        <v>10.5</v>
      </c>
      <c r="Q1184" t="s">
        <v>8315</v>
      </c>
      <c r="R1184" t="s">
        <v>8317</v>
      </c>
      <c r="S1184" s="8">
        <f t="shared" si="129"/>
        <v>42728.619074074071</v>
      </c>
      <c r="T1184" s="11">
        <f t="shared" si="130"/>
        <v>42747.487499999996</v>
      </c>
      <c r="U1184" t="str">
        <f t="shared" si="131"/>
        <v>FALSE</v>
      </c>
      <c r="V1184" s="18">
        <f t="shared" si="132"/>
        <v>2</v>
      </c>
      <c r="W1184">
        <f t="shared" si="133"/>
        <v>2</v>
      </c>
    </row>
    <row r="1185" spans="1:23" ht="100.8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s="13" t="b">
        <v>0</v>
      </c>
      <c r="L1185">
        <v>3</v>
      </c>
      <c r="M1185" t="b">
        <v>0</v>
      </c>
      <c r="N1185" t="s">
        <v>8284</v>
      </c>
      <c r="O1185" s="15">
        <f t="shared" si="128"/>
        <v>4</v>
      </c>
      <c r="P1185" s="15">
        <f t="shared" si="127"/>
        <v>33.333333333333336</v>
      </c>
      <c r="Q1185" t="s">
        <v>8315</v>
      </c>
      <c r="R1185" t="s">
        <v>8317</v>
      </c>
      <c r="S1185" s="8">
        <f t="shared" si="129"/>
        <v>42656.653043981474</v>
      </c>
      <c r="T1185" s="11">
        <f t="shared" si="130"/>
        <v>42675.957638888889</v>
      </c>
      <c r="U1185" t="str">
        <f t="shared" si="131"/>
        <v>FALSE</v>
      </c>
      <c r="V1185" s="18">
        <f t="shared" si="132"/>
        <v>2</v>
      </c>
      <c r="W1185">
        <f t="shared" si="133"/>
        <v>2</v>
      </c>
    </row>
    <row r="1186" spans="1:23" ht="115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s="13" t="b">
        <v>0</v>
      </c>
      <c r="L1186">
        <v>375</v>
      </c>
      <c r="M1186" t="b">
        <v>1</v>
      </c>
      <c r="N1186" t="s">
        <v>8285</v>
      </c>
      <c r="O1186" s="15">
        <f t="shared" si="128"/>
        <v>104.93636363636362</v>
      </c>
      <c r="P1186" s="15">
        <f t="shared" si="127"/>
        <v>61.562666666666665</v>
      </c>
      <c r="Q1186" t="s">
        <v>8341</v>
      </c>
      <c r="R1186" t="s">
        <v>8342</v>
      </c>
      <c r="S1186" s="8">
        <f t="shared" si="129"/>
        <v>42741.391331018516</v>
      </c>
      <c r="T1186" s="11">
        <f t="shared" si="130"/>
        <v>42772.391331018516</v>
      </c>
      <c r="U1186" t="str">
        <f t="shared" si="131"/>
        <v>FALSE</v>
      </c>
      <c r="V1186" s="18">
        <f t="shared" si="132"/>
        <v>2</v>
      </c>
      <c r="W1186">
        <f t="shared" si="133"/>
        <v>1</v>
      </c>
    </row>
    <row r="1187" spans="1:23" ht="115.2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s="13" t="b">
        <v>0</v>
      </c>
      <c r="L1187">
        <v>111</v>
      </c>
      <c r="M1187" t="b">
        <v>1</v>
      </c>
      <c r="N1187" t="s">
        <v>8285</v>
      </c>
      <c r="O1187" s="15">
        <f t="shared" si="128"/>
        <v>105.44</v>
      </c>
      <c r="P1187" s="15">
        <f t="shared" si="127"/>
        <v>118.73873873873873</v>
      </c>
      <c r="Q1187" t="s">
        <v>8341</v>
      </c>
      <c r="R1187" t="s">
        <v>8342</v>
      </c>
      <c r="S1187" s="8">
        <f t="shared" si="129"/>
        <v>42130.656817129631</v>
      </c>
      <c r="T1187" s="11">
        <f t="shared" si="130"/>
        <v>42162.958333333336</v>
      </c>
      <c r="U1187" t="str">
        <f t="shared" si="131"/>
        <v>FALSE</v>
      </c>
      <c r="V1187" s="18">
        <f t="shared" si="132"/>
        <v>2</v>
      </c>
      <c r="W1187">
        <f t="shared" si="133"/>
        <v>1</v>
      </c>
    </row>
    <row r="1188" spans="1:23" ht="100.8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s="13" t="b">
        <v>0</v>
      </c>
      <c r="L1188">
        <v>123</v>
      </c>
      <c r="M1188" t="b">
        <v>1</v>
      </c>
      <c r="N1188" t="s">
        <v>8285</v>
      </c>
      <c r="O1188" s="15">
        <f t="shared" si="128"/>
        <v>106.73333333333332</v>
      </c>
      <c r="P1188" s="15">
        <f t="shared" si="127"/>
        <v>65.081300813008127</v>
      </c>
      <c r="Q1188" t="s">
        <v>8341</v>
      </c>
      <c r="R1188" t="s">
        <v>8342</v>
      </c>
      <c r="S1188" s="8">
        <f t="shared" si="129"/>
        <v>42123.655034722215</v>
      </c>
      <c r="T1188" s="11">
        <f t="shared" si="130"/>
        <v>42156.737499999996</v>
      </c>
      <c r="U1188" t="str">
        <f t="shared" si="131"/>
        <v>FALSE</v>
      </c>
      <c r="V1188" s="18">
        <f t="shared" si="132"/>
        <v>2</v>
      </c>
      <c r="W1188">
        <f t="shared" si="133"/>
        <v>1</v>
      </c>
    </row>
    <row r="1189" spans="1:23" ht="115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s="13" t="b">
        <v>0</v>
      </c>
      <c r="L1189">
        <v>70</v>
      </c>
      <c r="M1189" t="b">
        <v>1</v>
      </c>
      <c r="N1189" t="s">
        <v>8285</v>
      </c>
      <c r="O1189" s="15">
        <f t="shared" si="128"/>
        <v>104.12571428571428</v>
      </c>
      <c r="P1189" s="15">
        <f t="shared" si="127"/>
        <v>130.15714285714284</v>
      </c>
      <c r="Q1189" t="s">
        <v>8341</v>
      </c>
      <c r="R1189" t="s">
        <v>8342</v>
      </c>
      <c r="S1189" s="8">
        <f t="shared" si="129"/>
        <v>42109.686608796292</v>
      </c>
      <c r="T1189" s="11">
        <f t="shared" si="130"/>
        <v>42141.541666666664</v>
      </c>
      <c r="U1189" t="str">
        <f t="shared" si="131"/>
        <v>FALSE</v>
      </c>
      <c r="V1189" s="18">
        <f t="shared" si="132"/>
        <v>2</v>
      </c>
      <c r="W1189">
        <f t="shared" si="133"/>
        <v>1</v>
      </c>
    </row>
    <row r="1190" spans="1:23" ht="86.4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s="13" t="b">
        <v>0</v>
      </c>
      <c r="L1190">
        <v>85</v>
      </c>
      <c r="M1190" t="b">
        <v>1</v>
      </c>
      <c r="N1190" t="s">
        <v>8285</v>
      </c>
      <c r="O1190" s="15">
        <f t="shared" si="128"/>
        <v>160.54999999999998</v>
      </c>
      <c r="P1190" s="15">
        <f t="shared" si="127"/>
        <v>37.776470588235291</v>
      </c>
      <c r="Q1190" t="s">
        <v>8341</v>
      </c>
      <c r="R1190" t="s">
        <v>8342</v>
      </c>
      <c r="S1190" s="8">
        <f t="shared" si="129"/>
        <v>42711.492361111108</v>
      </c>
      <c r="T1190" s="11">
        <f t="shared" si="130"/>
        <v>42732.492361111108</v>
      </c>
      <c r="U1190" t="str">
        <f t="shared" si="131"/>
        <v>FALSE</v>
      </c>
      <c r="V1190" s="18">
        <f t="shared" si="132"/>
        <v>2</v>
      </c>
      <c r="W1190">
        <f t="shared" si="133"/>
        <v>1</v>
      </c>
    </row>
    <row r="1191" spans="1:23" ht="100.8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s="13" t="b">
        <v>0</v>
      </c>
      <c r="L1191">
        <v>86</v>
      </c>
      <c r="M1191" t="b">
        <v>1</v>
      </c>
      <c r="N1191" t="s">
        <v>8285</v>
      </c>
      <c r="O1191" s="15">
        <f t="shared" si="128"/>
        <v>107.77777777777777</v>
      </c>
      <c r="P1191" s="15">
        <f t="shared" si="127"/>
        <v>112.79069767441861</v>
      </c>
      <c r="Q1191" t="s">
        <v>8341</v>
      </c>
      <c r="R1191" t="s">
        <v>8342</v>
      </c>
      <c r="S1191" s="8">
        <f t="shared" si="129"/>
        <v>42529.770775462959</v>
      </c>
      <c r="T1191" s="11">
        <f t="shared" si="130"/>
        <v>42550.770775462959</v>
      </c>
      <c r="U1191" t="str">
        <f t="shared" si="131"/>
        <v>FALSE</v>
      </c>
      <c r="V1191" s="18">
        <f t="shared" si="132"/>
        <v>2</v>
      </c>
      <c r="W1191">
        <f t="shared" si="133"/>
        <v>1</v>
      </c>
    </row>
    <row r="1192" spans="1:23" ht="72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s="13" t="b">
        <v>0</v>
      </c>
      <c r="L1192">
        <v>13</v>
      </c>
      <c r="M1192" t="b">
        <v>1</v>
      </c>
      <c r="N1192" t="s">
        <v>8285</v>
      </c>
      <c r="O1192" s="15">
        <f t="shared" si="128"/>
        <v>135</v>
      </c>
      <c r="P1192" s="15">
        <f t="shared" si="127"/>
        <v>51.92307692307692</v>
      </c>
      <c r="Q1192" t="s">
        <v>8341</v>
      </c>
      <c r="R1192" t="s">
        <v>8342</v>
      </c>
      <c r="S1192" s="8">
        <f t="shared" si="129"/>
        <v>41852.457465277774</v>
      </c>
      <c r="T1192" s="11">
        <f t="shared" si="130"/>
        <v>41882.457465277774</v>
      </c>
      <c r="U1192" t="str">
        <f t="shared" si="131"/>
        <v>FALSE</v>
      </c>
      <c r="V1192" s="18">
        <f t="shared" si="132"/>
        <v>2</v>
      </c>
      <c r="W1192">
        <f t="shared" si="133"/>
        <v>1</v>
      </c>
    </row>
    <row r="1193" spans="1:23" ht="100.8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s="13" t="b">
        <v>0</v>
      </c>
      <c r="L1193">
        <v>33</v>
      </c>
      <c r="M1193" t="b">
        <v>1</v>
      </c>
      <c r="N1193" t="s">
        <v>8285</v>
      </c>
      <c r="O1193" s="15">
        <f t="shared" si="128"/>
        <v>109.07407407407408</v>
      </c>
      <c r="P1193" s="15">
        <f t="shared" si="127"/>
        <v>89.242424242424249</v>
      </c>
      <c r="Q1193" t="s">
        <v>8341</v>
      </c>
      <c r="R1193" t="s">
        <v>8342</v>
      </c>
      <c r="S1193" s="8">
        <f t="shared" si="129"/>
        <v>42419.395370370366</v>
      </c>
      <c r="T1193" s="11">
        <f t="shared" si="130"/>
        <v>42449.353703703702</v>
      </c>
      <c r="U1193" t="str">
        <f t="shared" si="131"/>
        <v>FALSE</v>
      </c>
      <c r="V1193" s="18">
        <f t="shared" si="132"/>
        <v>2</v>
      </c>
      <c r="W1193">
        <f t="shared" si="133"/>
        <v>1</v>
      </c>
    </row>
    <row r="1194" spans="1:23" ht="72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s="13" t="b">
        <v>0</v>
      </c>
      <c r="L1194">
        <v>15</v>
      </c>
      <c r="M1194" t="b">
        <v>1</v>
      </c>
      <c r="N1194" t="s">
        <v>8285</v>
      </c>
      <c r="O1194" s="15">
        <f t="shared" si="128"/>
        <v>290</v>
      </c>
      <c r="P1194" s="15">
        <f t="shared" si="127"/>
        <v>19.333333333333332</v>
      </c>
      <c r="Q1194" t="s">
        <v>8341</v>
      </c>
      <c r="R1194" t="s">
        <v>8342</v>
      </c>
      <c r="S1194" s="8">
        <f t="shared" si="129"/>
        <v>42747.298356481479</v>
      </c>
      <c r="T1194" s="11">
        <f t="shared" si="130"/>
        <v>42777.298356481479</v>
      </c>
      <c r="U1194" t="str">
        <f t="shared" si="131"/>
        <v>FALSE</v>
      </c>
      <c r="V1194" s="18">
        <f t="shared" si="132"/>
        <v>2</v>
      </c>
      <c r="W1194">
        <f t="shared" si="133"/>
        <v>1</v>
      </c>
    </row>
    <row r="1195" spans="1:23" ht="115.2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s="13" t="b">
        <v>0</v>
      </c>
      <c r="L1195">
        <v>273</v>
      </c>
      <c r="M1195" t="b">
        <v>1</v>
      </c>
      <c r="N1195" t="s">
        <v>8285</v>
      </c>
      <c r="O1195" s="15">
        <f t="shared" si="128"/>
        <v>103.95714285714286</v>
      </c>
      <c r="P1195" s="15">
        <f t="shared" si="127"/>
        <v>79.967032967032964</v>
      </c>
      <c r="Q1195" t="s">
        <v>8341</v>
      </c>
      <c r="R1195" t="s">
        <v>8342</v>
      </c>
      <c r="S1195" s="8">
        <f t="shared" si="129"/>
        <v>42409.567743055559</v>
      </c>
      <c r="T1195" s="11">
        <f t="shared" si="130"/>
        <v>42469.526076388887</v>
      </c>
      <c r="U1195" t="str">
        <f t="shared" si="131"/>
        <v>FALSE</v>
      </c>
      <c r="V1195" s="18">
        <f t="shared" si="132"/>
        <v>2</v>
      </c>
      <c r="W1195">
        <f t="shared" si="133"/>
        <v>1</v>
      </c>
    </row>
    <row r="1196" spans="1:23" ht="115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s="13" t="b">
        <v>0</v>
      </c>
      <c r="L1196">
        <v>714</v>
      </c>
      <c r="M1196" t="b">
        <v>1</v>
      </c>
      <c r="N1196" t="s">
        <v>8285</v>
      </c>
      <c r="O1196" s="15">
        <f t="shared" si="128"/>
        <v>322.24</v>
      </c>
      <c r="P1196" s="15">
        <f t="shared" si="127"/>
        <v>56.414565826330531</v>
      </c>
      <c r="Q1196" t="s">
        <v>8341</v>
      </c>
      <c r="R1196" t="s">
        <v>8342</v>
      </c>
      <c r="S1196" s="8">
        <f t="shared" si="129"/>
        <v>42072.27984953703</v>
      </c>
      <c r="T1196" s="11">
        <f t="shared" si="130"/>
        <v>42102.27984953703</v>
      </c>
      <c r="U1196" t="str">
        <f t="shared" si="131"/>
        <v>FALSE</v>
      </c>
      <c r="V1196" s="18">
        <f t="shared" si="132"/>
        <v>2</v>
      </c>
      <c r="W1196">
        <f t="shared" si="133"/>
        <v>1</v>
      </c>
    </row>
    <row r="1197" spans="1:23" ht="115.2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s="13" t="b">
        <v>0</v>
      </c>
      <c r="L1197">
        <v>170</v>
      </c>
      <c r="M1197" t="b">
        <v>1</v>
      </c>
      <c r="N1197" t="s">
        <v>8285</v>
      </c>
      <c r="O1197" s="15">
        <f t="shared" si="128"/>
        <v>135</v>
      </c>
      <c r="P1197" s="15">
        <f t="shared" si="127"/>
        <v>79.411764705882348</v>
      </c>
      <c r="Q1197" t="s">
        <v>8341</v>
      </c>
      <c r="R1197" t="s">
        <v>8342</v>
      </c>
      <c r="S1197" s="8">
        <f t="shared" si="129"/>
        <v>42298.139502314814</v>
      </c>
      <c r="T1197" s="11">
        <f t="shared" si="130"/>
        <v>42358.166666666664</v>
      </c>
      <c r="U1197" t="str">
        <f t="shared" si="131"/>
        <v>FALSE</v>
      </c>
      <c r="V1197" s="18">
        <f t="shared" si="132"/>
        <v>2</v>
      </c>
      <c r="W1197">
        <f t="shared" si="133"/>
        <v>1</v>
      </c>
    </row>
    <row r="1198" spans="1:23" ht="57.6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s="13" t="b">
        <v>0</v>
      </c>
      <c r="L1198">
        <v>512</v>
      </c>
      <c r="M1198" t="b">
        <v>1</v>
      </c>
      <c r="N1198" t="s">
        <v>8285</v>
      </c>
      <c r="O1198" s="15">
        <f t="shared" si="128"/>
        <v>269.91034482758624</v>
      </c>
      <c r="P1198" s="15">
        <f t="shared" si="127"/>
        <v>76.439453125</v>
      </c>
      <c r="Q1198" t="s">
        <v>8341</v>
      </c>
      <c r="R1198" t="s">
        <v>8342</v>
      </c>
      <c r="S1198" s="8">
        <f t="shared" si="129"/>
        <v>42326.610405092586</v>
      </c>
      <c r="T1198" s="11">
        <f t="shared" si="130"/>
        <v>42356.610405092586</v>
      </c>
      <c r="U1198" t="str">
        <f t="shared" si="131"/>
        <v>FALSE</v>
      </c>
      <c r="V1198" s="18">
        <f t="shared" si="132"/>
        <v>2</v>
      </c>
      <c r="W1198">
        <f t="shared" si="133"/>
        <v>1</v>
      </c>
    </row>
    <row r="1199" spans="1:23" ht="115.2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s="13" t="b">
        <v>0</v>
      </c>
      <c r="L1199">
        <v>314</v>
      </c>
      <c r="M1199" t="b">
        <v>1</v>
      </c>
      <c r="N1199" t="s">
        <v>8285</v>
      </c>
      <c r="O1199" s="15">
        <f t="shared" si="128"/>
        <v>253.29333333333332</v>
      </c>
      <c r="P1199" s="15">
        <f t="shared" si="127"/>
        <v>121</v>
      </c>
      <c r="Q1199" t="s">
        <v>8341</v>
      </c>
      <c r="R1199" t="s">
        <v>8342</v>
      </c>
      <c r="S1199" s="8">
        <f t="shared" si="129"/>
        <v>42503.456412037034</v>
      </c>
      <c r="T1199" s="11">
        <f t="shared" si="130"/>
        <v>42534.040972222218</v>
      </c>
      <c r="U1199" t="str">
        <f t="shared" si="131"/>
        <v>FALSE</v>
      </c>
      <c r="V1199" s="18">
        <f t="shared" si="132"/>
        <v>2</v>
      </c>
      <c r="W1199">
        <f t="shared" si="133"/>
        <v>1</v>
      </c>
    </row>
    <row r="1200" spans="1:23" ht="100.8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s="13" t="b">
        <v>0</v>
      </c>
      <c r="L1200">
        <v>167</v>
      </c>
      <c r="M1200" t="b">
        <v>1</v>
      </c>
      <c r="N1200" t="s">
        <v>8285</v>
      </c>
      <c r="O1200" s="15">
        <f t="shared" si="128"/>
        <v>260.59999999999997</v>
      </c>
      <c r="P1200" s="15">
        <f t="shared" si="127"/>
        <v>54.616766467065865</v>
      </c>
      <c r="Q1200" t="s">
        <v>8341</v>
      </c>
      <c r="R1200" t="s">
        <v>8342</v>
      </c>
      <c r="S1200" s="8">
        <f t="shared" si="129"/>
        <v>42333.410717592589</v>
      </c>
      <c r="T1200" s="11">
        <f t="shared" si="130"/>
        <v>42368.916666666664</v>
      </c>
      <c r="U1200" t="str">
        <f t="shared" si="131"/>
        <v>FALSE</v>
      </c>
      <c r="V1200" s="18">
        <f t="shared" si="132"/>
        <v>2</v>
      </c>
      <c r="W1200">
        <f t="shared" si="133"/>
        <v>1</v>
      </c>
    </row>
    <row r="1201" spans="1:23" ht="100.8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s="13" t="b">
        <v>0</v>
      </c>
      <c r="L1201">
        <v>9</v>
      </c>
      <c r="M1201" t="b">
        <v>1</v>
      </c>
      <c r="N1201" t="s">
        <v>8285</v>
      </c>
      <c r="O1201" s="15">
        <f t="shared" si="128"/>
        <v>101.31677953348381</v>
      </c>
      <c r="P1201" s="15">
        <f t="shared" si="127"/>
        <v>299.22222222222223</v>
      </c>
      <c r="Q1201" t="s">
        <v>8341</v>
      </c>
      <c r="R1201" t="s">
        <v>8342</v>
      </c>
      <c r="S1201" s="8">
        <f t="shared" si="129"/>
        <v>42161.562499999993</v>
      </c>
      <c r="T1201" s="11">
        <f t="shared" si="130"/>
        <v>42193.562499999993</v>
      </c>
      <c r="U1201" t="str">
        <f t="shared" si="131"/>
        <v>FALSE</v>
      </c>
      <c r="V1201" s="18">
        <f t="shared" si="132"/>
        <v>2</v>
      </c>
      <c r="W1201">
        <f t="shared" si="133"/>
        <v>1</v>
      </c>
    </row>
    <row r="1202" spans="1:23" ht="100.8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s="13" t="b">
        <v>0</v>
      </c>
      <c r="L1202">
        <v>103</v>
      </c>
      <c r="M1202" t="b">
        <v>1</v>
      </c>
      <c r="N1202" t="s">
        <v>8285</v>
      </c>
      <c r="O1202" s="15">
        <f t="shared" si="128"/>
        <v>125.60416666666667</v>
      </c>
      <c r="P1202" s="15">
        <f t="shared" si="127"/>
        <v>58.533980582524272</v>
      </c>
      <c r="Q1202" t="s">
        <v>8341</v>
      </c>
      <c r="R1202" t="s">
        <v>8342</v>
      </c>
      <c r="S1202" s="8">
        <f t="shared" si="129"/>
        <v>42089.269166666665</v>
      </c>
      <c r="T1202" s="11">
        <f t="shared" si="130"/>
        <v>42110.269166666665</v>
      </c>
      <c r="U1202" t="str">
        <f t="shared" si="131"/>
        <v>FALSE</v>
      </c>
      <c r="V1202" s="18">
        <f t="shared" si="132"/>
        <v>2</v>
      </c>
      <c r="W1202">
        <f t="shared" si="133"/>
        <v>1</v>
      </c>
    </row>
    <row r="1203" spans="1:23" ht="115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s="13" t="b">
        <v>0</v>
      </c>
      <c r="L1203">
        <v>111</v>
      </c>
      <c r="M1203" t="b">
        <v>1</v>
      </c>
      <c r="N1203" t="s">
        <v>8285</v>
      </c>
      <c r="O1203" s="15">
        <f t="shared" si="128"/>
        <v>102.43783333333334</v>
      </c>
      <c r="P1203" s="15">
        <f t="shared" si="127"/>
        <v>55.371801801801809</v>
      </c>
      <c r="Q1203" t="s">
        <v>8341</v>
      </c>
      <c r="R1203" t="s">
        <v>8342</v>
      </c>
      <c r="S1203" s="8">
        <f t="shared" si="129"/>
        <v>42536.398680555554</v>
      </c>
      <c r="T1203" s="11">
        <f t="shared" si="130"/>
        <v>42566.398680555554</v>
      </c>
      <c r="U1203" t="str">
        <f t="shared" si="131"/>
        <v>FALSE</v>
      </c>
      <c r="V1203" s="18">
        <f t="shared" si="132"/>
        <v>2</v>
      </c>
      <c r="W1203">
        <f t="shared" si="133"/>
        <v>1</v>
      </c>
    </row>
    <row r="1204" spans="1:23" ht="115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s="13" t="b">
        <v>0</v>
      </c>
      <c r="L1204">
        <v>271</v>
      </c>
      <c r="M1204" t="b">
        <v>1</v>
      </c>
      <c r="N1204" t="s">
        <v>8285</v>
      </c>
      <c r="O1204" s="15">
        <f t="shared" si="128"/>
        <v>199.244</v>
      </c>
      <c r="P1204" s="15">
        <f t="shared" si="127"/>
        <v>183.80442804428046</v>
      </c>
      <c r="Q1204" t="s">
        <v>8341</v>
      </c>
      <c r="R1204" t="s">
        <v>8342</v>
      </c>
      <c r="S1204" s="8">
        <f t="shared" si="129"/>
        <v>42152.080486111103</v>
      </c>
      <c r="T1204" s="11">
        <f t="shared" si="130"/>
        <v>42182.08048611111</v>
      </c>
      <c r="U1204" t="str">
        <f t="shared" si="131"/>
        <v>FALSE</v>
      </c>
      <c r="V1204" s="18">
        <f t="shared" si="132"/>
        <v>2</v>
      </c>
      <c r="W1204">
        <f t="shared" si="133"/>
        <v>1</v>
      </c>
    </row>
    <row r="1205" spans="1:23" ht="115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s="13" t="b">
        <v>0</v>
      </c>
      <c r="L1205">
        <v>101</v>
      </c>
      <c r="M1205" t="b">
        <v>1</v>
      </c>
      <c r="N1205" t="s">
        <v>8285</v>
      </c>
      <c r="O1205" s="15">
        <f t="shared" si="128"/>
        <v>102.45398773006136</v>
      </c>
      <c r="P1205" s="15">
        <f t="shared" si="127"/>
        <v>165.34653465346534</v>
      </c>
      <c r="Q1205" t="s">
        <v>8341</v>
      </c>
      <c r="R1205" t="s">
        <v>8342</v>
      </c>
      <c r="S1205" s="8">
        <f t="shared" si="129"/>
        <v>42125.4065625</v>
      </c>
      <c r="T1205" s="11">
        <f t="shared" si="130"/>
        <v>42155.4065625</v>
      </c>
      <c r="U1205" t="str">
        <f t="shared" si="131"/>
        <v>FALSE</v>
      </c>
      <c r="V1205" s="18">
        <f t="shared" si="132"/>
        <v>2</v>
      </c>
      <c r="W1205">
        <f t="shared" si="133"/>
        <v>1</v>
      </c>
    </row>
    <row r="1206" spans="1:23" ht="100.8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s="13" t="b">
        <v>0</v>
      </c>
      <c r="L1206">
        <v>57</v>
      </c>
      <c r="M1206" t="b">
        <v>1</v>
      </c>
      <c r="N1206" t="s">
        <v>8285</v>
      </c>
      <c r="O1206" s="15">
        <f t="shared" si="128"/>
        <v>102.94615384615385</v>
      </c>
      <c r="P1206" s="15">
        <f t="shared" si="127"/>
        <v>234.78947368421052</v>
      </c>
      <c r="Q1206" t="s">
        <v>8341</v>
      </c>
      <c r="R1206" t="s">
        <v>8342</v>
      </c>
      <c r="S1206" s="8">
        <f t="shared" si="129"/>
        <v>42297.539733796293</v>
      </c>
      <c r="T1206" s="11">
        <f t="shared" si="130"/>
        <v>42341.999999999993</v>
      </c>
      <c r="U1206" t="str">
        <f t="shared" si="131"/>
        <v>FALSE</v>
      </c>
      <c r="V1206" s="18">
        <f t="shared" si="132"/>
        <v>2</v>
      </c>
      <c r="W1206">
        <f t="shared" si="133"/>
        <v>1</v>
      </c>
    </row>
    <row r="1207" spans="1:23" ht="100.8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s="13" t="b">
        <v>0</v>
      </c>
      <c r="L1207">
        <v>62</v>
      </c>
      <c r="M1207" t="b">
        <v>1</v>
      </c>
      <c r="N1207" t="s">
        <v>8285</v>
      </c>
      <c r="O1207" s="15">
        <f t="shared" si="128"/>
        <v>100.86153846153847</v>
      </c>
      <c r="P1207" s="15">
        <f t="shared" ref="P1207:P1254" si="134">IFERROR(E1207/L1207,0)</f>
        <v>211.48387096774192</v>
      </c>
      <c r="Q1207" t="s">
        <v>8341</v>
      </c>
      <c r="R1207" t="s">
        <v>8342</v>
      </c>
      <c r="S1207" s="8">
        <f t="shared" si="129"/>
        <v>42138.298043981478</v>
      </c>
      <c r="T1207" s="11">
        <f t="shared" si="130"/>
        <v>42168.298043981478</v>
      </c>
      <c r="U1207" t="str">
        <f t="shared" si="131"/>
        <v>FALSE</v>
      </c>
      <c r="V1207" s="18">
        <f t="shared" si="132"/>
        <v>2</v>
      </c>
      <c r="W1207">
        <f t="shared" si="133"/>
        <v>1</v>
      </c>
    </row>
    <row r="1208" spans="1:23" ht="115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s="13" t="b">
        <v>0</v>
      </c>
      <c r="L1208">
        <v>32</v>
      </c>
      <c r="M1208" t="b">
        <v>1</v>
      </c>
      <c r="N1208" t="s">
        <v>8285</v>
      </c>
      <c r="O1208" s="15">
        <f t="shared" si="128"/>
        <v>114.99999999999999</v>
      </c>
      <c r="P1208" s="15">
        <f t="shared" si="134"/>
        <v>32.34375</v>
      </c>
      <c r="Q1208" t="s">
        <v>8341</v>
      </c>
      <c r="R1208" t="s">
        <v>8342</v>
      </c>
      <c r="S1208" s="8">
        <f t="shared" si="129"/>
        <v>42772.567743055559</v>
      </c>
      <c r="T1208" s="11">
        <f t="shared" si="130"/>
        <v>42805.353472222218</v>
      </c>
      <c r="U1208" t="str">
        <f t="shared" si="131"/>
        <v>FALSE</v>
      </c>
      <c r="V1208" s="18">
        <f t="shared" si="132"/>
        <v>2</v>
      </c>
      <c r="W1208">
        <f t="shared" si="133"/>
        <v>1</v>
      </c>
    </row>
    <row r="1209" spans="1:23" ht="43.2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s="13" t="b">
        <v>0</v>
      </c>
      <c r="L1209">
        <v>141</v>
      </c>
      <c r="M1209" t="b">
        <v>1</v>
      </c>
      <c r="N1209" t="s">
        <v>8285</v>
      </c>
      <c r="O1209" s="15">
        <f t="shared" si="128"/>
        <v>104.16766467065868</v>
      </c>
      <c r="P1209" s="15">
        <f t="shared" si="134"/>
        <v>123.37588652482269</v>
      </c>
      <c r="Q1209" t="s">
        <v>8341</v>
      </c>
      <c r="R1209" t="s">
        <v>8342</v>
      </c>
      <c r="S1209" s="8">
        <f t="shared" si="129"/>
        <v>42430.221909722219</v>
      </c>
      <c r="T1209" s="11">
        <f t="shared" si="130"/>
        <v>42460.208333333336</v>
      </c>
      <c r="U1209" t="str">
        <f t="shared" si="131"/>
        <v>FALSE</v>
      </c>
      <c r="V1209" s="18">
        <f t="shared" si="132"/>
        <v>2</v>
      </c>
      <c r="W1209">
        <f t="shared" si="133"/>
        <v>1</v>
      </c>
    </row>
    <row r="1210" spans="1:23" ht="100.8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s="13" t="b">
        <v>0</v>
      </c>
      <c r="L1210">
        <v>75</v>
      </c>
      <c r="M1210" t="b">
        <v>1</v>
      </c>
      <c r="N1210" t="s">
        <v>8285</v>
      </c>
      <c r="O1210" s="15">
        <f t="shared" si="128"/>
        <v>155.29999999999998</v>
      </c>
      <c r="P1210" s="15">
        <f t="shared" si="134"/>
        <v>207.06666666666666</v>
      </c>
      <c r="Q1210" t="s">
        <v>8341</v>
      </c>
      <c r="R1210" t="s">
        <v>8342</v>
      </c>
      <c r="S1210" s="8">
        <f t="shared" si="129"/>
        <v>42423.500740740739</v>
      </c>
      <c r="T1210" s="11">
        <f t="shared" si="130"/>
        <v>42453.459074074075</v>
      </c>
      <c r="U1210" t="str">
        <f t="shared" si="131"/>
        <v>FALSE</v>
      </c>
      <c r="V1210" s="18">
        <f t="shared" si="132"/>
        <v>2</v>
      </c>
      <c r="W1210">
        <f t="shared" si="133"/>
        <v>1</v>
      </c>
    </row>
    <row r="1211" spans="1:23" ht="115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s="13" t="b">
        <v>0</v>
      </c>
      <c r="L1211">
        <v>46</v>
      </c>
      <c r="M1211" t="b">
        <v>1</v>
      </c>
      <c r="N1211" t="s">
        <v>8285</v>
      </c>
      <c r="O1211" s="15">
        <f t="shared" si="128"/>
        <v>106</v>
      </c>
      <c r="P1211" s="15">
        <f t="shared" si="134"/>
        <v>138.2608695652174</v>
      </c>
      <c r="Q1211" t="s">
        <v>8341</v>
      </c>
      <c r="R1211" t="s">
        <v>8342</v>
      </c>
      <c r="S1211" s="8">
        <f t="shared" si="129"/>
        <v>42761.637789351851</v>
      </c>
      <c r="T1211" s="11">
        <f t="shared" si="130"/>
        <v>42791.637789351851</v>
      </c>
      <c r="U1211" t="str">
        <f t="shared" si="131"/>
        <v>FALSE</v>
      </c>
      <c r="V1211" s="18">
        <f t="shared" si="132"/>
        <v>2</v>
      </c>
      <c r="W1211">
        <f t="shared" si="133"/>
        <v>1</v>
      </c>
    </row>
    <row r="1212" spans="1:23" ht="43.2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s="13" t="b">
        <v>0</v>
      </c>
      <c r="L1212">
        <v>103</v>
      </c>
      <c r="M1212" t="b">
        <v>1</v>
      </c>
      <c r="N1212" t="s">
        <v>8285</v>
      </c>
      <c r="O1212" s="15">
        <f t="shared" si="128"/>
        <v>254.31499999999997</v>
      </c>
      <c r="P1212" s="15">
        <f t="shared" si="134"/>
        <v>493.81553398058253</v>
      </c>
      <c r="Q1212" t="s">
        <v>8341</v>
      </c>
      <c r="R1212" t="s">
        <v>8342</v>
      </c>
      <c r="S1212" s="8">
        <f t="shared" si="129"/>
        <v>42132.733472222222</v>
      </c>
      <c r="T1212" s="11">
        <f t="shared" si="130"/>
        <v>42155.666666666664</v>
      </c>
      <c r="U1212" t="str">
        <f t="shared" si="131"/>
        <v>FALSE</v>
      </c>
      <c r="V1212" s="18">
        <f t="shared" si="132"/>
        <v>2</v>
      </c>
      <c r="W1212">
        <f t="shared" si="133"/>
        <v>1</v>
      </c>
    </row>
    <row r="1213" spans="1:23" ht="100.8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s="13" t="b">
        <v>0</v>
      </c>
      <c r="L1213">
        <v>6</v>
      </c>
      <c r="M1213" t="b">
        <v>1</v>
      </c>
      <c r="N1213" t="s">
        <v>8285</v>
      </c>
      <c r="O1213" s="15">
        <f t="shared" si="128"/>
        <v>101.1</v>
      </c>
      <c r="P1213" s="15">
        <f t="shared" si="134"/>
        <v>168.5</v>
      </c>
      <c r="Q1213" t="s">
        <v>8341</v>
      </c>
      <c r="R1213" t="s">
        <v>8342</v>
      </c>
      <c r="S1213" s="8">
        <f t="shared" si="129"/>
        <v>42515.658113425925</v>
      </c>
      <c r="T1213" s="11">
        <f t="shared" si="130"/>
        <v>42530.658113425925</v>
      </c>
      <c r="U1213" t="str">
        <f t="shared" si="131"/>
        <v>FALSE</v>
      </c>
      <c r="V1213" s="18">
        <f t="shared" si="132"/>
        <v>2</v>
      </c>
      <c r="W1213">
        <f t="shared" si="133"/>
        <v>1</v>
      </c>
    </row>
    <row r="1214" spans="1:23" ht="115.2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s="13" t="b">
        <v>0</v>
      </c>
      <c r="L1214">
        <v>83</v>
      </c>
      <c r="M1214" t="b">
        <v>1</v>
      </c>
      <c r="N1214" t="s">
        <v>8285</v>
      </c>
      <c r="O1214" s="15">
        <f t="shared" si="128"/>
        <v>129.04</v>
      </c>
      <c r="P1214" s="15">
        <f t="shared" si="134"/>
        <v>38.867469879518069</v>
      </c>
      <c r="Q1214" t="s">
        <v>8341</v>
      </c>
      <c r="R1214" t="s">
        <v>8342</v>
      </c>
      <c r="S1214" s="8">
        <f t="shared" si="129"/>
        <v>42318.741840277777</v>
      </c>
      <c r="T1214" s="11">
        <f t="shared" si="130"/>
        <v>42334.833333333336</v>
      </c>
      <c r="U1214" t="str">
        <f t="shared" si="131"/>
        <v>FALSE</v>
      </c>
      <c r="V1214" s="18">
        <f t="shared" si="132"/>
        <v>2</v>
      </c>
      <c r="W1214">
        <f t="shared" si="133"/>
        <v>1</v>
      </c>
    </row>
    <row r="1215" spans="1:23" ht="100.8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s="13" t="b">
        <v>0</v>
      </c>
      <c r="L1215">
        <v>108</v>
      </c>
      <c r="M1215" t="b">
        <v>1</v>
      </c>
      <c r="N1215" t="s">
        <v>8285</v>
      </c>
      <c r="O1215" s="15">
        <f t="shared" si="128"/>
        <v>102.23076923076924</v>
      </c>
      <c r="P1215" s="15">
        <f t="shared" si="134"/>
        <v>61.527777777777779</v>
      </c>
      <c r="Q1215" t="s">
        <v>8341</v>
      </c>
      <c r="R1215" t="s">
        <v>8342</v>
      </c>
      <c r="S1215" s="8">
        <f t="shared" si="129"/>
        <v>42731.547453703701</v>
      </c>
      <c r="T1215" s="11">
        <f t="shared" si="130"/>
        <v>42766.547453703701</v>
      </c>
      <c r="U1215" t="str">
        <f t="shared" si="131"/>
        <v>FALSE</v>
      </c>
      <c r="V1215" s="18">
        <f t="shared" si="132"/>
        <v>2</v>
      </c>
      <c r="W1215">
        <f t="shared" si="133"/>
        <v>1</v>
      </c>
    </row>
    <row r="1216" spans="1:23" ht="100.8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s="13" t="b">
        <v>0</v>
      </c>
      <c r="L1216">
        <v>25</v>
      </c>
      <c r="M1216" t="b">
        <v>1</v>
      </c>
      <c r="N1216" t="s">
        <v>8285</v>
      </c>
      <c r="O1216" s="15">
        <f t="shared" si="128"/>
        <v>131.80000000000001</v>
      </c>
      <c r="P1216" s="15">
        <f t="shared" si="134"/>
        <v>105.44</v>
      </c>
      <c r="Q1216" t="s">
        <v>8341</v>
      </c>
      <c r="R1216" t="s">
        <v>8342</v>
      </c>
      <c r="S1216" s="8">
        <f t="shared" si="129"/>
        <v>42104.632002314807</v>
      </c>
      <c r="T1216" s="11">
        <f t="shared" si="130"/>
        <v>42164.632002314807</v>
      </c>
      <c r="U1216" t="str">
        <f t="shared" si="131"/>
        <v>FALSE</v>
      </c>
      <c r="V1216" s="18">
        <f t="shared" si="132"/>
        <v>2</v>
      </c>
      <c r="W1216">
        <f t="shared" si="133"/>
        <v>1</v>
      </c>
    </row>
    <row r="1217" spans="1:23" ht="100.8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s="13" t="b">
        <v>0</v>
      </c>
      <c r="L1217">
        <v>549</v>
      </c>
      <c r="M1217" t="b">
        <v>1</v>
      </c>
      <c r="N1217" t="s">
        <v>8285</v>
      </c>
      <c r="O1217" s="15">
        <f t="shared" si="128"/>
        <v>786.0802000000001</v>
      </c>
      <c r="P1217" s="15">
        <f t="shared" si="134"/>
        <v>71.592003642987251</v>
      </c>
      <c r="Q1217" t="s">
        <v>8341</v>
      </c>
      <c r="R1217" t="s">
        <v>8342</v>
      </c>
      <c r="S1217" s="8">
        <f t="shared" si="129"/>
        <v>41759.714768518512</v>
      </c>
      <c r="T1217" s="11">
        <f t="shared" si="130"/>
        <v>41789.714768518512</v>
      </c>
      <c r="U1217" t="str">
        <f t="shared" si="131"/>
        <v>FALSE</v>
      </c>
      <c r="V1217" s="18">
        <f t="shared" si="132"/>
        <v>2</v>
      </c>
      <c r="W1217">
        <f t="shared" si="133"/>
        <v>1</v>
      </c>
    </row>
    <row r="1218" spans="1:23" ht="57.6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s="13" t="b">
        <v>0</v>
      </c>
      <c r="L1218">
        <v>222</v>
      </c>
      <c r="M1218" t="b">
        <v>1</v>
      </c>
      <c r="N1218" t="s">
        <v>8285</v>
      </c>
      <c r="O1218" s="15">
        <f t="shared" si="128"/>
        <v>145.70000000000002</v>
      </c>
      <c r="P1218" s="15">
        <f t="shared" si="134"/>
        <v>91.882882882882882</v>
      </c>
      <c r="Q1218" t="s">
        <v>8341</v>
      </c>
      <c r="R1218" t="s">
        <v>8342</v>
      </c>
      <c r="S1218" s="8">
        <f t="shared" si="129"/>
        <v>42247.408067129632</v>
      </c>
      <c r="T1218" s="11">
        <f t="shared" si="130"/>
        <v>42279.752083333333</v>
      </c>
      <c r="U1218" t="str">
        <f t="shared" si="131"/>
        <v>FALSE</v>
      </c>
      <c r="V1218" s="18">
        <f t="shared" si="132"/>
        <v>2</v>
      </c>
      <c r="W1218">
        <f t="shared" si="133"/>
        <v>1</v>
      </c>
    </row>
    <row r="1219" spans="1:23" ht="100.8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s="13" t="b">
        <v>0</v>
      </c>
      <c r="L1219">
        <v>183</v>
      </c>
      <c r="M1219" t="b">
        <v>1</v>
      </c>
      <c r="N1219" t="s">
        <v>8285</v>
      </c>
      <c r="O1219" s="15">
        <f t="shared" ref="O1219:O1282" si="135">(E1219/D1219)*100</f>
        <v>102.60000000000001</v>
      </c>
      <c r="P1219" s="15">
        <f t="shared" si="134"/>
        <v>148.57377049180329</v>
      </c>
      <c r="Q1219" t="s">
        <v>8341</v>
      </c>
      <c r="R1219" t="s">
        <v>8342</v>
      </c>
      <c r="S1219" s="8">
        <f t="shared" ref="S1219:S1282" si="136">(((J1219/60)/60)/24)+DATE(1970,1,1)+(-5/24)</f>
        <v>42535.6011574074</v>
      </c>
      <c r="T1219" s="11">
        <f t="shared" ref="T1219:T1282" si="137">(I1219/86400)+25569+(-5/24)</f>
        <v>42565.6011574074</v>
      </c>
      <c r="U1219" t="str">
        <f t="shared" ref="U1219:U1282" si="138">TRIM(K1219)</f>
        <v>FALSE</v>
      </c>
      <c r="V1219" s="18">
        <f t="shared" ref="V1219:V1282" si="139">IF(U1219="TRUE", 1, 2)</f>
        <v>2</v>
      </c>
      <c r="W1219">
        <f t="shared" ref="W1219:W1282" si="140">IF(F1219="successful", 1,  IF(F1219= "failed", 2, IF(F1219="canceled", 3, 4)))</f>
        <v>1</v>
      </c>
    </row>
    <row r="1220" spans="1:23" ht="115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s="13" t="b">
        <v>0</v>
      </c>
      <c r="L1220">
        <v>89</v>
      </c>
      <c r="M1220" t="b">
        <v>1</v>
      </c>
      <c r="N1220" t="s">
        <v>8285</v>
      </c>
      <c r="O1220" s="15">
        <f t="shared" si="135"/>
        <v>172.27777777777777</v>
      </c>
      <c r="P1220" s="15">
        <f t="shared" si="134"/>
        <v>174.2134831460674</v>
      </c>
      <c r="Q1220" t="s">
        <v>8341</v>
      </c>
      <c r="R1220" t="s">
        <v>8342</v>
      </c>
      <c r="S1220" s="8">
        <f t="shared" si="136"/>
        <v>42278.453703703701</v>
      </c>
      <c r="T1220" s="11">
        <f t="shared" si="137"/>
        <v>42308.916666666664</v>
      </c>
      <c r="U1220" t="str">
        <f t="shared" si="138"/>
        <v>FALSE</v>
      </c>
      <c r="V1220" s="18">
        <f t="shared" si="139"/>
        <v>2</v>
      </c>
      <c r="W1220">
        <f t="shared" si="140"/>
        <v>1</v>
      </c>
    </row>
    <row r="1221" spans="1:23" ht="72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s="13" t="b">
        <v>0</v>
      </c>
      <c r="L1221">
        <v>253</v>
      </c>
      <c r="M1221" t="b">
        <v>1</v>
      </c>
      <c r="N1221" t="s">
        <v>8285</v>
      </c>
      <c r="O1221" s="15">
        <f t="shared" si="135"/>
        <v>159.16819571865443</v>
      </c>
      <c r="P1221" s="15">
        <f t="shared" si="134"/>
        <v>102.86166007905139</v>
      </c>
      <c r="Q1221" t="s">
        <v>8341</v>
      </c>
      <c r="R1221" t="s">
        <v>8342</v>
      </c>
      <c r="S1221" s="8">
        <f t="shared" si="136"/>
        <v>42633.253622685181</v>
      </c>
      <c r="T1221" s="11">
        <f t="shared" si="137"/>
        <v>42663.253622685188</v>
      </c>
      <c r="U1221" t="str">
        <f t="shared" si="138"/>
        <v>FALSE</v>
      </c>
      <c r="V1221" s="18">
        <f t="shared" si="139"/>
        <v>2</v>
      </c>
      <c r="W1221">
        <f t="shared" si="140"/>
        <v>1</v>
      </c>
    </row>
    <row r="1222" spans="1:23" ht="86.4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s="13" t="b">
        <v>0</v>
      </c>
      <c r="L1222">
        <v>140</v>
      </c>
      <c r="M1222" t="b">
        <v>1</v>
      </c>
      <c r="N1222" t="s">
        <v>8285</v>
      </c>
      <c r="O1222" s="15">
        <f t="shared" si="135"/>
        <v>103.76666666666668</v>
      </c>
      <c r="P1222" s="15">
        <f t="shared" si="134"/>
        <v>111.17857142857143</v>
      </c>
      <c r="Q1222" t="s">
        <v>8341</v>
      </c>
      <c r="R1222" t="s">
        <v>8342</v>
      </c>
      <c r="S1222" s="8">
        <f t="shared" si="136"/>
        <v>42211.420277777775</v>
      </c>
      <c r="T1222" s="11">
        <f t="shared" si="137"/>
        <v>42241.420277777775</v>
      </c>
      <c r="U1222" t="str">
        <f t="shared" si="138"/>
        <v>FALSE</v>
      </c>
      <c r="V1222" s="18">
        <f t="shared" si="139"/>
        <v>2</v>
      </c>
      <c r="W1222">
        <f t="shared" si="140"/>
        <v>1</v>
      </c>
    </row>
    <row r="1223" spans="1:23" ht="115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s="13" t="b">
        <v>0</v>
      </c>
      <c r="L1223">
        <v>103</v>
      </c>
      <c r="M1223" t="b">
        <v>1</v>
      </c>
      <c r="N1223" t="s">
        <v>8285</v>
      </c>
      <c r="O1223" s="15">
        <f t="shared" si="135"/>
        <v>111.40954545454547</v>
      </c>
      <c r="P1223" s="15">
        <f t="shared" si="134"/>
        <v>23.796213592233013</v>
      </c>
      <c r="Q1223" t="s">
        <v>8341</v>
      </c>
      <c r="R1223" t="s">
        <v>8342</v>
      </c>
      <c r="S1223" s="8">
        <f t="shared" si="136"/>
        <v>42680.267222222225</v>
      </c>
      <c r="T1223" s="11">
        <f t="shared" si="137"/>
        <v>42707.791666666664</v>
      </c>
      <c r="U1223" t="str">
        <f t="shared" si="138"/>
        <v>FALSE</v>
      </c>
      <c r="V1223" s="18">
        <f t="shared" si="139"/>
        <v>2</v>
      </c>
      <c r="W1223">
        <f t="shared" si="140"/>
        <v>1</v>
      </c>
    </row>
    <row r="1224" spans="1:23" ht="57.6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s="13" t="b">
        <v>0</v>
      </c>
      <c r="L1224">
        <v>138</v>
      </c>
      <c r="M1224" t="b">
        <v>1</v>
      </c>
      <c r="N1224" t="s">
        <v>8285</v>
      </c>
      <c r="O1224" s="15">
        <f t="shared" si="135"/>
        <v>280.375</v>
      </c>
      <c r="P1224" s="15">
        <f t="shared" si="134"/>
        <v>81.268115942028984</v>
      </c>
      <c r="Q1224" t="s">
        <v>8341</v>
      </c>
      <c r="R1224" t="s">
        <v>8342</v>
      </c>
      <c r="S1224" s="8">
        <f t="shared" si="136"/>
        <v>42430.512118055551</v>
      </c>
      <c r="T1224" s="11">
        <f t="shared" si="137"/>
        <v>42460.958333333336</v>
      </c>
      <c r="U1224" t="str">
        <f t="shared" si="138"/>
        <v>FALSE</v>
      </c>
      <c r="V1224" s="18">
        <f t="shared" si="139"/>
        <v>2</v>
      </c>
      <c r="W1224">
        <f t="shared" si="140"/>
        <v>1</v>
      </c>
    </row>
    <row r="1225" spans="1:23" ht="86.4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s="13" t="b">
        <v>0</v>
      </c>
      <c r="L1225">
        <v>191</v>
      </c>
      <c r="M1225" t="b">
        <v>1</v>
      </c>
      <c r="N1225" t="s">
        <v>8285</v>
      </c>
      <c r="O1225" s="15">
        <f t="shared" si="135"/>
        <v>112.10606060606061</v>
      </c>
      <c r="P1225" s="15">
        <f t="shared" si="134"/>
        <v>116.21465968586388</v>
      </c>
      <c r="Q1225" t="s">
        <v>8341</v>
      </c>
      <c r="R1225" t="s">
        <v>8342</v>
      </c>
      <c r="S1225" s="8">
        <f t="shared" si="136"/>
        <v>42653.968854166662</v>
      </c>
      <c r="T1225" s="11">
        <f t="shared" si="137"/>
        <v>42684.010520833333</v>
      </c>
      <c r="U1225" t="str">
        <f t="shared" si="138"/>
        <v>FALSE</v>
      </c>
      <c r="V1225" s="18">
        <f t="shared" si="139"/>
        <v>2</v>
      </c>
      <c r="W1225">
        <f t="shared" si="140"/>
        <v>1</v>
      </c>
    </row>
    <row r="1226" spans="1:23" ht="72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s="13" t="b">
        <v>0</v>
      </c>
      <c r="L1226">
        <v>18</v>
      </c>
      <c r="M1226" t="b">
        <v>0</v>
      </c>
      <c r="N1226" t="s">
        <v>8286</v>
      </c>
      <c r="O1226" s="15">
        <f t="shared" si="135"/>
        <v>7.0666666666666673</v>
      </c>
      <c r="P1226" s="15">
        <f t="shared" si="134"/>
        <v>58.888888888888886</v>
      </c>
      <c r="Q1226" t="s">
        <v>8325</v>
      </c>
      <c r="R1226" t="s">
        <v>8343</v>
      </c>
      <c r="S1226" s="8">
        <f t="shared" si="136"/>
        <v>41736.341458333329</v>
      </c>
      <c r="T1226" s="11">
        <f t="shared" si="137"/>
        <v>41796.341458333329</v>
      </c>
      <c r="U1226" t="str">
        <f t="shared" si="138"/>
        <v>FALSE</v>
      </c>
      <c r="V1226" s="18">
        <f t="shared" si="139"/>
        <v>2</v>
      </c>
      <c r="W1226">
        <f t="shared" si="140"/>
        <v>3</v>
      </c>
    </row>
    <row r="1227" spans="1:23" ht="100.8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s="13" t="b">
        <v>0</v>
      </c>
      <c r="L1227">
        <v>3</v>
      </c>
      <c r="M1227" t="b">
        <v>0</v>
      </c>
      <c r="N1227" t="s">
        <v>8286</v>
      </c>
      <c r="O1227" s="15">
        <f t="shared" si="135"/>
        <v>4.3999999999999995</v>
      </c>
      <c r="P1227" s="15">
        <f t="shared" si="134"/>
        <v>44</v>
      </c>
      <c r="Q1227" t="s">
        <v>8325</v>
      </c>
      <c r="R1227" t="s">
        <v>8343</v>
      </c>
      <c r="S1227" s="8">
        <f t="shared" si="136"/>
        <v>41509.697662037033</v>
      </c>
      <c r="T1227" s="11">
        <f t="shared" si="137"/>
        <v>41569.697662037033</v>
      </c>
      <c r="U1227" t="str">
        <f t="shared" si="138"/>
        <v>FALSE</v>
      </c>
      <c r="V1227" s="18">
        <f t="shared" si="139"/>
        <v>2</v>
      </c>
      <c r="W1227">
        <f t="shared" si="140"/>
        <v>3</v>
      </c>
    </row>
    <row r="1228" spans="1:23" ht="86.4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s="13" t="b">
        <v>0</v>
      </c>
      <c r="L1228">
        <v>40</v>
      </c>
      <c r="M1228" t="b">
        <v>0</v>
      </c>
      <c r="N1228" t="s">
        <v>8286</v>
      </c>
      <c r="O1228" s="15">
        <f t="shared" si="135"/>
        <v>3.8739999999999997</v>
      </c>
      <c r="P1228" s="15">
        <f t="shared" si="134"/>
        <v>48.424999999999997</v>
      </c>
      <c r="Q1228" t="s">
        <v>8325</v>
      </c>
      <c r="R1228" t="s">
        <v>8343</v>
      </c>
      <c r="S1228" s="8">
        <f t="shared" si="136"/>
        <v>41715.666446759256</v>
      </c>
      <c r="T1228" s="11">
        <f t="shared" si="137"/>
        <v>41749.833333333328</v>
      </c>
      <c r="U1228" t="str">
        <f t="shared" si="138"/>
        <v>FALSE</v>
      </c>
      <c r="V1228" s="18">
        <f t="shared" si="139"/>
        <v>2</v>
      </c>
      <c r="W1228">
        <f t="shared" si="140"/>
        <v>3</v>
      </c>
    </row>
    <row r="1229" spans="1:23" ht="100.8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s="13" t="b">
        <v>0</v>
      </c>
      <c r="L1229">
        <v>0</v>
      </c>
      <c r="M1229" t="b">
        <v>0</v>
      </c>
      <c r="N1229" t="s">
        <v>8286</v>
      </c>
      <c r="O1229" s="15">
        <f t="shared" si="135"/>
        <v>0</v>
      </c>
      <c r="P1229" s="15">
        <f t="shared" si="134"/>
        <v>0</v>
      </c>
      <c r="Q1229" t="s">
        <v>8325</v>
      </c>
      <c r="R1229" t="s">
        <v>8343</v>
      </c>
      <c r="S1229" s="8">
        <f t="shared" si="136"/>
        <v>41827.710833333331</v>
      </c>
      <c r="T1229" s="11">
        <f t="shared" si="137"/>
        <v>41858.083333333328</v>
      </c>
      <c r="U1229" t="str">
        <f t="shared" si="138"/>
        <v>FALSE</v>
      </c>
      <c r="V1229" s="18">
        <f t="shared" si="139"/>
        <v>2</v>
      </c>
      <c r="W1229">
        <f t="shared" si="140"/>
        <v>3</v>
      </c>
    </row>
    <row r="1230" spans="1:23" ht="86.4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s="13" t="b">
        <v>0</v>
      </c>
      <c r="L1230">
        <v>24</v>
      </c>
      <c r="M1230" t="b">
        <v>0</v>
      </c>
      <c r="N1230" t="s">
        <v>8286</v>
      </c>
      <c r="O1230" s="15">
        <f t="shared" si="135"/>
        <v>29.299999999999997</v>
      </c>
      <c r="P1230" s="15">
        <f t="shared" si="134"/>
        <v>61.041666666666664</v>
      </c>
      <c r="Q1230" t="s">
        <v>8325</v>
      </c>
      <c r="R1230" t="s">
        <v>8343</v>
      </c>
      <c r="S1230" s="8">
        <f t="shared" si="136"/>
        <v>40754.520925925921</v>
      </c>
      <c r="T1230" s="11">
        <f t="shared" si="137"/>
        <v>40814.520925925921</v>
      </c>
      <c r="U1230" t="str">
        <f t="shared" si="138"/>
        <v>FALSE</v>
      </c>
      <c r="V1230" s="18">
        <f t="shared" si="139"/>
        <v>2</v>
      </c>
      <c r="W1230">
        <f t="shared" si="140"/>
        <v>3</v>
      </c>
    </row>
    <row r="1231" spans="1:23" ht="115.2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s="13" t="b">
        <v>0</v>
      </c>
      <c r="L1231">
        <v>1</v>
      </c>
      <c r="M1231" t="b">
        <v>0</v>
      </c>
      <c r="N1231" t="s">
        <v>8286</v>
      </c>
      <c r="O1231" s="15">
        <f t="shared" si="135"/>
        <v>0.90909090909090906</v>
      </c>
      <c r="P1231" s="15">
        <f t="shared" si="134"/>
        <v>25</v>
      </c>
      <c r="Q1231" t="s">
        <v>8325</v>
      </c>
      <c r="R1231" t="s">
        <v>8343</v>
      </c>
      <c r="S1231" s="8">
        <f t="shared" si="136"/>
        <v>40985.251469907402</v>
      </c>
      <c r="T1231" s="11">
        <f t="shared" si="137"/>
        <v>41015.458333333328</v>
      </c>
      <c r="U1231" t="str">
        <f t="shared" si="138"/>
        <v>FALSE</v>
      </c>
      <c r="V1231" s="18">
        <f t="shared" si="139"/>
        <v>2</v>
      </c>
      <c r="W1231">
        <f t="shared" si="140"/>
        <v>3</v>
      </c>
    </row>
    <row r="1232" spans="1:23" ht="100.8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s="13" t="b">
        <v>0</v>
      </c>
      <c r="L1232">
        <v>0</v>
      </c>
      <c r="M1232" t="b">
        <v>0</v>
      </c>
      <c r="N1232" t="s">
        <v>8286</v>
      </c>
      <c r="O1232" s="15">
        <f t="shared" si="135"/>
        <v>0</v>
      </c>
      <c r="P1232" s="15">
        <f t="shared" si="134"/>
        <v>0</v>
      </c>
      <c r="Q1232" t="s">
        <v>8325</v>
      </c>
      <c r="R1232" t="s">
        <v>8343</v>
      </c>
      <c r="S1232" s="8">
        <f t="shared" si="136"/>
        <v>40568.764236111107</v>
      </c>
      <c r="T1232" s="11">
        <f t="shared" si="137"/>
        <v>40598.764236111107</v>
      </c>
      <c r="U1232" t="str">
        <f t="shared" si="138"/>
        <v>FALSE</v>
      </c>
      <c r="V1232" s="18">
        <f t="shared" si="139"/>
        <v>2</v>
      </c>
      <c r="W1232">
        <f t="shared" si="140"/>
        <v>3</v>
      </c>
    </row>
    <row r="1233" spans="1:23" ht="115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s="13" t="b">
        <v>0</v>
      </c>
      <c r="L1233">
        <v>0</v>
      </c>
      <c r="M1233" t="b">
        <v>0</v>
      </c>
      <c r="N1233" t="s">
        <v>8286</v>
      </c>
      <c r="O1233" s="15">
        <f t="shared" si="135"/>
        <v>0</v>
      </c>
      <c r="P1233" s="15">
        <f t="shared" si="134"/>
        <v>0</v>
      </c>
      <c r="Q1233" t="s">
        <v>8325</v>
      </c>
      <c r="R1233" t="s">
        <v>8343</v>
      </c>
      <c r="S1233" s="8">
        <f t="shared" si="136"/>
        <v>42193.733425925922</v>
      </c>
      <c r="T1233" s="11">
        <f t="shared" si="137"/>
        <v>42243.833333333336</v>
      </c>
      <c r="U1233" t="str">
        <f t="shared" si="138"/>
        <v>FALSE</v>
      </c>
      <c r="V1233" s="18">
        <f t="shared" si="139"/>
        <v>2</v>
      </c>
      <c r="W1233">
        <f t="shared" si="140"/>
        <v>3</v>
      </c>
    </row>
    <row r="1234" spans="1:23" ht="115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s="13" t="b">
        <v>0</v>
      </c>
      <c r="L1234">
        <v>1</v>
      </c>
      <c r="M1234" t="b">
        <v>0</v>
      </c>
      <c r="N1234" t="s">
        <v>8286</v>
      </c>
      <c r="O1234" s="15">
        <f t="shared" si="135"/>
        <v>0.8</v>
      </c>
      <c r="P1234" s="15">
        <f t="shared" si="134"/>
        <v>40</v>
      </c>
      <c r="Q1234" t="s">
        <v>8325</v>
      </c>
      <c r="R1234" t="s">
        <v>8343</v>
      </c>
      <c r="S1234" s="8">
        <f t="shared" si="136"/>
        <v>41506.639699074076</v>
      </c>
      <c r="T1234" s="11">
        <f t="shared" si="137"/>
        <v>41553.639699074069</v>
      </c>
      <c r="U1234" t="str">
        <f t="shared" si="138"/>
        <v>FALSE</v>
      </c>
      <c r="V1234" s="18">
        <f t="shared" si="139"/>
        <v>2</v>
      </c>
      <c r="W1234">
        <f t="shared" si="140"/>
        <v>3</v>
      </c>
    </row>
    <row r="1235" spans="1:23" ht="115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s="13" t="b">
        <v>0</v>
      </c>
      <c r="L1235">
        <v>6</v>
      </c>
      <c r="M1235" t="b">
        <v>0</v>
      </c>
      <c r="N1235" t="s">
        <v>8286</v>
      </c>
      <c r="O1235" s="15">
        <f t="shared" si="135"/>
        <v>11.600000000000001</v>
      </c>
      <c r="P1235" s="15">
        <f t="shared" si="134"/>
        <v>19.333333333333332</v>
      </c>
      <c r="Q1235" t="s">
        <v>8325</v>
      </c>
      <c r="R1235" t="s">
        <v>8343</v>
      </c>
      <c r="S1235" s="8">
        <f t="shared" si="136"/>
        <v>40939.740439814814</v>
      </c>
      <c r="T1235" s="11">
        <f t="shared" si="137"/>
        <v>40960.740439814814</v>
      </c>
      <c r="U1235" t="str">
        <f t="shared" si="138"/>
        <v>FALSE</v>
      </c>
      <c r="V1235" s="18">
        <f t="shared" si="139"/>
        <v>2</v>
      </c>
      <c r="W1235">
        <f t="shared" si="140"/>
        <v>3</v>
      </c>
    </row>
    <row r="1236" spans="1:23" ht="115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s="13" t="b">
        <v>0</v>
      </c>
      <c r="L1236">
        <v>0</v>
      </c>
      <c r="M1236" t="b">
        <v>0</v>
      </c>
      <c r="N1236" t="s">
        <v>8286</v>
      </c>
      <c r="O1236" s="15">
        <f t="shared" si="135"/>
        <v>0</v>
      </c>
      <c r="P1236" s="15">
        <f t="shared" si="134"/>
        <v>0</v>
      </c>
      <c r="Q1236" t="s">
        <v>8325</v>
      </c>
      <c r="R1236" t="s">
        <v>8343</v>
      </c>
      <c r="S1236" s="8">
        <f t="shared" si="136"/>
        <v>42007.580347222225</v>
      </c>
      <c r="T1236" s="11">
        <f t="shared" si="137"/>
        <v>42037.580347222225</v>
      </c>
      <c r="U1236" t="str">
        <f t="shared" si="138"/>
        <v>FALSE</v>
      </c>
      <c r="V1236" s="18">
        <f t="shared" si="139"/>
        <v>2</v>
      </c>
      <c r="W1236">
        <f t="shared" si="140"/>
        <v>3</v>
      </c>
    </row>
    <row r="1237" spans="1:23" ht="100.8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s="13" t="b">
        <v>0</v>
      </c>
      <c r="L1237">
        <v>6</v>
      </c>
      <c r="M1237" t="b">
        <v>0</v>
      </c>
      <c r="N1237" t="s">
        <v>8286</v>
      </c>
      <c r="O1237" s="15">
        <f t="shared" si="135"/>
        <v>2.7873639500929119</v>
      </c>
      <c r="P1237" s="15">
        <f t="shared" si="134"/>
        <v>35</v>
      </c>
      <c r="Q1237" t="s">
        <v>8325</v>
      </c>
      <c r="R1237" t="s">
        <v>8343</v>
      </c>
      <c r="S1237" s="8">
        <f t="shared" si="136"/>
        <v>41582.927071759259</v>
      </c>
      <c r="T1237" s="11">
        <f t="shared" si="137"/>
        <v>41622.927071759259</v>
      </c>
      <c r="U1237" t="str">
        <f t="shared" si="138"/>
        <v>FALSE</v>
      </c>
      <c r="V1237" s="18">
        <f t="shared" si="139"/>
        <v>2</v>
      </c>
      <c r="W1237">
        <f t="shared" si="140"/>
        <v>3</v>
      </c>
    </row>
    <row r="1238" spans="1:23" ht="43.2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s="13" t="b">
        <v>0</v>
      </c>
      <c r="L1238">
        <v>0</v>
      </c>
      <c r="M1238" t="b">
        <v>0</v>
      </c>
      <c r="N1238" t="s">
        <v>8286</v>
      </c>
      <c r="O1238" s="15">
        <f t="shared" si="135"/>
        <v>0</v>
      </c>
      <c r="P1238" s="15">
        <f t="shared" si="134"/>
        <v>0</v>
      </c>
      <c r="Q1238" t="s">
        <v>8325</v>
      </c>
      <c r="R1238" t="s">
        <v>8343</v>
      </c>
      <c r="S1238" s="8">
        <f t="shared" si="136"/>
        <v>41110.47180555555</v>
      </c>
      <c r="T1238" s="11">
        <f t="shared" si="137"/>
        <v>41118.458333333328</v>
      </c>
      <c r="U1238" t="str">
        <f t="shared" si="138"/>
        <v>FALSE</v>
      </c>
      <c r="V1238" s="18">
        <f t="shared" si="139"/>
        <v>2</v>
      </c>
      <c r="W1238">
        <f t="shared" si="140"/>
        <v>3</v>
      </c>
    </row>
    <row r="1239" spans="1:23" ht="115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s="13" t="b">
        <v>0</v>
      </c>
      <c r="L1239">
        <v>0</v>
      </c>
      <c r="M1239" t="b">
        <v>0</v>
      </c>
      <c r="N1239" t="s">
        <v>8286</v>
      </c>
      <c r="O1239" s="15">
        <f t="shared" si="135"/>
        <v>0</v>
      </c>
      <c r="P1239" s="15">
        <f t="shared" si="134"/>
        <v>0</v>
      </c>
      <c r="Q1239" t="s">
        <v>8325</v>
      </c>
      <c r="R1239" t="s">
        <v>8343</v>
      </c>
      <c r="S1239" s="8">
        <f t="shared" si="136"/>
        <v>41125.074826388889</v>
      </c>
      <c r="T1239" s="11">
        <f t="shared" si="137"/>
        <v>41145.074826388889</v>
      </c>
      <c r="U1239" t="str">
        <f t="shared" si="138"/>
        <v>FALSE</v>
      </c>
      <c r="V1239" s="18">
        <f t="shared" si="139"/>
        <v>2</v>
      </c>
      <c r="W1239">
        <f t="shared" si="140"/>
        <v>3</v>
      </c>
    </row>
    <row r="1240" spans="1:23" ht="100.8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s="13" t="b">
        <v>0</v>
      </c>
      <c r="L1240">
        <v>3</v>
      </c>
      <c r="M1240" t="b">
        <v>0</v>
      </c>
      <c r="N1240" t="s">
        <v>8286</v>
      </c>
      <c r="O1240" s="15">
        <f t="shared" si="135"/>
        <v>17.8</v>
      </c>
      <c r="P1240" s="15">
        <f t="shared" si="134"/>
        <v>59.333333333333336</v>
      </c>
      <c r="Q1240" t="s">
        <v>8325</v>
      </c>
      <c r="R1240" t="s">
        <v>8343</v>
      </c>
      <c r="S1240" s="8">
        <f t="shared" si="136"/>
        <v>40731.402037037034</v>
      </c>
      <c r="T1240" s="11">
        <f t="shared" si="137"/>
        <v>40761.402037037034</v>
      </c>
      <c r="U1240" t="str">
        <f t="shared" si="138"/>
        <v>FALSE</v>
      </c>
      <c r="V1240" s="18">
        <f t="shared" si="139"/>
        <v>2</v>
      </c>
      <c r="W1240">
        <f t="shared" si="140"/>
        <v>3</v>
      </c>
    </row>
    <row r="1241" spans="1:23" ht="57.6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s="13" t="b">
        <v>0</v>
      </c>
      <c r="L1241">
        <v>0</v>
      </c>
      <c r="M1241" t="b">
        <v>0</v>
      </c>
      <c r="N1241" t="s">
        <v>8286</v>
      </c>
      <c r="O1241" s="15">
        <f t="shared" si="135"/>
        <v>0</v>
      </c>
      <c r="P1241" s="15">
        <f t="shared" si="134"/>
        <v>0</v>
      </c>
      <c r="Q1241" t="s">
        <v>8325</v>
      </c>
      <c r="R1241" t="s">
        <v>8343</v>
      </c>
      <c r="S1241" s="8">
        <f t="shared" si="136"/>
        <v>40883.754247685181</v>
      </c>
      <c r="T1241" s="11">
        <f t="shared" si="137"/>
        <v>40913.754247685181</v>
      </c>
      <c r="U1241" t="str">
        <f t="shared" si="138"/>
        <v>FALSE</v>
      </c>
      <c r="V1241" s="18">
        <f t="shared" si="139"/>
        <v>2</v>
      </c>
      <c r="W1241">
        <f t="shared" si="140"/>
        <v>3</v>
      </c>
    </row>
    <row r="1242" spans="1:23" ht="7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s="13" t="b">
        <v>0</v>
      </c>
      <c r="L1242">
        <v>8</v>
      </c>
      <c r="M1242" t="b">
        <v>0</v>
      </c>
      <c r="N1242" t="s">
        <v>8286</v>
      </c>
      <c r="O1242" s="15">
        <f t="shared" si="135"/>
        <v>3.0124999999999997</v>
      </c>
      <c r="P1242" s="15">
        <f t="shared" si="134"/>
        <v>30.125</v>
      </c>
      <c r="Q1242" t="s">
        <v>8325</v>
      </c>
      <c r="R1242" t="s">
        <v>8343</v>
      </c>
      <c r="S1242" s="8">
        <f t="shared" si="136"/>
        <v>41408.831678240742</v>
      </c>
      <c r="T1242" s="11">
        <f t="shared" si="137"/>
        <v>41467.70208333333</v>
      </c>
      <c r="U1242" t="str">
        <f t="shared" si="138"/>
        <v>FALSE</v>
      </c>
      <c r="V1242" s="18">
        <f t="shared" si="139"/>
        <v>2</v>
      </c>
      <c r="W1242">
        <f t="shared" si="140"/>
        <v>3</v>
      </c>
    </row>
    <row r="1243" spans="1:23" ht="100.8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s="13" t="b">
        <v>0</v>
      </c>
      <c r="L1243">
        <v>34</v>
      </c>
      <c r="M1243" t="b">
        <v>0</v>
      </c>
      <c r="N1243" t="s">
        <v>8286</v>
      </c>
      <c r="O1243" s="15">
        <f t="shared" si="135"/>
        <v>50.739999999999995</v>
      </c>
      <c r="P1243" s="15">
        <f t="shared" si="134"/>
        <v>74.617647058823536</v>
      </c>
      <c r="Q1243" t="s">
        <v>8325</v>
      </c>
      <c r="R1243" t="s">
        <v>8343</v>
      </c>
      <c r="S1243" s="8">
        <f t="shared" si="136"/>
        <v>41923.629398148143</v>
      </c>
      <c r="T1243" s="11">
        <f t="shared" si="137"/>
        <v>41946.040972222218</v>
      </c>
      <c r="U1243" t="str">
        <f t="shared" si="138"/>
        <v>FALSE</v>
      </c>
      <c r="V1243" s="18">
        <f t="shared" si="139"/>
        <v>2</v>
      </c>
      <c r="W1243">
        <f t="shared" si="140"/>
        <v>3</v>
      </c>
    </row>
    <row r="1244" spans="1:23" ht="100.8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s="13" t="b">
        <v>0</v>
      </c>
      <c r="L1244">
        <v>1</v>
      </c>
      <c r="M1244" t="b">
        <v>0</v>
      </c>
      <c r="N1244" t="s">
        <v>8286</v>
      </c>
      <c r="O1244" s="15">
        <f t="shared" si="135"/>
        <v>0.54884742041712409</v>
      </c>
      <c r="P1244" s="15">
        <f t="shared" si="134"/>
        <v>5</v>
      </c>
      <c r="Q1244" t="s">
        <v>8325</v>
      </c>
      <c r="R1244" t="s">
        <v>8343</v>
      </c>
      <c r="S1244" s="8">
        <f t="shared" si="136"/>
        <v>40781.957199074073</v>
      </c>
      <c r="T1244" s="11">
        <f t="shared" si="137"/>
        <v>40797.345833333333</v>
      </c>
      <c r="U1244" t="str">
        <f t="shared" si="138"/>
        <v>FALSE</v>
      </c>
      <c r="V1244" s="18">
        <f t="shared" si="139"/>
        <v>2</v>
      </c>
      <c r="W1244">
        <f t="shared" si="140"/>
        <v>3</v>
      </c>
    </row>
    <row r="1245" spans="1:23" ht="100.8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s="13" t="b">
        <v>0</v>
      </c>
      <c r="L1245">
        <v>38</v>
      </c>
      <c r="M1245" t="b">
        <v>0</v>
      </c>
      <c r="N1245" t="s">
        <v>8286</v>
      </c>
      <c r="O1245" s="15">
        <f t="shared" si="135"/>
        <v>14.091666666666667</v>
      </c>
      <c r="P1245" s="15">
        <f t="shared" si="134"/>
        <v>44.5</v>
      </c>
      <c r="Q1245" t="s">
        <v>8325</v>
      </c>
      <c r="R1245" t="s">
        <v>8343</v>
      </c>
      <c r="S1245" s="8">
        <f t="shared" si="136"/>
        <v>40671.670960648145</v>
      </c>
      <c r="T1245" s="11">
        <f t="shared" si="137"/>
        <v>40732.666666666664</v>
      </c>
      <c r="U1245" t="str">
        <f t="shared" si="138"/>
        <v>FALSE</v>
      </c>
      <c r="V1245" s="18">
        <f t="shared" si="139"/>
        <v>2</v>
      </c>
      <c r="W1245">
        <f t="shared" si="140"/>
        <v>3</v>
      </c>
    </row>
    <row r="1246" spans="1:23" ht="86.4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s="13" t="b">
        <v>1</v>
      </c>
      <c r="L1246">
        <v>45</v>
      </c>
      <c r="M1246" t="b">
        <v>1</v>
      </c>
      <c r="N1246" t="s">
        <v>8276</v>
      </c>
      <c r="O1246" s="15">
        <f t="shared" si="135"/>
        <v>103.8</v>
      </c>
      <c r="P1246" s="15">
        <f t="shared" si="134"/>
        <v>46.133333333333333</v>
      </c>
      <c r="Q1246" t="s">
        <v>8325</v>
      </c>
      <c r="R1246" t="s">
        <v>8336</v>
      </c>
      <c r="S1246" s="8">
        <f t="shared" si="136"/>
        <v>41355.617164351846</v>
      </c>
      <c r="T1246" s="11">
        <f t="shared" si="137"/>
        <v>41386.666666666664</v>
      </c>
      <c r="U1246" t="str">
        <f t="shared" si="138"/>
        <v>TRUE</v>
      </c>
      <c r="V1246" s="18">
        <f t="shared" si="139"/>
        <v>1</v>
      </c>
      <c r="W1246">
        <f t="shared" si="140"/>
        <v>1</v>
      </c>
    </row>
    <row r="1247" spans="1:23" ht="100.8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s="13" t="b">
        <v>1</v>
      </c>
      <c r="L1247">
        <v>17</v>
      </c>
      <c r="M1247" t="b">
        <v>1</v>
      </c>
      <c r="N1247" t="s">
        <v>8276</v>
      </c>
      <c r="O1247" s="15">
        <f t="shared" si="135"/>
        <v>120.24999999999999</v>
      </c>
      <c r="P1247" s="15">
        <f t="shared" si="134"/>
        <v>141.47058823529412</v>
      </c>
      <c r="Q1247" t="s">
        <v>8325</v>
      </c>
      <c r="R1247" t="s">
        <v>8336</v>
      </c>
      <c r="S1247" s="8">
        <f t="shared" si="136"/>
        <v>41774.391597222217</v>
      </c>
      <c r="T1247" s="11">
        <f t="shared" si="137"/>
        <v>41804.391597222224</v>
      </c>
      <c r="U1247" t="str">
        <f t="shared" si="138"/>
        <v>TRUE</v>
      </c>
      <c r="V1247" s="18">
        <f t="shared" si="139"/>
        <v>1</v>
      </c>
      <c r="W1247">
        <f t="shared" si="140"/>
        <v>1</v>
      </c>
    </row>
    <row r="1248" spans="1:23" ht="100.8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s="13" t="b">
        <v>1</v>
      </c>
      <c r="L1248">
        <v>31</v>
      </c>
      <c r="M1248" t="b">
        <v>1</v>
      </c>
      <c r="N1248" t="s">
        <v>8276</v>
      </c>
      <c r="O1248" s="15">
        <f t="shared" si="135"/>
        <v>117</v>
      </c>
      <c r="P1248" s="15">
        <f t="shared" si="134"/>
        <v>75.483870967741936</v>
      </c>
      <c r="Q1248" t="s">
        <v>8325</v>
      </c>
      <c r="R1248" t="s">
        <v>8336</v>
      </c>
      <c r="S1248" s="8">
        <f t="shared" si="136"/>
        <v>40837.835057870368</v>
      </c>
      <c r="T1248" s="11">
        <f t="shared" si="137"/>
        <v>40882.876724537033</v>
      </c>
      <c r="U1248" t="str">
        <f t="shared" si="138"/>
        <v>TRUE</v>
      </c>
      <c r="V1248" s="18">
        <f t="shared" si="139"/>
        <v>1</v>
      </c>
      <c r="W1248">
        <f t="shared" si="140"/>
        <v>1</v>
      </c>
    </row>
    <row r="1249" spans="1:23" ht="57.6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s="13" t="b">
        <v>1</v>
      </c>
      <c r="L1249">
        <v>50</v>
      </c>
      <c r="M1249" t="b">
        <v>1</v>
      </c>
      <c r="N1249" t="s">
        <v>8276</v>
      </c>
      <c r="O1249" s="15">
        <f t="shared" si="135"/>
        <v>122.14285714285715</v>
      </c>
      <c r="P1249" s="15">
        <f t="shared" si="134"/>
        <v>85.5</v>
      </c>
      <c r="Q1249" t="s">
        <v>8325</v>
      </c>
      <c r="R1249" t="s">
        <v>8336</v>
      </c>
      <c r="S1249" s="8">
        <f t="shared" si="136"/>
        <v>41370.083969907406</v>
      </c>
      <c r="T1249" s="11">
        <f t="shared" si="137"/>
        <v>41400.083969907406</v>
      </c>
      <c r="U1249" t="str">
        <f t="shared" si="138"/>
        <v>TRUE</v>
      </c>
      <c r="V1249" s="18">
        <f t="shared" si="139"/>
        <v>1</v>
      </c>
      <c r="W1249">
        <f t="shared" si="140"/>
        <v>1</v>
      </c>
    </row>
    <row r="1250" spans="1:23" ht="7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s="13" t="b">
        <v>1</v>
      </c>
      <c r="L1250">
        <v>59</v>
      </c>
      <c r="M1250" t="b">
        <v>1</v>
      </c>
      <c r="N1250" t="s">
        <v>8276</v>
      </c>
      <c r="O1250" s="15">
        <f t="shared" si="135"/>
        <v>151.63999999999999</v>
      </c>
      <c r="P1250" s="15">
        <f t="shared" si="134"/>
        <v>64.254237288135599</v>
      </c>
      <c r="Q1250" t="s">
        <v>8325</v>
      </c>
      <c r="R1250" t="s">
        <v>8336</v>
      </c>
      <c r="S1250" s="8">
        <f t="shared" si="136"/>
        <v>41767.448530092588</v>
      </c>
      <c r="T1250" s="11">
        <f t="shared" si="137"/>
        <v>41803.082638888889</v>
      </c>
      <c r="U1250" t="str">
        <f t="shared" si="138"/>
        <v>TRUE</v>
      </c>
      <c r="V1250" s="18">
        <f t="shared" si="139"/>
        <v>1</v>
      </c>
      <c r="W1250">
        <f t="shared" si="140"/>
        <v>1</v>
      </c>
    </row>
    <row r="1251" spans="1:23" ht="86.4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s="13" t="b">
        <v>1</v>
      </c>
      <c r="L1251">
        <v>81</v>
      </c>
      <c r="M1251" t="b">
        <v>1</v>
      </c>
      <c r="N1251" t="s">
        <v>8276</v>
      </c>
      <c r="O1251" s="15">
        <f t="shared" si="135"/>
        <v>104.44</v>
      </c>
      <c r="P1251" s="15">
        <f t="shared" si="134"/>
        <v>64.46913580246914</v>
      </c>
      <c r="Q1251" t="s">
        <v>8325</v>
      </c>
      <c r="R1251" t="s">
        <v>8336</v>
      </c>
      <c r="S1251" s="8">
        <f t="shared" si="136"/>
        <v>41067.532534722224</v>
      </c>
      <c r="T1251" s="11">
        <f t="shared" si="137"/>
        <v>41097.532534722217</v>
      </c>
      <c r="U1251" t="str">
        <f t="shared" si="138"/>
        <v>TRUE</v>
      </c>
      <c r="V1251" s="18">
        <f t="shared" si="139"/>
        <v>1</v>
      </c>
      <c r="W1251">
        <f t="shared" si="140"/>
        <v>1</v>
      </c>
    </row>
    <row r="1252" spans="1:23" ht="100.8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s="13" t="b">
        <v>1</v>
      </c>
      <c r="L1252">
        <v>508</v>
      </c>
      <c r="M1252" t="b">
        <v>1</v>
      </c>
      <c r="N1252" t="s">
        <v>8276</v>
      </c>
      <c r="O1252" s="15">
        <f t="shared" si="135"/>
        <v>200.15333333333331</v>
      </c>
      <c r="P1252" s="15">
        <f t="shared" si="134"/>
        <v>118.2007874015748</v>
      </c>
      <c r="Q1252" t="s">
        <v>8325</v>
      </c>
      <c r="R1252" t="s">
        <v>8336</v>
      </c>
      <c r="S1252" s="8">
        <f t="shared" si="136"/>
        <v>41843.434386574074</v>
      </c>
      <c r="T1252" s="11">
        <f t="shared" si="137"/>
        <v>41888.434386574074</v>
      </c>
      <c r="U1252" t="str">
        <f t="shared" si="138"/>
        <v>TRUE</v>
      </c>
      <c r="V1252" s="18">
        <f t="shared" si="139"/>
        <v>1</v>
      </c>
      <c r="W1252">
        <f t="shared" si="140"/>
        <v>1</v>
      </c>
    </row>
    <row r="1253" spans="1:23" ht="72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s="13" t="b">
        <v>1</v>
      </c>
      <c r="L1253">
        <v>74</v>
      </c>
      <c r="M1253" t="b">
        <v>1</v>
      </c>
      <c r="N1253" t="s">
        <v>8276</v>
      </c>
      <c r="O1253" s="15">
        <f t="shared" si="135"/>
        <v>101.8</v>
      </c>
      <c r="P1253" s="15">
        <f t="shared" si="134"/>
        <v>82.540540540540547</v>
      </c>
      <c r="Q1253" t="s">
        <v>8325</v>
      </c>
      <c r="R1253" t="s">
        <v>8336</v>
      </c>
      <c r="S1253" s="8">
        <f t="shared" si="136"/>
        <v>40751.606099537035</v>
      </c>
      <c r="T1253" s="11">
        <f t="shared" si="137"/>
        <v>40811.606099537035</v>
      </c>
      <c r="U1253" t="str">
        <f t="shared" si="138"/>
        <v>TRUE</v>
      </c>
      <c r="V1253" s="18">
        <f t="shared" si="139"/>
        <v>1</v>
      </c>
      <c r="W1253">
        <f t="shared" si="140"/>
        <v>1</v>
      </c>
    </row>
    <row r="1254" spans="1:23" ht="100.8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s="13" t="b">
        <v>1</v>
      </c>
      <c r="L1254">
        <v>141</v>
      </c>
      <c r="M1254" t="b">
        <v>1</v>
      </c>
      <c r="N1254" t="s">
        <v>8276</v>
      </c>
      <c r="O1254" s="15">
        <f t="shared" si="135"/>
        <v>137.65714285714284</v>
      </c>
      <c r="P1254" s="15">
        <f t="shared" si="134"/>
        <v>34.170212765957444</v>
      </c>
      <c r="Q1254" t="s">
        <v>8325</v>
      </c>
      <c r="R1254" t="s">
        <v>8336</v>
      </c>
      <c r="S1254" s="8">
        <f t="shared" si="136"/>
        <v>41543.779733796291</v>
      </c>
      <c r="T1254" s="11">
        <f t="shared" si="137"/>
        <v>41571.779733796291</v>
      </c>
      <c r="U1254" t="str">
        <f t="shared" si="138"/>
        <v>TRUE</v>
      </c>
      <c r="V1254" s="18">
        <f t="shared" si="139"/>
        <v>1</v>
      </c>
      <c r="W1254">
        <f t="shared" si="140"/>
        <v>1</v>
      </c>
    </row>
    <row r="1255" spans="1:23" ht="115.2" hidden="1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s="13" t="b">
        <v>1</v>
      </c>
      <c r="L1255">
        <v>711</v>
      </c>
      <c r="M1255" t="b">
        <v>1</v>
      </c>
      <c r="N1255" t="s">
        <v>8276</v>
      </c>
      <c r="O1255" s="15">
        <f t="shared" si="135"/>
        <v>303833.2</v>
      </c>
      <c r="P1255">
        <f t="shared" ref="P1255" si="141">E1255/L1255</f>
        <v>42.73322081575246</v>
      </c>
      <c r="Q1255" t="s">
        <v>8325</v>
      </c>
      <c r="R1255" t="s">
        <v>8336</v>
      </c>
      <c r="S1255" s="8">
        <f t="shared" si="136"/>
        <v>41855.575312499997</v>
      </c>
      <c r="T1255" s="11">
        <f t="shared" si="137"/>
        <v>41885.575312499997</v>
      </c>
      <c r="U1255" t="str">
        <f t="shared" si="138"/>
        <v>TRUE</v>
      </c>
      <c r="V1255" s="18">
        <f t="shared" si="139"/>
        <v>1</v>
      </c>
      <c r="W1255">
        <f t="shared" si="140"/>
        <v>1</v>
      </c>
    </row>
    <row r="1256" spans="1:23" ht="100.8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s="13" t="b">
        <v>1</v>
      </c>
      <c r="L1256">
        <v>141</v>
      </c>
      <c r="M1256" t="b">
        <v>1</v>
      </c>
      <c r="N1256" t="s">
        <v>8276</v>
      </c>
      <c r="O1256" s="15">
        <f t="shared" si="135"/>
        <v>198.85074626865671</v>
      </c>
      <c r="P1256" s="15">
        <f t="shared" ref="P1256:P1319" si="142">IFERROR(E1256/L1256,0)</f>
        <v>94.489361702127653</v>
      </c>
      <c r="Q1256" t="s">
        <v>8325</v>
      </c>
      <c r="R1256" t="s">
        <v>8336</v>
      </c>
      <c r="S1256" s="8">
        <f t="shared" si="136"/>
        <v>40487.413032407407</v>
      </c>
      <c r="T1256" s="11">
        <f t="shared" si="137"/>
        <v>40543.999305555553</v>
      </c>
      <c r="U1256" t="str">
        <f t="shared" si="138"/>
        <v>TRUE</v>
      </c>
      <c r="V1256" s="18">
        <f t="shared" si="139"/>
        <v>1</v>
      </c>
      <c r="W1256">
        <f t="shared" si="140"/>
        <v>1</v>
      </c>
    </row>
    <row r="1257" spans="1:23" ht="86.4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s="13" t="b">
        <v>1</v>
      </c>
      <c r="L1257">
        <v>109</v>
      </c>
      <c r="M1257" t="b">
        <v>1</v>
      </c>
      <c r="N1257" t="s">
        <v>8276</v>
      </c>
      <c r="O1257" s="15">
        <f t="shared" si="135"/>
        <v>202.36666666666667</v>
      </c>
      <c r="P1257" s="15">
        <f t="shared" si="142"/>
        <v>55.697247706422019</v>
      </c>
      <c r="Q1257" t="s">
        <v>8325</v>
      </c>
      <c r="R1257" t="s">
        <v>8336</v>
      </c>
      <c r="S1257" s="8">
        <f t="shared" si="136"/>
        <v>41579.637175925927</v>
      </c>
      <c r="T1257" s="11">
        <f t="shared" si="137"/>
        <v>41609.678842592592</v>
      </c>
      <c r="U1257" t="str">
        <f t="shared" si="138"/>
        <v>TRUE</v>
      </c>
      <c r="V1257" s="18">
        <f t="shared" si="139"/>
        <v>1</v>
      </c>
      <c r="W1257">
        <f t="shared" si="140"/>
        <v>1</v>
      </c>
    </row>
    <row r="1258" spans="1:23" ht="115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s="13" t="b">
        <v>1</v>
      </c>
      <c r="L1258">
        <v>361</v>
      </c>
      <c r="M1258" t="b">
        <v>1</v>
      </c>
      <c r="N1258" t="s">
        <v>8276</v>
      </c>
      <c r="O1258" s="15">
        <f t="shared" si="135"/>
        <v>117.96376666666666</v>
      </c>
      <c r="P1258" s="15">
        <f t="shared" si="142"/>
        <v>98.030831024930734</v>
      </c>
      <c r="Q1258" t="s">
        <v>8325</v>
      </c>
      <c r="R1258" t="s">
        <v>8336</v>
      </c>
      <c r="S1258" s="8">
        <f t="shared" si="136"/>
        <v>40921.711006944446</v>
      </c>
      <c r="T1258" s="11">
        <f t="shared" si="137"/>
        <v>40951.711006944439</v>
      </c>
      <c r="U1258" t="str">
        <f t="shared" si="138"/>
        <v>TRUE</v>
      </c>
      <c r="V1258" s="18">
        <f t="shared" si="139"/>
        <v>1</v>
      </c>
      <c r="W1258">
        <f t="shared" si="140"/>
        <v>1</v>
      </c>
    </row>
    <row r="1259" spans="1:23" ht="100.8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s="13" t="b">
        <v>1</v>
      </c>
      <c r="L1259">
        <v>176</v>
      </c>
      <c r="M1259" t="b">
        <v>1</v>
      </c>
      <c r="N1259" t="s">
        <v>8276</v>
      </c>
      <c r="O1259" s="15">
        <f t="shared" si="135"/>
        <v>294.72727272727275</v>
      </c>
      <c r="P1259" s="15">
        <f t="shared" si="142"/>
        <v>92.102272727272734</v>
      </c>
      <c r="Q1259" t="s">
        <v>8325</v>
      </c>
      <c r="R1259" t="s">
        <v>8336</v>
      </c>
      <c r="S1259" s="8">
        <f t="shared" si="136"/>
        <v>40586.877199074072</v>
      </c>
      <c r="T1259" s="11">
        <f t="shared" si="137"/>
        <v>40635.835532407407</v>
      </c>
      <c r="U1259" t="str">
        <f t="shared" si="138"/>
        <v>TRUE</v>
      </c>
      <c r="V1259" s="18">
        <f t="shared" si="139"/>
        <v>1</v>
      </c>
      <c r="W1259">
        <f t="shared" si="140"/>
        <v>1</v>
      </c>
    </row>
    <row r="1260" spans="1:23" ht="86.4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s="13" t="b">
        <v>1</v>
      </c>
      <c r="L1260">
        <v>670</v>
      </c>
      <c r="M1260" t="b">
        <v>1</v>
      </c>
      <c r="N1260" t="s">
        <v>8276</v>
      </c>
      <c r="O1260" s="15">
        <f t="shared" si="135"/>
        <v>213.14633333333336</v>
      </c>
      <c r="P1260" s="15">
        <f t="shared" si="142"/>
        <v>38.175462686567165</v>
      </c>
      <c r="Q1260" t="s">
        <v>8325</v>
      </c>
      <c r="R1260" t="s">
        <v>8336</v>
      </c>
      <c r="S1260" s="8">
        <f t="shared" si="136"/>
        <v>41487.402916666666</v>
      </c>
      <c r="T1260" s="11">
        <f t="shared" si="137"/>
        <v>41517.402916666666</v>
      </c>
      <c r="U1260" t="str">
        <f t="shared" si="138"/>
        <v>TRUE</v>
      </c>
      <c r="V1260" s="18">
        <f t="shared" si="139"/>
        <v>1</v>
      </c>
      <c r="W1260">
        <f t="shared" si="140"/>
        <v>1</v>
      </c>
    </row>
    <row r="1261" spans="1:23" ht="7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s="13" t="b">
        <v>1</v>
      </c>
      <c r="L1261">
        <v>96</v>
      </c>
      <c r="M1261" t="b">
        <v>1</v>
      </c>
      <c r="N1261" t="s">
        <v>8276</v>
      </c>
      <c r="O1261" s="15">
        <f t="shared" si="135"/>
        <v>104.24</v>
      </c>
      <c r="P1261" s="15">
        <f t="shared" si="142"/>
        <v>27.145833333333332</v>
      </c>
      <c r="Q1261" t="s">
        <v>8325</v>
      </c>
      <c r="R1261" t="s">
        <v>8336</v>
      </c>
      <c r="S1261" s="8">
        <f t="shared" si="136"/>
        <v>41766.762314814812</v>
      </c>
      <c r="T1261" s="11">
        <f t="shared" si="137"/>
        <v>41798.957638888889</v>
      </c>
      <c r="U1261" t="str">
        <f t="shared" si="138"/>
        <v>TRUE</v>
      </c>
      <c r="V1261" s="18">
        <f t="shared" si="139"/>
        <v>1</v>
      </c>
      <c r="W1261">
        <f t="shared" si="140"/>
        <v>1</v>
      </c>
    </row>
    <row r="1262" spans="1:23" ht="100.8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s="13" t="b">
        <v>1</v>
      </c>
      <c r="L1262">
        <v>74</v>
      </c>
      <c r="M1262" t="b">
        <v>1</v>
      </c>
      <c r="N1262" t="s">
        <v>8276</v>
      </c>
      <c r="O1262" s="15">
        <f t="shared" si="135"/>
        <v>113.66666666666667</v>
      </c>
      <c r="P1262" s="15">
        <f t="shared" si="142"/>
        <v>50.689189189189186</v>
      </c>
      <c r="Q1262" t="s">
        <v>8325</v>
      </c>
      <c r="R1262" t="s">
        <v>8336</v>
      </c>
      <c r="S1262" s="8">
        <f t="shared" si="136"/>
        <v>41666.63449074074</v>
      </c>
      <c r="T1262" s="11">
        <f t="shared" si="137"/>
        <v>41696.63449074074</v>
      </c>
      <c r="U1262" t="str">
        <f t="shared" si="138"/>
        <v>TRUE</v>
      </c>
      <c r="V1262" s="18">
        <f t="shared" si="139"/>
        <v>1</v>
      </c>
      <c r="W1262">
        <f t="shared" si="140"/>
        <v>1</v>
      </c>
    </row>
    <row r="1263" spans="1:23" ht="7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s="13" t="b">
        <v>1</v>
      </c>
      <c r="L1263">
        <v>52</v>
      </c>
      <c r="M1263" t="b">
        <v>1</v>
      </c>
      <c r="N1263" t="s">
        <v>8276</v>
      </c>
      <c r="O1263" s="15">
        <f t="shared" si="135"/>
        <v>101.25</v>
      </c>
      <c r="P1263" s="15">
        <f t="shared" si="142"/>
        <v>38.942307692307693</v>
      </c>
      <c r="Q1263" t="s">
        <v>8325</v>
      </c>
      <c r="R1263" t="s">
        <v>8336</v>
      </c>
      <c r="S1263" s="8">
        <f t="shared" si="136"/>
        <v>41638.134571759256</v>
      </c>
      <c r="T1263" s="11">
        <f t="shared" si="137"/>
        <v>41668.134571759256</v>
      </c>
      <c r="U1263" t="str">
        <f t="shared" si="138"/>
        <v>TRUE</v>
      </c>
      <c r="V1263" s="18">
        <f t="shared" si="139"/>
        <v>1</v>
      </c>
      <c r="W1263">
        <f t="shared" si="140"/>
        <v>1</v>
      </c>
    </row>
    <row r="1264" spans="1:23" ht="100.8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s="13" t="b">
        <v>1</v>
      </c>
      <c r="L1264">
        <v>105</v>
      </c>
      <c r="M1264" t="b">
        <v>1</v>
      </c>
      <c r="N1264" t="s">
        <v>8276</v>
      </c>
      <c r="O1264" s="15">
        <f t="shared" si="135"/>
        <v>125.41538461538462</v>
      </c>
      <c r="P1264" s="15">
        <f t="shared" si="142"/>
        <v>77.638095238095232</v>
      </c>
      <c r="Q1264" t="s">
        <v>8325</v>
      </c>
      <c r="R1264" t="s">
        <v>8336</v>
      </c>
      <c r="S1264" s="8">
        <f t="shared" si="136"/>
        <v>41656.554305555554</v>
      </c>
      <c r="T1264" s="11">
        <f t="shared" si="137"/>
        <v>41686.554305555554</v>
      </c>
      <c r="U1264" t="str">
        <f t="shared" si="138"/>
        <v>TRUE</v>
      </c>
      <c r="V1264" s="18">
        <f t="shared" si="139"/>
        <v>1</v>
      </c>
      <c r="W1264">
        <f t="shared" si="140"/>
        <v>1</v>
      </c>
    </row>
    <row r="1265" spans="1:23" ht="72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s="13" t="b">
        <v>1</v>
      </c>
      <c r="L1265">
        <v>41</v>
      </c>
      <c r="M1265" t="b">
        <v>1</v>
      </c>
      <c r="N1265" t="s">
        <v>8276</v>
      </c>
      <c r="O1265" s="15">
        <f t="shared" si="135"/>
        <v>119</v>
      </c>
      <c r="P1265" s="15">
        <f t="shared" si="142"/>
        <v>43.536585365853661</v>
      </c>
      <c r="Q1265" t="s">
        <v>8325</v>
      </c>
      <c r="R1265" t="s">
        <v>8336</v>
      </c>
      <c r="S1265" s="8">
        <f t="shared" si="136"/>
        <v>41691.875810185185</v>
      </c>
      <c r="T1265" s="11">
        <f t="shared" si="137"/>
        <v>41726.833333333328</v>
      </c>
      <c r="U1265" t="str">
        <f t="shared" si="138"/>
        <v>TRUE</v>
      </c>
      <c r="V1265" s="18">
        <f t="shared" si="139"/>
        <v>1</v>
      </c>
      <c r="W1265">
        <f t="shared" si="140"/>
        <v>1</v>
      </c>
    </row>
    <row r="1266" spans="1:23" ht="100.8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s="13" t="b">
        <v>1</v>
      </c>
      <c r="L1266">
        <v>34</v>
      </c>
      <c r="M1266" t="b">
        <v>1</v>
      </c>
      <c r="N1266" t="s">
        <v>8276</v>
      </c>
      <c r="O1266" s="15">
        <f t="shared" si="135"/>
        <v>166.46153846153845</v>
      </c>
      <c r="P1266" s="15">
        <f t="shared" si="142"/>
        <v>31.823529411764707</v>
      </c>
      <c r="Q1266" t="s">
        <v>8325</v>
      </c>
      <c r="R1266" t="s">
        <v>8336</v>
      </c>
      <c r="S1266" s="8">
        <f t="shared" si="136"/>
        <v>41547.454664351848</v>
      </c>
      <c r="T1266" s="11">
        <f t="shared" si="137"/>
        <v>41576.454664351848</v>
      </c>
      <c r="U1266" t="str">
        <f t="shared" si="138"/>
        <v>TRUE</v>
      </c>
      <c r="V1266" s="18">
        <f t="shared" si="139"/>
        <v>1</v>
      </c>
      <c r="W1266">
        <f t="shared" si="140"/>
        <v>1</v>
      </c>
    </row>
    <row r="1267" spans="1:23" ht="115.2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s="13" t="b">
        <v>1</v>
      </c>
      <c r="L1267">
        <v>66</v>
      </c>
      <c r="M1267" t="b">
        <v>1</v>
      </c>
      <c r="N1267" t="s">
        <v>8276</v>
      </c>
      <c r="O1267" s="15">
        <f t="shared" si="135"/>
        <v>119.14771428571429</v>
      </c>
      <c r="P1267" s="15">
        <f t="shared" si="142"/>
        <v>63.184393939393942</v>
      </c>
      <c r="Q1267" t="s">
        <v>8325</v>
      </c>
      <c r="R1267" t="s">
        <v>8336</v>
      </c>
      <c r="S1267" s="8">
        <f t="shared" si="136"/>
        <v>40465.446932870364</v>
      </c>
      <c r="T1267" s="11">
        <f t="shared" si="137"/>
        <v>40512.446932870364</v>
      </c>
      <c r="U1267" t="str">
        <f t="shared" si="138"/>
        <v>TRUE</v>
      </c>
      <c r="V1267" s="18">
        <f t="shared" si="139"/>
        <v>1</v>
      </c>
      <c r="W1267">
        <f t="shared" si="140"/>
        <v>1</v>
      </c>
    </row>
    <row r="1268" spans="1:23" ht="72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s="13" t="b">
        <v>1</v>
      </c>
      <c r="L1268">
        <v>50</v>
      </c>
      <c r="M1268" t="b">
        <v>1</v>
      </c>
      <c r="N1268" t="s">
        <v>8276</v>
      </c>
      <c r="O1268" s="15">
        <f t="shared" si="135"/>
        <v>100.47368421052632</v>
      </c>
      <c r="P1268" s="15">
        <f t="shared" si="142"/>
        <v>190.9</v>
      </c>
      <c r="Q1268" t="s">
        <v>8325</v>
      </c>
      <c r="R1268" t="s">
        <v>8336</v>
      </c>
      <c r="S1268" s="8">
        <f t="shared" si="136"/>
        <v>41620.668344907404</v>
      </c>
      <c r="T1268" s="11">
        <f t="shared" si="137"/>
        <v>41650.668344907404</v>
      </c>
      <c r="U1268" t="str">
        <f t="shared" si="138"/>
        <v>TRUE</v>
      </c>
      <c r="V1268" s="18">
        <f t="shared" si="139"/>
        <v>1</v>
      </c>
      <c r="W1268">
        <f t="shared" si="140"/>
        <v>1</v>
      </c>
    </row>
    <row r="1269" spans="1:23" ht="100.8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s="13" t="b">
        <v>1</v>
      </c>
      <c r="L1269">
        <v>159</v>
      </c>
      <c r="M1269" t="b">
        <v>1</v>
      </c>
      <c r="N1269" t="s">
        <v>8276</v>
      </c>
      <c r="O1269" s="15">
        <f t="shared" si="135"/>
        <v>101.8</v>
      </c>
      <c r="P1269" s="15">
        <f t="shared" si="142"/>
        <v>140.85534591194968</v>
      </c>
      <c r="Q1269" t="s">
        <v>8325</v>
      </c>
      <c r="R1269" t="s">
        <v>8336</v>
      </c>
      <c r="S1269" s="8">
        <f t="shared" si="136"/>
        <v>41449.376828703702</v>
      </c>
      <c r="T1269" s="11">
        <f t="shared" si="137"/>
        <v>41479.376828703702</v>
      </c>
      <c r="U1269" t="str">
        <f t="shared" si="138"/>
        <v>TRUE</v>
      </c>
      <c r="V1269" s="18">
        <f t="shared" si="139"/>
        <v>1</v>
      </c>
      <c r="W1269">
        <f t="shared" si="140"/>
        <v>1</v>
      </c>
    </row>
    <row r="1270" spans="1:23" ht="72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s="13" t="b">
        <v>1</v>
      </c>
      <c r="L1270">
        <v>182</v>
      </c>
      <c r="M1270" t="b">
        <v>1</v>
      </c>
      <c r="N1270" t="s">
        <v>8276</v>
      </c>
      <c r="O1270" s="15">
        <f t="shared" si="135"/>
        <v>116.66666666666667</v>
      </c>
      <c r="P1270" s="15">
        <f t="shared" si="142"/>
        <v>76.92307692307692</v>
      </c>
      <c r="Q1270" t="s">
        <v>8325</v>
      </c>
      <c r="R1270" t="s">
        <v>8336</v>
      </c>
      <c r="S1270" s="8">
        <f t="shared" si="136"/>
        <v>41507.637118055551</v>
      </c>
      <c r="T1270" s="11">
        <f t="shared" si="137"/>
        <v>41537.637118055551</v>
      </c>
      <c r="U1270" t="str">
        <f t="shared" si="138"/>
        <v>TRUE</v>
      </c>
      <c r="V1270" s="18">
        <f t="shared" si="139"/>
        <v>1</v>
      </c>
      <c r="W1270">
        <f t="shared" si="140"/>
        <v>1</v>
      </c>
    </row>
    <row r="1271" spans="1:23" ht="115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s="13" t="b">
        <v>1</v>
      </c>
      <c r="L1271">
        <v>206</v>
      </c>
      <c r="M1271" t="b">
        <v>1</v>
      </c>
      <c r="N1271" t="s">
        <v>8276</v>
      </c>
      <c r="O1271" s="15">
        <f t="shared" si="135"/>
        <v>108.64893617021276</v>
      </c>
      <c r="P1271" s="15">
        <f t="shared" si="142"/>
        <v>99.15533980582525</v>
      </c>
      <c r="Q1271" t="s">
        <v>8325</v>
      </c>
      <c r="R1271" t="s">
        <v>8336</v>
      </c>
      <c r="S1271" s="8">
        <f t="shared" si="136"/>
        <v>42445.614722222213</v>
      </c>
      <c r="T1271" s="11">
        <f t="shared" si="137"/>
        <v>42475.791666666664</v>
      </c>
      <c r="U1271" t="str">
        <f t="shared" si="138"/>
        <v>TRUE</v>
      </c>
      <c r="V1271" s="18">
        <f t="shared" si="139"/>
        <v>1</v>
      </c>
      <c r="W1271">
        <f t="shared" si="140"/>
        <v>1</v>
      </c>
    </row>
    <row r="1272" spans="1:23" ht="72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s="13" t="b">
        <v>1</v>
      </c>
      <c r="L1272">
        <v>169</v>
      </c>
      <c r="M1272" t="b">
        <v>1</v>
      </c>
      <c r="N1272" t="s">
        <v>8276</v>
      </c>
      <c r="O1272" s="15">
        <f t="shared" si="135"/>
        <v>114.72</v>
      </c>
      <c r="P1272" s="15">
        <f t="shared" si="142"/>
        <v>67.881656804733723</v>
      </c>
      <c r="Q1272" t="s">
        <v>8325</v>
      </c>
      <c r="R1272" t="s">
        <v>8336</v>
      </c>
      <c r="S1272" s="8">
        <f t="shared" si="136"/>
        <v>40933.648634259262</v>
      </c>
      <c r="T1272" s="11">
        <f t="shared" si="137"/>
        <v>40993.60696759259</v>
      </c>
      <c r="U1272" t="str">
        <f t="shared" si="138"/>
        <v>TRUE</v>
      </c>
      <c r="V1272" s="18">
        <f t="shared" si="139"/>
        <v>1</v>
      </c>
      <c r="W1272">
        <f t="shared" si="140"/>
        <v>1</v>
      </c>
    </row>
    <row r="1273" spans="1:23" ht="100.8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s="13" t="b">
        <v>1</v>
      </c>
      <c r="L1273">
        <v>31</v>
      </c>
      <c r="M1273" t="b">
        <v>1</v>
      </c>
      <c r="N1273" t="s">
        <v>8276</v>
      </c>
      <c r="O1273" s="15">
        <f t="shared" si="135"/>
        <v>101.8</v>
      </c>
      <c r="P1273" s="15">
        <f t="shared" si="142"/>
        <v>246.29032258064515</v>
      </c>
      <c r="Q1273" t="s">
        <v>8325</v>
      </c>
      <c r="R1273" t="s">
        <v>8336</v>
      </c>
      <c r="S1273" s="8">
        <f t="shared" si="136"/>
        <v>41561.475219907406</v>
      </c>
      <c r="T1273" s="11">
        <f t="shared" si="137"/>
        <v>41591.516886574071</v>
      </c>
      <c r="U1273" t="str">
        <f t="shared" si="138"/>
        <v>TRUE</v>
      </c>
      <c r="V1273" s="18">
        <f t="shared" si="139"/>
        <v>1</v>
      </c>
      <c r="W1273">
        <f t="shared" si="140"/>
        <v>1</v>
      </c>
    </row>
    <row r="1274" spans="1:23" ht="115.2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s="13" t="b">
        <v>1</v>
      </c>
      <c r="L1274">
        <v>28</v>
      </c>
      <c r="M1274" t="b">
        <v>1</v>
      </c>
      <c r="N1274" t="s">
        <v>8276</v>
      </c>
      <c r="O1274" s="15">
        <f t="shared" si="135"/>
        <v>106</v>
      </c>
      <c r="P1274" s="15">
        <f t="shared" si="142"/>
        <v>189.28571428571428</v>
      </c>
      <c r="Q1274" t="s">
        <v>8325</v>
      </c>
      <c r="R1274" t="s">
        <v>8336</v>
      </c>
      <c r="S1274" s="8">
        <f t="shared" si="136"/>
        <v>40274.536793981482</v>
      </c>
      <c r="T1274" s="11">
        <f t="shared" si="137"/>
        <v>40343.958333333328</v>
      </c>
      <c r="U1274" t="str">
        <f t="shared" si="138"/>
        <v>TRUE</v>
      </c>
      <c r="V1274" s="18">
        <f t="shared" si="139"/>
        <v>1</v>
      </c>
      <c r="W1274">
        <f t="shared" si="140"/>
        <v>1</v>
      </c>
    </row>
    <row r="1275" spans="1:23" ht="7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s="13" t="b">
        <v>1</v>
      </c>
      <c r="L1275">
        <v>54</v>
      </c>
      <c r="M1275" t="b">
        <v>1</v>
      </c>
      <c r="N1275" t="s">
        <v>8276</v>
      </c>
      <c r="O1275" s="15">
        <f t="shared" si="135"/>
        <v>103.49999999999999</v>
      </c>
      <c r="P1275" s="15">
        <f t="shared" si="142"/>
        <v>76.666666666666671</v>
      </c>
      <c r="Q1275" t="s">
        <v>8325</v>
      </c>
      <c r="R1275" t="s">
        <v>8336</v>
      </c>
      <c r="S1275" s="8">
        <f t="shared" si="136"/>
        <v>41852.521886574068</v>
      </c>
      <c r="T1275" s="11">
        <f t="shared" si="137"/>
        <v>41882.521886574068</v>
      </c>
      <c r="U1275" t="str">
        <f t="shared" si="138"/>
        <v>TRUE</v>
      </c>
      <c r="V1275" s="18">
        <f t="shared" si="139"/>
        <v>1</v>
      </c>
      <c r="W1275">
        <f t="shared" si="140"/>
        <v>1</v>
      </c>
    </row>
    <row r="1276" spans="1:23" ht="100.8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s="13" t="b">
        <v>1</v>
      </c>
      <c r="L1276">
        <v>467</v>
      </c>
      <c r="M1276" t="b">
        <v>1</v>
      </c>
      <c r="N1276" t="s">
        <v>8276</v>
      </c>
      <c r="O1276" s="15">
        <f t="shared" si="135"/>
        <v>154.97535999999999</v>
      </c>
      <c r="P1276" s="15">
        <f t="shared" si="142"/>
        <v>82.963254817987149</v>
      </c>
      <c r="Q1276" t="s">
        <v>8325</v>
      </c>
      <c r="R1276" t="s">
        <v>8336</v>
      </c>
      <c r="S1276" s="8">
        <f t="shared" si="136"/>
        <v>41116.481770833328</v>
      </c>
      <c r="T1276" s="11">
        <f t="shared" si="137"/>
        <v>41151.481770833328</v>
      </c>
      <c r="U1276" t="str">
        <f t="shared" si="138"/>
        <v>TRUE</v>
      </c>
      <c r="V1276" s="18">
        <f t="shared" si="139"/>
        <v>1</v>
      </c>
      <c r="W1276">
        <f t="shared" si="140"/>
        <v>1</v>
      </c>
    </row>
    <row r="1277" spans="1:23" ht="100.8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s="13" t="b">
        <v>1</v>
      </c>
      <c r="L1277">
        <v>389</v>
      </c>
      <c r="M1277" t="b">
        <v>1</v>
      </c>
      <c r="N1277" t="s">
        <v>8276</v>
      </c>
      <c r="O1277" s="15">
        <f t="shared" si="135"/>
        <v>162.14066666666668</v>
      </c>
      <c r="P1277" s="15">
        <f t="shared" si="142"/>
        <v>62.522107969151669</v>
      </c>
      <c r="Q1277" t="s">
        <v>8325</v>
      </c>
      <c r="R1277" t="s">
        <v>8336</v>
      </c>
      <c r="S1277" s="8">
        <f t="shared" si="136"/>
        <v>41458.659571759257</v>
      </c>
      <c r="T1277" s="11">
        <f t="shared" si="137"/>
        <v>41493.659571759257</v>
      </c>
      <c r="U1277" t="str">
        <f t="shared" si="138"/>
        <v>TRUE</v>
      </c>
      <c r="V1277" s="18">
        <f t="shared" si="139"/>
        <v>1</v>
      </c>
      <c r="W1277">
        <f t="shared" si="140"/>
        <v>1</v>
      </c>
    </row>
    <row r="1278" spans="1:23" ht="72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s="13" t="b">
        <v>1</v>
      </c>
      <c r="L1278">
        <v>68</v>
      </c>
      <c r="M1278" t="b">
        <v>1</v>
      </c>
      <c r="N1278" t="s">
        <v>8276</v>
      </c>
      <c r="O1278" s="15">
        <f t="shared" si="135"/>
        <v>104.42100000000001</v>
      </c>
      <c r="P1278" s="15">
        <f t="shared" si="142"/>
        <v>46.06808823529412</v>
      </c>
      <c r="Q1278" t="s">
        <v>8325</v>
      </c>
      <c r="R1278" t="s">
        <v>8336</v>
      </c>
      <c r="S1278" s="8">
        <f t="shared" si="136"/>
        <v>40007.49591435185</v>
      </c>
      <c r="T1278" s="11">
        <f t="shared" si="137"/>
        <v>40056.958333333328</v>
      </c>
      <c r="U1278" t="str">
        <f t="shared" si="138"/>
        <v>TRUE</v>
      </c>
      <c r="V1278" s="18">
        <f t="shared" si="139"/>
        <v>1</v>
      </c>
      <c r="W1278">
        <f t="shared" si="140"/>
        <v>1</v>
      </c>
    </row>
    <row r="1279" spans="1:23" ht="115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s="13" t="b">
        <v>1</v>
      </c>
      <c r="L1279">
        <v>413</v>
      </c>
      <c r="M1279" t="b">
        <v>1</v>
      </c>
      <c r="N1279" t="s">
        <v>8276</v>
      </c>
      <c r="O1279" s="15">
        <f t="shared" si="135"/>
        <v>106.12433333333333</v>
      </c>
      <c r="P1279" s="15">
        <f t="shared" si="142"/>
        <v>38.543946731234868</v>
      </c>
      <c r="Q1279" t="s">
        <v>8325</v>
      </c>
      <c r="R1279" t="s">
        <v>8336</v>
      </c>
      <c r="S1279" s="8">
        <f t="shared" si="136"/>
        <v>41121.35355324074</v>
      </c>
      <c r="T1279" s="11">
        <f t="shared" si="137"/>
        <v>41156.35355324074</v>
      </c>
      <c r="U1279" t="str">
        <f t="shared" si="138"/>
        <v>TRUE</v>
      </c>
      <c r="V1279" s="18">
        <f t="shared" si="139"/>
        <v>1</v>
      </c>
      <c r="W1279">
        <f t="shared" si="140"/>
        <v>1</v>
      </c>
    </row>
    <row r="1280" spans="1:23" ht="100.8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s="13" t="b">
        <v>1</v>
      </c>
      <c r="L1280">
        <v>190</v>
      </c>
      <c r="M1280" t="b">
        <v>1</v>
      </c>
      <c r="N1280" t="s">
        <v>8276</v>
      </c>
      <c r="O1280" s="15">
        <f t="shared" si="135"/>
        <v>154.93846153846152</v>
      </c>
      <c r="P1280" s="15">
        <f t="shared" si="142"/>
        <v>53.005263157894738</v>
      </c>
      <c r="Q1280" t="s">
        <v>8325</v>
      </c>
      <c r="R1280" t="s">
        <v>8336</v>
      </c>
      <c r="S1280" s="8">
        <f t="shared" si="136"/>
        <v>41786.346828703703</v>
      </c>
      <c r="T1280" s="11">
        <f t="shared" si="137"/>
        <v>41814.875</v>
      </c>
      <c r="U1280" t="str">
        <f t="shared" si="138"/>
        <v>TRUE</v>
      </c>
      <c r="V1280" s="18">
        <f t="shared" si="139"/>
        <v>1</v>
      </c>
      <c r="W1280">
        <f t="shared" si="140"/>
        <v>1</v>
      </c>
    </row>
    <row r="1281" spans="1:23" ht="115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s="13" t="b">
        <v>1</v>
      </c>
      <c r="L1281">
        <v>189</v>
      </c>
      <c r="M1281" t="b">
        <v>1</v>
      </c>
      <c r="N1281" t="s">
        <v>8276</v>
      </c>
      <c r="O1281" s="15">
        <f t="shared" si="135"/>
        <v>110.77157238734421</v>
      </c>
      <c r="P1281" s="15">
        <f t="shared" si="142"/>
        <v>73.355396825396824</v>
      </c>
      <c r="Q1281" t="s">
        <v>8325</v>
      </c>
      <c r="R1281" t="s">
        <v>8336</v>
      </c>
      <c r="S1281" s="8">
        <f t="shared" si="136"/>
        <v>41681.890856481477</v>
      </c>
      <c r="T1281" s="11">
        <f t="shared" si="137"/>
        <v>41721.849189814813</v>
      </c>
      <c r="U1281" t="str">
        <f t="shared" si="138"/>
        <v>TRUE</v>
      </c>
      <c r="V1281" s="18">
        <f t="shared" si="139"/>
        <v>1</v>
      </c>
      <c r="W1281">
        <f t="shared" si="140"/>
        <v>1</v>
      </c>
    </row>
    <row r="1282" spans="1:23" ht="100.8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s="13" t="b">
        <v>1</v>
      </c>
      <c r="L1282">
        <v>130</v>
      </c>
      <c r="M1282" t="b">
        <v>1</v>
      </c>
      <c r="N1282" t="s">
        <v>8276</v>
      </c>
      <c r="O1282" s="15">
        <f t="shared" si="135"/>
        <v>110.91186666666665</v>
      </c>
      <c r="P1282" s="15">
        <f t="shared" si="142"/>
        <v>127.97523076923076</v>
      </c>
      <c r="Q1282" t="s">
        <v>8325</v>
      </c>
      <c r="R1282" t="s">
        <v>8336</v>
      </c>
      <c r="S1282" s="8">
        <f t="shared" si="136"/>
        <v>40513.54923611111</v>
      </c>
      <c r="T1282" s="11">
        <f t="shared" si="137"/>
        <v>40603.54923611111</v>
      </c>
      <c r="U1282" t="str">
        <f t="shared" si="138"/>
        <v>TRUE</v>
      </c>
      <c r="V1282" s="18">
        <f t="shared" si="139"/>
        <v>1</v>
      </c>
      <c r="W1282">
        <f t="shared" si="140"/>
        <v>1</v>
      </c>
    </row>
    <row r="1283" spans="1:23" ht="100.8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s="13" t="b">
        <v>1</v>
      </c>
      <c r="L1283">
        <v>74</v>
      </c>
      <c r="M1283" t="b">
        <v>1</v>
      </c>
      <c r="N1283" t="s">
        <v>8276</v>
      </c>
      <c r="O1283" s="15">
        <f t="shared" ref="O1283:O1346" si="143">(E1283/D1283)*100</f>
        <v>110.71428571428572</v>
      </c>
      <c r="P1283" s="15">
        <f t="shared" si="142"/>
        <v>104.72972972972973</v>
      </c>
      <c r="Q1283" t="s">
        <v>8325</v>
      </c>
      <c r="R1283" t="s">
        <v>8336</v>
      </c>
      <c r="S1283" s="8">
        <f t="shared" ref="S1283:S1346" si="144">(((J1283/60)/60)/24)+DATE(1970,1,1)+(-5/24)</f>
        <v>41463.535138888888</v>
      </c>
      <c r="T1283" s="11">
        <f t="shared" ref="T1283:T1346" si="145">(I1283/86400)+25569+(-5/24)</f>
        <v>41483.535138888888</v>
      </c>
      <c r="U1283" t="str">
        <f t="shared" ref="U1283:U1346" si="146">TRIM(K1283)</f>
        <v>TRUE</v>
      </c>
      <c r="V1283" s="18">
        <f t="shared" ref="V1283:V1346" si="147">IF(U1283="TRUE", 1, 2)</f>
        <v>1</v>
      </c>
      <c r="W1283">
        <f t="shared" ref="W1283:W1346" si="148">IF(F1283="successful", 1,  IF(F1283= "failed", 2, IF(F1283="canceled", 3, 4)))</f>
        <v>1</v>
      </c>
    </row>
    <row r="1284" spans="1:23" ht="100.8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s="13" t="b">
        <v>1</v>
      </c>
      <c r="L1284">
        <v>274</v>
      </c>
      <c r="M1284" t="b">
        <v>1</v>
      </c>
      <c r="N1284" t="s">
        <v>8276</v>
      </c>
      <c r="O1284" s="15">
        <f t="shared" si="143"/>
        <v>123.61333333333333</v>
      </c>
      <c r="P1284" s="15">
        <f t="shared" si="142"/>
        <v>67.671532846715323</v>
      </c>
      <c r="Q1284" t="s">
        <v>8325</v>
      </c>
      <c r="R1284" t="s">
        <v>8336</v>
      </c>
      <c r="S1284" s="8">
        <f t="shared" si="144"/>
        <v>41586.266840277778</v>
      </c>
      <c r="T1284" s="11">
        <f t="shared" si="145"/>
        <v>41616.999305555553</v>
      </c>
      <c r="U1284" t="str">
        <f t="shared" si="146"/>
        <v>TRUE</v>
      </c>
      <c r="V1284" s="18">
        <f t="shared" si="147"/>
        <v>1</v>
      </c>
      <c r="W1284">
        <f t="shared" si="148"/>
        <v>1</v>
      </c>
    </row>
    <row r="1285" spans="1:23" ht="86.4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s="13" t="b">
        <v>1</v>
      </c>
      <c r="L1285">
        <v>22</v>
      </c>
      <c r="M1285" t="b">
        <v>1</v>
      </c>
      <c r="N1285" t="s">
        <v>8276</v>
      </c>
      <c r="O1285" s="15">
        <f t="shared" si="143"/>
        <v>211.05</v>
      </c>
      <c r="P1285" s="15">
        <f t="shared" si="142"/>
        <v>95.931818181818187</v>
      </c>
      <c r="Q1285" t="s">
        <v>8325</v>
      </c>
      <c r="R1285" t="s">
        <v>8336</v>
      </c>
      <c r="S1285" s="8">
        <f t="shared" si="144"/>
        <v>41320.50913194444</v>
      </c>
      <c r="T1285" s="11">
        <f t="shared" si="145"/>
        <v>41343.958333333328</v>
      </c>
      <c r="U1285" t="str">
        <f t="shared" si="146"/>
        <v>TRUE</v>
      </c>
      <c r="V1285" s="18">
        <f t="shared" si="147"/>
        <v>1</v>
      </c>
      <c r="W1285">
        <f t="shared" si="148"/>
        <v>1</v>
      </c>
    </row>
    <row r="1286" spans="1:23" ht="115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s="13" t="b">
        <v>0</v>
      </c>
      <c r="L1286">
        <v>31</v>
      </c>
      <c r="M1286" t="b">
        <v>1</v>
      </c>
      <c r="N1286" t="s">
        <v>8271</v>
      </c>
      <c r="O1286" s="15">
        <f t="shared" si="143"/>
        <v>101</v>
      </c>
      <c r="P1286" s="15">
        <f t="shared" si="142"/>
        <v>65.161290322580641</v>
      </c>
      <c r="Q1286" t="s">
        <v>8328</v>
      </c>
      <c r="R1286" t="s">
        <v>8329</v>
      </c>
      <c r="S1286" s="8">
        <f t="shared" si="144"/>
        <v>42712.026412037034</v>
      </c>
      <c r="T1286" s="11">
        <f t="shared" si="145"/>
        <v>42735.499305555553</v>
      </c>
      <c r="U1286" t="str">
        <f t="shared" si="146"/>
        <v>FALSE</v>
      </c>
      <c r="V1286" s="18">
        <f t="shared" si="147"/>
        <v>2</v>
      </c>
      <c r="W1286">
        <f t="shared" si="148"/>
        <v>1</v>
      </c>
    </row>
    <row r="1287" spans="1:23" ht="100.8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s="13" t="b">
        <v>0</v>
      </c>
      <c r="L1287">
        <v>63</v>
      </c>
      <c r="M1287" t="b">
        <v>1</v>
      </c>
      <c r="N1287" t="s">
        <v>8271</v>
      </c>
      <c r="O1287" s="15">
        <f t="shared" si="143"/>
        <v>101.64999999999999</v>
      </c>
      <c r="P1287" s="15">
        <f t="shared" si="142"/>
        <v>32.269841269841272</v>
      </c>
      <c r="Q1287" t="s">
        <v>8328</v>
      </c>
      <c r="R1287" t="s">
        <v>8329</v>
      </c>
      <c r="S1287" s="8">
        <f t="shared" si="144"/>
        <v>42160.374710648146</v>
      </c>
      <c r="T1287" s="11">
        <f t="shared" si="145"/>
        <v>42175.374710648146</v>
      </c>
      <c r="U1287" t="str">
        <f t="shared" si="146"/>
        <v>FALSE</v>
      </c>
      <c r="V1287" s="18">
        <f t="shared" si="147"/>
        <v>2</v>
      </c>
      <c r="W1287">
        <f t="shared" si="148"/>
        <v>1</v>
      </c>
    </row>
    <row r="1288" spans="1:23" ht="100.8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s="13" t="b">
        <v>0</v>
      </c>
      <c r="L1288">
        <v>20</v>
      </c>
      <c r="M1288" t="b">
        <v>1</v>
      </c>
      <c r="N1288" t="s">
        <v>8271</v>
      </c>
      <c r="O1288" s="15">
        <f t="shared" si="143"/>
        <v>108.33333333333333</v>
      </c>
      <c r="P1288" s="15">
        <f t="shared" si="142"/>
        <v>81.25</v>
      </c>
      <c r="Q1288" t="s">
        <v>8328</v>
      </c>
      <c r="R1288" t="s">
        <v>8329</v>
      </c>
      <c r="S1288" s="8">
        <f t="shared" si="144"/>
        <v>42039.176238425927</v>
      </c>
      <c r="T1288" s="11">
        <f t="shared" si="145"/>
        <v>42052.374999999993</v>
      </c>
      <c r="U1288" t="str">
        <f t="shared" si="146"/>
        <v>FALSE</v>
      </c>
      <c r="V1288" s="18">
        <f t="shared" si="147"/>
        <v>2</v>
      </c>
      <c r="W1288">
        <f t="shared" si="148"/>
        <v>1</v>
      </c>
    </row>
    <row r="1289" spans="1:23" ht="144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s="13" t="b">
        <v>0</v>
      </c>
      <c r="L1289">
        <v>25</v>
      </c>
      <c r="M1289" t="b">
        <v>1</v>
      </c>
      <c r="N1289" t="s">
        <v>8271</v>
      </c>
      <c r="O1289" s="15">
        <f t="shared" si="143"/>
        <v>242</v>
      </c>
      <c r="P1289" s="15">
        <f t="shared" si="142"/>
        <v>24.2</v>
      </c>
      <c r="Q1289" t="s">
        <v>8328</v>
      </c>
      <c r="R1289" t="s">
        <v>8329</v>
      </c>
      <c r="S1289" s="8">
        <f t="shared" si="144"/>
        <v>42107.412685185183</v>
      </c>
      <c r="T1289" s="11">
        <f t="shared" si="145"/>
        <v>42167.412685185183</v>
      </c>
      <c r="U1289" t="str">
        <f t="shared" si="146"/>
        <v>FALSE</v>
      </c>
      <c r="V1289" s="18">
        <f t="shared" si="147"/>
        <v>2</v>
      </c>
      <c r="W1289">
        <f t="shared" si="148"/>
        <v>1</v>
      </c>
    </row>
    <row r="1290" spans="1:23" ht="115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s="13" t="b">
        <v>0</v>
      </c>
      <c r="L1290">
        <v>61</v>
      </c>
      <c r="M1290" t="b">
        <v>1</v>
      </c>
      <c r="N1290" t="s">
        <v>8271</v>
      </c>
      <c r="O1290" s="15">
        <f t="shared" si="143"/>
        <v>100.44999999999999</v>
      </c>
      <c r="P1290" s="15">
        <f t="shared" si="142"/>
        <v>65.868852459016395</v>
      </c>
      <c r="Q1290" t="s">
        <v>8328</v>
      </c>
      <c r="R1290" t="s">
        <v>8329</v>
      </c>
      <c r="S1290" s="8">
        <f t="shared" si="144"/>
        <v>42560.946331018517</v>
      </c>
      <c r="T1290" s="11">
        <f t="shared" si="145"/>
        <v>42591.958333333336</v>
      </c>
      <c r="U1290" t="str">
        <f t="shared" si="146"/>
        <v>FALSE</v>
      </c>
      <c r="V1290" s="18">
        <f t="shared" si="147"/>
        <v>2</v>
      </c>
      <c r="W1290">
        <f t="shared" si="148"/>
        <v>1</v>
      </c>
    </row>
    <row r="1291" spans="1:23" ht="86.4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s="13" t="b">
        <v>0</v>
      </c>
      <c r="L1291">
        <v>52</v>
      </c>
      <c r="M1291" t="b">
        <v>1</v>
      </c>
      <c r="N1291" t="s">
        <v>8271</v>
      </c>
      <c r="O1291" s="15">
        <f t="shared" si="143"/>
        <v>125.06666666666666</v>
      </c>
      <c r="P1291" s="15">
        <f t="shared" si="142"/>
        <v>36.07692307692308</v>
      </c>
      <c r="Q1291" t="s">
        <v>8328</v>
      </c>
      <c r="R1291" t="s">
        <v>8329</v>
      </c>
      <c r="S1291" s="8">
        <f t="shared" si="144"/>
        <v>42708.926446759251</v>
      </c>
      <c r="T1291" s="11">
        <f t="shared" si="145"/>
        <v>42738.926446759258</v>
      </c>
      <c r="U1291" t="str">
        <f t="shared" si="146"/>
        <v>FALSE</v>
      </c>
      <c r="V1291" s="18">
        <f t="shared" si="147"/>
        <v>2</v>
      </c>
      <c r="W1291">
        <f t="shared" si="148"/>
        <v>1</v>
      </c>
    </row>
    <row r="1292" spans="1:23" ht="57.6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s="13" t="b">
        <v>0</v>
      </c>
      <c r="L1292">
        <v>86</v>
      </c>
      <c r="M1292" t="b">
        <v>1</v>
      </c>
      <c r="N1292" t="s">
        <v>8271</v>
      </c>
      <c r="O1292" s="15">
        <f t="shared" si="143"/>
        <v>108.57142857142857</v>
      </c>
      <c r="P1292" s="15">
        <f t="shared" si="142"/>
        <v>44.186046511627907</v>
      </c>
      <c r="Q1292" t="s">
        <v>8328</v>
      </c>
      <c r="R1292" t="s">
        <v>8329</v>
      </c>
      <c r="S1292" s="8">
        <f t="shared" si="144"/>
        <v>42086.406608796293</v>
      </c>
      <c r="T1292" s="11">
        <f t="shared" si="145"/>
        <v>42117.082638888889</v>
      </c>
      <c r="U1292" t="str">
        <f t="shared" si="146"/>
        <v>FALSE</v>
      </c>
      <c r="V1292" s="18">
        <f t="shared" si="147"/>
        <v>2</v>
      </c>
      <c r="W1292">
        <f t="shared" si="148"/>
        <v>1</v>
      </c>
    </row>
    <row r="1293" spans="1:23" ht="100.8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s="13" t="b">
        <v>0</v>
      </c>
      <c r="L1293">
        <v>42</v>
      </c>
      <c r="M1293" t="b">
        <v>1</v>
      </c>
      <c r="N1293" t="s">
        <v>8271</v>
      </c>
      <c r="O1293" s="15">
        <f t="shared" si="143"/>
        <v>145.70000000000002</v>
      </c>
      <c r="P1293" s="15">
        <f t="shared" si="142"/>
        <v>104.07142857142857</v>
      </c>
      <c r="Q1293" t="s">
        <v>8328</v>
      </c>
      <c r="R1293" t="s">
        <v>8329</v>
      </c>
      <c r="S1293" s="8">
        <f t="shared" si="144"/>
        <v>42064.444340277776</v>
      </c>
      <c r="T1293" s="11">
        <f t="shared" si="145"/>
        <v>42101.083333333336</v>
      </c>
      <c r="U1293" t="str">
        <f t="shared" si="146"/>
        <v>FALSE</v>
      </c>
      <c r="V1293" s="18">
        <f t="shared" si="147"/>
        <v>2</v>
      </c>
      <c r="W1293">
        <f t="shared" si="148"/>
        <v>1</v>
      </c>
    </row>
    <row r="1294" spans="1:23" ht="115.2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s="13" t="b">
        <v>0</v>
      </c>
      <c r="L1294">
        <v>52</v>
      </c>
      <c r="M1294" t="b">
        <v>1</v>
      </c>
      <c r="N1294" t="s">
        <v>8271</v>
      </c>
      <c r="O1294" s="15">
        <f t="shared" si="143"/>
        <v>110.00000000000001</v>
      </c>
      <c r="P1294" s="15">
        <f t="shared" si="142"/>
        <v>35.96153846153846</v>
      </c>
      <c r="Q1294" t="s">
        <v>8328</v>
      </c>
      <c r="R1294" t="s">
        <v>8329</v>
      </c>
      <c r="S1294" s="8">
        <f t="shared" si="144"/>
        <v>42256.555879629632</v>
      </c>
      <c r="T1294" s="11">
        <f t="shared" si="145"/>
        <v>42283.749305555553</v>
      </c>
      <c r="U1294" t="str">
        <f t="shared" si="146"/>
        <v>FALSE</v>
      </c>
      <c r="V1294" s="18">
        <f t="shared" si="147"/>
        <v>2</v>
      </c>
      <c r="W1294">
        <f t="shared" si="148"/>
        <v>1</v>
      </c>
    </row>
    <row r="1295" spans="1:23" ht="115.2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s="13" t="b">
        <v>0</v>
      </c>
      <c r="L1295">
        <v>120</v>
      </c>
      <c r="M1295" t="b">
        <v>1</v>
      </c>
      <c r="N1295" t="s">
        <v>8271</v>
      </c>
      <c r="O1295" s="15">
        <f t="shared" si="143"/>
        <v>102.23333333333333</v>
      </c>
      <c r="P1295" s="15">
        <f t="shared" si="142"/>
        <v>127.79166666666667</v>
      </c>
      <c r="Q1295" t="s">
        <v>8328</v>
      </c>
      <c r="R1295" t="s">
        <v>8329</v>
      </c>
      <c r="S1295" s="8">
        <f t="shared" si="144"/>
        <v>42292.492719907408</v>
      </c>
      <c r="T1295" s="11">
        <f t="shared" si="145"/>
        <v>42322.534386574072</v>
      </c>
      <c r="U1295" t="str">
        <f t="shared" si="146"/>
        <v>FALSE</v>
      </c>
      <c r="V1295" s="18">
        <f t="shared" si="147"/>
        <v>2</v>
      </c>
      <c r="W1295">
        <f t="shared" si="148"/>
        <v>1</v>
      </c>
    </row>
    <row r="1296" spans="1:23" ht="100.8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s="13" t="b">
        <v>0</v>
      </c>
      <c r="L1296">
        <v>22</v>
      </c>
      <c r="M1296" t="b">
        <v>1</v>
      </c>
      <c r="N1296" t="s">
        <v>8271</v>
      </c>
      <c r="O1296" s="15">
        <f t="shared" si="143"/>
        <v>122</v>
      </c>
      <c r="P1296" s="15">
        <f t="shared" si="142"/>
        <v>27.727272727272727</v>
      </c>
      <c r="Q1296" t="s">
        <v>8328</v>
      </c>
      <c r="R1296" t="s">
        <v>8329</v>
      </c>
      <c r="S1296" s="8">
        <f t="shared" si="144"/>
        <v>42278.245335648149</v>
      </c>
      <c r="T1296" s="11">
        <f t="shared" si="145"/>
        <v>42296.249999999993</v>
      </c>
      <c r="U1296" t="str">
        <f t="shared" si="146"/>
        <v>FALSE</v>
      </c>
      <c r="V1296" s="18">
        <f t="shared" si="147"/>
        <v>2</v>
      </c>
      <c r="W1296">
        <f t="shared" si="148"/>
        <v>1</v>
      </c>
    </row>
    <row r="1297" spans="1:23" ht="100.8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s="13" t="b">
        <v>0</v>
      </c>
      <c r="L1297">
        <v>64</v>
      </c>
      <c r="M1297" t="b">
        <v>1</v>
      </c>
      <c r="N1297" t="s">
        <v>8271</v>
      </c>
      <c r="O1297" s="15">
        <f t="shared" si="143"/>
        <v>101.96000000000001</v>
      </c>
      <c r="P1297" s="15">
        <f t="shared" si="142"/>
        <v>39.828125</v>
      </c>
      <c r="Q1297" t="s">
        <v>8328</v>
      </c>
      <c r="R1297" t="s">
        <v>8329</v>
      </c>
      <c r="S1297" s="8">
        <f t="shared" si="144"/>
        <v>42184.364548611113</v>
      </c>
      <c r="T1297" s="11">
        <f t="shared" si="145"/>
        <v>42214.499999999993</v>
      </c>
      <c r="U1297" t="str">
        <f t="shared" si="146"/>
        <v>FALSE</v>
      </c>
      <c r="V1297" s="18">
        <f t="shared" si="147"/>
        <v>2</v>
      </c>
      <c r="W1297">
        <f t="shared" si="148"/>
        <v>1</v>
      </c>
    </row>
    <row r="1298" spans="1:23" ht="115.2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s="13" t="b">
        <v>0</v>
      </c>
      <c r="L1298">
        <v>23</v>
      </c>
      <c r="M1298" t="b">
        <v>1</v>
      </c>
      <c r="N1298" t="s">
        <v>8271</v>
      </c>
      <c r="O1298" s="15">
        <f t="shared" si="143"/>
        <v>141.1764705882353</v>
      </c>
      <c r="P1298" s="15">
        <f t="shared" si="142"/>
        <v>52.173913043478258</v>
      </c>
      <c r="Q1298" t="s">
        <v>8328</v>
      </c>
      <c r="R1298" t="s">
        <v>8329</v>
      </c>
      <c r="S1298" s="8">
        <f t="shared" si="144"/>
        <v>42422.842280092591</v>
      </c>
      <c r="T1298" s="11">
        <f t="shared" si="145"/>
        <v>42442.800613425927</v>
      </c>
      <c r="U1298" t="str">
        <f t="shared" si="146"/>
        <v>FALSE</v>
      </c>
      <c r="V1298" s="18">
        <f t="shared" si="147"/>
        <v>2</v>
      </c>
      <c r="W1298">
        <f t="shared" si="148"/>
        <v>1</v>
      </c>
    </row>
    <row r="1299" spans="1:23" ht="100.8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s="13" t="b">
        <v>0</v>
      </c>
      <c r="L1299">
        <v>238</v>
      </c>
      <c r="M1299" t="b">
        <v>1</v>
      </c>
      <c r="N1299" t="s">
        <v>8271</v>
      </c>
      <c r="O1299" s="15">
        <f t="shared" si="143"/>
        <v>109.52500000000001</v>
      </c>
      <c r="P1299" s="15">
        <f t="shared" si="142"/>
        <v>92.037815126050418</v>
      </c>
      <c r="Q1299" t="s">
        <v>8328</v>
      </c>
      <c r="R1299" t="s">
        <v>8329</v>
      </c>
      <c r="S1299" s="8">
        <f t="shared" si="144"/>
        <v>42461.538865740738</v>
      </c>
      <c r="T1299" s="11">
        <f t="shared" si="145"/>
        <v>42491.538865740738</v>
      </c>
      <c r="U1299" t="str">
        <f t="shared" si="146"/>
        <v>FALSE</v>
      </c>
      <c r="V1299" s="18">
        <f t="shared" si="147"/>
        <v>2</v>
      </c>
      <c r="W1299">
        <f t="shared" si="148"/>
        <v>1</v>
      </c>
    </row>
    <row r="1300" spans="1:23" ht="100.8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s="13" t="b">
        <v>0</v>
      </c>
      <c r="L1300">
        <v>33</v>
      </c>
      <c r="M1300" t="b">
        <v>1</v>
      </c>
      <c r="N1300" t="s">
        <v>8271</v>
      </c>
      <c r="O1300" s="15">
        <f t="shared" si="143"/>
        <v>104.65</v>
      </c>
      <c r="P1300" s="15">
        <f t="shared" si="142"/>
        <v>63.424242424242422</v>
      </c>
      <c r="Q1300" t="s">
        <v>8328</v>
      </c>
      <c r="R1300" t="s">
        <v>8329</v>
      </c>
      <c r="S1300" s="8">
        <f t="shared" si="144"/>
        <v>42458.472592592596</v>
      </c>
      <c r="T1300" s="11">
        <f t="shared" si="145"/>
        <v>42488.472592592589</v>
      </c>
      <c r="U1300" t="str">
        <f t="shared" si="146"/>
        <v>FALSE</v>
      </c>
      <c r="V1300" s="18">
        <f t="shared" si="147"/>
        <v>2</v>
      </c>
      <c r="W1300">
        <f t="shared" si="148"/>
        <v>1</v>
      </c>
    </row>
    <row r="1301" spans="1:23" ht="86.4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s="13" t="b">
        <v>0</v>
      </c>
      <c r="L1301">
        <v>32</v>
      </c>
      <c r="M1301" t="b">
        <v>1</v>
      </c>
      <c r="N1301" t="s">
        <v>8271</v>
      </c>
      <c r="O1301" s="15">
        <f t="shared" si="143"/>
        <v>124</v>
      </c>
      <c r="P1301" s="15">
        <f t="shared" si="142"/>
        <v>135.625</v>
      </c>
      <c r="Q1301" t="s">
        <v>8328</v>
      </c>
      <c r="R1301" t="s">
        <v>8329</v>
      </c>
      <c r="S1301" s="8">
        <f t="shared" si="144"/>
        <v>42169.606006944443</v>
      </c>
      <c r="T1301" s="11">
        <f t="shared" si="145"/>
        <v>42199.606006944443</v>
      </c>
      <c r="U1301" t="str">
        <f t="shared" si="146"/>
        <v>FALSE</v>
      </c>
      <c r="V1301" s="18">
        <f t="shared" si="147"/>
        <v>2</v>
      </c>
      <c r="W1301">
        <f t="shared" si="148"/>
        <v>1</v>
      </c>
    </row>
    <row r="1302" spans="1:23" ht="100.8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s="13" t="b">
        <v>0</v>
      </c>
      <c r="L1302">
        <v>24</v>
      </c>
      <c r="M1302" t="b">
        <v>1</v>
      </c>
      <c r="N1302" t="s">
        <v>8271</v>
      </c>
      <c r="O1302" s="15">
        <f t="shared" si="143"/>
        <v>135</v>
      </c>
      <c r="P1302" s="15">
        <f t="shared" si="142"/>
        <v>168.75</v>
      </c>
      <c r="Q1302" t="s">
        <v>8328</v>
      </c>
      <c r="R1302" t="s">
        <v>8329</v>
      </c>
      <c r="S1302" s="8">
        <f t="shared" si="144"/>
        <v>42483.466874999998</v>
      </c>
      <c r="T1302" s="11">
        <f t="shared" si="145"/>
        <v>42522.581249999996</v>
      </c>
      <c r="U1302" t="str">
        <f t="shared" si="146"/>
        <v>FALSE</v>
      </c>
      <c r="V1302" s="18">
        <f t="shared" si="147"/>
        <v>2</v>
      </c>
      <c r="W1302">
        <f t="shared" si="148"/>
        <v>1</v>
      </c>
    </row>
    <row r="1303" spans="1:23" ht="115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s="13" t="b">
        <v>0</v>
      </c>
      <c r="L1303">
        <v>29</v>
      </c>
      <c r="M1303" t="b">
        <v>1</v>
      </c>
      <c r="N1303" t="s">
        <v>8271</v>
      </c>
      <c r="O1303" s="15">
        <f t="shared" si="143"/>
        <v>102.75000000000001</v>
      </c>
      <c r="P1303" s="15">
        <f t="shared" si="142"/>
        <v>70.862068965517238</v>
      </c>
      <c r="Q1303" t="s">
        <v>8328</v>
      </c>
      <c r="R1303" t="s">
        <v>8329</v>
      </c>
      <c r="S1303" s="8">
        <f t="shared" si="144"/>
        <v>42195.541412037033</v>
      </c>
      <c r="T1303" s="11">
        <f t="shared" si="145"/>
        <v>42205.916666666664</v>
      </c>
      <c r="U1303" t="str">
        <f t="shared" si="146"/>
        <v>FALSE</v>
      </c>
      <c r="V1303" s="18">
        <f t="shared" si="147"/>
        <v>2</v>
      </c>
      <c r="W1303">
        <f t="shared" si="148"/>
        <v>1</v>
      </c>
    </row>
    <row r="1304" spans="1:23" ht="86.4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s="13" t="b">
        <v>0</v>
      </c>
      <c r="L1304">
        <v>50</v>
      </c>
      <c r="M1304" t="b">
        <v>1</v>
      </c>
      <c r="N1304" t="s">
        <v>8271</v>
      </c>
      <c r="O1304" s="15">
        <f t="shared" si="143"/>
        <v>100</v>
      </c>
      <c r="P1304" s="15">
        <f t="shared" si="142"/>
        <v>50</v>
      </c>
      <c r="Q1304" t="s">
        <v>8328</v>
      </c>
      <c r="R1304" t="s">
        <v>8329</v>
      </c>
      <c r="S1304" s="8">
        <f t="shared" si="144"/>
        <v>42674.849664351852</v>
      </c>
      <c r="T1304" s="11">
        <f t="shared" si="145"/>
        <v>42704.891331018516</v>
      </c>
      <c r="U1304" t="str">
        <f t="shared" si="146"/>
        <v>FALSE</v>
      </c>
      <c r="V1304" s="18">
        <f t="shared" si="147"/>
        <v>2</v>
      </c>
      <c r="W1304">
        <f t="shared" si="148"/>
        <v>1</v>
      </c>
    </row>
    <row r="1305" spans="1:23" ht="43.2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s="13" t="b">
        <v>0</v>
      </c>
      <c r="L1305">
        <v>108</v>
      </c>
      <c r="M1305" t="b">
        <v>1</v>
      </c>
      <c r="N1305" t="s">
        <v>8271</v>
      </c>
      <c r="O1305" s="15">
        <f t="shared" si="143"/>
        <v>130.26085714285716</v>
      </c>
      <c r="P1305" s="15">
        <f t="shared" si="142"/>
        <v>42.214166666666671</v>
      </c>
      <c r="Q1305" t="s">
        <v>8328</v>
      </c>
      <c r="R1305" t="s">
        <v>8329</v>
      </c>
      <c r="S1305" s="8">
        <f t="shared" si="144"/>
        <v>42566.232870370368</v>
      </c>
      <c r="T1305" s="11">
        <f t="shared" si="145"/>
        <v>42582.249999999993</v>
      </c>
      <c r="U1305" t="str">
        <f t="shared" si="146"/>
        <v>FALSE</v>
      </c>
      <c r="V1305" s="18">
        <f t="shared" si="147"/>
        <v>2</v>
      </c>
      <c r="W1305">
        <f t="shared" si="148"/>
        <v>1</v>
      </c>
    </row>
    <row r="1306" spans="1:23" ht="100.8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s="13" t="b">
        <v>0</v>
      </c>
      <c r="L1306">
        <v>104</v>
      </c>
      <c r="M1306" t="b">
        <v>0</v>
      </c>
      <c r="N1306" t="s">
        <v>8273</v>
      </c>
      <c r="O1306" s="15">
        <f t="shared" si="143"/>
        <v>39.627499999999998</v>
      </c>
      <c r="P1306" s="15">
        <f t="shared" si="142"/>
        <v>152.41346153846155</v>
      </c>
      <c r="Q1306" t="s">
        <v>8330</v>
      </c>
      <c r="R1306" t="s">
        <v>8332</v>
      </c>
      <c r="S1306" s="8">
        <f t="shared" si="144"/>
        <v>42746.986168981479</v>
      </c>
      <c r="T1306" s="11">
        <f t="shared" si="145"/>
        <v>42806.944502314807</v>
      </c>
      <c r="U1306" t="str">
        <f t="shared" si="146"/>
        <v>FALSE</v>
      </c>
      <c r="V1306" s="18">
        <f t="shared" si="147"/>
        <v>2</v>
      </c>
      <c r="W1306">
        <f t="shared" si="148"/>
        <v>3</v>
      </c>
    </row>
    <row r="1307" spans="1:23" ht="100.8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s="13" t="b">
        <v>0</v>
      </c>
      <c r="L1307">
        <v>86</v>
      </c>
      <c r="M1307" t="b">
        <v>0</v>
      </c>
      <c r="N1307" t="s">
        <v>8273</v>
      </c>
      <c r="O1307" s="15">
        <f t="shared" si="143"/>
        <v>25.976666666666663</v>
      </c>
      <c r="P1307" s="15">
        <f t="shared" si="142"/>
        <v>90.616279069767444</v>
      </c>
      <c r="Q1307" t="s">
        <v>8330</v>
      </c>
      <c r="R1307" t="s">
        <v>8332</v>
      </c>
      <c r="S1307" s="8">
        <f t="shared" si="144"/>
        <v>42543.457268518519</v>
      </c>
      <c r="T1307" s="11">
        <f t="shared" si="145"/>
        <v>42572.520833333336</v>
      </c>
      <c r="U1307" t="str">
        <f t="shared" si="146"/>
        <v>FALSE</v>
      </c>
      <c r="V1307" s="18">
        <f t="shared" si="147"/>
        <v>2</v>
      </c>
      <c r="W1307">
        <f t="shared" si="148"/>
        <v>3</v>
      </c>
    </row>
    <row r="1308" spans="1:23" ht="129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s="13" t="b">
        <v>0</v>
      </c>
      <c r="L1308">
        <v>356</v>
      </c>
      <c r="M1308" t="b">
        <v>0</v>
      </c>
      <c r="N1308" t="s">
        <v>8273</v>
      </c>
      <c r="O1308" s="15">
        <f t="shared" si="143"/>
        <v>65.24636363636364</v>
      </c>
      <c r="P1308" s="15">
        <f t="shared" si="142"/>
        <v>201.60393258426967</v>
      </c>
      <c r="Q1308" t="s">
        <v>8330</v>
      </c>
      <c r="R1308" t="s">
        <v>8332</v>
      </c>
      <c r="S1308" s="8">
        <f t="shared" si="144"/>
        <v>41947.249236111107</v>
      </c>
      <c r="T1308" s="11">
        <f t="shared" si="145"/>
        <v>41977.249236111107</v>
      </c>
      <c r="U1308" t="str">
        <f t="shared" si="146"/>
        <v>FALSE</v>
      </c>
      <c r="V1308" s="18">
        <f t="shared" si="147"/>
        <v>2</v>
      </c>
      <c r="W1308">
        <f t="shared" si="148"/>
        <v>3</v>
      </c>
    </row>
    <row r="1309" spans="1:23" ht="43.2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s="13" t="b">
        <v>0</v>
      </c>
      <c r="L1309">
        <v>45</v>
      </c>
      <c r="M1309" t="b">
        <v>0</v>
      </c>
      <c r="N1309" t="s">
        <v>8273</v>
      </c>
      <c r="O1309" s="15">
        <f t="shared" si="143"/>
        <v>11.514000000000001</v>
      </c>
      <c r="P1309" s="15">
        <f t="shared" si="142"/>
        <v>127.93333333333334</v>
      </c>
      <c r="Q1309" t="s">
        <v>8330</v>
      </c>
      <c r="R1309" t="s">
        <v>8332</v>
      </c>
      <c r="S1309" s="8">
        <f t="shared" si="144"/>
        <v>42387.294895833329</v>
      </c>
      <c r="T1309" s="11">
        <f t="shared" si="145"/>
        <v>42417.294895833336</v>
      </c>
      <c r="U1309" t="str">
        <f t="shared" si="146"/>
        <v>FALSE</v>
      </c>
      <c r="V1309" s="18">
        <f t="shared" si="147"/>
        <v>2</v>
      </c>
      <c r="W1309">
        <f t="shared" si="148"/>
        <v>3</v>
      </c>
    </row>
    <row r="1310" spans="1:23" ht="43.2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s="13" t="b">
        <v>0</v>
      </c>
      <c r="L1310">
        <v>38</v>
      </c>
      <c r="M1310" t="b">
        <v>0</v>
      </c>
      <c r="N1310" t="s">
        <v>8273</v>
      </c>
      <c r="O1310" s="15">
        <f t="shared" si="143"/>
        <v>11.360000000000001</v>
      </c>
      <c r="P1310" s="15">
        <f t="shared" si="142"/>
        <v>29.894736842105264</v>
      </c>
      <c r="Q1310" t="s">
        <v>8330</v>
      </c>
      <c r="R1310" t="s">
        <v>8332</v>
      </c>
      <c r="S1310" s="8">
        <f t="shared" si="144"/>
        <v>42611.405231481483</v>
      </c>
      <c r="T1310" s="11">
        <f t="shared" si="145"/>
        <v>42651.405231481483</v>
      </c>
      <c r="U1310" t="str">
        <f t="shared" si="146"/>
        <v>FALSE</v>
      </c>
      <c r="V1310" s="18">
        <f t="shared" si="147"/>
        <v>2</v>
      </c>
      <c r="W1310">
        <f t="shared" si="148"/>
        <v>3</v>
      </c>
    </row>
    <row r="1311" spans="1:23" ht="86.4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s="13" t="b">
        <v>0</v>
      </c>
      <c r="L1311">
        <v>35</v>
      </c>
      <c r="M1311" t="b">
        <v>0</v>
      </c>
      <c r="N1311" t="s">
        <v>8273</v>
      </c>
      <c r="O1311" s="15">
        <f t="shared" si="143"/>
        <v>111.99130434782609</v>
      </c>
      <c r="P1311" s="15">
        <f t="shared" si="142"/>
        <v>367.97142857142859</v>
      </c>
      <c r="Q1311" t="s">
        <v>8330</v>
      </c>
      <c r="R1311" t="s">
        <v>8332</v>
      </c>
      <c r="S1311" s="8">
        <f t="shared" si="144"/>
        <v>42257.674398148149</v>
      </c>
      <c r="T1311" s="11">
        <f t="shared" si="145"/>
        <v>42292.674398148149</v>
      </c>
      <c r="U1311" t="str">
        <f t="shared" si="146"/>
        <v>FALSE</v>
      </c>
      <c r="V1311" s="18">
        <f t="shared" si="147"/>
        <v>2</v>
      </c>
      <c r="W1311">
        <f t="shared" si="148"/>
        <v>3</v>
      </c>
    </row>
    <row r="1312" spans="1:23" ht="86.4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s="13" t="b">
        <v>0</v>
      </c>
      <c r="L1312">
        <v>24</v>
      </c>
      <c r="M1312" t="b">
        <v>0</v>
      </c>
      <c r="N1312" t="s">
        <v>8273</v>
      </c>
      <c r="O1312" s="15">
        <f t="shared" si="143"/>
        <v>15.5</v>
      </c>
      <c r="P1312" s="15">
        <f t="shared" si="142"/>
        <v>129.16666666666666</v>
      </c>
      <c r="Q1312" t="s">
        <v>8330</v>
      </c>
      <c r="R1312" t="s">
        <v>8332</v>
      </c>
      <c r="S1312" s="8">
        <f t="shared" si="144"/>
        <v>42556.458912037029</v>
      </c>
      <c r="T1312" s="11">
        <f t="shared" si="145"/>
        <v>42601.458912037029</v>
      </c>
      <c r="U1312" t="str">
        <f t="shared" si="146"/>
        <v>FALSE</v>
      </c>
      <c r="V1312" s="18">
        <f t="shared" si="147"/>
        <v>2</v>
      </c>
      <c r="W1312">
        <f t="shared" si="148"/>
        <v>3</v>
      </c>
    </row>
    <row r="1313" spans="1:23" ht="115.2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s="13" t="b">
        <v>0</v>
      </c>
      <c r="L1313">
        <v>100</v>
      </c>
      <c r="M1313" t="b">
        <v>0</v>
      </c>
      <c r="N1313" t="s">
        <v>8273</v>
      </c>
      <c r="O1313" s="15">
        <f t="shared" si="143"/>
        <v>32.027999999999999</v>
      </c>
      <c r="P1313" s="15">
        <f t="shared" si="142"/>
        <v>800.7</v>
      </c>
      <c r="Q1313" t="s">
        <v>8330</v>
      </c>
      <c r="R1313" t="s">
        <v>8332</v>
      </c>
      <c r="S1313" s="8">
        <f t="shared" si="144"/>
        <v>42669.593969907401</v>
      </c>
      <c r="T1313" s="11">
        <f t="shared" si="145"/>
        <v>42704.635636574072</v>
      </c>
      <c r="U1313" t="str">
        <f t="shared" si="146"/>
        <v>FALSE</v>
      </c>
      <c r="V1313" s="18">
        <f t="shared" si="147"/>
        <v>2</v>
      </c>
      <c r="W1313">
        <f t="shared" si="148"/>
        <v>3</v>
      </c>
    </row>
    <row r="1314" spans="1:23" ht="86.4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s="13" t="b">
        <v>0</v>
      </c>
      <c r="L1314">
        <v>1</v>
      </c>
      <c r="M1314" t="b">
        <v>0</v>
      </c>
      <c r="N1314" t="s">
        <v>8273</v>
      </c>
      <c r="O1314" s="15">
        <f t="shared" si="143"/>
        <v>0.60869565217391308</v>
      </c>
      <c r="P1314" s="15">
        <f t="shared" si="142"/>
        <v>28</v>
      </c>
      <c r="Q1314" t="s">
        <v>8330</v>
      </c>
      <c r="R1314" t="s">
        <v>8332</v>
      </c>
      <c r="S1314" s="8">
        <f t="shared" si="144"/>
        <v>42082.494467592587</v>
      </c>
      <c r="T1314" s="11">
        <f t="shared" si="145"/>
        <v>42112.494467592587</v>
      </c>
      <c r="U1314" t="str">
        <f t="shared" si="146"/>
        <v>FALSE</v>
      </c>
      <c r="V1314" s="18">
        <f t="shared" si="147"/>
        <v>2</v>
      </c>
      <c r="W1314">
        <f t="shared" si="148"/>
        <v>3</v>
      </c>
    </row>
    <row r="1315" spans="1:23" ht="100.8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s="13" t="b">
        <v>0</v>
      </c>
      <c r="L1315">
        <v>122</v>
      </c>
      <c r="M1315" t="b">
        <v>0</v>
      </c>
      <c r="N1315" t="s">
        <v>8273</v>
      </c>
      <c r="O1315" s="15">
        <f t="shared" si="143"/>
        <v>31.114999999999998</v>
      </c>
      <c r="P1315" s="15">
        <f t="shared" si="142"/>
        <v>102.01639344262296</v>
      </c>
      <c r="Q1315" t="s">
        <v>8330</v>
      </c>
      <c r="R1315" t="s">
        <v>8332</v>
      </c>
      <c r="S1315" s="8">
        <f t="shared" si="144"/>
        <v>42402.50131944444</v>
      </c>
      <c r="T1315" s="11">
        <f t="shared" si="145"/>
        <v>42432.50131944444</v>
      </c>
      <c r="U1315" t="str">
        <f t="shared" si="146"/>
        <v>FALSE</v>
      </c>
      <c r="V1315" s="18">
        <f t="shared" si="147"/>
        <v>2</v>
      </c>
      <c r="W1315">
        <f t="shared" si="148"/>
        <v>3</v>
      </c>
    </row>
    <row r="1316" spans="1:23" ht="100.8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s="13" t="b">
        <v>0</v>
      </c>
      <c r="L1316">
        <v>11</v>
      </c>
      <c r="M1316" t="b">
        <v>0</v>
      </c>
      <c r="N1316" t="s">
        <v>8273</v>
      </c>
      <c r="O1316" s="15">
        <f t="shared" si="143"/>
        <v>1.1266666666666667</v>
      </c>
      <c r="P1316" s="15">
        <f t="shared" si="142"/>
        <v>184.36363636363637</v>
      </c>
      <c r="Q1316" t="s">
        <v>8330</v>
      </c>
      <c r="R1316" t="s">
        <v>8332</v>
      </c>
      <c r="S1316" s="8">
        <f t="shared" si="144"/>
        <v>42604.461342592585</v>
      </c>
      <c r="T1316" s="11">
        <f t="shared" si="145"/>
        <v>42664.461342592585</v>
      </c>
      <c r="U1316" t="str">
        <f t="shared" si="146"/>
        <v>FALSE</v>
      </c>
      <c r="V1316" s="18">
        <f t="shared" si="147"/>
        <v>2</v>
      </c>
      <c r="W1316">
        <f t="shared" si="148"/>
        <v>3</v>
      </c>
    </row>
    <row r="1317" spans="1:23" ht="72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s="13" t="b">
        <v>0</v>
      </c>
      <c r="L1317">
        <v>248</v>
      </c>
      <c r="M1317" t="b">
        <v>0</v>
      </c>
      <c r="N1317" t="s">
        <v>8273</v>
      </c>
      <c r="O1317" s="15">
        <f t="shared" si="143"/>
        <v>40.404000000000003</v>
      </c>
      <c r="P1317" s="15">
        <f t="shared" si="142"/>
        <v>162.91935483870967</v>
      </c>
      <c r="Q1317" t="s">
        <v>8330</v>
      </c>
      <c r="R1317" t="s">
        <v>8332</v>
      </c>
      <c r="S1317" s="8">
        <f t="shared" si="144"/>
        <v>42278.289907407401</v>
      </c>
      <c r="T1317" s="11">
        <f t="shared" si="145"/>
        <v>42313.833333333336</v>
      </c>
      <c r="U1317" t="str">
        <f t="shared" si="146"/>
        <v>FALSE</v>
      </c>
      <c r="V1317" s="18">
        <f t="shared" si="147"/>
        <v>2</v>
      </c>
      <c r="W1317">
        <f t="shared" si="148"/>
        <v>3</v>
      </c>
    </row>
    <row r="1318" spans="1:23" ht="86.4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s="13" t="b">
        <v>0</v>
      </c>
      <c r="L1318">
        <v>1</v>
      </c>
      <c r="M1318" t="b">
        <v>0</v>
      </c>
      <c r="N1318" t="s">
        <v>8273</v>
      </c>
      <c r="O1318" s="15">
        <f t="shared" si="143"/>
        <v>1.3333333333333333E-3</v>
      </c>
      <c r="P1318" s="15">
        <f t="shared" si="142"/>
        <v>1</v>
      </c>
      <c r="Q1318" t="s">
        <v>8330</v>
      </c>
      <c r="R1318" t="s">
        <v>8332</v>
      </c>
      <c r="S1318" s="8">
        <f t="shared" si="144"/>
        <v>42393.753576388881</v>
      </c>
      <c r="T1318" s="11">
        <f t="shared" si="145"/>
        <v>42428.753576388888</v>
      </c>
      <c r="U1318" t="str">
        <f t="shared" si="146"/>
        <v>FALSE</v>
      </c>
      <c r="V1318" s="18">
        <f t="shared" si="147"/>
        <v>2</v>
      </c>
      <c r="W1318">
        <f t="shared" si="148"/>
        <v>3</v>
      </c>
    </row>
    <row r="1319" spans="1:23" ht="129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s="13" t="b">
        <v>0</v>
      </c>
      <c r="L1319">
        <v>19</v>
      </c>
      <c r="M1319" t="b">
        <v>0</v>
      </c>
      <c r="N1319" t="s">
        <v>8273</v>
      </c>
      <c r="O1319" s="15">
        <f t="shared" si="143"/>
        <v>5.7334999999999994</v>
      </c>
      <c r="P1319" s="15">
        <f t="shared" si="142"/>
        <v>603.52631578947364</v>
      </c>
      <c r="Q1319" t="s">
        <v>8330</v>
      </c>
      <c r="R1319" t="s">
        <v>8332</v>
      </c>
      <c r="S1319" s="8">
        <f t="shared" si="144"/>
        <v>42520.027152777773</v>
      </c>
      <c r="T1319" s="11">
        <f t="shared" si="145"/>
        <v>42572.374999999993</v>
      </c>
      <c r="U1319" t="str">
        <f t="shared" si="146"/>
        <v>FALSE</v>
      </c>
      <c r="V1319" s="18">
        <f t="shared" si="147"/>
        <v>2</v>
      </c>
      <c r="W1319">
        <f t="shared" si="148"/>
        <v>3</v>
      </c>
    </row>
    <row r="1320" spans="1:23" ht="86.4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s="13" t="b">
        <v>0</v>
      </c>
      <c r="L1320">
        <v>135</v>
      </c>
      <c r="M1320" t="b">
        <v>0</v>
      </c>
      <c r="N1320" t="s">
        <v>8273</v>
      </c>
      <c r="O1320" s="15">
        <f t="shared" si="143"/>
        <v>15.324999999999999</v>
      </c>
      <c r="P1320" s="15">
        <f t="shared" ref="P1320:P1383" si="149">IFERROR(E1320/L1320,0)</f>
        <v>45.407407407407405</v>
      </c>
      <c r="Q1320" t="s">
        <v>8330</v>
      </c>
      <c r="R1320" t="s">
        <v>8332</v>
      </c>
      <c r="S1320" s="8">
        <f t="shared" si="144"/>
        <v>41984.835324074076</v>
      </c>
      <c r="T1320" s="11">
        <f t="shared" si="145"/>
        <v>42014.835324074076</v>
      </c>
      <c r="U1320" t="str">
        <f t="shared" si="146"/>
        <v>FALSE</v>
      </c>
      <c r="V1320" s="18">
        <f t="shared" si="147"/>
        <v>2</v>
      </c>
      <c r="W1320">
        <f t="shared" si="148"/>
        <v>3</v>
      </c>
    </row>
    <row r="1321" spans="1:23" ht="100.8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s="13" t="b">
        <v>0</v>
      </c>
      <c r="L1321">
        <v>9</v>
      </c>
      <c r="M1321" t="b">
        <v>0</v>
      </c>
      <c r="N1321" t="s">
        <v>8273</v>
      </c>
      <c r="O1321" s="15">
        <f t="shared" si="143"/>
        <v>15.103448275862069</v>
      </c>
      <c r="P1321" s="15">
        <f t="shared" si="149"/>
        <v>97.333333333333329</v>
      </c>
      <c r="Q1321" t="s">
        <v>8330</v>
      </c>
      <c r="R1321" t="s">
        <v>8332</v>
      </c>
      <c r="S1321" s="8">
        <f t="shared" si="144"/>
        <v>41816.603761574072</v>
      </c>
      <c r="T1321" s="11">
        <f t="shared" si="145"/>
        <v>41831.458333333328</v>
      </c>
      <c r="U1321" t="str">
        <f t="shared" si="146"/>
        <v>FALSE</v>
      </c>
      <c r="V1321" s="18">
        <f t="shared" si="147"/>
        <v>2</v>
      </c>
      <c r="W1321">
        <f t="shared" si="148"/>
        <v>3</v>
      </c>
    </row>
    <row r="1322" spans="1:23" ht="100.8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s="13" t="b">
        <v>0</v>
      </c>
      <c r="L1322">
        <v>3</v>
      </c>
      <c r="M1322" t="b">
        <v>0</v>
      </c>
      <c r="N1322" t="s">
        <v>8273</v>
      </c>
      <c r="O1322" s="15">
        <f t="shared" si="143"/>
        <v>0.503</v>
      </c>
      <c r="P1322" s="15">
        <f t="shared" si="149"/>
        <v>167.66666666666666</v>
      </c>
      <c r="Q1322" t="s">
        <v>8330</v>
      </c>
      <c r="R1322" t="s">
        <v>8332</v>
      </c>
      <c r="S1322" s="8">
        <f t="shared" si="144"/>
        <v>42705.482013888883</v>
      </c>
      <c r="T1322" s="11">
        <f t="shared" si="145"/>
        <v>42734.749999999993</v>
      </c>
      <c r="U1322" t="str">
        <f t="shared" si="146"/>
        <v>FALSE</v>
      </c>
      <c r="V1322" s="18">
        <f t="shared" si="147"/>
        <v>2</v>
      </c>
      <c r="W1322">
        <f t="shared" si="148"/>
        <v>3</v>
      </c>
    </row>
    <row r="1323" spans="1:23" ht="115.2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s="13" t="b">
        <v>0</v>
      </c>
      <c r="L1323">
        <v>7</v>
      </c>
      <c r="M1323" t="b">
        <v>0</v>
      </c>
      <c r="N1323" t="s">
        <v>8273</v>
      </c>
      <c r="O1323" s="15">
        <f t="shared" si="143"/>
        <v>1.3028138528138529</v>
      </c>
      <c r="P1323" s="15">
        <f t="shared" si="149"/>
        <v>859.85714285714289</v>
      </c>
      <c r="Q1323" t="s">
        <v>8330</v>
      </c>
      <c r="R1323" t="s">
        <v>8332</v>
      </c>
      <c r="S1323" s="8">
        <f t="shared" si="144"/>
        <v>42697.540937499994</v>
      </c>
      <c r="T1323" s="11">
        <f t="shared" si="145"/>
        <v>42727.540937499994</v>
      </c>
      <c r="U1323" t="str">
        <f t="shared" si="146"/>
        <v>FALSE</v>
      </c>
      <c r="V1323" s="18">
        <f t="shared" si="147"/>
        <v>2</v>
      </c>
      <c r="W1323">
        <f t="shared" si="148"/>
        <v>3</v>
      </c>
    </row>
    <row r="1324" spans="1:23" ht="100.8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s="13" t="b">
        <v>0</v>
      </c>
      <c r="L1324">
        <v>4</v>
      </c>
      <c r="M1324" t="b">
        <v>0</v>
      </c>
      <c r="N1324" t="s">
        <v>8273</v>
      </c>
      <c r="O1324" s="15">
        <f t="shared" si="143"/>
        <v>0.30285714285714288</v>
      </c>
      <c r="P1324" s="15">
        <f t="shared" si="149"/>
        <v>26.5</v>
      </c>
      <c r="Q1324" t="s">
        <v>8330</v>
      </c>
      <c r="R1324" t="s">
        <v>8332</v>
      </c>
      <c r="S1324" s="8">
        <f t="shared" si="144"/>
        <v>42115.448206018518</v>
      </c>
      <c r="T1324" s="11">
        <f t="shared" si="145"/>
        <v>42145.448206018518</v>
      </c>
      <c r="U1324" t="str">
        <f t="shared" si="146"/>
        <v>FALSE</v>
      </c>
      <c r="V1324" s="18">
        <f t="shared" si="147"/>
        <v>2</v>
      </c>
      <c r="W1324">
        <f t="shared" si="148"/>
        <v>3</v>
      </c>
    </row>
    <row r="1325" spans="1:23" ht="115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s="13" t="b">
        <v>0</v>
      </c>
      <c r="L1325">
        <v>44</v>
      </c>
      <c r="M1325" t="b">
        <v>0</v>
      </c>
      <c r="N1325" t="s">
        <v>8273</v>
      </c>
      <c r="O1325" s="15">
        <f t="shared" si="143"/>
        <v>8.8800000000000008</v>
      </c>
      <c r="P1325" s="15">
        <f t="shared" si="149"/>
        <v>30.272727272727273</v>
      </c>
      <c r="Q1325" t="s">
        <v>8330</v>
      </c>
      <c r="R1325" t="s">
        <v>8332</v>
      </c>
      <c r="S1325" s="8">
        <f t="shared" si="144"/>
        <v>42451.490115740737</v>
      </c>
      <c r="T1325" s="11">
        <f t="shared" si="145"/>
        <v>42486.079861111109</v>
      </c>
      <c r="U1325" t="str">
        <f t="shared" si="146"/>
        <v>FALSE</v>
      </c>
      <c r="V1325" s="18">
        <f t="shared" si="147"/>
        <v>2</v>
      </c>
      <c r="W1325">
        <f t="shared" si="148"/>
        <v>3</v>
      </c>
    </row>
    <row r="1326" spans="1:23" ht="100.8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s="13" t="b">
        <v>0</v>
      </c>
      <c r="L1326">
        <v>90</v>
      </c>
      <c r="M1326" t="b">
        <v>0</v>
      </c>
      <c r="N1326" t="s">
        <v>8273</v>
      </c>
      <c r="O1326" s="15">
        <f t="shared" si="143"/>
        <v>9.84</v>
      </c>
      <c r="P1326" s="15">
        <f t="shared" si="149"/>
        <v>54.666666666666664</v>
      </c>
      <c r="Q1326" t="s">
        <v>8330</v>
      </c>
      <c r="R1326" t="s">
        <v>8332</v>
      </c>
      <c r="S1326" s="8">
        <f t="shared" si="144"/>
        <v>42626.425370370365</v>
      </c>
      <c r="T1326" s="11">
        <f t="shared" si="145"/>
        <v>42656.425370370365</v>
      </c>
      <c r="U1326" t="str">
        <f t="shared" si="146"/>
        <v>FALSE</v>
      </c>
      <c r="V1326" s="18">
        <f t="shared" si="147"/>
        <v>2</v>
      </c>
      <c r="W1326">
        <f t="shared" si="148"/>
        <v>3</v>
      </c>
    </row>
    <row r="1327" spans="1:23" ht="100.8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s="13" t="b">
        <v>0</v>
      </c>
      <c r="L1327">
        <v>8</v>
      </c>
      <c r="M1327" t="b">
        <v>0</v>
      </c>
      <c r="N1327" t="s">
        <v>8273</v>
      </c>
      <c r="O1327" s="15">
        <f t="shared" si="143"/>
        <v>2.4299999999999997</v>
      </c>
      <c r="P1327" s="15">
        <f t="shared" si="149"/>
        <v>60.75</v>
      </c>
      <c r="Q1327" t="s">
        <v>8330</v>
      </c>
      <c r="R1327" t="s">
        <v>8332</v>
      </c>
      <c r="S1327" s="8">
        <f t="shared" si="144"/>
        <v>42703.877719907403</v>
      </c>
      <c r="T1327" s="11">
        <f t="shared" si="145"/>
        <v>42733.877719907403</v>
      </c>
      <c r="U1327" t="str">
        <f t="shared" si="146"/>
        <v>FALSE</v>
      </c>
      <c r="V1327" s="18">
        <f t="shared" si="147"/>
        <v>2</v>
      </c>
      <c r="W1327">
        <f t="shared" si="148"/>
        <v>3</v>
      </c>
    </row>
    <row r="1328" spans="1:23" ht="100.8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s="13" t="b">
        <v>0</v>
      </c>
      <c r="L1328">
        <v>11</v>
      </c>
      <c r="M1328" t="b">
        <v>0</v>
      </c>
      <c r="N1328" t="s">
        <v>8273</v>
      </c>
      <c r="O1328" s="15">
        <f t="shared" si="143"/>
        <v>1.1299999999999999</v>
      </c>
      <c r="P1328" s="15">
        <f t="shared" si="149"/>
        <v>102.72727272727273</v>
      </c>
      <c r="Q1328" t="s">
        <v>8330</v>
      </c>
      <c r="R1328" t="s">
        <v>8332</v>
      </c>
      <c r="S1328" s="8">
        <f t="shared" si="144"/>
        <v>41974.583657407398</v>
      </c>
      <c r="T1328" s="11">
        <f t="shared" si="145"/>
        <v>42019.583657407406</v>
      </c>
      <c r="U1328" t="str">
        <f t="shared" si="146"/>
        <v>FALSE</v>
      </c>
      <c r="V1328" s="18">
        <f t="shared" si="147"/>
        <v>2</v>
      </c>
      <c r="W1328">
        <f t="shared" si="148"/>
        <v>3</v>
      </c>
    </row>
    <row r="1329" spans="1:23" ht="115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s="13" t="b">
        <v>0</v>
      </c>
      <c r="L1329">
        <v>41</v>
      </c>
      <c r="M1329" t="b">
        <v>0</v>
      </c>
      <c r="N1329" t="s">
        <v>8273</v>
      </c>
      <c r="O1329" s="15">
        <f t="shared" si="143"/>
        <v>3.5520833333333335</v>
      </c>
      <c r="P1329" s="15">
        <f t="shared" si="149"/>
        <v>41.585365853658537</v>
      </c>
      <c r="Q1329" t="s">
        <v>8330</v>
      </c>
      <c r="R1329" t="s">
        <v>8332</v>
      </c>
      <c r="S1329" s="8">
        <f t="shared" si="144"/>
        <v>42123.470312500001</v>
      </c>
      <c r="T1329" s="11">
        <f t="shared" si="145"/>
        <v>42153.470312500001</v>
      </c>
      <c r="U1329" t="str">
        <f t="shared" si="146"/>
        <v>FALSE</v>
      </c>
      <c r="V1329" s="18">
        <f t="shared" si="147"/>
        <v>2</v>
      </c>
      <c r="W1329">
        <f t="shared" si="148"/>
        <v>3</v>
      </c>
    </row>
    <row r="1330" spans="1:23" ht="100.8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s="13" t="b">
        <v>0</v>
      </c>
      <c r="L1330">
        <v>15</v>
      </c>
      <c r="M1330" t="b">
        <v>0</v>
      </c>
      <c r="N1330" t="s">
        <v>8273</v>
      </c>
      <c r="O1330" s="15">
        <f t="shared" si="143"/>
        <v>2.3306666666666667</v>
      </c>
      <c r="P1330" s="15">
        <f t="shared" si="149"/>
        <v>116.53333333333333</v>
      </c>
      <c r="Q1330" t="s">
        <v>8330</v>
      </c>
      <c r="R1330" t="s">
        <v>8332</v>
      </c>
      <c r="S1330" s="8">
        <f t="shared" si="144"/>
        <v>42612.434421296297</v>
      </c>
      <c r="T1330" s="11">
        <f t="shared" si="145"/>
        <v>42657.434421296297</v>
      </c>
      <c r="U1330" t="str">
        <f t="shared" si="146"/>
        <v>FALSE</v>
      </c>
      <c r="V1330" s="18">
        <f t="shared" si="147"/>
        <v>2</v>
      </c>
      <c r="W1330">
        <f t="shared" si="148"/>
        <v>3</v>
      </c>
    </row>
    <row r="1331" spans="1:23" ht="100.8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s="13" t="b">
        <v>0</v>
      </c>
      <c r="L1331">
        <v>9</v>
      </c>
      <c r="M1331" t="b">
        <v>0</v>
      </c>
      <c r="N1331" t="s">
        <v>8273</v>
      </c>
      <c r="O1331" s="15">
        <f t="shared" si="143"/>
        <v>0.81600000000000006</v>
      </c>
      <c r="P1331" s="15">
        <f t="shared" si="149"/>
        <v>45.333333333333336</v>
      </c>
      <c r="Q1331" t="s">
        <v>8330</v>
      </c>
      <c r="R1331" t="s">
        <v>8332</v>
      </c>
      <c r="S1331" s="8">
        <f t="shared" si="144"/>
        <v>41935.013252314813</v>
      </c>
      <c r="T1331" s="11">
        <f t="shared" si="145"/>
        <v>41975.054918981477</v>
      </c>
      <c r="U1331" t="str">
        <f t="shared" si="146"/>
        <v>FALSE</v>
      </c>
      <c r="V1331" s="18">
        <f t="shared" si="147"/>
        <v>2</v>
      </c>
      <c r="W1331">
        <f t="shared" si="148"/>
        <v>3</v>
      </c>
    </row>
    <row r="1332" spans="1:23" ht="100.8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s="13" t="b">
        <v>0</v>
      </c>
      <c r="L1332">
        <v>50</v>
      </c>
      <c r="M1332" t="b">
        <v>0</v>
      </c>
      <c r="N1332" t="s">
        <v>8273</v>
      </c>
      <c r="O1332" s="15">
        <f t="shared" si="143"/>
        <v>22.494285714285713</v>
      </c>
      <c r="P1332" s="15">
        <f t="shared" si="149"/>
        <v>157.46</v>
      </c>
      <c r="Q1332" t="s">
        <v>8330</v>
      </c>
      <c r="R1332" t="s">
        <v>8332</v>
      </c>
      <c r="S1332" s="8">
        <f t="shared" si="144"/>
        <v>42522.068391203698</v>
      </c>
      <c r="T1332" s="11">
        <f t="shared" si="145"/>
        <v>42552.958333333336</v>
      </c>
      <c r="U1332" t="str">
        <f t="shared" si="146"/>
        <v>FALSE</v>
      </c>
      <c r="V1332" s="18">
        <f t="shared" si="147"/>
        <v>2</v>
      </c>
      <c r="W1332">
        <f t="shared" si="148"/>
        <v>3</v>
      </c>
    </row>
    <row r="1333" spans="1:23" ht="86.4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s="13" t="b">
        <v>0</v>
      </c>
      <c r="L1333">
        <v>34</v>
      </c>
      <c r="M1333" t="b">
        <v>0</v>
      </c>
      <c r="N1333" t="s">
        <v>8273</v>
      </c>
      <c r="O1333" s="15">
        <f t="shared" si="143"/>
        <v>1.3668</v>
      </c>
      <c r="P1333" s="15">
        <f t="shared" si="149"/>
        <v>100.5</v>
      </c>
      <c r="Q1333" t="s">
        <v>8330</v>
      </c>
      <c r="R1333" t="s">
        <v>8332</v>
      </c>
      <c r="S1333" s="8">
        <f t="shared" si="144"/>
        <v>42569.295763888884</v>
      </c>
      <c r="T1333" s="11">
        <f t="shared" si="145"/>
        <v>42599.295763888884</v>
      </c>
      <c r="U1333" t="str">
        <f t="shared" si="146"/>
        <v>FALSE</v>
      </c>
      <c r="V1333" s="18">
        <f t="shared" si="147"/>
        <v>2</v>
      </c>
      <c r="W1333">
        <f t="shared" si="148"/>
        <v>3</v>
      </c>
    </row>
    <row r="1334" spans="1:23" ht="100.8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s="13" t="b">
        <v>0</v>
      </c>
      <c r="L1334">
        <v>0</v>
      </c>
      <c r="M1334" t="b">
        <v>0</v>
      </c>
      <c r="N1334" t="s">
        <v>8273</v>
      </c>
      <c r="O1334" s="15">
        <f t="shared" si="143"/>
        <v>0</v>
      </c>
      <c r="P1334" s="15">
        <f t="shared" si="149"/>
        <v>0</v>
      </c>
      <c r="Q1334" t="s">
        <v>8330</v>
      </c>
      <c r="R1334" t="s">
        <v>8332</v>
      </c>
      <c r="S1334" s="8">
        <f t="shared" si="144"/>
        <v>42731.851944444446</v>
      </c>
      <c r="T1334" s="11">
        <f t="shared" si="145"/>
        <v>42761.851944444446</v>
      </c>
      <c r="U1334" t="str">
        <f t="shared" si="146"/>
        <v>FALSE</v>
      </c>
      <c r="V1334" s="18">
        <f t="shared" si="147"/>
        <v>2</v>
      </c>
      <c r="W1334">
        <f t="shared" si="148"/>
        <v>3</v>
      </c>
    </row>
    <row r="1335" spans="1:23" ht="100.8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s="13" t="b">
        <v>0</v>
      </c>
      <c r="L1335">
        <v>0</v>
      </c>
      <c r="M1335" t="b">
        <v>0</v>
      </c>
      <c r="N1335" t="s">
        <v>8273</v>
      </c>
      <c r="O1335" s="15">
        <f t="shared" si="143"/>
        <v>0</v>
      </c>
      <c r="P1335" s="15">
        <f t="shared" si="149"/>
        <v>0</v>
      </c>
      <c r="Q1335" t="s">
        <v>8330</v>
      </c>
      <c r="R1335" t="s">
        <v>8332</v>
      </c>
      <c r="S1335" s="8">
        <f t="shared" si="144"/>
        <v>41805.8984375</v>
      </c>
      <c r="T1335" s="11">
        <f t="shared" si="145"/>
        <v>41835.8984375</v>
      </c>
      <c r="U1335" t="str">
        <f t="shared" si="146"/>
        <v>FALSE</v>
      </c>
      <c r="V1335" s="18">
        <f t="shared" si="147"/>
        <v>2</v>
      </c>
      <c r="W1335">
        <f t="shared" si="148"/>
        <v>3</v>
      </c>
    </row>
    <row r="1336" spans="1:23" ht="86.4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s="13" t="b">
        <v>0</v>
      </c>
      <c r="L1336">
        <v>276</v>
      </c>
      <c r="M1336" t="b">
        <v>0</v>
      </c>
      <c r="N1336" t="s">
        <v>8273</v>
      </c>
      <c r="O1336" s="15">
        <f t="shared" si="143"/>
        <v>10.754135338345865</v>
      </c>
      <c r="P1336" s="15">
        <f t="shared" si="149"/>
        <v>51.822463768115945</v>
      </c>
      <c r="Q1336" t="s">
        <v>8330</v>
      </c>
      <c r="R1336" t="s">
        <v>8332</v>
      </c>
      <c r="S1336" s="8">
        <f t="shared" si="144"/>
        <v>42410.565821759257</v>
      </c>
      <c r="T1336" s="11">
        <f t="shared" si="145"/>
        <v>42440.565821759257</v>
      </c>
      <c r="U1336" t="str">
        <f t="shared" si="146"/>
        <v>FALSE</v>
      </c>
      <c r="V1336" s="18">
        <f t="shared" si="147"/>
        <v>2</v>
      </c>
      <c r="W1336">
        <f t="shared" si="148"/>
        <v>3</v>
      </c>
    </row>
    <row r="1337" spans="1:23" ht="115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s="13" t="b">
        <v>0</v>
      </c>
      <c r="L1337">
        <v>16</v>
      </c>
      <c r="M1337" t="b">
        <v>0</v>
      </c>
      <c r="N1337" t="s">
        <v>8273</v>
      </c>
      <c r="O1337" s="15">
        <f t="shared" si="143"/>
        <v>19.759999999999998</v>
      </c>
      <c r="P1337" s="15">
        <f t="shared" si="149"/>
        <v>308.75</v>
      </c>
      <c r="Q1337" t="s">
        <v>8330</v>
      </c>
      <c r="R1337" t="s">
        <v>8332</v>
      </c>
      <c r="S1337" s="8">
        <f t="shared" si="144"/>
        <v>42313.728032407402</v>
      </c>
      <c r="T1337" s="11">
        <f t="shared" si="145"/>
        <v>42343.728032407402</v>
      </c>
      <c r="U1337" t="str">
        <f t="shared" si="146"/>
        <v>FALSE</v>
      </c>
      <c r="V1337" s="18">
        <f t="shared" si="147"/>
        <v>2</v>
      </c>
      <c r="W1337">
        <f t="shared" si="148"/>
        <v>3</v>
      </c>
    </row>
    <row r="1338" spans="1:23" ht="100.8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s="13" t="b">
        <v>0</v>
      </c>
      <c r="L1338">
        <v>224</v>
      </c>
      <c r="M1338" t="b">
        <v>0</v>
      </c>
      <c r="N1338" t="s">
        <v>8273</v>
      </c>
      <c r="O1338" s="15">
        <f t="shared" si="143"/>
        <v>84.946999999999989</v>
      </c>
      <c r="P1338" s="15">
        <f t="shared" si="149"/>
        <v>379.22767857142856</v>
      </c>
      <c r="Q1338" t="s">
        <v>8330</v>
      </c>
      <c r="R1338" t="s">
        <v>8332</v>
      </c>
      <c r="S1338" s="8">
        <f t="shared" si="144"/>
        <v>41955.655416666668</v>
      </c>
      <c r="T1338" s="11">
        <f t="shared" si="145"/>
        <v>41990.655416666668</v>
      </c>
      <c r="U1338" t="str">
        <f t="shared" si="146"/>
        <v>FALSE</v>
      </c>
      <c r="V1338" s="18">
        <f t="shared" si="147"/>
        <v>2</v>
      </c>
      <c r="W1338">
        <f t="shared" si="148"/>
        <v>3</v>
      </c>
    </row>
    <row r="1339" spans="1:23" ht="100.8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s="13" t="b">
        <v>0</v>
      </c>
      <c r="L1339">
        <v>140</v>
      </c>
      <c r="M1339" t="b">
        <v>0</v>
      </c>
      <c r="N1339" t="s">
        <v>8273</v>
      </c>
      <c r="O1339" s="15">
        <f t="shared" si="143"/>
        <v>49.381999999999998</v>
      </c>
      <c r="P1339" s="15">
        <f t="shared" si="149"/>
        <v>176.36428571428573</v>
      </c>
      <c r="Q1339" t="s">
        <v>8330</v>
      </c>
      <c r="R1339" t="s">
        <v>8332</v>
      </c>
      <c r="S1339" s="8">
        <f t="shared" si="144"/>
        <v>42767.368969907409</v>
      </c>
      <c r="T1339" s="11">
        <f t="shared" si="145"/>
        <v>42797.368969907409</v>
      </c>
      <c r="U1339" t="str">
        <f t="shared" si="146"/>
        <v>FALSE</v>
      </c>
      <c r="V1339" s="18">
        <f t="shared" si="147"/>
        <v>2</v>
      </c>
      <c r="W1339">
        <f t="shared" si="148"/>
        <v>3</v>
      </c>
    </row>
    <row r="1340" spans="1:23" ht="100.8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s="13" t="b">
        <v>0</v>
      </c>
      <c r="L1340">
        <v>15</v>
      </c>
      <c r="M1340" t="b">
        <v>0</v>
      </c>
      <c r="N1340" t="s">
        <v>8273</v>
      </c>
      <c r="O1340" s="15">
        <f t="shared" si="143"/>
        <v>3.3033333333333332</v>
      </c>
      <c r="P1340" s="15">
        <f t="shared" si="149"/>
        <v>66.066666666666663</v>
      </c>
      <c r="Q1340" t="s">
        <v>8330</v>
      </c>
      <c r="R1340" t="s">
        <v>8332</v>
      </c>
      <c r="S1340" s="8">
        <f t="shared" si="144"/>
        <v>42188.595289351848</v>
      </c>
      <c r="T1340" s="11">
        <f t="shared" si="145"/>
        <v>42218.595289351848</v>
      </c>
      <c r="U1340" t="str">
        <f t="shared" si="146"/>
        <v>FALSE</v>
      </c>
      <c r="V1340" s="18">
        <f t="shared" si="147"/>
        <v>2</v>
      </c>
      <c r="W1340">
        <f t="shared" si="148"/>
        <v>3</v>
      </c>
    </row>
    <row r="1341" spans="1:23" ht="57.6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s="13" t="b">
        <v>0</v>
      </c>
      <c r="L1341">
        <v>37</v>
      </c>
      <c r="M1341" t="b">
        <v>0</v>
      </c>
      <c r="N1341" t="s">
        <v>8273</v>
      </c>
      <c r="O1341" s="15">
        <f t="shared" si="143"/>
        <v>6.6339999999999995</v>
      </c>
      <c r="P1341" s="15">
        <f t="shared" si="149"/>
        <v>89.648648648648646</v>
      </c>
      <c r="Q1341" t="s">
        <v>8330</v>
      </c>
      <c r="R1341" t="s">
        <v>8332</v>
      </c>
      <c r="S1341" s="8">
        <f t="shared" si="144"/>
        <v>41936.438831018517</v>
      </c>
      <c r="T1341" s="11">
        <f t="shared" si="145"/>
        <v>41981.480497685181</v>
      </c>
      <c r="U1341" t="str">
        <f t="shared" si="146"/>
        <v>FALSE</v>
      </c>
      <c r="V1341" s="18">
        <f t="shared" si="147"/>
        <v>2</v>
      </c>
      <c r="W1341">
        <f t="shared" si="148"/>
        <v>3</v>
      </c>
    </row>
    <row r="1342" spans="1:23" ht="86.4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s="13" t="b">
        <v>0</v>
      </c>
      <c r="L1342">
        <v>0</v>
      </c>
      <c r="M1342" t="b">
        <v>0</v>
      </c>
      <c r="N1342" t="s">
        <v>8273</v>
      </c>
      <c r="O1342" s="15">
        <f t="shared" si="143"/>
        <v>0</v>
      </c>
      <c r="P1342" s="15">
        <f t="shared" si="149"/>
        <v>0</v>
      </c>
      <c r="Q1342" t="s">
        <v>8330</v>
      </c>
      <c r="R1342" t="s">
        <v>8332</v>
      </c>
      <c r="S1342" s="8">
        <f t="shared" si="144"/>
        <v>41836.387187499997</v>
      </c>
      <c r="T1342" s="11">
        <f t="shared" si="145"/>
        <v>41866.387187499997</v>
      </c>
      <c r="U1342" t="str">
        <f t="shared" si="146"/>
        <v>FALSE</v>
      </c>
      <c r="V1342" s="18">
        <f t="shared" si="147"/>
        <v>2</v>
      </c>
      <c r="W1342">
        <f t="shared" si="148"/>
        <v>3</v>
      </c>
    </row>
    <row r="1343" spans="1:23" ht="115.2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s="13" t="b">
        <v>0</v>
      </c>
      <c r="L1343">
        <v>46</v>
      </c>
      <c r="M1343" t="b">
        <v>0</v>
      </c>
      <c r="N1343" t="s">
        <v>8273</v>
      </c>
      <c r="O1343" s="15">
        <f t="shared" si="143"/>
        <v>70.36</v>
      </c>
      <c r="P1343" s="15">
        <f t="shared" si="149"/>
        <v>382.39130434782606</v>
      </c>
      <c r="Q1343" t="s">
        <v>8330</v>
      </c>
      <c r="R1343" t="s">
        <v>8332</v>
      </c>
      <c r="S1343" s="8">
        <f t="shared" si="144"/>
        <v>42612.415706018517</v>
      </c>
      <c r="T1343" s="11">
        <f t="shared" si="145"/>
        <v>42644.415706018517</v>
      </c>
      <c r="U1343" t="str">
        <f t="shared" si="146"/>
        <v>FALSE</v>
      </c>
      <c r="V1343" s="18">
        <f t="shared" si="147"/>
        <v>2</v>
      </c>
      <c r="W1343">
        <f t="shared" si="148"/>
        <v>3</v>
      </c>
    </row>
    <row r="1344" spans="1:23" ht="115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s="13" t="b">
        <v>0</v>
      </c>
      <c r="L1344">
        <v>1</v>
      </c>
      <c r="M1344" t="b">
        <v>0</v>
      </c>
      <c r="N1344" t="s">
        <v>8273</v>
      </c>
      <c r="O1344" s="15">
        <f t="shared" si="143"/>
        <v>0.2</v>
      </c>
      <c r="P1344" s="15">
        <f t="shared" si="149"/>
        <v>100</v>
      </c>
      <c r="Q1344" t="s">
        <v>8330</v>
      </c>
      <c r="R1344" t="s">
        <v>8332</v>
      </c>
      <c r="S1344" s="8">
        <f t="shared" si="144"/>
        <v>42172.608090277768</v>
      </c>
      <c r="T1344" s="11">
        <f t="shared" si="145"/>
        <v>42202.608090277776</v>
      </c>
      <c r="U1344" t="str">
        <f t="shared" si="146"/>
        <v>FALSE</v>
      </c>
      <c r="V1344" s="18">
        <f t="shared" si="147"/>
        <v>2</v>
      </c>
      <c r="W1344">
        <f t="shared" si="148"/>
        <v>3</v>
      </c>
    </row>
    <row r="1345" spans="1:23" ht="115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s="13" t="b">
        <v>0</v>
      </c>
      <c r="L1345">
        <v>323</v>
      </c>
      <c r="M1345" t="b">
        <v>0</v>
      </c>
      <c r="N1345" t="s">
        <v>8273</v>
      </c>
      <c r="O1345" s="15">
        <f t="shared" si="143"/>
        <v>102.298</v>
      </c>
      <c r="P1345" s="15">
        <f t="shared" si="149"/>
        <v>158.35603715170279</v>
      </c>
      <c r="Q1345" t="s">
        <v>8330</v>
      </c>
      <c r="R1345" t="s">
        <v>8332</v>
      </c>
      <c r="S1345" s="8">
        <f t="shared" si="144"/>
        <v>42542.318090277775</v>
      </c>
      <c r="T1345" s="11">
        <f t="shared" si="145"/>
        <v>42600.957638888889</v>
      </c>
      <c r="U1345" t="str">
        <f t="shared" si="146"/>
        <v>FALSE</v>
      </c>
      <c r="V1345" s="18">
        <f t="shared" si="147"/>
        <v>2</v>
      </c>
      <c r="W1345">
        <f t="shared" si="148"/>
        <v>3</v>
      </c>
    </row>
    <row r="1346" spans="1:23" ht="100.8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s="13" t="b">
        <v>0</v>
      </c>
      <c r="L1346">
        <v>139</v>
      </c>
      <c r="M1346" t="b">
        <v>1</v>
      </c>
      <c r="N1346" t="s">
        <v>8274</v>
      </c>
      <c r="O1346" s="15">
        <f t="shared" si="143"/>
        <v>377.73333333333335</v>
      </c>
      <c r="P1346" s="15">
        <f t="shared" si="149"/>
        <v>40.762589928057551</v>
      </c>
      <c r="Q1346" t="s">
        <v>8333</v>
      </c>
      <c r="R1346" t="s">
        <v>8334</v>
      </c>
      <c r="S1346" s="8">
        <f t="shared" si="144"/>
        <v>42522.581469907404</v>
      </c>
      <c r="T1346" s="11">
        <f t="shared" si="145"/>
        <v>42551.581469907404</v>
      </c>
      <c r="U1346" t="str">
        <f t="shared" si="146"/>
        <v>FALSE</v>
      </c>
      <c r="V1346" s="18">
        <f t="shared" si="147"/>
        <v>2</v>
      </c>
      <c r="W1346">
        <f t="shared" si="148"/>
        <v>1</v>
      </c>
    </row>
    <row r="1347" spans="1:23" ht="100.8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s="13" t="b">
        <v>0</v>
      </c>
      <c r="L1347">
        <v>7</v>
      </c>
      <c r="M1347" t="b">
        <v>1</v>
      </c>
      <c r="N1347" t="s">
        <v>8274</v>
      </c>
      <c r="O1347" s="15">
        <f t="shared" ref="O1347:O1410" si="150">(E1347/D1347)*100</f>
        <v>125</v>
      </c>
      <c r="P1347" s="15">
        <f t="shared" si="149"/>
        <v>53.571428571428569</v>
      </c>
      <c r="Q1347" t="s">
        <v>8333</v>
      </c>
      <c r="R1347" t="s">
        <v>8334</v>
      </c>
      <c r="S1347" s="8">
        <f t="shared" ref="S1347:S1410" si="151">(((J1347/60)/60)/24)+DATE(1970,1,1)+(-5/24)</f>
        <v>41799.606006944443</v>
      </c>
      <c r="T1347" s="11">
        <f t="shared" ref="T1347:T1410" si="152">(I1347/86400)+25569+(-5/24)</f>
        <v>41834.606006944443</v>
      </c>
      <c r="U1347" t="str">
        <f t="shared" ref="U1347:U1410" si="153">TRIM(K1347)</f>
        <v>FALSE</v>
      </c>
      <c r="V1347" s="18">
        <f t="shared" ref="V1347:V1410" si="154">IF(U1347="TRUE", 1, 2)</f>
        <v>2</v>
      </c>
      <c r="W1347">
        <f t="shared" ref="W1347:W1410" si="155">IF(F1347="successful", 1,  IF(F1347= "failed", 2, IF(F1347="canceled", 3, 4)))</f>
        <v>1</v>
      </c>
    </row>
    <row r="1348" spans="1:23" ht="100.8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s="13" t="b">
        <v>0</v>
      </c>
      <c r="L1348">
        <v>149</v>
      </c>
      <c r="M1348" t="b">
        <v>1</v>
      </c>
      <c r="N1348" t="s">
        <v>8274</v>
      </c>
      <c r="O1348" s="15">
        <f t="shared" si="150"/>
        <v>147.32653061224491</v>
      </c>
      <c r="P1348" s="15">
        <f t="shared" si="149"/>
        <v>48.449664429530202</v>
      </c>
      <c r="Q1348" t="s">
        <v>8333</v>
      </c>
      <c r="R1348" t="s">
        <v>8334</v>
      </c>
      <c r="S1348" s="8">
        <f t="shared" si="151"/>
        <v>41421.867488425924</v>
      </c>
      <c r="T1348" s="11">
        <f t="shared" si="152"/>
        <v>41451.867488425924</v>
      </c>
      <c r="U1348" t="str">
        <f t="shared" si="153"/>
        <v>FALSE</v>
      </c>
      <c r="V1348" s="18">
        <f t="shared" si="154"/>
        <v>2</v>
      </c>
      <c r="W1348">
        <f t="shared" si="155"/>
        <v>1</v>
      </c>
    </row>
    <row r="1349" spans="1:23" ht="100.8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s="13" t="b">
        <v>0</v>
      </c>
      <c r="L1349">
        <v>31</v>
      </c>
      <c r="M1349" t="b">
        <v>1</v>
      </c>
      <c r="N1349" t="s">
        <v>8274</v>
      </c>
      <c r="O1349" s="15">
        <f t="shared" si="150"/>
        <v>102.2</v>
      </c>
      <c r="P1349" s="15">
        <f t="shared" si="149"/>
        <v>82.41935483870968</v>
      </c>
      <c r="Q1349" t="s">
        <v>8333</v>
      </c>
      <c r="R1349" t="s">
        <v>8334</v>
      </c>
      <c r="S1349" s="8">
        <f t="shared" si="151"/>
        <v>42040.429687499993</v>
      </c>
      <c r="T1349" s="11">
        <f t="shared" si="152"/>
        <v>42070.429687499993</v>
      </c>
      <c r="U1349" t="str">
        <f t="shared" si="153"/>
        <v>FALSE</v>
      </c>
      <c r="V1349" s="18">
        <f t="shared" si="154"/>
        <v>2</v>
      </c>
      <c r="W1349">
        <f t="shared" si="155"/>
        <v>1</v>
      </c>
    </row>
    <row r="1350" spans="1:23" ht="100.8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s="13" t="b">
        <v>0</v>
      </c>
      <c r="L1350">
        <v>26</v>
      </c>
      <c r="M1350" t="b">
        <v>1</v>
      </c>
      <c r="N1350" t="s">
        <v>8274</v>
      </c>
      <c r="O1350" s="15">
        <f t="shared" si="150"/>
        <v>101.8723404255319</v>
      </c>
      <c r="P1350" s="15">
        <f t="shared" si="149"/>
        <v>230.19230769230768</v>
      </c>
      <c r="Q1350" t="s">
        <v>8333</v>
      </c>
      <c r="R1350" t="s">
        <v>8334</v>
      </c>
      <c r="S1350" s="8">
        <f t="shared" si="151"/>
        <v>41963.29783564814</v>
      </c>
      <c r="T1350" s="11">
        <f t="shared" si="152"/>
        <v>41991.297835648147</v>
      </c>
      <c r="U1350" t="str">
        <f t="shared" si="153"/>
        <v>FALSE</v>
      </c>
      <c r="V1350" s="18">
        <f t="shared" si="154"/>
        <v>2</v>
      </c>
      <c r="W1350">
        <f t="shared" si="155"/>
        <v>1</v>
      </c>
    </row>
    <row r="1351" spans="1:23" ht="115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s="13" t="b">
        <v>0</v>
      </c>
      <c r="L1351">
        <v>172</v>
      </c>
      <c r="M1351" t="b">
        <v>1</v>
      </c>
      <c r="N1351" t="s">
        <v>8274</v>
      </c>
      <c r="O1351" s="15">
        <f t="shared" si="150"/>
        <v>204.2</v>
      </c>
      <c r="P1351" s="15">
        <f t="shared" si="149"/>
        <v>59.360465116279073</v>
      </c>
      <c r="Q1351" t="s">
        <v>8333</v>
      </c>
      <c r="R1351" t="s">
        <v>8334</v>
      </c>
      <c r="S1351" s="8">
        <f t="shared" si="151"/>
        <v>42317.124247685184</v>
      </c>
      <c r="T1351" s="11">
        <f t="shared" si="152"/>
        <v>42354.082638888889</v>
      </c>
      <c r="U1351" t="str">
        <f t="shared" si="153"/>
        <v>FALSE</v>
      </c>
      <c r="V1351" s="18">
        <f t="shared" si="154"/>
        <v>2</v>
      </c>
      <c r="W1351">
        <f t="shared" si="155"/>
        <v>1</v>
      </c>
    </row>
    <row r="1352" spans="1:23" ht="100.8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s="13" t="b">
        <v>0</v>
      </c>
      <c r="L1352">
        <v>78</v>
      </c>
      <c r="M1352" t="b">
        <v>1</v>
      </c>
      <c r="N1352" t="s">
        <v>8274</v>
      </c>
      <c r="O1352" s="15">
        <f t="shared" si="150"/>
        <v>104.05</v>
      </c>
      <c r="P1352" s="15">
        <f t="shared" si="149"/>
        <v>66.698717948717942</v>
      </c>
      <c r="Q1352" t="s">
        <v>8333</v>
      </c>
      <c r="R1352" t="s">
        <v>8334</v>
      </c>
      <c r="S1352" s="8">
        <f t="shared" si="151"/>
        <v>42333.804791666662</v>
      </c>
      <c r="T1352" s="11">
        <f t="shared" si="152"/>
        <v>42363.804791666662</v>
      </c>
      <c r="U1352" t="str">
        <f t="shared" si="153"/>
        <v>FALSE</v>
      </c>
      <c r="V1352" s="18">
        <f t="shared" si="154"/>
        <v>2</v>
      </c>
      <c r="W1352">
        <f t="shared" si="155"/>
        <v>1</v>
      </c>
    </row>
    <row r="1353" spans="1:23" ht="72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s="13" t="b">
        <v>0</v>
      </c>
      <c r="L1353">
        <v>120</v>
      </c>
      <c r="M1353" t="b">
        <v>1</v>
      </c>
      <c r="N1353" t="s">
        <v>8274</v>
      </c>
      <c r="O1353" s="15">
        <f t="shared" si="150"/>
        <v>101.265</v>
      </c>
      <c r="P1353" s="15">
        <f t="shared" si="149"/>
        <v>168.77500000000001</v>
      </c>
      <c r="Q1353" t="s">
        <v>8333</v>
      </c>
      <c r="R1353" t="s">
        <v>8334</v>
      </c>
      <c r="S1353" s="8">
        <f t="shared" si="151"/>
        <v>42382.531759259255</v>
      </c>
      <c r="T1353" s="11">
        <f t="shared" si="152"/>
        <v>42412.531759259255</v>
      </c>
      <c r="U1353" t="str">
        <f t="shared" si="153"/>
        <v>FALSE</v>
      </c>
      <c r="V1353" s="18">
        <f t="shared" si="154"/>
        <v>2</v>
      </c>
      <c r="W1353">
        <f t="shared" si="155"/>
        <v>1</v>
      </c>
    </row>
    <row r="1354" spans="1:23" ht="100.8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s="13" t="b">
        <v>0</v>
      </c>
      <c r="L1354">
        <v>227</v>
      </c>
      <c r="M1354" t="b">
        <v>1</v>
      </c>
      <c r="N1354" t="s">
        <v>8274</v>
      </c>
      <c r="O1354" s="15">
        <f t="shared" si="150"/>
        <v>136.13999999999999</v>
      </c>
      <c r="P1354" s="15">
        <f t="shared" si="149"/>
        <v>59.973568281938327</v>
      </c>
      <c r="Q1354" t="s">
        <v>8333</v>
      </c>
      <c r="R1354" t="s">
        <v>8334</v>
      </c>
      <c r="S1354" s="8">
        <f t="shared" si="151"/>
        <v>42200.369976851849</v>
      </c>
      <c r="T1354" s="11">
        <f t="shared" si="152"/>
        <v>42251.957638888889</v>
      </c>
      <c r="U1354" t="str">
        <f t="shared" si="153"/>
        <v>FALSE</v>
      </c>
      <c r="V1354" s="18">
        <f t="shared" si="154"/>
        <v>2</v>
      </c>
      <c r="W1354">
        <f t="shared" si="155"/>
        <v>1</v>
      </c>
    </row>
    <row r="1355" spans="1:23" ht="7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s="13" t="b">
        <v>0</v>
      </c>
      <c r="L1355">
        <v>42</v>
      </c>
      <c r="M1355" t="b">
        <v>1</v>
      </c>
      <c r="N1355" t="s">
        <v>8274</v>
      </c>
      <c r="O1355" s="15">
        <f t="shared" si="150"/>
        <v>133.6</v>
      </c>
      <c r="P1355" s="15">
        <f t="shared" si="149"/>
        <v>31.80952380952381</v>
      </c>
      <c r="Q1355" t="s">
        <v>8333</v>
      </c>
      <c r="R1355" t="s">
        <v>8334</v>
      </c>
      <c r="S1355" s="8">
        <f t="shared" si="151"/>
        <v>41308.909583333334</v>
      </c>
      <c r="T1355" s="11">
        <f t="shared" si="152"/>
        <v>41343.791666666664</v>
      </c>
      <c r="U1355" t="str">
        <f t="shared" si="153"/>
        <v>FALSE</v>
      </c>
      <c r="V1355" s="18">
        <f t="shared" si="154"/>
        <v>2</v>
      </c>
      <c r="W1355">
        <f t="shared" si="155"/>
        <v>1</v>
      </c>
    </row>
    <row r="1356" spans="1:23" ht="100.8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s="13" t="b">
        <v>0</v>
      </c>
      <c r="L1356">
        <v>64</v>
      </c>
      <c r="M1356" t="b">
        <v>1</v>
      </c>
      <c r="N1356" t="s">
        <v>8274</v>
      </c>
      <c r="O1356" s="15">
        <f t="shared" si="150"/>
        <v>130.25</v>
      </c>
      <c r="P1356" s="15">
        <f t="shared" si="149"/>
        <v>24.421875</v>
      </c>
      <c r="Q1356" t="s">
        <v>8333</v>
      </c>
      <c r="R1356" t="s">
        <v>8334</v>
      </c>
      <c r="S1356" s="8">
        <f t="shared" si="151"/>
        <v>42502.599293981482</v>
      </c>
      <c r="T1356" s="11">
        <f t="shared" si="152"/>
        <v>42532.599293981482</v>
      </c>
      <c r="U1356" t="str">
        <f t="shared" si="153"/>
        <v>FALSE</v>
      </c>
      <c r="V1356" s="18">
        <f t="shared" si="154"/>
        <v>2</v>
      </c>
      <c r="W1356">
        <f t="shared" si="155"/>
        <v>1</v>
      </c>
    </row>
    <row r="1357" spans="1:23" ht="100.8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s="13" t="b">
        <v>0</v>
      </c>
      <c r="L1357">
        <v>121</v>
      </c>
      <c r="M1357" t="b">
        <v>1</v>
      </c>
      <c r="N1357" t="s">
        <v>8274</v>
      </c>
      <c r="O1357" s="15">
        <f t="shared" si="150"/>
        <v>122.67999999999999</v>
      </c>
      <c r="P1357" s="15">
        <f t="shared" si="149"/>
        <v>25.347107438016529</v>
      </c>
      <c r="Q1357" t="s">
        <v>8333</v>
      </c>
      <c r="R1357" t="s">
        <v>8334</v>
      </c>
      <c r="S1357" s="8">
        <f t="shared" si="151"/>
        <v>41213.046354166661</v>
      </c>
      <c r="T1357" s="11">
        <f t="shared" si="152"/>
        <v>41243.208333333328</v>
      </c>
      <c r="U1357" t="str">
        <f t="shared" si="153"/>
        <v>FALSE</v>
      </c>
      <c r="V1357" s="18">
        <f t="shared" si="154"/>
        <v>2</v>
      </c>
      <c r="W1357">
        <f t="shared" si="155"/>
        <v>1</v>
      </c>
    </row>
    <row r="1358" spans="1:23" ht="115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s="13" t="b">
        <v>0</v>
      </c>
      <c r="L1358">
        <v>87</v>
      </c>
      <c r="M1358" t="b">
        <v>1</v>
      </c>
      <c r="N1358" t="s">
        <v>8274</v>
      </c>
      <c r="O1358" s="15">
        <f t="shared" si="150"/>
        <v>182.81058823529412</v>
      </c>
      <c r="P1358" s="15">
        <f t="shared" si="149"/>
        <v>71.443218390804603</v>
      </c>
      <c r="Q1358" t="s">
        <v>8333</v>
      </c>
      <c r="R1358" t="s">
        <v>8334</v>
      </c>
      <c r="S1358" s="8">
        <f t="shared" si="151"/>
        <v>41429.830555555556</v>
      </c>
      <c r="T1358" s="11">
        <f t="shared" si="152"/>
        <v>41459.830555555549</v>
      </c>
      <c r="U1358" t="str">
        <f t="shared" si="153"/>
        <v>FALSE</v>
      </c>
      <c r="V1358" s="18">
        <f t="shared" si="154"/>
        <v>2</v>
      </c>
      <c r="W1358">
        <f t="shared" si="155"/>
        <v>1</v>
      </c>
    </row>
    <row r="1359" spans="1:23" ht="100.8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s="13" t="b">
        <v>0</v>
      </c>
      <c r="L1359">
        <v>65</v>
      </c>
      <c r="M1359" t="b">
        <v>1</v>
      </c>
      <c r="N1359" t="s">
        <v>8274</v>
      </c>
      <c r="O1359" s="15">
        <f t="shared" si="150"/>
        <v>125.29999999999998</v>
      </c>
      <c r="P1359" s="15">
        <f t="shared" si="149"/>
        <v>38.553846153846152</v>
      </c>
      <c r="Q1359" t="s">
        <v>8333</v>
      </c>
      <c r="R1359" t="s">
        <v>8334</v>
      </c>
      <c r="S1359" s="8">
        <f t="shared" si="151"/>
        <v>41304.753900462958</v>
      </c>
      <c r="T1359" s="11">
        <f t="shared" si="152"/>
        <v>41334.040972222218</v>
      </c>
      <c r="U1359" t="str">
        <f t="shared" si="153"/>
        <v>FALSE</v>
      </c>
      <c r="V1359" s="18">
        <f t="shared" si="154"/>
        <v>2</v>
      </c>
      <c r="W1359">
        <f t="shared" si="155"/>
        <v>1</v>
      </c>
    </row>
    <row r="1360" spans="1:23" ht="86.4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s="13" t="b">
        <v>0</v>
      </c>
      <c r="L1360">
        <v>49</v>
      </c>
      <c r="M1360" t="b">
        <v>1</v>
      </c>
      <c r="N1360" t="s">
        <v>8274</v>
      </c>
      <c r="O1360" s="15">
        <f t="shared" si="150"/>
        <v>111.66666666666667</v>
      </c>
      <c r="P1360" s="15">
        <f t="shared" si="149"/>
        <v>68.367346938775512</v>
      </c>
      <c r="Q1360" t="s">
        <v>8333</v>
      </c>
      <c r="R1360" t="s">
        <v>8334</v>
      </c>
      <c r="S1360" s="8">
        <f t="shared" si="151"/>
        <v>40689.362534722219</v>
      </c>
      <c r="T1360" s="11">
        <f t="shared" si="152"/>
        <v>40719.362534722219</v>
      </c>
      <c r="U1360" t="str">
        <f t="shared" si="153"/>
        <v>FALSE</v>
      </c>
      <c r="V1360" s="18">
        <f t="shared" si="154"/>
        <v>2</v>
      </c>
      <c r="W1360">
        <f t="shared" si="155"/>
        <v>1</v>
      </c>
    </row>
    <row r="1361" spans="1:23" ht="100.8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s="13" t="b">
        <v>0</v>
      </c>
      <c r="L1361">
        <v>19</v>
      </c>
      <c r="M1361" t="b">
        <v>1</v>
      </c>
      <c r="N1361" t="s">
        <v>8274</v>
      </c>
      <c r="O1361" s="15">
        <f t="shared" si="150"/>
        <v>115.75757575757575</v>
      </c>
      <c r="P1361" s="15">
        <f t="shared" si="149"/>
        <v>40.210526315789473</v>
      </c>
      <c r="Q1361" t="s">
        <v>8333</v>
      </c>
      <c r="R1361" t="s">
        <v>8334</v>
      </c>
      <c r="S1361" s="8">
        <f t="shared" si="151"/>
        <v>40668.606365740736</v>
      </c>
      <c r="T1361" s="11">
        <f t="shared" si="152"/>
        <v>40730.606365740736</v>
      </c>
      <c r="U1361" t="str">
        <f t="shared" si="153"/>
        <v>FALSE</v>
      </c>
      <c r="V1361" s="18">
        <f t="shared" si="154"/>
        <v>2</v>
      </c>
      <c r="W1361">
        <f t="shared" si="155"/>
        <v>1</v>
      </c>
    </row>
    <row r="1362" spans="1:23" ht="57.6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s="13" t="b">
        <v>0</v>
      </c>
      <c r="L1362">
        <v>81</v>
      </c>
      <c r="M1362" t="b">
        <v>1</v>
      </c>
      <c r="N1362" t="s">
        <v>8274</v>
      </c>
      <c r="O1362" s="15">
        <f t="shared" si="150"/>
        <v>173.2</v>
      </c>
      <c r="P1362" s="15">
        <f t="shared" si="149"/>
        <v>32.074074074074076</v>
      </c>
      <c r="Q1362" t="s">
        <v>8333</v>
      </c>
      <c r="R1362" t="s">
        <v>8334</v>
      </c>
      <c r="S1362" s="8">
        <f t="shared" si="151"/>
        <v>41095.692361111105</v>
      </c>
      <c r="T1362" s="11">
        <f t="shared" si="152"/>
        <v>41123.692361111105</v>
      </c>
      <c r="U1362" t="str">
        <f t="shared" si="153"/>
        <v>FALSE</v>
      </c>
      <c r="V1362" s="18">
        <f t="shared" si="154"/>
        <v>2</v>
      </c>
      <c r="W1362">
        <f t="shared" si="155"/>
        <v>1</v>
      </c>
    </row>
    <row r="1363" spans="1:23" ht="100.8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s="13" t="b">
        <v>0</v>
      </c>
      <c r="L1363">
        <v>264</v>
      </c>
      <c r="M1363" t="b">
        <v>1</v>
      </c>
      <c r="N1363" t="s">
        <v>8274</v>
      </c>
      <c r="O1363" s="15">
        <f t="shared" si="150"/>
        <v>125.98333333333333</v>
      </c>
      <c r="P1363" s="15">
        <f t="shared" si="149"/>
        <v>28.632575757575758</v>
      </c>
      <c r="Q1363" t="s">
        <v>8333</v>
      </c>
      <c r="R1363" t="s">
        <v>8334</v>
      </c>
      <c r="S1363" s="8">
        <f t="shared" si="151"/>
        <v>41781.508935185186</v>
      </c>
      <c r="T1363" s="11">
        <f t="shared" si="152"/>
        <v>41811.508935185186</v>
      </c>
      <c r="U1363" t="str">
        <f t="shared" si="153"/>
        <v>FALSE</v>
      </c>
      <c r="V1363" s="18">
        <f t="shared" si="154"/>
        <v>2</v>
      </c>
      <c r="W1363">
        <f t="shared" si="155"/>
        <v>1</v>
      </c>
    </row>
    <row r="1364" spans="1:23" ht="86.4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s="13" t="b">
        <v>0</v>
      </c>
      <c r="L1364">
        <v>25</v>
      </c>
      <c r="M1364" t="b">
        <v>1</v>
      </c>
      <c r="N1364" t="s">
        <v>8274</v>
      </c>
      <c r="O1364" s="15">
        <f t="shared" si="150"/>
        <v>109.1</v>
      </c>
      <c r="P1364" s="15">
        <f t="shared" si="149"/>
        <v>43.64</v>
      </c>
      <c r="Q1364" t="s">
        <v>8333</v>
      </c>
      <c r="R1364" t="s">
        <v>8334</v>
      </c>
      <c r="S1364" s="8">
        <f t="shared" si="151"/>
        <v>41464.726053240738</v>
      </c>
      <c r="T1364" s="11">
        <f t="shared" si="152"/>
        <v>41524.726053240738</v>
      </c>
      <c r="U1364" t="str">
        <f t="shared" si="153"/>
        <v>FALSE</v>
      </c>
      <c r="V1364" s="18">
        <f t="shared" si="154"/>
        <v>2</v>
      </c>
      <c r="W1364">
        <f t="shared" si="155"/>
        <v>1</v>
      </c>
    </row>
    <row r="1365" spans="1:23" ht="100.8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s="13" t="b">
        <v>0</v>
      </c>
      <c r="L1365">
        <v>5</v>
      </c>
      <c r="M1365" t="b">
        <v>1</v>
      </c>
      <c r="N1365" t="s">
        <v>8274</v>
      </c>
      <c r="O1365" s="15">
        <f t="shared" si="150"/>
        <v>100</v>
      </c>
      <c r="P1365" s="15">
        <f t="shared" si="149"/>
        <v>40</v>
      </c>
      <c r="Q1365" t="s">
        <v>8333</v>
      </c>
      <c r="R1365" t="s">
        <v>8334</v>
      </c>
      <c r="S1365" s="8">
        <f t="shared" si="151"/>
        <v>42396.635729166665</v>
      </c>
      <c r="T1365" s="11">
        <f t="shared" si="152"/>
        <v>42415.124305555553</v>
      </c>
      <c r="U1365" t="str">
        <f t="shared" si="153"/>
        <v>FALSE</v>
      </c>
      <c r="V1365" s="18">
        <f t="shared" si="154"/>
        <v>2</v>
      </c>
      <c r="W1365">
        <f t="shared" si="155"/>
        <v>1</v>
      </c>
    </row>
    <row r="1366" spans="1:23" ht="129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s="13" t="b">
        <v>0</v>
      </c>
      <c r="L1366">
        <v>144</v>
      </c>
      <c r="M1366" t="b">
        <v>1</v>
      </c>
      <c r="N1366" t="s">
        <v>8276</v>
      </c>
      <c r="O1366" s="15">
        <f t="shared" si="150"/>
        <v>118.64285714285714</v>
      </c>
      <c r="P1366" s="15">
        <f t="shared" si="149"/>
        <v>346.04166666666669</v>
      </c>
      <c r="Q1366" t="s">
        <v>8325</v>
      </c>
      <c r="R1366" t="s">
        <v>8336</v>
      </c>
      <c r="S1366" s="8">
        <f t="shared" si="151"/>
        <v>41951.487337962957</v>
      </c>
      <c r="T1366" s="11">
        <f t="shared" si="152"/>
        <v>42011.487337962964</v>
      </c>
      <c r="U1366" t="str">
        <f t="shared" si="153"/>
        <v>FALSE</v>
      </c>
      <c r="V1366" s="18">
        <f t="shared" si="154"/>
        <v>2</v>
      </c>
      <c r="W1366">
        <f t="shared" si="155"/>
        <v>1</v>
      </c>
    </row>
    <row r="1367" spans="1:23" ht="100.8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s="13" t="b">
        <v>0</v>
      </c>
      <c r="L1367">
        <v>92</v>
      </c>
      <c r="M1367" t="b">
        <v>1</v>
      </c>
      <c r="N1367" t="s">
        <v>8276</v>
      </c>
      <c r="O1367" s="15">
        <f t="shared" si="150"/>
        <v>100.26666666666667</v>
      </c>
      <c r="P1367" s="15">
        <f t="shared" si="149"/>
        <v>81.739130434782609</v>
      </c>
      <c r="Q1367" t="s">
        <v>8325</v>
      </c>
      <c r="R1367" t="s">
        <v>8336</v>
      </c>
      <c r="S1367" s="8">
        <f t="shared" si="151"/>
        <v>42049.524907407402</v>
      </c>
      <c r="T1367" s="11">
        <f t="shared" si="152"/>
        <v>42079.483240740738</v>
      </c>
      <c r="U1367" t="str">
        <f t="shared" si="153"/>
        <v>FALSE</v>
      </c>
      <c r="V1367" s="18">
        <f t="shared" si="154"/>
        <v>2</v>
      </c>
      <c r="W1367">
        <f t="shared" si="155"/>
        <v>1</v>
      </c>
    </row>
    <row r="1368" spans="1:23" ht="28.8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s="13" t="b">
        <v>0</v>
      </c>
      <c r="L1368">
        <v>147</v>
      </c>
      <c r="M1368" t="b">
        <v>1</v>
      </c>
      <c r="N1368" t="s">
        <v>8276</v>
      </c>
      <c r="O1368" s="15">
        <f t="shared" si="150"/>
        <v>126.48920000000001</v>
      </c>
      <c r="P1368" s="15">
        <f t="shared" si="149"/>
        <v>64.535306122448986</v>
      </c>
      <c r="Q1368" t="s">
        <v>8325</v>
      </c>
      <c r="R1368" t="s">
        <v>8336</v>
      </c>
      <c r="S1368" s="8">
        <f t="shared" si="151"/>
        <v>41924.787766203699</v>
      </c>
      <c r="T1368" s="11">
        <f t="shared" si="152"/>
        <v>41969.829432870371</v>
      </c>
      <c r="U1368" t="str">
        <f t="shared" si="153"/>
        <v>FALSE</v>
      </c>
      <c r="V1368" s="18">
        <f t="shared" si="154"/>
        <v>2</v>
      </c>
      <c r="W1368">
        <f t="shared" si="155"/>
        <v>1</v>
      </c>
    </row>
    <row r="1369" spans="1:23" ht="86.4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s="13" t="b">
        <v>0</v>
      </c>
      <c r="L1369">
        <v>90</v>
      </c>
      <c r="M1369" t="b">
        <v>1</v>
      </c>
      <c r="N1369" t="s">
        <v>8276</v>
      </c>
      <c r="O1369" s="15">
        <f t="shared" si="150"/>
        <v>114.26</v>
      </c>
      <c r="P1369" s="15">
        <f t="shared" si="149"/>
        <v>63.477777777777774</v>
      </c>
      <c r="Q1369" t="s">
        <v>8325</v>
      </c>
      <c r="R1369" t="s">
        <v>8336</v>
      </c>
      <c r="S1369" s="8">
        <f t="shared" si="151"/>
        <v>42291.794560185182</v>
      </c>
      <c r="T1369" s="11">
        <f t="shared" si="152"/>
        <v>42321.836226851847</v>
      </c>
      <c r="U1369" t="str">
        <f t="shared" si="153"/>
        <v>FALSE</v>
      </c>
      <c r="V1369" s="18">
        <f t="shared" si="154"/>
        <v>2</v>
      </c>
      <c r="W1369">
        <f t="shared" si="155"/>
        <v>1</v>
      </c>
    </row>
    <row r="1370" spans="1:23" ht="100.8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s="13" t="b">
        <v>0</v>
      </c>
      <c r="L1370">
        <v>87</v>
      </c>
      <c r="M1370" t="b">
        <v>1</v>
      </c>
      <c r="N1370" t="s">
        <v>8276</v>
      </c>
      <c r="O1370" s="15">
        <f t="shared" si="150"/>
        <v>110.7</v>
      </c>
      <c r="P1370" s="15">
        <f t="shared" si="149"/>
        <v>63.620689655172413</v>
      </c>
      <c r="Q1370" t="s">
        <v>8325</v>
      </c>
      <c r="R1370" t="s">
        <v>8336</v>
      </c>
      <c r="S1370" s="8">
        <f t="shared" si="151"/>
        <v>42145.982569444437</v>
      </c>
      <c r="T1370" s="11">
        <f t="shared" si="152"/>
        <v>42169.982569444437</v>
      </c>
      <c r="U1370" t="str">
        <f t="shared" si="153"/>
        <v>FALSE</v>
      </c>
      <c r="V1370" s="18">
        <f t="shared" si="154"/>
        <v>2</v>
      </c>
      <c r="W1370">
        <f t="shared" si="155"/>
        <v>1</v>
      </c>
    </row>
    <row r="1371" spans="1:23" ht="100.8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s="13" t="b">
        <v>0</v>
      </c>
      <c r="L1371">
        <v>406</v>
      </c>
      <c r="M1371" t="b">
        <v>1</v>
      </c>
      <c r="N1371" t="s">
        <v>8276</v>
      </c>
      <c r="O1371" s="15">
        <f t="shared" si="150"/>
        <v>105.34805315203954</v>
      </c>
      <c r="P1371" s="15">
        <f t="shared" si="149"/>
        <v>83.967068965517228</v>
      </c>
      <c r="Q1371" t="s">
        <v>8325</v>
      </c>
      <c r="R1371" t="s">
        <v>8336</v>
      </c>
      <c r="S1371" s="8">
        <f t="shared" si="151"/>
        <v>41710.385949074072</v>
      </c>
      <c r="T1371" s="11">
        <f t="shared" si="152"/>
        <v>41740.385949074072</v>
      </c>
      <c r="U1371" t="str">
        <f t="shared" si="153"/>
        <v>FALSE</v>
      </c>
      <c r="V1371" s="18">
        <f t="shared" si="154"/>
        <v>2</v>
      </c>
      <c r="W1371">
        <f t="shared" si="155"/>
        <v>1</v>
      </c>
    </row>
    <row r="1372" spans="1:23" ht="57.6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s="13" t="b">
        <v>0</v>
      </c>
      <c r="L1372">
        <v>20</v>
      </c>
      <c r="M1372" t="b">
        <v>1</v>
      </c>
      <c r="N1372" t="s">
        <v>8276</v>
      </c>
      <c r="O1372" s="15">
        <f t="shared" si="150"/>
        <v>103.66666666666666</v>
      </c>
      <c r="P1372" s="15">
        <f t="shared" si="149"/>
        <v>77.75</v>
      </c>
      <c r="Q1372" t="s">
        <v>8325</v>
      </c>
      <c r="R1372" t="s">
        <v>8336</v>
      </c>
      <c r="S1372" s="8">
        <f t="shared" si="151"/>
        <v>41547.795023148145</v>
      </c>
      <c r="T1372" s="11">
        <f t="shared" si="152"/>
        <v>41562.795023148145</v>
      </c>
      <c r="U1372" t="str">
        <f t="shared" si="153"/>
        <v>FALSE</v>
      </c>
      <c r="V1372" s="18">
        <f t="shared" si="154"/>
        <v>2</v>
      </c>
      <c r="W1372">
        <f t="shared" si="155"/>
        <v>1</v>
      </c>
    </row>
    <row r="1373" spans="1:23" ht="115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s="13" t="b">
        <v>0</v>
      </c>
      <c r="L1373">
        <v>70</v>
      </c>
      <c r="M1373" t="b">
        <v>1</v>
      </c>
      <c r="N1373" t="s">
        <v>8276</v>
      </c>
      <c r="O1373" s="15">
        <f t="shared" si="150"/>
        <v>107.08672667523933</v>
      </c>
      <c r="P1373" s="15">
        <f t="shared" si="149"/>
        <v>107.07142857142857</v>
      </c>
      <c r="Q1373" t="s">
        <v>8325</v>
      </c>
      <c r="R1373" t="s">
        <v>8336</v>
      </c>
      <c r="S1373" s="8">
        <f t="shared" si="151"/>
        <v>42101.550254629627</v>
      </c>
      <c r="T1373" s="11">
        <f t="shared" si="152"/>
        <v>42131.550254629627</v>
      </c>
      <c r="U1373" t="str">
        <f t="shared" si="153"/>
        <v>FALSE</v>
      </c>
      <c r="V1373" s="18">
        <f t="shared" si="154"/>
        <v>2</v>
      </c>
      <c r="W1373">
        <f t="shared" si="155"/>
        <v>1</v>
      </c>
    </row>
    <row r="1374" spans="1:23" ht="43.2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s="13" t="b">
        <v>0</v>
      </c>
      <c r="L1374">
        <v>16</v>
      </c>
      <c r="M1374" t="b">
        <v>1</v>
      </c>
      <c r="N1374" t="s">
        <v>8276</v>
      </c>
      <c r="O1374" s="15">
        <f t="shared" si="150"/>
        <v>124</v>
      </c>
      <c r="P1374" s="15">
        <f t="shared" si="149"/>
        <v>38.75</v>
      </c>
      <c r="Q1374" t="s">
        <v>8325</v>
      </c>
      <c r="R1374" t="s">
        <v>8336</v>
      </c>
      <c r="S1374" s="8">
        <f t="shared" si="151"/>
        <v>41072.53162037037</v>
      </c>
      <c r="T1374" s="11">
        <f t="shared" si="152"/>
        <v>41102.53162037037</v>
      </c>
      <c r="U1374" t="str">
        <f t="shared" si="153"/>
        <v>FALSE</v>
      </c>
      <c r="V1374" s="18">
        <f t="shared" si="154"/>
        <v>2</v>
      </c>
      <c r="W1374">
        <f t="shared" si="155"/>
        <v>1</v>
      </c>
    </row>
    <row r="1375" spans="1:23" ht="72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s="13" t="b">
        <v>0</v>
      </c>
      <c r="L1375">
        <v>52</v>
      </c>
      <c r="M1375" t="b">
        <v>1</v>
      </c>
      <c r="N1375" t="s">
        <v>8276</v>
      </c>
      <c r="O1375" s="15">
        <f t="shared" si="150"/>
        <v>105.01</v>
      </c>
      <c r="P1375" s="15">
        <f t="shared" si="149"/>
        <v>201.94230769230768</v>
      </c>
      <c r="Q1375" t="s">
        <v>8325</v>
      </c>
      <c r="R1375" t="s">
        <v>8336</v>
      </c>
      <c r="S1375" s="8">
        <f t="shared" si="151"/>
        <v>42704.743437499994</v>
      </c>
      <c r="T1375" s="11">
        <f t="shared" si="152"/>
        <v>42734.743437499994</v>
      </c>
      <c r="U1375" t="str">
        <f t="shared" si="153"/>
        <v>FALSE</v>
      </c>
      <c r="V1375" s="18">
        <f t="shared" si="154"/>
        <v>2</v>
      </c>
      <c r="W1375">
        <f t="shared" si="155"/>
        <v>1</v>
      </c>
    </row>
    <row r="1376" spans="1:23" ht="100.8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s="13" t="b">
        <v>0</v>
      </c>
      <c r="L1376">
        <v>66</v>
      </c>
      <c r="M1376" t="b">
        <v>1</v>
      </c>
      <c r="N1376" t="s">
        <v>8276</v>
      </c>
      <c r="O1376" s="15">
        <f t="shared" si="150"/>
        <v>189.46666666666667</v>
      </c>
      <c r="P1376" s="15">
        <f t="shared" si="149"/>
        <v>43.060606060606062</v>
      </c>
      <c r="Q1376" t="s">
        <v>8325</v>
      </c>
      <c r="R1376" t="s">
        <v>8336</v>
      </c>
      <c r="S1376" s="8">
        <f t="shared" si="151"/>
        <v>42423.953564814808</v>
      </c>
      <c r="T1376" s="11">
        <f t="shared" si="152"/>
        <v>42453.911898148144</v>
      </c>
      <c r="U1376" t="str">
        <f t="shared" si="153"/>
        <v>FALSE</v>
      </c>
      <c r="V1376" s="18">
        <f t="shared" si="154"/>
        <v>2</v>
      </c>
      <c r="W1376">
        <f t="shared" si="155"/>
        <v>1</v>
      </c>
    </row>
    <row r="1377" spans="1:23" ht="115.2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s="13" t="b">
        <v>0</v>
      </c>
      <c r="L1377">
        <v>109</v>
      </c>
      <c r="M1377" t="b">
        <v>1</v>
      </c>
      <c r="N1377" t="s">
        <v>8276</v>
      </c>
      <c r="O1377" s="15">
        <f t="shared" si="150"/>
        <v>171.32499999999999</v>
      </c>
      <c r="P1377" s="15">
        <f t="shared" si="149"/>
        <v>62.871559633027523</v>
      </c>
      <c r="Q1377" t="s">
        <v>8325</v>
      </c>
      <c r="R1377" t="s">
        <v>8336</v>
      </c>
      <c r="S1377" s="8">
        <f t="shared" si="151"/>
        <v>42719.857858796291</v>
      </c>
      <c r="T1377" s="11">
        <f t="shared" si="152"/>
        <v>42749.857858796291</v>
      </c>
      <c r="U1377" t="str">
        <f t="shared" si="153"/>
        <v>FALSE</v>
      </c>
      <c r="V1377" s="18">
        <f t="shared" si="154"/>
        <v>2</v>
      </c>
      <c r="W1377">
        <f t="shared" si="155"/>
        <v>1</v>
      </c>
    </row>
    <row r="1378" spans="1:23" ht="72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s="13" t="b">
        <v>0</v>
      </c>
      <c r="L1378">
        <v>168</v>
      </c>
      <c r="M1378" t="b">
        <v>1</v>
      </c>
      <c r="N1378" t="s">
        <v>8276</v>
      </c>
      <c r="O1378" s="15">
        <f t="shared" si="150"/>
        <v>252.48648648648651</v>
      </c>
      <c r="P1378" s="15">
        <f t="shared" si="149"/>
        <v>55.607142857142854</v>
      </c>
      <c r="Q1378" t="s">
        <v>8325</v>
      </c>
      <c r="R1378" t="s">
        <v>8336</v>
      </c>
      <c r="S1378" s="8">
        <f t="shared" si="151"/>
        <v>42677.460717592585</v>
      </c>
      <c r="T1378" s="11">
        <f t="shared" si="152"/>
        <v>42707.502384259256</v>
      </c>
      <c r="U1378" t="str">
        <f t="shared" si="153"/>
        <v>FALSE</v>
      </c>
      <c r="V1378" s="18">
        <f t="shared" si="154"/>
        <v>2</v>
      </c>
      <c r="W1378">
        <f t="shared" si="155"/>
        <v>1</v>
      </c>
    </row>
    <row r="1379" spans="1:23" ht="115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s="13" t="b">
        <v>0</v>
      </c>
      <c r="L1379">
        <v>31</v>
      </c>
      <c r="M1379" t="b">
        <v>1</v>
      </c>
      <c r="N1379" t="s">
        <v>8276</v>
      </c>
      <c r="O1379" s="15">
        <f t="shared" si="150"/>
        <v>116.15384615384616</v>
      </c>
      <c r="P1379" s="15">
        <f t="shared" si="149"/>
        <v>48.70967741935484</v>
      </c>
      <c r="Q1379" t="s">
        <v>8325</v>
      </c>
      <c r="R1379" t="s">
        <v>8336</v>
      </c>
      <c r="S1379" s="8">
        <f t="shared" si="151"/>
        <v>42747.01122685185</v>
      </c>
      <c r="T1379" s="11">
        <f t="shared" si="152"/>
        <v>42768.96597222222</v>
      </c>
      <c r="U1379" t="str">
        <f t="shared" si="153"/>
        <v>FALSE</v>
      </c>
      <c r="V1379" s="18">
        <f t="shared" si="154"/>
        <v>2</v>
      </c>
      <c r="W1379">
        <f t="shared" si="155"/>
        <v>1</v>
      </c>
    </row>
    <row r="1380" spans="1:23" ht="28.8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s="13" t="b">
        <v>0</v>
      </c>
      <c r="L1380">
        <v>133</v>
      </c>
      <c r="M1380" t="b">
        <v>1</v>
      </c>
      <c r="N1380" t="s">
        <v>8276</v>
      </c>
      <c r="O1380" s="15">
        <f t="shared" si="150"/>
        <v>203.35000000000002</v>
      </c>
      <c r="P1380" s="15">
        <f t="shared" si="149"/>
        <v>30.578947368421051</v>
      </c>
      <c r="Q1380" t="s">
        <v>8325</v>
      </c>
      <c r="R1380" t="s">
        <v>8336</v>
      </c>
      <c r="S1380" s="8">
        <f t="shared" si="151"/>
        <v>42568.551041666658</v>
      </c>
      <c r="T1380" s="11">
        <f t="shared" si="152"/>
        <v>42583.551041666666</v>
      </c>
      <c r="U1380" t="str">
        <f t="shared" si="153"/>
        <v>FALSE</v>
      </c>
      <c r="V1380" s="18">
        <f t="shared" si="154"/>
        <v>2</v>
      </c>
      <c r="W1380">
        <f t="shared" si="155"/>
        <v>1</v>
      </c>
    </row>
    <row r="1381" spans="1:23" ht="57.6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s="13" t="b">
        <v>0</v>
      </c>
      <c r="L1381">
        <v>151</v>
      </c>
      <c r="M1381" t="b">
        <v>1</v>
      </c>
      <c r="N1381" t="s">
        <v>8276</v>
      </c>
      <c r="O1381" s="15">
        <f t="shared" si="150"/>
        <v>111.60000000000001</v>
      </c>
      <c r="P1381" s="15">
        <f t="shared" si="149"/>
        <v>73.907284768211923</v>
      </c>
      <c r="Q1381" t="s">
        <v>8325</v>
      </c>
      <c r="R1381" t="s">
        <v>8336</v>
      </c>
      <c r="S1381" s="8">
        <f t="shared" si="151"/>
        <v>42130.28328703704</v>
      </c>
      <c r="T1381" s="11">
        <f t="shared" si="152"/>
        <v>42160.283287037033</v>
      </c>
      <c r="U1381" t="str">
        <f t="shared" si="153"/>
        <v>FALSE</v>
      </c>
      <c r="V1381" s="18">
        <f t="shared" si="154"/>
        <v>2</v>
      </c>
      <c r="W1381">
        <f t="shared" si="155"/>
        <v>1</v>
      </c>
    </row>
    <row r="1382" spans="1:23" ht="86.4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s="13" t="b">
        <v>0</v>
      </c>
      <c r="L1382">
        <v>5</v>
      </c>
      <c r="M1382" t="b">
        <v>1</v>
      </c>
      <c r="N1382" t="s">
        <v>8276</v>
      </c>
      <c r="O1382" s="15">
        <f t="shared" si="150"/>
        <v>424</v>
      </c>
      <c r="P1382" s="15">
        <f t="shared" si="149"/>
        <v>21.2</v>
      </c>
      <c r="Q1382" t="s">
        <v>8325</v>
      </c>
      <c r="R1382" t="s">
        <v>8336</v>
      </c>
      <c r="S1382" s="8">
        <f t="shared" si="151"/>
        <v>42141.554467592585</v>
      </c>
      <c r="T1382" s="11">
        <f t="shared" si="152"/>
        <v>42163.874999999993</v>
      </c>
      <c r="U1382" t="str">
        <f t="shared" si="153"/>
        <v>FALSE</v>
      </c>
      <c r="V1382" s="18">
        <f t="shared" si="154"/>
        <v>2</v>
      </c>
      <c r="W1382">
        <f t="shared" si="155"/>
        <v>1</v>
      </c>
    </row>
    <row r="1383" spans="1:23" ht="100.8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s="13" t="b">
        <v>0</v>
      </c>
      <c r="L1383">
        <v>73</v>
      </c>
      <c r="M1383" t="b">
        <v>1</v>
      </c>
      <c r="N1383" t="s">
        <v>8276</v>
      </c>
      <c r="O1383" s="15">
        <f t="shared" si="150"/>
        <v>107.1</v>
      </c>
      <c r="P1383" s="15">
        <f t="shared" si="149"/>
        <v>73.356164383561648</v>
      </c>
      <c r="Q1383" t="s">
        <v>8325</v>
      </c>
      <c r="R1383" t="s">
        <v>8336</v>
      </c>
      <c r="S1383" s="8">
        <f t="shared" si="151"/>
        <v>42703.006076388883</v>
      </c>
      <c r="T1383" s="11">
        <f t="shared" si="152"/>
        <v>42733.006076388883</v>
      </c>
      <c r="U1383" t="str">
        <f t="shared" si="153"/>
        <v>FALSE</v>
      </c>
      <c r="V1383" s="18">
        <f t="shared" si="154"/>
        <v>2</v>
      </c>
      <c r="W1383">
        <f t="shared" si="155"/>
        <v>1</v>
      </c>
    </row>
    <row r="1384" spans="1:23" ht="100.8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s="13" t="b">
        <v>0</v>
      </c>
      <c r="L1384">
        <v>148</v>
      </c>
      <c r="M1384" t="b">
        <v>1</v>
      </c>
      <c r="N1384" t="s">
        <v>8276</v>
      </c>
      <c r="O1384" s="15">
        <f t="shared" si="150"/>
        <v>104.3625</v>
      </c>
      <c r="P1384" s="15">
        <f t="shared" ref="P1384:P1447" si="156">IFERROR(E1384/L1384,0)</f>
        <v>56.412162162162161</v>
      </c>
      <c r="Q1384" t="s">
        <v>8325</v>
      </c>
      <c r="R1384" t="s">
        <v>8336</v>
      </c>
      <c r="S1384" s="8">
        <f t="shared" si="151"/>
        <v>41370.591851851852</v>
      </c>
      <c r="T1384" s="11">
        <f t="shared" si="152"/>
        <v>41400.591851851852</v>
      </c>
      <c r="U1384" t="str">
        <f t="shared" si="153"/>
        <v>FALSE</v>
      </c>
      <c r="V1384" s="18">
        <f t="shared" si="154"/>
        <v>2</v>
      </c>
      <c r="W1384">
        <f t="shared" si="155"/>
        <v>1</v>
      </c>
    </row>
    <row r="1385" spans="1:23" ht="115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s="13" t="b">
        <v>0</v>
      </c>
      <c r="L1385">
        <v>93</v>
      </c>
      <c r="M1385" t="b">
        <v>1</v>
      </c>
      <c r="N1385" t="s">
        <v>8276</v>
      </c>
      <c r="O1385" s="15">
        <f t="shared" si="150"/>
        <v>212.40909090909091</v>
      </c>
      <c r="P1385" s="15">
        <f t="shared" si="156"/>
        <v>50.247311827956992</v>
      </c>
      <c r="Q1385" t="s">
        <v>8325</v>
      </c>
      <c r="R1385" t="s">
        <v>8336</v>
      </c>
      <c r="S1385" s="8">
        <f t="shared" si="151"/>
        <v>42706.866643518515</v>
      </c>
      <c r="T1385" s="11">
        <f t="shared" si="152"/>
        <v>42726.866643518515</v>
      </c>
      <c r="U1385" t="str">
        <f t="shared" si="153"/>
        <v>FALSE</v>
      </c>
      <c r="V1385" s="18">
        <f t="shared" si="154"/>
        <v>2</v>
      </c>
      <c r="W1385">
        <f t="shared" si="155"/>
        <v>1</v>
      </c>
    </row>
    <row r="1386" spans="1:23" ht="86.4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s="13" t="b">
        <v>0</v>
      </c>
      <c r="L1386">
        <v>63</v>
      </c>
      <c r="M1386" t="b">
        <v>1</v>
      </c>
      <c r="N1386" t="s">
        <v>8276</v>
      </c>
      <c r="O1386" s="15">
        <f t="shared" si="150"/>
        <v>124.08571428571429</v>
      </c>
      <c r="P1386" s="15">
        <f t="shared" si="156"/>
        <v>68.936507936507937</v>
      </c>
      <c r="Q1386" t="s">
        <v>8325</v>
      </c>
      <c r="R1386" t="s">
        <v>8336</v>
      </c>
      <c r="S1386" s="8">
        <f t="shared" si="151"/>
        <v>42160.526874999996</v>
      </c>
      <c r="T1386" s="11">
        <f t="shared" si="152"/>
        <v>42190.526874999996</v>
      </c>
      <c r="U1386" t="str">
        <f t="shared" si="153"/>
        <v>FALSE</v>
      </c>
      <c r="V1386" s="18">
        <f t="shared" si="154"/>
        <v>2</v>
      </c>
      <c r="W1386">
        <f t="shared" si="155"/>
        <v>1</v>
      </c>
    </row>
    <row r="1387" spans="1:23" ht="100.8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s="13" t="b">
        <v>0</v>
      </c>
      <c r="L1387">
        <v>134</v>
      </c>
      <c r="M1387" t="b">
        <v>1</v>
      </c>
      <c r="N1387" t="s">
        <v>8276</v>
      </c>
      <c r="O1387" s="15">
        <f t="shared" si="150"/>
        <v>110.406125</v>
      </c>
      <c r="P1387" s="15">
        <f t="shared" si="156"/>
        <v>65.914104477611943</v>
      </c>
      <c r="Q1387" t="s">
        <v>8325</v>
      </c>
      <c r="R1387" t="s">
        <v>8336</v>
      </c>
      <c r="S1387" s="8">
        <f t="shared" si="151"/>
        <v>42433.480567129627</v>
      </c>
      <c r="T1387" s="11">
        <f t="shared" si="152"/>
        <v>42489.299305555549</v>
      </c>
      <c r="U1387" t="str">
        <f t="shared" si="153"/>
        <v>FALSE</v>
      </c>
      <c r="V1387" s="18">
        <f t="shared" si="154"/>
        <v>2</v>
      </c>
      <c r="W1387">
        <f t="shared" si="155"/>
        <v>1</v>
      </c>
    </row>
    <row r="1388" spans="1:23" ht="57.6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s="13" t="b">
        <v>0</v>
      </c>
      <c r="L1388">
        <v>14</v>
      </c>
      <c r="M1388" t="b">
        <v>1</v>
      </c>
      <c r="N1388" t="s">
        <v>8276</v>
      </c>
      <c r="O1388" s="15">
        <f t="shared" si="150"/>
        <v>218.75</v>
      </c>
      <c r="P1388" s="15">
        <f t="shared" si="156"/>
        <v>62.5</v>
      </c>
      <c r="Q1388" t="s">
        <v>8325</v>
      </c>
      <c r="R1388" t="s">
        <v>8336</v>
      </c>
      <c r="S1388" s="8">
        <f t="shared" si="151"/>
        <v>42184.438530092586</v>
      </c>
      <c r="T1388" s="11">
        <f t="shared" si="152"/>
        <v>42214.438530092586</v>
      </c>
      <c r="U1388" t="str">
        <f t="shared" si="153"/>
        <v>FALSE</v>
      </c>
      <c r="V1388" s="18">
        <f t="shared" si="154"/>
        <v>2</v>
      </c>
      <c r="W1388">
        <f t="shared" si="155"/>
        <v>1</v>
      </c>
    </row>
    <row r="1389" spans="1:23" ht="100.8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s="13" t="b">
        <v>0</v>
      </c>
      <c r="L1389">
        <v>78</v>
      </c>
      <c r="M1389" t="b">
        <v>1</v>
      </c>
      <c r="N1389" t="s">
        <v>8276</v>
      </c>
      <c r="O1389" s="15">
        <f t="shared" si="150"/>
        <v>136.625</v>
      </c>
      <c r="P1389" s="15">
        <f t="shared" si="156"/>
        <v>70.064102564102569</v>
      </c>
      <c r="Q1389" t="s">
        <v>8325</v>
      </c>
      <c r="R1389" t="s">
        <v>8336</v>
      </c>
      <c r="S1389" s="8">
        <f t="shared" si="151"/>
        <v>42126.712905092594</v>
      </c>
      <c r="T1389" s="11">
        <f t="shared" si="152"/>
        <v>42157.979166666664</v>
      </c>
      <c r="U1389" t="str">
        <f t="shared" si="153"/>
        <v>FALSE</v>
      </c>
      <c r="V1389" s="18">
        <f t="shared" si="154"/>
        <v>2</v>
      </c>
      <c r="W1389">
        <f t="shared" si="155"/>
        <v>1</v>
      </c>
    </row>
    <row r="1390" spans="1:23" ht="100.8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s="13" t="b">
        <v>0</v>
      </c>
      <c r="L1390">
        <v>112</v>
      </c>
      <c r="M1390" t="b">
        <v>1</v>
      </c>
      <c r="N1390" t="s">
        <v>8276</v>
      </c>
      <c r="O1390" s="15">
        <f t="shared" si="150"/>
        <v>134.8074</v>
      </c>
      <c r="P1390" s="15">
        <f t="shared" si="156"/>
        <v>60.181874999999998</v>
      </c>
      <c r="Q1390" t="s">
        <v>8325</v>
      </c>
      <c r="R1390" t="s">
        <v>8336</v>
      </c>
      <c r="S1390" s="8">
        <f t="shared" si="151"/>
        <v>42634.406446759262</v>
      </c>
      <c r="T1390" s="11">
        <f t="shared" si="152"/>
        <v>42660.468055555553</v>
      </c>
      <c r="U1390" t="str">
        <f t="shared" si="153"/>
        <v>FALSE</v>
      </c>
      <c r="V1390" s="18">
        <f t="shared" si="154"/>
        <v>2</v>
      </c>
      <c r="W1390">
        <f t="shared" si="155"/>
        <v>1</v>
      </c>
    </row>
    <row r="1391" spans="1:23" ht="86.4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s="13" t="b">
        <v>0</v>
      </c>
      <c r="L1391">
        <v>34</v>
      </c>
      <c r="M1391" t="b">
        <v>1</v>
      </c>
      <c r="N1391" t="s">
        <v>8276</v>
      </c>
      <c r="O1391" s="15">
        <f t="shared" si="150"/>
        <v>145.4</v>
      </c>
      <c r="P1391" s="15">
        <f t="shared" si="156"/>
        <v>21.382352941176471</v>
      </c>
      <c r="Q1391" t="s">
        <v>8325</v>
      </c>
      <c r="R1391" t="s">
        <v>8336</v>
      </c>
      <c r="S1391" s="8">
        <f t="shared" si="151"/>
        <v>42565.272650462961</v>
      </c>
      <c r="T1391" s="11">
        <f t="shared" si="152"/>
        <v>42595.272650462961</v>
      </c>
      <c r="U1391" t="str">
        <f t="shared" si="153"/>
        <v>FALSE</v>
      </c>
      <c r="V1391" s="18">
        <f t="shared" si="154"/>
        <v>2</v>
      </c>
      <c r="W1391">
        <f t="shared" si="155"/>
        <v>1</v>
      </c>
    </row>
    <row r="1392" spans="1:23" ht="86.4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s="13" t="b">
        <v>0</v>
      </c>
      <c r="L1392">
        <v>19</v>
      </c>
      <c r="M1392" t="b">
        <v>1</v>
      </c>
      <c r="N1392" t="s">
        <v>8276</v>
      </c>
      <c r="O1392" s="15">
        <f t="shared" si="150"/>
        <v>109.10714285714285</v>
      </c>
      <c r="P1392" s="15">
        <f t="shared" si="156"/>
        <v>160.78947368421052</v>
      </c>
      <c r="Q1392" t="s">
        <v>8325</v>
      </c>
      <c r="R1392" t="s">
        <v>8336</v>
      </c>
      <c r="S1392" s="8">
        <f t="shared" si="151"/>
        <v>42087.594976851848</v>
      </c>
      <c r="T1392" s="11">
        <f t="shared" si="152"/>
        <v>42121.508333333331</v>
      </c>
      <c r="U1392" t="str">
        <f t="shared" si="153"/>
        <v>FALSE</v>
      </c>
      <c r="V1392" s="18">
        <f t="shared" si="154"/>
        <v>2</v>
      </c>
      <c r="W1392">
        <f t="shared" si="155"/>
        <v>1</v>
      </c>
    </row>
    <row r="1393" spans="1:23" ht="86.4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s="13" t="b">
        <v>0</v>
      </c>
      <c r="L1393">
        <v>13</v>
      </c>
      <c r="M1393" t="b">
        <v>1</v>
      </c>
      <c r="N1393" t="s">
        <v>8276</v>
      </c>
      <c r="O1393" s="15">
        <f t="shared" si="150"/>
        <v>110.2</v>
      </c>
      <c r="P1393" s="15">
        <f t="shared" si="156"/>
        <v>42.384615384615387</v>
      </c>
      <c r="Q1393" t="s">
        <v>8325</v>
      </c>
      <c r="R1393" t="s">
        <v>8336</v>
      </c>
      <c r="S1393" s="8">
        <f t="shared" si="151"/>
        <v>42193.442337962959</v>
      </c>
      <c r="T1393" s="11">
        <f t="shared" si="152"/>
        <v>42237.999305555553</v>
      </c>
      <c r="U1393" t="str">
        <f t="shared" si="153"/>
        <v>FALSE</v>
      </c>
      <c r="V1393" s="18">
        <f t="shared" si="154"/>
        <v>2</v>
      </c>
      <c r="W1393">
        <f t="shared" si="155"/>
        <v>1</v>
      </c>
    </row>
    <row r="1394" spans="1:23" ht="7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s="13" t="b">
        <v>0</v>
      </c>
      <c r="L1394">
        <v>104</v>
      </c>
      <c r="M1394" t="b">
        <v>1</v>
      </c>
      <c r="N1394" t="s">
        <v>8276</v>
      </c>
      <c r="O1394" s="15">
        <f t="shared" si="150"/>
        <v>113.64000000000001</v>
      </c>
      <c r="P1394" s="15">
        <f t="shared" si="156"/>
        <v>27.317307692307693</v>
      </c>
      <c r="Q1394" t="s">
        <v>8325</v>
      </c>
      <c r="R1394" t="s">
        <v>8336</v>
      </c>
      <c r="S1394" s="8">
        <f t="shared" si="151"/>
        <v>42400.946597222217</v>
      </c>
      <c r="T1394" s="11">
        <f t="shared" si="152"/>
        <v>42431.946597222217</v>
      </c>
      <c r="U1394" t="str">
        <f t="shared" si="153"/>
        <v>FALSE</v>
      </c>
      <c r="V1394" s="18">
        <f t="shared" si="154"/>
        <v>2</v>
      </c>
      <c r="W1394">
        <f t="shared" si="155"/>
        <v>1</v>
      </c>
    </row>
    <row r="1395" spans="1:23" ht="43.2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s="13" t="b">
        <v>0</v>
      </c>
      <c r="L1395">
        <v>52</v>
      </c>
      <c r="M1395" t="b">
        <v>1</v>
      </c>
      <c r="N1395" t="s">
        <v>8276</v>
      </c>
      <c r="O1395" s="15">
        <f t="shared" si="150"/>
        <v>102.35000000000001</v>
      </c>
      <c r="P1395" s="15">
        <f t="shared" si="156"/>
        <v>196.82692307692307</v>
      </c>
      <c r="Q1395" t="s">
        <v>8325</v>
      </c>
      <c r="R1395" t="s">
        <v>8336</v>
      </c>
      <c r="S1395" s="8">
        <f t="shared" si="151"/>
        <v>42553.473645833328</v>
      </c>
      <c r="T1395" s="11">
        <f t="shared" si="152"/>
        <v>42583.473645833328</v>
      </c>
      <c r="U1395" t="str">
        <f t="shared" si="153"/>
        <v>FALSE</v>
      </c>
      <c r="V1395" s="18">
        <f t="shared" si="154"/>
        <v>2</v>
      </c>
      <c r="W1395">
        <f t="shared" si="155"/>
        <v>1</v>
      </c>
    </row>
    <row r="1396" spans="1:23" ht="100.8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s="13" t="b">
        <v>0</v>
      </c>
      <c r="L1396">
        <v>17</v>
      </c>
      <c r="M1396" t="b">
        <v>1</v>
      </c>
      <c r="N1396" t="s">
        <v>8276</v>
      </c>
      <c r="O1396" s="15">
        <f t="shared" si="150"/>
        <v>122.13333333333334</v>
      </c>
      <c r="P1396" s="15">
        <f t="shared" si="156"/>
        <v>53.882352941176471</v>
      </c>
      <c r="Q1396" t="s">
        <v>8325</v>
      </c>
      <c r="R1396" t="s">
        <v>8336</v>
      </c>
      <c r="S1396" s="8">
        <f t="shared" si="151"/>
        <v>42751.936643518515</v>
      </c>
      <c r="T1396" s="11">
        <f t="shared" si="152"/>
        <v>42794.916666666664</v>
      </c>
      <c r="U1396" t="str">
        <f t="shared" si="153"/>
        <v>FALSE</v>
      </c>
      <c r="V1396" s="18">
        <f t="shared" si="154"/>
        <v>2</v>
      </c>
      <c r="W1396">
        <f t="shared" si="155"/>
        <v>1</v>
      </c>
    </row>
    <row r="1397" spans="1:23" ht="43.2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s="13" t="b">
        <v>0</v>
      </c>
      <c r="L1397">
        <v>82</v>
      </c>
      <c r="M1397" t="b">
        <v>1</v>
      </c>
      <c r="N1397" t="s">
        <v>8276</v>
      </c>
      <c r="O1397" s="15">
        <f t="shared" si="150"/>
        <v>111.88571428571427</v>
      </c>
      <c r="P1397" s="15">
        <f t="shared" si="156"/>
        <v>47.756097560975611</v>
      </c>
      <c r="Q1397" t="s">
        <v>8325</v>
      </c>
      <c r="R1397" t="s">
        <v>8336</v>
      </c>
      <c r="S1397" s="8">
        <f t="shared" si="151"/>
        <v>42719.700011574074</v>
      </c>
      <c r="T1397" s="11">
        <f t="shared" si="152"/>
        <v>42749.700011574074</v>
      </c>
      <c r="U1397" t="str">
        <f t="shared" si="153"/>
        <v>FALSE</v>
      </c>
      <c r="V1397" s="18">
        <f t="shared" si="154"/>
        <v>2</v>
      </c>
      <c r="W1397">
        <f t="shared" si="155"/>
        <v>1</v>
      </c>
    </row>
    <row r="1398" spans="1:23" ht="115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s="13" t="b">
        <v>0</v>
      </c>
      <c r="L1398">
        <v>73</v>
      </c>
      <c r="M1398" t="b">
        <v>1</v>
      </c>
      <c r="N1398" t="s">
        <v>8276</v>
      </c>
      <c r="O1398" s="15">
        <f t="shared" si="150"/>
        <v>107.3</v>
      </c>
      <c r="P1398" s="15">
        <f t="shared" si="156"/>
        <v>88.191780821917803</v>
      </c>
      <c r="Q1398" t="s">
        <v>8325</v>
      </c>
      <c r="R1398" t="s">
        <v>8336</v>
      </c>
      <c r="S1398" s="8">
        <f t="shared" si="151"/>
        <v>42018.790300925924</v>
      </c>
      <c r="T1398" s="11">
        <f t="shared" si="152"/>
        <v>42048.790300925924</v>
      </c>
      <c r="U1398" t="str">
        <f t="shared" si="153"/>
        <v>FALSE</v>
      </c>
      <c r="V1398" s="18">
        <f t="shared" si="154"/>
        <v>2</v>
      </c>
      <c r="W1398">
        <f t="shared" si="155"/>
        <v>1</v>
      </c>
    </row>
    <row r="1399" spans="1:23" ht="100.8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s="13" t="b">
        <v>0</v>
      </c>
      <c r="L1399">
        <v>158</v>
      </c>
      <c r="M1399" t="b">
        <v>1</v>
      </c>
      <c r="N1399" t="s">
        <v>8276</v>
      </c>
      <c r="O1399" s="15">
        <f t="shared" si="150"/>
        <v>113.85000000000001</v>
      </c>
      <c r="P1399" s="15">
        <f t="shared" si="156"/>
        <v>72.056962025316452</v>
      </c>
      <c r="Q1399" t="s">
        <v>8325</v>
      </c>
      <c r="R1399" t="s">
        <v>8336</v>
      </c>
      <c r="S1399" s="8">
        <f t="shared" si="151"/>
        <v>42640.709606481476</v>
      </c>
      <c r="T1399" s="11">
        <f t="shared" si="152"/>
        <v>42670.679861111108</v>
      </c>
      <c r="U1399" t="str">
        <f t="shared" si="153"/>
        <v>FALSE</v>
      </c>
      <c r="V1399" s="18">
        <f t="shared" si="154"/>
        <v>2</v>
      </c>
      <c r="W1399">
        <f t="shared" si="155"/>
        <v>1</v>
      </c>
    </row>
    <row r="1400" spans="1:23" ht="100.8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s="13" t="b">
        <v>0</v>
      </c>
      <c r="L1400">
        <v>65</v>
      </c>
      <c r="M1400" t="b">
        <v>1</v>
      </c>
      <c r="N1400" t="s">
        <v>8276</v>
      </c>
      <c r="O1400" s="15">
        <f t="shared" si="150"/>
        <v>109.68181818181819</v>
      </c>
      <c r="P1400" s="15">
        <f t="shared" si="156"/>
        <v>74.246153846153845</v>
      </c>
      <c r="Q1400" t="s">
        <v>8325</v>
      </c>
      <c r="R1400" t="s">
        <v>8336</v>
      </c>
      <c r="S1400" s="8">
        <f t="shared" si="151"/>
        <v>42526.665902777771</v>
      </c>
      <c r="T1400" s="11">
        <f t="shared" si="152"/>
        <v>42556.665902777771</v>
      </c>
      <c r="U1400" t="str">
        <f t="shared" si="153"/>
        <v>FALSE</v>
      </c>
      <c r="V1400" s="18">
        <f t="shared" si="154"/>
        <v>2</v>
      </c>
      <c r="W1400">
        <f t="shared" si="155"/>
        <v>1</v>
      </c>
    </row>
    <row r="1401" spans="1:23" ht="100.8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s="13" t="b">
        <v>0</v>
      </c>
      <c r="L1401">
        <v>184</v>
      </c>
      <c r="M1401" t="b">
        <v>1</v>
      </c>
      <c r="N1401" t="s">
        <v>8276</v>
      </c>
      <c r="O1401" s="15">
        <f t="shared" si="150"/>
        <v>126.14444444444443</v>
      </c>
      <c r="P1401" s="15">
        <f t="shared" si="156"/>
        <v>61.701086956521742</v>
      </c>
      <c r="Q1401" t="s">
        <v>8325</v>
      </c>
      <c r="R1401" t="s">
        <v>8336</v>
      </c>
      <c r="S1401" s="8">
        <f t="shared" si="151"/>
        <v>41888.795983796292</v>
      </c>
      <c r="T1401" s="11">
        <f t="shared" si="152"/>
        <v>41918.795983796292</v>
      </c>
      <c r="U1401" t="str">
        <f t="shared" si="153"/>
        <v>FALSE</v>
      </c>
      <c r="V1401" s="18">
        <f t="shared" si="154"/>
        <v>2</v>
      </c>
      <c r="W1401">
        <f t="shared" si="155"/>
        <v>1</v>
      </c>
    </row>
    <row r="1402" spans="1:23" ht="100.8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s="13" t="b">
        <v>0</v>
      </c>
      <c r="L1402">
        <v>34</v>
      </c>
      <c r="M1402" t="b">
        <v>1</v>
      </c>
      <c r="N1402" t="s">
        <v>8276</v>
      </c>
      <c r="O1402" s="15">
        <f t="shared" si="150"/>
        <v>167.42857142857144</v>
      </c>
      <c r="P1402" s="15">
        <f t="shared" si="156"/>
        <v>17.235294117647058</v>
      </c>
      <c r="Q1402" t="s">
        <v>8325</v>
      </c>
      <c r="R1402" t="s">
        <v>8336</v>
      </c>
      <c r="S1402" s="8">
        <f t="shared" si="151"/>
        <v>42498.132789351854</v>
      </c>
      <c r="T1402" s="11">
        <f t="shared" si="152"/>
        <v>42533.020833333336</v>
      </c>
      <c r="U1402" t="str">
        <f t="shared" si="153"/>
        <v>FALSE</v>
      </c>
      <c r="V1402" s="18">
        <f t="shared" si="154"/>
        <v>2</v>
      </c>
      <c r="W1402">
        <f t="shared" si="155"/>
        <v>1</v>
      </c>
    </row>
    <row r="1403" spans="1:23" ht="129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s="13" t="b">
        <v>0</v>
      </c>
      <c r="L1403">
        <v>240</v>
      </c>
      <c r="M1403" t="b">
        <v>1</v>
      </c>
      <c r="N1403" t="s">
        <v>8276</v>
      </c>
      <c r="O1403" s="15">
        <f t="shared" si="150"/>
        <v>496.52000000000004</v>
      </c>
      <c r="P1403" s="15">
        <f t="shared" si="156"/>
        <v>51.720833333333331</v>
      </c>
      <c r="Q1403" t="s">
        <v>8325</v>
      </c>
      <c r="R1403" t="s">
        <v>8336</v>
      </c>
      <c r="S1403" s="8">
        <f t="shared" si="151"/>
        <v>41399.787893518514</v>
      </c>
      <c r="T1403" s="11">
        <f t="shared" si="152"/>
        <v>41420.787893518514</v>
      </c>
      <c r="U1403" t="str">
        <f t="shared" si="153"/>
        <v>FALSE</v>
      </c>
      <c r="V1403" s="18">
        <f t="shared" si="154"/>
        <v>2</v>
      </c>
      <c r="W1403">
        <f t="shared" si="155"/>
        <v>1</v>
      </c>
    </row>
    <row r="1404" spans="1:23" ht="100.8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s="13" t="b">
        <v>0</v>
      </c>
      <c r="L1404">
        <v>113</v>
      </c>
      <c r="M1404" t="b">
        <v>1</v>
      </c>
      <c r="N1404" t="s">
        <v>8276</v>
      </c>
      <c r="O1404" s="15">
        <f t="shared" si="150"/>
        <v>109.16</v>
      </c>
      <c r="P1404" s="15">
        <f t="shared" si="156"/>
        <v>24.150442477876105</v>
      </c>
      <c r="Q1404" t="s">
        <v>8325</v>
      </c>
      <c r="R1404" t="s">
        <v>8336</v>
      </c>
      <c r="S1404" s="8">
        <f t="shared" si="151"/>
        <v>42064.845034722217</v>
      </c>
      <c r="T1404" s="11">
        <f t="shared" si="152"/>
        <v>42124.803368055553</v>
      </c>
      <c r="U1404" t="str">
        <f t="shared" si="153"/>
        <v>FALSE</v>
      </c>
      <c r="V1404" s="18">
        <f t="shared" si="154"/>
        <v>2</v>
      </c>
      <c r="W1404">
        <f t="shared" si="155"/>
        <v>1</v>
      </c>
    </row>
    <row r="1405" spans="1:23" ht="100.8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s="13" t="b">
        <v>0</v>
      </c>
      <c r="L1405">
        <v>66</v>
      </c>
      <c r="M1405" t="b">
        <v>1</v>
      </c>
      <c r="N1405" t="s">
        <v>8276</v>
      </c>
      <c r="O1405" s="15">
        <f t="shared" si="150"/>
        <v>102.57499999999999</v>
      </c>
      <c r="P1405" s="15">
        <f t="shared" si="156"/>
        <v>62.166666666666664</v>
      </c>
      <c r="Q1405" t="s">
        <v>8325</v>
      </c>
      <c r="R1405" t="s">
        <v>8336</v>
      </c>
      <c r="S1405" s="8">
        <f t="shared" si="151"/>
        <v>41450.854571759257</v>
      </c>
      <c r="T1405" s="11">
        <f t="shared" si="152"/>
        <v>41480.854571759257</v>
      </c>
      <c r="U1405" t="str">
        <f t="shared" si="153"/>
        <v>FALSE</v>
      </c>
      <c r="V1405" s="18">
        <f t="shared" si="154"/>
        <v>2</v>
      </c>
      <c r="W1405">
        <f t="shared" si="155"/>
        <v>1</v>
      </c>
    </row>
    <row r="1406" spans="1:23" ht="115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s="13" t="b">
        <v>1</v>
      </c>
      <c r="L1406">
        <v>5</v>
      </c>
      <c r="M1406" t="b">
        <v>0</v>
      </c>
      <c r="N1406" t="s">
        <v>8287</v>
      </c>
      <c r="O1406" s="15">
        <f t="shared" si="150"/>
        <v>1.6620689655172414</v>
      </c>
      <c r="P1406" s="15">
        <f t="shared" si="156"/>
        <v>48.2</v>
      </c>
      <c r="Q1406" t="s">
        <v>8333</v>
      </c>
      <c r="R1406" t="s">
        <v>8344</v>
      </c>
      <c r="S1406" s="8">
        <f t="shared" si="151"/>
        <v>42032.30190972222</v>
      </c>
      <c r="T1406" s="11">
        <f t="shared" si="152"/>
        <v>42057.30190972222</v>
      </c>
      <c r="U1406" t="str">
        <f t="shared" si="153"/>
        <v>TRUE</v>
      </c>
      <c r="V1406" s="18">
        <f t="shared" si="154"/>
        <v>1</v>
      </c>
      <c r="W1406">
        <f t="shared" si="155"/>
        <v>2</v>
      </c>
    </row>
    <row r="1407" spans="1:23" ht="57.6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s="13" t="b">
        <v>1</v>
      </c>
      <c r="L1407">
        <v>17</v>
      </c>
      <c r="M1407" t="b">
        <v>0</v>
      </c>
      <c r="N1407" t="s">
        <v>8287</v>
      </c>
      <c r="O1407" s="15">
        <f t="shared" si="150"/>
        <v>0.42</v>
      </c>
      <c r="P1407" s="15">
        <f t="shared" si="156"/>
        <v>6.1764705882352944</v>
      </c>
      <c r="Q1407" t="s">
        <v>8333</v>
      </c>
      <c r="R1407" t="s">
        <v>8344</v>
      </c>
      <c r="S1407" s="8">
        <f t="shared" si="151"/>
        <v>41941.472233796296</v>
      </c>
      <c r="T1407" s="11">
        <f t="shared" si="152"/>
        <v>41971.51390046296</v>
      </c>
      <c r="U1407" t="str">
        <f t="shared" si="153"/>
        <v>TRUE</v>
      </c>
      <c r="V1407" s="18">
        <f t="shared" si="154"/>
        <v>1</v>
      </c>
      <c r="W1407">
        <f t="shared" si="155"/>
        <v>2</v>
      </c>
    </row>
    <row r="1408" spans="1:23" ht="43.2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s="13" t="b">
        <v>0</v>
      </c>
      <c r="L1408">
        <v>3</v>
      </c>
      <c r="M1408" t="b">
        <v>0</v>
      </c>
      <c r="N1408" t="s">
        <v>8287</v>
      </c>
      <c r="O1408" s="15">
        <f t="shared" si="150"/>
        <v>0.125</v>
      </c>
      <c r="P1408" s="15">
        <f t="shared" si="156"/>
        <v>5</v>
      </c>
      <c r="Q1408" t="s">
        <v>8333</v>
      </c>
      <c r="R1408" t="s">
        <v>8344</v>
      </c>
      <c r="S1408" s="8">
        <f t="shared" si="151"/>
        <v>42297.224618055552</v>
      </c>
      <c r="T1408" s="11">
        <f t="shared" si="152"/>
        <v>42350.208333333336</v>
      </c>
      <c r="U1408" t="str">
        <f t="shared" si="153"/>
        <v>FALSE</v>
      </c>
      <c r="V1408" s="18">
        <f t="shared" si="154"/>
        <v>2</v>
      </c>
      <c r="W1408">
        <f t="shared" si="155"/>
        <v>2</v>
      </c>
    </row>
    <row r="1409" spans="1:23" ht="100.8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s="13" t="b">
        <v>0</v>
      </c>
      <c r="L1409">
        <v>2</v>
      </c>
      <c r="M1409" t="b">
        <v>0</v>
      </c>
      <c r="N1409" t="s">
        <v>8287</v>
      </c>
      <c r="O1409" s="15">
        <f t="shared" si="150"/>
        <v>0.5</v>
      </c>
      <c r="P1409" s="15">
        <f t="shared" si="156"/>
        <v>7.5</v>
      </c>
      <c r="Q1409" t="s">
        <v>8333</v>
      </c>
      <c r="R1409" t="s">
        <v>8344</v>
      </c>
      <c r="S1409" s="8">
        <f t="shared" si="151"/>
        <v>41838.32844907407</v>
      </c>
      <c r="T1409" s="11">
        <f t="shared" si="152"/>
        <v>41863.32844907407</v>
      </c>
      <c r="U1409" t="str">
        <f t="shared" si="153"/>
        <v>FALSE</v>
      </c>
      <c r="V1409" s="18">
        <f t="shared" si="154"/>
        <v>2</v>
      </c>
      <c r="W1409">
        <f t="shared" si="155"/>
        <v>2</v>
      </c>
    </row>
    <row r="1410" spans="1:23" ht="100.8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s="13" t="b">
        <v>0</v>
      </c>
      <c r="L1410">
        <v>6</v>
      </c>
      <c r="M1410" t="b">
        <v>0</v>
      </c>
      <c r="N1410" t="s">
        <v>8287</v>
      </c>
      <c r="O1410" s="15">
        <f t="shared" si="150"/>
        <v>7.1999999999999993</v>
      </c>
      <c r="P1410" s="15">
        <f t="shared" si="156"/>
        <v>12</v>
      </c>
      <c r="Q1410" t="s">
        <v>8333</v>
      </c>
      <c r="R1410" t="s">
        <v>8344</v>
      </c>
      <c r="S1410" s="8">
        <f t="shared" si="151"/>
        <v>42291.663842592585</v>
      </c>
      <c r="T1410" s="11">
        <f t="shared" si="152"/>
        <v>42321.705509259256</v>
      </c>
      <c r="U1410" t="str">
        <f t="shared" si="153"/>
        <v>FALSE</v>
      </c>
      <c r="V1410" s="18">
        <f t="shared" si="154"/>
        <v>2</v>
      </c>
      <c r="W1410">
        <f t="shared" si="155"/>
        <v>2</v>
      </c>
    </row>
    <row r="1411" spans="1:23" ht="86.4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s="13" t="b">
        <v>0</v>
      </c>
      <c r="L1411">
        <v>0</v>
      </c>
      <c r="M1411" t="b">
        <v>0</v>
      </c>
      <c r="N1411" t="s">
        <v>8287</v>
      </c>
      <c r="O1411" s="15">
        <f t="shared" ref="O1411:O1474" si="157">(E1411/D1411)*100</f>
        <v>0</v>
      </c>
      <c r="P1411" s="15">
        <f t="shared" si="156"/>
        <v>0</v>
      </c>
      <c r="Q1411" t="s">
        <v>8333</v>
      </c>
      <c r="R1411" t="s">
        <v>8344</v>
      </c>
      <c r="S1411" s="8">
        <f t="shared" ref="S1411:S1474" si="158">(((J1411/60)/60)/24)+DATE(1970,1,1)+(-5/24)</f>
        <v>41944.925173611111</v>
      </c>
      <c r="T1411" s="11">
        <f t="shared" ref="T1411:T1474" si="159">(I1411/86400)+25569+(-5/24)</f>
        <v>42004.966840277775</v>
      </c>
      <c r="U1411" t="str">
        <f t="shared" ref="U1411:U1474" si="160">TRIM(K1411)</f>
        <v>FALSE</v>
      </c>
      <c r="V1411" s="18">
        <f t="shared" ref="V1411:V1474" si="161">IF(U1411="TRUE", 1, 2)</f>
        <v>2</v>
      </c>
      <c r="W1411">
        <f t="shared" ref="W1411:W1474" si="162">IF(F1411="successful", 1,  IF(F1411= "failed", 2, IF(F1411="canceled", 3, 4)))</f>
        <v>2</v>
      </c>
    </row>
    <row r="1412" spans="1:23" ht="115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s="13" t="b">
        <v>0</v>
      </c>
      <c r="L1412">
        <v>1</v>
      </c>
      <c r="M1412" t="b">
        <v>0</v>
      </c>
      <c r="N1412" t="s">
        <v>8287</v>
      </c>
      <c r="O1412" s="15">
        <f t="shared" si="157"/>
        <v>1.6666666666666666E-2</v>
      </c>
      <c r="P1412" s="15">
        <f t="shared" si="156"/>
        <v>1</v>
      </c>
      <c r="Q1412" t="s">
        <v>8333</v>
      </c>
      <c r="R1412" t="s">
        <v>8344</v>
      </c>
      <c r="S1412" s="8">
        <f t="shared" si="158"/>
        <v>42479.110185185178</v>
      </c>
      <c r="T1412" s="11">
        <f t="shared" si="159"/>
        <v>42524.110185185178</v>
      </c>
      <c r="U1412" t="str">
        <f t="shared" si="160"/>
        <v>FALSE</v>
      </c>
      <c r="V1412" s="18">
        <f t="shared" si="161"/>
        <v>2</v>
      </c>
      <c r="W1412">
        <f t="shared" si="162"/>
        <v>2</v>
      </c>
    </row>
    <row r="1413" spans="1:23" ht="100.8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s="13" t="b">
        <v>0</v>
      </c>
      <c r="L1413">
        <v>3</v>
      </c>
      <c r="M1413" t="b">
        <v>0</v>
      </c>
      <c r="N1413" t="s">
        <v>8287</v>
      </c>
      <c r="O1413" s="15">
        <f t="shared" si="157"/>
        <v>0.23333333333333336</v>
      </c>
      <c r="P1413" s="15">
        <f t="shared" si="156"/>
        <v>2.3333333333333335</v>
      </c>
      <c r="Q1413" t="s">
        <v>8333</v>
      </c>
      <c r="R1413" t="s">
        <v>8344</v>
      </c>
      <c r="S1413" s="8">
        <f t="shared" si="158"/>
        <v>42012.850694444445</v>
      </c>
      <c r="T1413" s="11">
        <f t="shared" si="159"/>
        <v>42040.850694444445</v>
      </c>
      <c r="U1413" t="str">
        <f t="shared" si="160"/>
        <v>FALSE</v>
      </c>
      <c r="V1413" s="18">
        <f t="shared" si="161"/>
        <v>2</v>
      </c>
      <c r="W1413">
        <f t="shared" si="162"/>
        <v>2</v>
      </c>
    </row>
    <row r="1414" spans="1:23" ht="72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s="13" t="b">
        <v>0</v>
      </c>
      <c r="L1414">
        <v>13</v>
      </c>
      <c r="M1414" t="b">
        <v>0</v>
      </c>
      <c r="N1414" t="s">
        <v>8287</v>
      </c>
      <c r="O1414" s="15">
        <f t="shared" si="157"/>
        <v>4.5714285714285712</v>
      </c>
      <c r="P1414" s="15">
        <f t="shared" si="156"/>
        <v>24.615384615384617</v>
      </c>
      <c r="Q1414" t="s">
        <v>8333</v>
      </c>
      <c r="R1414" t="s">
        <v>8344</v>
      </c>
      <c r="S1414" s="8">
        <f t="shared" si="158"/>
        <v>41946.855312499996</v>
      </c>
      <c r="T1414" s="11">
        <f t="shared" si="159"/>
        <v>41976.855312499996</v>
      </c>
      <c r="U1414" t="str">
        <f t="shared" si="160"/>
        <v>FALSE</v>
      </c>
      <c r="V1414" s="18">
        <f t="shared" si="161"/>
        <v>2</v>
      </c>
      <c r="W1414">
        <f t="shared" si="162"/>
        <v>2</v>
      </c>
    </row>
    <row r="1415" spans="1:23" ht="115.2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s="13" t="b">
        <v>0</v>
      </c>
      <c r="L1415">
        <v>1</v>
      </c>
      <c r="M1415" t="b">
        <v>0</v>
      </c>
      <c r="N1415" t="s">
        <v>8287</v>
      </c>
      <c r="O1415" s="15">
        <f t="shared" si="157"/>
        <v>5</v>
      </c>
      <c r="P1415" s="15">
        <f t="shared" si="156"/>
        <v>100</v>
      </c>
      <c r="Q1415" t="s">
        <v>8333</v>
      </c>
      <c r="R1415" t="s">
        <v>8344</v>
      </c>
      <c r="S1415" s="8">
        <f t="shared" si="158"/>
        <v>42360.228819444441</v>
      </c>
      <c r="T1415" s="11">
        <f t="shared" si="159"/>
        <v>42420.228819444441</v>
      </c>
      <c r="U1415" t="str">
        <f t="shared" si="160"/>
        <v>FALSE</v>
      </c>
      <c r="V1415" s="18">
        <f t="shared" si="161"/>
        <v>2</v>
      </c>
      <c r="W1415">
        <f t="shared" si="162"/>
        <v>2</v>
      </c>
    </row>
    <row r="1416" spans="1:23" ht="115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s="13" t="b">
        <v>0</v>
      </c>
      <c r="L1416">
        <v>1</v>
      </c>
      <c r="M1416" t="b">
        <v>0</v>
      </c>
      <c r="N1416" t="s">
        <v>8287</v>
      </c>
      <c r="O1416" s="15">
        <f t="shared" si="157"/>
        <v>0.2</v>
      </c>
      <c r="P1416" s="15">
        <f t="shared" si="156"/>
        <v>1</v>
      </c>
      <c r="Q1416" t="s">
        <v>8333</v>
      </c>
      <c r="R1416" t="s">
        <v>8344</v>
      </c>
      <c r="S1416" s="8">
        <f t="shared" si="158"/>
        <v>42708.044756944444</v>
      </c>
      <c r="T1416" s="11">
        <f t="shared" si="159"/>
        <v>42738.044756944444</v>
      </c>
      <c r="U1416" t="str">
        <f t="shared" si="160"/>
        <v>FALSE</v>
      </c>
      <c r="V1416" s="18">
        <f t="shared" si="161"/>
        <v>2</v>
      </c>
      <c r="W1416">
        <f t="shared" si="162"/>
        <v>2</v>
      </c>
    </row>
    <row r="1417" spans="1:23" ht="100.8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s="13" t="b">
        <v>0</v>
      </c>
      <c r="L1417">
        <v>9</v>
      </c>
      <c r="M1417" t="b">
        <v>0</v>
      </c>
      <c r="N1417" t="s">
        <v>8287</v>
      </c>
      <c r="O1417" s="15">
        <f t="shared" si="157"/>
        <v>18.181818181818183</v>
      </c>
      <c r="P1417" s="15">
        <f t="shared" si="156"/>
        <v>88.888888888888886</v>
      </c>
      <c r="Q1417" t="s">
        <v>8333</v>
      </c>
      <c r="R1417" t="s">
        <v>8344</v>
      </c>
      <c r="S1417" s="8">
        <f t="shared" si="158"/>
        <v>42192.467488425922</v>
      </c>
      <c r="T1417" s="11">
        <f t="shared" si="159"/>
        <v>42232.467488425922</v>
      </c>
      <c r="U1417" t="str">
        <f t="shared" si="160"/>
        <v>FALSE</v>
      </c>
      <c r="V1417" s="18">
        <f t="shared" si="161"/>
        <v>2</v>
      </c>
      <c r="W1417">
        <f t="shared" si="162"/>
        <v>2</v>
      </c>
    </row>
    <row r="1418" spans="1:23" ht="100.8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s="13" t="b">
        <v>0</v>
      </c>
      <c r="L1418">
        <v>0</v>
      </c>
      <c r="M1418" t="b">
        <v>0</v>
      </c>
      <c r="N1418" t="s">
        <v>8287</v>
      </c>
      <c r="O1418" s="15">
        <f t="shared" si="157"/>
        <v>0</v>
      </c>
      <c r="P1418" s="15">
        <f t="shared" si="156"/>
        <v>0</v>
      </c>
      <c r="Q1418" t="s">
        <v>8333</v>
      </c>
      <c r="R1418" t="s">
        <v>8344</v>
      </c>
      <c r="S1418" s="8">
        <f t="shared" si="158"/>
        <v>42299.717812499999</v>
      </c>
      <c r="T1418" s="11">
        <f t="shared" si="159"/>
        <v>42329.759479166663</v>
      </c>
      <c r="U1418" t="str">
        <f t="shared" si="160"/>
        <v>FALSE</v>
      </c>
      <c r="V1418" s="18">
        <f t="shared" si="161"/>
        <v>2</v>
      </c>
      <c r="W1418">
        <f t="shared" si="162"/>
        <v>2</v>
      </c>
    </row>
    <row r="1419" spans="1:23" ht="100.8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s="13" t="b">
        <v>0</v>
      </c>
      <c r="L1419">
        <v>2</v>
      </c>
      <c r="M1419" t="b">
        <v>0</v>
      </c>
      <c r="N1419" t="s">
        <v>8287</v>
      </c>
      <c r="O1419" s="15">
        <f t="shared" si="157"/>
        <v>1.2222222222222223</v>
      </c>
      <c r="P1419" s="15">
        <f t="shared" si="156"/>
        <v>27.5</v>
      </c>
      <c r="Q1419" t="s">
        <v>8333</v>
      </c>
      <c r="R1419" t="s">
        <v>8344</v>
      </c>
      <c r="S1419" s="8">
        <f t="shared" si="158"/>
        <v>42231.941828703704</v>
      </c>
      <c r="T1419" s="11">
        <f t="shared" si="159"/>
        <v>42262.257638888885</v>
      </c>
      <c r="U1419" t="str">
        <f t="shared" si="160"/>
        <v>FALSE</v>
      </c>
      <c r="V1419" s="18">
        <f t="shared" si="161"/>
        <v>2</v>
      </c>
      <c r="W1419">
        <f t="shared" si="162"/>
        <v>2</v>
      </c>
    </row>
    <row r="1420" spans="1:23" ht="115.2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s="13" t="b">
        <v>0</v>
      </c>
      <c r="L1420">
        <v>1</v>
      </c>
      <c r="M1420" t="b">
        <v>0</v>
      </c>
      <c r="N1420" t="s">
        <v>8287</v>
      </c>
      <c r="O1420" s="15">
        <f t="shared" si="157"/>
        <v>0.2</v>
      </c>
      <c r="P1420" s="15">
        <f t="shared" si="156"/>
        <v>6</v>
      </c>
      <c r="Q1420" t="s">
        <v>8333</v>
      </c>
      <c r="R1420" t="s">
        <v>8344</v>
      </c>
      <c r="S1420" s="8">
        <f t="shared" si="158"/>
        <v>42395.248078703698</v>
      </c>
      <c r="T1420" s="11">
        <f t="shared" si="159"/>
        <v>42425.248078703698</v>
      </c>
      <c r="U1420" t="str">
        <f t="shared" si="160"/>
        <v>FALSE</v>
      </c>
      <c r="V1420" s="18">
        <f t="shared" si="161"/>
        <v>2</v>
      </c>
      <c r="W1420">
        <f t="shared" si="162"/>
        <v>2</v>
      </c>
    </row>
    <row r="1421" spans="1:23" ht="115.2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s="13" t="b">
        <v>0</v>
      </c>
      <c r="L1421">
        <v>10</v>
      </c>
      <c r="M1421" t="b">
        <v>0</v>
      </c>
      <c r="N1421" t="s">
        <v>8287</v>
      </c>
      <c r="O1421" s="15">
        <f t="shared" si="157"/>
        <v>7.0634920634920633</v>
      </c>
      <c r="P1421" s="15">
        <f t="shared" si="156"/>
        <v>44.5</v>
      </c>
      <c r="Q1421" t="s">
        <v>8333</v>
      </c>
      <c r="R1421" t="s">
        <v>8344</v>
      </c>
      <c r="S1421" s="8">
        <f t="shared" si="158"/>
        <v>42622.24790509259</v>
      </c>
      <c r="T1421" s="11">
        <f t="shared" si="159"/>
        <v>42652.24790509259</v>
      </c>
      <c r="U1421" t="str">
        <f t="shared" si="160"/>
        <v>FALSE</v>
      </c>
      <c r="V1421" s="18">
        <f t="shared" si="161"/>
        <v>2</v>
      </c>
      <c r="W1421">
        <f t="shared" si="162"/>
        <v>2</v>
      </c>
    </row>
    <row r="1422" spans="1:23" ht="43.2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s="13" t="b">
        <v>0</v>
      </c>
      <c r="L1422">
        <v>3</v>
      </c>
      <c r="M1422" t="b">
        <v>0</v>
      </c>
      <c r="N1422" t="s">
        <v>8287</v>
      </c>
      <c r="O1422" s="15">
        <f t="shared" si="157"/>
        <v>2.7272727272727271</v>
      </c>
      <c r="P1422" s="15">
        <f t="shared" si="156"/>
        <v>1</v>
      </c>
      <c r="Q1422" t="s">
        <v>8333</v>
      </c>
      <c r="R1422" t="s">
        <v>8344</v>
      </c>
      <c r="S1422" s="8">
        <f t="shared" si="158"/>
        <v>42524.459328703706</v>
      </c>
      <c r="T1422" s="11">
        <f t="shared" si="159"/>
        <v>42549.459328703706</v>
      </c>
      <c r="U1422" t="str">
        <f t="shared" si="160"/>
        <v>FALSE</v>
      </c>
      <c r="V1422" s="18">
        <f t="shared" si="161"/>
        <v>2</v>
      </c>
      <c r="W1422">
        <f t="shared" si="162"/>
        <v>2</v>
      </c>
    </row>
    <row r="1423" spans="1:23" ht="115.2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s="13" t="b">
        <v>0</v>
      </c>
      <c r="L1423">
        <v>2</v>
      </c>
      <c r="M1423" t="b">
        <v>0</v>
      </c>
      <c r="N1423" t="s">
        <v>8287</v>
      </c>
      <c r="O1423" s="15">
        <f t="shared" si="157"/>
        <v>0.1</v>
      </c>
      <c r="P1423" s="15">
        <f t="shared" si="156"/>
        <v>100</v>
      </c>
      <c r="Q1423" t="s">
        <v>8333</v>
      </c>
      <c r="R1423" t="s">
        <v>8344</v>
      </c>
      <c r="S1423" s="8">
        <f t="shared" si="158"/>
        <v>42013.707280092589</v>
      </c>
      <c r="T1423" s="11">
        <f t="shared" si="159"/>
        <v>42043.707280092589</v>
      </c>
      <c r="U1423" t="str">
        <f t="shared" si="160"/>
        <v>FALSE</v>
      </c>
      <c r="V1423" s="18">
        <f t="shared" si="161"/>
        <v>2</v>
      </c>
      <c r="W1423">
        <f t="shared" si="162"/>
        <v>2</v>
      </c>
    </row>
    <row r="1424" spans="1:23" ht="100.8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s="13" t="b">
        <v>0</v>
      </c>
      <c r="L1424">
        <v>2</v>
      </c>
      <c r="M1424" t="b">
        <v>0</v>
      </c>
      <c r="N1424" t="s">
        <v>8287</v>
      </c>
      <c r="O1424" s="15">
        <f t="shared" si="157"/>
        <v>0.104</v>
      </c>
      <c r="P1424" s="15">
        <f t="shared" si="156"/>
        <v>13</v>
      </c>
      <c r="Q1424" t="s">
        <v>8333</v>
      </c>
      <c r="R1424" t="s">
        <v>8344</v>
      </c>
      <c r="S1424" s="8">
        <f t="shared" si="158"/>
        <v>42604.031296296293</v>
      </c>
      <c r="T1424" s="11">
        <f t="shared" si="159"/>
        <v>42634.031296296293</v>
      </c>
      <c r="U1424" t="str">
        <f t="shared" si="160"/>
        <v>FALSE</v>
      </c>
      <c r="V1424" s="18">
        <f t="shared" si="161"/>
        <v>2</v>
      </c>
      <c r="W1424">
        <f t="shared" si="162"/>
        <v>2</v>
      </c>
    </row>
    <row r="1425" spans="1:23" ht="115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s="13" t="b">
        <v>0</v>
      </c>
      <c r="L1425">
        <v>1</v>
      </c>
      <c r="M1425" t="b">
        <v>0</v>
      </c>
      <c r="N1425" t="s">
        <v>8287</v>
      </c>
      <c r="O1425" s="15">
        <f t="shared" si="157"/>
        <v>0.33333333333333337</v>
      </c>
      <c r="P1425" s="15">
        <f t="shared" si="156"/>
        <v>100</v>
      </c>
      <c r="Q1425" t="s">
        <v>8333</v>
      </c>
      <c r="R1425" t="s">
        <v>8344</v>
      </c>
      <c r="S1425" s="8">
        <f t="shared" si="158"/>
        <v>42340.151979166665</v>
      </c>
      <c r="T1425" s="11">
        <f t="shared" si="159"/>
        <v>42370.151979166665</v>
      </c>
      <c r="U1425" t="str">
        <f t="shared" si="160"/>
        <v>FALSE</v>
      </c>
      <c r="V1425" s="18">
        <f t="shared" si="161"/>
        <v>2</v>
      </c>
      <c r="W1425">
        <f t="shared" si="162"/>
        <v>2</v>
      </c>
    </row>
    <row r="1426" spans="1:23" ht="100.8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s="13" t="b">
        <v>0</v>
      </c>
      <c r="L1426">
        <v>14</v>
      </c>
      <c r="M1426" t="b">
        <v>0</v>
      </c>
      <c r="N1426" t="s">
        <v>8287</v>
      </c>
      <c r="O1426" s="15">
        <f t="shared" si="157"/>
        <v>20.36</v>
      </c>
      <c r="P1426" s="15">
        <f t="shared" si="156"/>
        <v>109.07142857142857</v>
      </c>
      <c r="Q1426" t="s">
        <v>8333</v>
      </c>
      <c r="R1426" t="s">
        <v>8344</v>
      </c>
      <c r="S1426" s="8">
        <f t="shared" si="158"/>
        <v>42676.509282407402</v>
      </c>
      <c r="T1426" s="11">
        <f t="shared" si="159"/>
        <v>42689.550949074073</v>
      </c>
      <c r="U1426" t="str">
        <f t="shared" si="160"/>
        <v>FALSE</v>
      </c>
      <c r="V1426" s="18">
        <f t="shared" si="161"/>
        <v>2</v>
      </c>
      <c r="W1426">
        <f t="shared" si="162"/>
        <v>2</v>
      </c>
    </row>
    <row r="1427" spans="1:23" ht="100.8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s="13" t="b">
        <v>0</v>
      </c>
      <c r="L1427">
        <v>0</v>
      </c>
      <c r="M1427" t="b">
        <v>0</v>
      </c>
      <c r="N1427" t="s">
        <v>8287</v>
      </c>
      <c r="O1427" s="15">
        <f t="shared" si="157"/>
        <v>0</v>
      </c>
      <c r="P1427" s="15">
        <f t="shared" si="156"/>
        <v>0</v>
      </c>
      <c r="Q1427" t="s">
        <v>8333</v>
      </c>
      <c r="R1427" t="s">
        <v>8344</v>
      </c>
      <c r="S1427" s="8">
        <f t="shared" si="158"/>
        <v>42092.923136574071</v>
      </c>
      <c r="T1427" s="11">
        <f t="shared" si="159"/>
        <v>42122.923136574071</v>
      </c>
      <c r="U1427" t="str">
        <f t="shared" si="160"/>
        <v>FALSE</v>
      </c>
      <c r="V1427" s="18">
        <f t="shared" si="161"/>
        <v>2</v>
      </c>
      <c r="W1427">
        <f t="shared" si="162"/>
        <v>2</v>
      </c>
    </row>
    <row r="1428" spans="1:23" ht="100.8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s="13" t="b">
        <v>0</v>
      </c>
      <c r="L1428">
        <v>0</v>
      </c>
      <c r="M1428" t="b">
        <v>0</v>
      </c>
      <c r="N1428" t="s">
        <v>8287</v>
      </c>
      <c r="O1428" s="15">
        <f t="shared" si="157"/>
        <v>0</v>
      </c>
      <c r="P1428" s="15">
        <f t="shared" si="156"/>
        <v>0</v>
      </c>
      <c r="Q1428" t="s">
        <v>8333</v>
      </c>
      <c r="R1428" t="s">
        <v>8344</v>
      </c>
      <c r="S1428" s="8">
        <f t="shared" si="158"/>
        <v>42180.181944444441</v>
      </c>
      <c r="T1428" s="11">
        <f t="shared" si="159"/>
        <v>42240.181944444441</v>
      </c>
      <c r="U1428" t="str">
        <f t="shared" si="160"/>
        <v>FALSE</v>
      </c>
      <c r="V1428" s="18">
        <f t="shared" si="161"/>
        <v>2</v>
      </c>
      <c r="W1428">
        <f t="shared" si="162"/>
        <v>2</v>
      </c>
    </row>
    <row r="1429" spans="1:23" ht="100.8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s="13" t="b">
        <v>0</v>
      </c>
      <c r="L1429">
        <v>4</v>
      </c>
      <c r="M1429" t="b">
        <v>0</v>
      </c>
      <c r="N1429" t="s">
        <v>8287</v>
      </c>
      <c r="O1429" s="15">
        <f t="shared" si="157"/>
        <v>8.3800000000000008</v>
      </c>
      <c r="P1429" s="15">
        <f t="shared" si="156"/>
        <v>104.75</v>
      </c>
      <c r="Q1429" t="s">
        <v>8333</v>
      </c>
      <c r="R1429" t="s">
        <v>8344</v>
      </c>
      <c r="S1429" s="8">
        <f t="shared" si="158"/>
        <v>42601.643344907403</v>
      </c>
      <c r="T1429" s="11">
        <f t="shared" si="159"/>
        <v>42631.643344907403</v>
      </c>
      <c r="U1429" t="str">
        <f t="shared" si="160"/>
        <v>FALSE</v>
      </c>
      <c r="V1429" s="18">
        <f t="shared" si="161"/>
        <v>2</v>
      </c>
      <c r="W1429">
        <f t="shared" si="162"/>
        <v>2</v>
      </c>
    </row>
    <row r="1430" spans="1:23" ht="100.8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s="13" t="b">
        <v>0</v>
      </c>
      <c r="L1430">
        <v>3</v>
      </c>
      <c r="M1430" t="b">
        <v>0</v>
      </c>
      <c r="N1430" t="s">
        <v>8287</v>
      </c>
      <c r="O1430" s="15">
        <f t="shared" si="157"/>
        <v>4.5</v>
      </c>
      <c r="P1430" s="15">
        <f t="shared" si="156"/>
        <v>15</v>
      </c>
      <c r="Q1430" t="s">
        <v>8333</v>
      </c>
      <c r="R1430" t="s">
        <v>8344</v>
      </c>
      <c r="S1430" s="8">
        <f t="shared" si="158"/>
        <v>42432.171493055554</v>
      </c>
      <c r="T1430" s="11">
        <f t="shared" si="159"/>
        <v>42462.129826388882</v>
      </c>
      <c r="U1430" t="str">
        <f t="shared" si="160"/>
        <v>FALSE</v>
      </c>
      <c r="V1430" s="18">
        <f t="shared" si="161"/>
        <v>2</v>
      </c>
      <c r="W1430">
        <f t="shared" si="162"/>
        <v>2</v>
      </c>
    </row>
    <row r="1431" spans="1:23" ht="7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s="13" t="b">
        <v>0</v>
      </c>
      <c r="L1431">
        <v>0</v>
      </c>
      <c r="M1431" t="b">
        <v>0</v>
      </c>
      <c r="N1431" t="s">
        <v>8287</v>
      </c>
      <c r="O1431" s="15">
        <f t="shared" si="157"/>
        <v>0</v>
      </c>
      <c r="P1431" s="15">
        <f t="shared" si="156"/>
        <v>0</v>
      </c>
      <c r="Q1431" t="s">
        <v>8333</v>
      </c>
      <c r="R1431" t="s">
        <v>8344</v>
      </c>
      <c r="S1431" s="8">
        <f t="shared" si="158"/>
        <v>42073.852337962955</v>
      </c>
      <c r="T1431" s="11">
        <f t="shared" si="159"/>
        <v>42103.852337962962</v>
      </c>
      <c r="U1431" t="str">
        <f t="shared" si="160"/>
        <v>FALSE</v>
      </c>
      <c r="V1431" s="18">
        <f t="shared" si="161"/>
        <v>2</v>
      </c>
      <c r="W1431">
        <f t="shared" si="162"/>
        <v>2</v>
      </c>
    </row>
    <row r="1432" spans="1:23" ht="100.8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s="13" t="b">
        <v>0</v>
      </c>
      <c r="L1432">
        <v>5</v>
      </c>
      <c r="M1432" t="b">
        <v>0</v>
      </c>
      <c r="N1432" t="s">
        <v>8287</v>
      </c>
      <c r="O1432" s="15">
        <f t="shared" si="157"/>
        <v>8.06</v>
      </c>
      <c r="P1432" s="15">
        <f t="shared" si="156"/>
        <v>80.599999999999994</v>
      </c>
      <c r="Q1432" t="s">
        <v>8333</v>
      </c>
      <c r="R1432" t="s">
        <v>8344</v>
      </c>
      <c r="S1432" s="8">
        <f t="shared" si="158"/>
        <v>41961.605185185181</v>
      </c>
      <c r="T1432" s="11">
        <f t="shared" si="159"/>
        <v>41992.605185185188</v>
      </c>
      <c r="U1432" t="str">
        <f t="shared" si="160"/>
        <v>FALSE</v>
      </c>
      <c r="V1432" s="18">
        <f t="shared" si="161"/>
        <v>2</v>
      </c>
      <c r="W1432">
        <f t="shared" si="162"/>
        <v>2</v>
      </c>
    </row>
    <row r="1433" spans="1:23" ht="100.8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s="13" t="b">
        <v>0</v>
      </c>
      <c r="L1433">
        <v>47</v>
      </c>
      <c r="M1433" t="b">
        <v>0</v>
      </c>
      <c r="N1433" t="s">
        <v>8287</v>
      </c>
      <c r="O1433" s="15">
        <f t="shared" si="157"/>
        <v>31.94705882352941</v>
      </c>
      <c r="P1433" s="15">
        <f t="shared" si="156"/>
        <v>115.55319148936171</v>
      </c>
      <c r="Q1433" t="s">
        <v>8333</v>
      </c>
      <c r="R1433" t="s">
        <v>8344</v>
      </c>
      <c r="S1433" s="8">
        <f t="shared" si="158"/>
        <v>42304.002499999995</v>
      </c>
      <c r="T1433" s="11">
        <f t="shared" si="159"/>
        <v>42334.044166666667</v>
      </c>
      <c r="U1433" t="str">
        <f t="shared" si="160"/>
        <v>FALSE</v>
      </c>
      <c r="V1433" s="18">
        <f t="shared" si="161"/>
        <v>2</v>
      </c>
      <c r="W1433">
        <f t="shared" si="162"/>
        <v>2</v>
      </c>
    </row>
    <row r="1434" spans="1:23" ht="100.8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s="13" t="b">
        <v>0</v>
      </c>
      <c r="L1434">
        <v>0</v>
      </c>
      <c r="M1434" t="b">
        <v>0</v>
      </c>
      <c r="N1434" t="s">
        <v>8287</v>
      </c>
      <c r="O1434" s="15">
        <f t="shared" si="157"/>
        <v>0</v>
      </c>
      <c r="P1434" s="15">
        <f t="shared" si="156"/>
        <v>0</v>
      </c>
      <c r="Q1434" t="s">
        <v>8333</v>
      </c>
      <c r="R1434" t="s">
        <v>8344</v>
      </c>
      <c r="S1434" s="8">
        <f t="shared" si="158"/>
        <v>42175.572083333333</v>
      </c>
      <c r="T1434" s="11">
        <f t="shared" si="159"/>
        <v>42205.572083333333</v>
      </c>
      <c r="U1434" t="str">
        <f t="shared" si="160"/>
        <v>FALSE</v>
      </c>
      <c r="V1434" s="18">
        <f t="shared" si="161"/>
        <v>2</v>
      </c>
      <c r="W1434">
        <f t="shared" si="162"/>
        <v>2</v>
      </c>
    </row>
    <row r="1435" spans="1:23" ht="115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s="13" t="b">
        <v>0</v>
      </c>
      <c r="L1435">
        <v>10</v>
      </c>
      <c r="M1435" t="b">
        <v>0</v>
      </c>
      <c r="N1435" t="s">
        <v>8287</v>
      </c>
      <c r="O1435" s="15">
        <f t="shared" si="157"/>
        <v>6.708333333333333</v>
      </c>
      <c r="P1435" s="15">
        <f t="shared" si="156"/>
        <v>80.5</v>
      </c>
      <c r="Q1435" t="s">
        <v>8333</v>
      </c>
      <c r="R1435" t="s">
        <v>8344</v>
      </c>
      <c r="S1435" s="8">
        <f t="shared" si="158"/>
        <v>42673.417534722219</v>
      </c>
      <c r="T1435" s="11">
        <f t="shared" si="159"/>
        <v>42714.249999999993</v>
      </c>
      <c r="U1435" t="str">
        <f t="shared" si="160"/>
        <v>FALSE</v>
      </c>
      <c r="V1435" s="18">
        <f t="shared" si="161"/>
        <v>2</v>
      </c>
      <c r="W1435">
        <f t="shared" si="162"/>
        <v>2</v>
      </c>
    </row>
    <row r="1436" spans="1:23" ht="86.4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s="13" t="b">
        <v>0</v>
      </c>
      <c r="L1436">
        <v>11</v>
      </c>
      <c r="M1436" t="b">
        <v>0</v>
      </c>
      <c r="N1436" t="s">
        <v>8287</v>
      </c>
      <c r="O1436" s="15">
        <f t="shared" si="157"/>
        <v>9.9878048780487809</v>
      </c>
      <c r="P1436" s="15">
        <f t="shared" si="156"/>
        <v>744.5454545454545</v>
      </c>
      <c r="Q1436" t="s">
        <v>8333</v>
      </c>
      <c r="R1436" t="s">
        <v>8344</v>
      </c>
      <c r="S1436" s="8">
        <f t="shared" si="158"/>
        <v>42142.558773148143</v>
      </c>
      <c r="T1436" s="11">
        <f t="shared" si="159"/>
        <v>42163.416666666664</v>
      </c>
      <c r="U1436" t="str">
        <f t="shared" si="160"/>
        <v>FALSE</v>
      </c>
      <c r="V1436" s="18">
        <f t="shared" si="161"/>
        <v>2</v>
      </c>
      <c r="W1436">
        <f t="shared" si="162"/>
        <v>2</v>
      </c>
    </row>
    <row r="1437" spans="1:23" ht="7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s="13" t="b">
        <v>0</v>
      </c>
      <c r="L1437">
        <v>2</v>
      </c>
      <c r="M1437" t="b">
        <v>0</v>
      </c>
      <c r="N1437" t="s">
        <v>8287</v>
      </c>
      <c r="O1437" s="15">
        <f t="shared" si="157"/>
        <v>0.1</v>
      </c>
      <c r="P1437" s="15">
        <f t="shared" si="156"/>
        <v>7.5</v>
      </c>
      <c r="Q1437" t="s">
        <v>8333</v>
      </c>
      <c r="R1437" t="s">
        <v>8344</v>
      </c>
      <c r="S1437" s="8">
        <f t="shared" si="158"/>
        <v>42258.57199074074</v>
      </c>
      <c r="T1437" s="11">
        <f t="shared" si="159"/>
        <v>42288.57199074074</v>
      </c>
      <c r="U1437" t="str">
        <f t="shared" si="160"/>
        <v>FALSE</v>
      </c>
      <c r="V1437" s="18">
        <f t="shared" si="161"/>
        <v>2</v>
      </c>
      <c r="W1437">
        <f t="shared" si="162"/>
        <v>2</v>
      </c>
    </row>
    <row r="1438" spans="1:23" ht="115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s="13" t="b">
        <v>0</v>
      </c>
      <c r="L1438">
        <v>2</v>
      </c>
      <c r="M1438" t="b">
        <v>0</v>
      </c>
      <c r="N1438" t="s">
        <v>8287</v>
      </c>
      <c r="O1438" s="15">
        <f t="shared" si="157"/>
        <v>0.77</v>
      </c>
      <c r="P1438" s="15">
        <f t="shared" si="156"/>
        <v>38.5</v>
      </c>
      <c r="Q1438" t="s">
        <v>8333</v>
      </c>
      <c r="R1438" t="s">
        <v>8344</v>
      </c>
      <c r="S1438" s="8">
        <f t="shared" si="158"/>
        <v>42391.141863425924</v>
      </c>
      <c r="T1438" s="11">
        <f t="shared" si="159"/>
        <v>42421.141863425924</v>
      </c>
      <c r="U1438" t="str">
        <f t="shared" si="160"/>
        <v>FALSE</v>
      </c>
      <c r="V1438" s="18">
        <f t="shared" si="161"/>
        <v>2</v>
      </c>
      <c r="W1438">
        <f t="shared" si="162"/>
        <v>2</v>
      </c>
    </row>
    <row r="1439" spans="1:23" ht="129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s="13" t="b">
        <v>0</v>
      </c>
      <c r="L1439">
        <v>22</v>
      </c>
      <c r="M1439" t="b">
        <v>0</v>
      </c>
      <c r="N1439" t="s">
        <v>8287</v>
      </c>
      <c r="O1439" s="15">
        <f t="shared" si="157"/>
        <v>26.900000000000002</v>
      </c>
      <c r="P1439" s="15">
        <f t="shared" si="156"/>
        <v>36.68181818181818</v>
      </c>
      <c r="Q1439" t="s">
        <v>8333</v>
      </c>
      <c r="R1439" t="s">
        <v>8344</v>
      </c>
      <c r="S1439" s="8">
        <f t="shared" si="158"/>
        <v>41796.32336805555</v>
      </c>
      <c r="T1439" s="11">
        <f t="shared" si="159"/>
        <v>41832.999305555553</v>
      </c>
      <c r="U1439" t="str">
        <f t="shared" si="160"/>
        <v>FALSE</v>
      </c>
      <c r="V1439" s="18">
        <f t="shared" si="161"/>
        <v>2</v>
      </c>
      <c r="W1439">
        <f t="shared" si="162"/>
        <v>2</v>
      </c>
    </row>
    <row r="1440" spans="1:23" ht="100.8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s="13" t="b">
        <v>0</v>
      </c>
      <c r="L1440">
        <v>8</v>
      </c>
      <c r="M1440" t="b">
        <v>0</v>
      </c>
      <c r="N1440" t="s">
        <v>8287</v>
      </c>
      <c r="O1440" s="15">
        <f t="shared" si="157"/>
        <v>3</v>
      </c>
      <c r="P1440" s="15">
        <f t="shared" si="156"/>
        <v>75</v>
      </c>
      <c r="Q1440" t="s">
        <v>8333</v>
      </c>
      <c r="R1440" t="s">
        <v>8344</v>
      </c>
      <c r="S1440" s="8">
        <f t="shared" si="158"/>
        <v>42457.663182870368</v>
      </c>
      <c r="T1440" s="11">
        <f t="shared" si="159"/>
        <v>42487.371527777774</v>
      </c>
      <c r="U1440" t="str">
        <f t="shared" si="160"/>
        <v>FALSE</v>
      </c>
      <c r="V1440" s="18">
        <f t="shared" si="161"/>
        <v>2</v>
      </c>
      <c r="W1440">
        <f t="shared" si="162"/>
        <v>2</v>
      </c>
    </row>
    <row r="1441" spans="1:23" ht="100.8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s="13" t="b">
        <v>0</v>
      </c>
      <c r="L1441">
        <v>6</v>
      </c>
      <c r="M1441" t="b">
        <v>0</v>
      </c>
      <c r="N1441" t="s">
        <v>8287</v>
      </c>
      <c r="O1441" s="15">
        <f t="shared" si="157"/>
        <v>6.6055045871559637</v>
      </c>
      <c r="P1441" s="15">
        <f t="shared" si="156"/>
        <v>30</v>
      </c>
      <c r="Q1441" t="s">
        <v>8333</v>
      </c>
      <c r="R1441" t="s">
        <v>8344</v>
      </c>
      <c r="S1441" s="8">
        <f t="shared" si="158"/>
        <v>42040.621539351843</v>
      </c>
      <c r="T1441" s="11">
        <f t="shared" si="159"/>
        <v>42070.621539351851</v>
      </c>
      <c r="U1441" t="str">
        <f t="shared" si="160"/>
        <v>FALSE</v>
      </c>
      <c r="V1441" s="18">
        <f t="shared" si="161"/>
        <v>2</v>
      </c>
      <c r="W1441">
        <f t="shared" si="162"/>
        <v>2</v>
      </c>
    </row>
    <row r="1442" spans="1:23" ht="100.8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s="13" t="b">
        <v>0</v>
      </c>
      <c r="L1442">
        <v>1</v>
      </c>
      <c r="M1442" t="b">
        <v>0</v>
      </c>
      <c r="N1442" t="s">
        <v>8287</v>
      </c>
      <c r="O1442" s="15">
        <f t="shared" si="157"/>
        <v>7.6923076923076927E-3</v>
      </c>
      <c r="P1442" s="15">
        <f t="shared" si="156"/>
        <v>1</v>
      </c>
      <c r="Q1442" t="s">
        <v>8333</v>
      </c>
      <c r="R1442" t="s">
        <v>8344</v>
      </c>
      <c r="S1442" s="8">
        <f t="shared" si="158"/>
        <v>42486.540081018517</v>
      </c>
      <c r="T1442" s="11">
        <f t="shared" si="159"/>
        <v>42516.540081018517</v>
      </c>
      <c r="U1442" t="str">
        <f t="shared" si="160"/>
        <v>FALSE</v>
      </c>
      <c r="V1442" s="18">
        <f t="shared" si="161"/>
        <v>2</v>
      </c>
      <c r="W1442">
        <f t="shared" si="162"/>
        <v>2</v>
      </c>
    </row>
    <row r="1443" spans="1:23" ht="100.8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s="13" t="b">
        <v>0</v>
      </c>
      <c r="L1443">
        <v>3</v>
      </c>
      <c r="M1443" t="b">
        <v>0</v>
      </c>
      <c r="N1443" t="s">
        <v>8287</v>
      </c>
      <c r="O1443" s="15">
        <f t="shared" si="157"/>
        <v>1.1222222222222222</v>
      </c>
      <c r="P1443" s="15">
        <f t="shared" si="156"/>
        <v>673.33333333333337</v>
      </c>
      <c r="Q1443" t="s">
        <v>8333</v>
      </c>
      <c r="R1443" t="s">
        <v>8344</v>
      </c>
      <c r="S1443" s="8">
        <f t="shared" si="158"/>
        <v>42198.557511574072</v>
      </c>
      <c r="T1443" s="11">
        <f t="shared" si="159"/>
        <v>42258.557511574072</v>
      </c>
      <c r="U1443" t="str">
        <f t="shared" si="160"/>
        <v>FALSE</v>
      </c>
      <c r="V1443" s="18">
        <f t="shared" si="161"/>
        <v>2</v>
      </c>
      <c r="W1443">
        <f t="shared" si="162"/>
        <v>2</v>
      </c>
    </row>
    <row r="1444" spans="1:23" ht="100.8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s="13" t="b">
        <v>0</v>
      </c>
      <c r="L1444">
        <v>0</v>
      </c>
      <c r="M1444" t="b">
        <v>0</v>
      </c>
      <c r="N1444" t="s">
        <v>8287</v>
      </c>
      <c r="O1444" s="15">
        <f t="shared" si="157"/>
        <v>0</v>
      </c>
      <c r="P1444" s="15">
        <f t="shared" si="156"/>
        <v>0</v>
      </c>
      <c r="Q1444" t="s">
        <v>8333</v>
      </c>
      <c r="R1444" t="s">
        <v>8344</v>
      </c>
      <c r="S1444" s="8">
        <f t="shared" si="158"/>
        <v>42485.437013888884</v>
      </c>
      <c r="T1444" s="11">
        <f t="shared" si="159"/>
        <v>42515.437013888884</v>
      </c>
      <c r="U1444" t="str">
        <f t="shared" si="160"/>
        <v>FALSE</v>
      </c>
      <c r="V1444" s="18">
        <f t="shared" si="161"/>
        <v>2</v>
      </c>
      <c r="W1444">
        <f t="shared" si="162"/>
        <v>2</v>
      </c>
    </row>
    <row r="1445" spans="1:23" ht="86.4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s="13" t="b">
        <v>0</v>
      </c>
      <c r="L1445">
        <v>0</v>
      </c>
      <c r="M1445" t="b">
        <v>0</v>
      </c>
      <c r="N1445" t="s">
        <v>8287</v>
      </c>
      <c r="O1445" s="15">
        <f t="shared" si="157"/>
        <v>0</v>
      </c>
      <c r="P1445" s="15">
        <f t="shared" si="156"/>
        <v>0</v>
      </c>
      <c r="Q1445" t="s">
        <v>8333</v>
      </c>
      <c r="R1445" t="s">
        <v>8344</v>
      </c>
      <c r="S1445" s="8">
        <f t="shared" si="158"/>
        <v>42707.71769675926</v>
      </c>
      <c r="T1445" s="11">
        <f t="shared" si="159"/>
        <v>42737.71769675926</v>
      </c>
      <c r="U1445" t="str">
        <f t="shared" si="160"/>
        <v>FALSE</v>
      </c>
      <c r="V1445" s="18">
        <f t="shared" si="161"/>
        <v>2</v>
      </c>
      <c r="W1445">
        <f t="shared" si="162"/>
        <v>2</v>
      </c>
    </row>
    <row r="1446" spans="1:23" ht="7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s="13" t="b">
        <v>0</v>
      </c>
      <c r="L1446">
        <v>0</v>
      </c>
      <c r="M1446" t="b">
        <v>0</v>
      </c>
      <c r="N1446" t="s">
        <v>8287</v>
      </c>
      <c r="O1446" s="15">
        <f t="shared" si="157"/>
        <v>0</v>
      </c>
      <c r="P1446" s="15">
        <f t="shared" si="156"/>
        <v>0</v>
      </c>
      <c r="Q1446" t="s">
        <v>8333</v>
      </c>
      <c r="R1446" t="s">
        <v>8344</v>
      </c>
      <c r="S1446" s="8">
        <f t="shared" si="158"/>
        <v>42199.665069444447</v>
      </c>
      <c r="T1446" s="11">
        <f t="shared" si="159"/>
        <v>42259.665069444447</v>
      </c>
      <c r="U1446" t="str">
        <f t="shared" si="160"/>
        <v>FALSE</v>
      </c>
      <c r="V1446" s="18">
        <f t="shared" si="161"/>
        <v>2</v>
      </c>
      <c r="W1446">
        <f t="shared" si="162"/>
        <v>2</v>
      </c>
    </row>
    <row r="1447" spans="1:23" ht="129.6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s="13" t="b">
        <v>0</v>
      </c>
      <c r="L1447">
        <v>0</v>
      </c>
      <c r="M1447" t="b">
        <v>0</v>
      </c>
      <c r="N1447" t="s">
        <v>8287</v>
      </c>
      <c r="O1447" s="15">
        <f t="shared" si="157"/>
        <v>0</v>
      </c>
      <c r="P1447" s="15">
        <f t="shared" si="156"/>
        <v>0</v>
      </c>
      <c r="Q1447" t="s">
        <v>8333</v>
      </c>
      <c r="R1447" t="s">
        <v>8344</v>
      </c>
      <c r="S1447" s="8">
        <f t="shared" si="158"/>
        <v>42139.333969907406</v>
      </c>
      <c r="T1447" s="11">
        <f t="shared" si="159"/>
        <v>42169.333969907406</v>
      </c>
      <c r="U1447" t="str">
        <f t="shared" si="160"/>
        <v>FALSE</v>
      </c>
      <c r="V1447" s="18">
        <f t="shared" si="161"/>
        <v>2</v>
      </c>
      <c r="W1447">
        <f t="shared" si="162"/>
        <v>2</v>
      </c>
    </row>
    <row r="1448" spans="1:23" ht="100.8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s="13" t="b">
        <v>0</v>
      </c>
      <c r="L1448">
        <v>0</v>
      </c>
      <c r="M1448" t="b">
        <v>0</v>
      </c>
      <c r="N1448" t="s">
        <v>8287</v>
      </c>
      <c r="O1448" s="15">
        <f t="shared" si="157"/>
        <v>0</v>
      </c>
      <c r="P1448" s="15">
        <f t="shared" ref="P1448:P1511" si="163">IFERROR(E1448/L1448,0)</f>
        <v>0</v>
      </c>
      <c r="Q1448" t="s">
        <v>8333</v>
      </c>
      <c r="R1448" t="s">
        <v>8344</v>
      </c>
      <c r="S1448" s="8">
        <f t="shared" si="158"/>
        <v>42461.239328703705</v>
      </c>
      <c r="T1448" s="11">
        <f t="shared" si="159"/>
        <v>42481.239328703705</v>
      </c>
      <c r="U1448" t="str">
        <f t="shared" si="160"/>
        <v>FALSE</v>
      </c>
      <c r="V1448" s="18">
        <f t="shared" si="161"/>
        <v>2</v>
      </c>
      <c r="W1448">
        <f t="shared" si="162"/>
        <v>2</v>
      </c>
    </row>
    <row r="1449" spans="1:23" ht="43.2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s="13" t="b">
        <v>0</v>
      </c>
      <c r="L1449">
        <v>3</v>
      </c>
      <c r="M1449" t="b">
        <v>0</v>
      </c>
      <c r="N1449" t="s">
        <v>8287</v>
      </c>
      <c r="O1449" s="15">
        <f t="shared" si="157"/>
        <v>1.4999999999999999E-2</v>
      </c>
      <c r="P1449" s="15">
        <f t="shared" si="163"/>
        <v>25</v>
      </c>
      <c r="Q1449" t="s">
        <v>8333</v>
      </c>
      <c r="R1449" t="s">
        <v>8344</v>
      </c>
      <c r="S1449" s="8">
        <f t="shared" si="158"/>
        <v>42529.52238425926</v>
      </c>
      <c r="T1449" s="11">
        <f t="shared" si="159"/>
        <v>42559.52238425926</v>
      </c>
      <c r="U1449" t="str">
        <f t="shared" si="160"/>
        <v>FALSE</v>
      </c>
      <c r="V1449" s="18">
        <f t="shared" si="161"/>
        <v>2</v>
      </c>
      <c r="W1449">
        <f t="shared" si="162"/>
        <v>2</v>
      </c>
    </row>
    <row r="1450" spans="1:23" ht="100.8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s="13" t="b">
        <v>0</v>
      </c>
      <c r="L1450">
        <v>0</v>
      </c>
      <c r="M1450" t="b">
        <v>0</v>
      </c>
      <c r="N1450" t="s">
        <v>8287</v>
      </c>
      <c r="O1450" s="15">
        <f t="shared" si="157"/>
        <v>0</v>
      </c>
      <c r="P1450" s="15">
        <f t="shared" si="163"/>
        <v>0</v>
      </c>
      <c r="Q1450" t="s">
        <v>8333</v>
      </c>
      <c r="R1450" t="s">
        <v>8344</v>
      </c>
      <c r="S1450" s="8">
        <f t="shared" si="158"/>
        <v>42115.728217592587</v>
      </c>
      <c r="T1450" s="11">
        <f t="shared" si="159"/>
        <v>42146.017361111109</v>
      </c>
      <c r="U1450" t="str">
        <f t="shared" si="160"/>
        <v>FALSE</v>
      </c>
      <c r="V1450" s="18">
        <f t="shared" si="161"/>
        <v>2</v>
      </c>
      <c r="W1450">
        <f t="shared" si="162"/>
        <v>2</v>
      </c>
    </row>
    <row r="1451" spans="1:23" ht="115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s="13" t="b">
        <v>0</v>
      </c>
      <c r="L1451">
        <v>0</v>
      </c>
      <c r="M1451" t="b">
        <v>0</v>
      </c>
      <c r="N1451" t="s">
        <v>8287</v>
      </c>
      <c r="O1451" s="15">
        <f t="shared" si="157"/>
        <v>0</v>
      </c>
      <c r="P1451" s="15">
        <f t="shared" si="163"/>
        <v>0</v>
      </c>
      <c r="Q1451" t="s">
        <v>8333</v>
      </c>
      <c r="R1451" t="s">
        <v>8344</v>
      </c>
      <c r="S1451" s="8">
        <f t="shared" si="158"/>
        <v>42086.603067129625</v>
      </c>
      <c r="T1451" s="11">
        <f t="shared" si="159"/>
        <v>42134.603067129625</v>
      </c>
      <c r="U1451" t="str">
        <f t="shared" si="160"/>
        <v>FALSE</v>
      </c>
      <c r="V1451" s="18">
        <f t="shared" si="161"/>
        <v>2</v>
      </c>
      <c r="W1451">
        <f t="shared" si="162"/>
        <v>2</v>
      </c>
    </row>
    <row r="1452" spans="1:23" ht="115.2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s="13" t="b">
        <v>0</v>
      </c>
      <c r="L1452">
        <v>1</v>
      </c>
      <c r="M1452" t="b">
        <v>0</v>
      </c>
      <c r="N1452" t="s">
        <v>8287</v>
      </c>
      <c r="O1452" s="15">
        <f t="shared" si="157"/>
        <v>1E-3</v>
      </c>
      <c r="P1452" s="15">
        <f t="shared" si="163"/>
        <v>1</v>
      </c>
      <c r="Q1452" t="s">
        <v>8333</v>
      </c>
      <c r="R1452" t="s">
        <v>8344</v>
      </c>
      <c r="S1452" s="8">
        <f t="shared" si="158"/>
        <v>42389.962928240733</v>
      </c>
      <c r="T1452" s="11">
        <f t="shared" si="159"/>
        <v>42419.962928240733</v>
      </c>
      <c r="U1452" t="str">
        <f t="shared" si="160"/>
        <v>FALSE</v>
      </c>
      <c r="V1452" s="18">
        <f t="shared" si="161"/>
        <v>2</v>
      </c>
      <c r="W1452">
        <f t="shared" si="162"/>
        <v>2</v>
      </c>
    </row>
    <row r="1453" spans="1:23" ht="86.4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s="13" t="b">
        <v>0</v>
      </c>
      <c r="L1453">
        <v>2</v>
      </c>
      <c r="M1453" t="b">
        <v>0</v>
      </c>
      <c r="N1453" t="s">
        <v>8287</v>
      </c>
      <c r="O1453" s="15">
        <f t="shared" si="157"/>
        <v>1.0554089709762533E-2</v>
      </c>
      <c r="P1453" s="15">
        <f t="shared" si="163"/>
        <v>1</v>
      </c>
      <c r="Q1453" t="s">
        <v>8333</v>
      </c>
      <c r="R1453" t="s">
        <v>8344</v>
      </c>
      <c r="S1453" s="8">
        <f t="shared" si="158"/>
        <v>41931.75068287037</v>
      </c>
      <c r="T1453" s="11">
        <f t="shared" si="159"/>
        <v>41961.792349537034</v>
      </c>
      <c r="U1453" t="str">
        <f t="shared" si="160"/>
        <v>FALSE</v>
      </c>
      <c r="V1453" s="18">
        <f t="shared" si="161"/>
        <v>2</v>
      </c>
      <c r="W1453">
        <f t="shared" si="162"/>
        <v>3</v>
      </c>
    </row>
    <row r="1454" spans="1:23" ht="86.4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s="13" t="b">
        <v>0</v>
      </c>
      <c r="L1454">
        <v>0</v>
      </c>
      <c r="M1454" t="b">
        <v>0</v>
      </c>
      <c r="N1454" t="s">
        <v>8287</v>
      </c>
      <c r="O1454" s="15">
        <f t="shared" si="157"/>
        <v>0</v>
      </c>
      <c r="P1454" s="15">
        <f t="shared" si="163"/>
        <v>0</v>
      </c>
      <c r="Q1454" t="s">
        <v>8333</v>
      </c>
      <c r="R1454" t="s">
        <v>8344</v>
      </c>
      <c r="S1454" s="8">
        <f t="shared" si="158"/>
        <v>41818.494942129626</v>
      </c>
      <c r="T1454" s="11">
        <f t="shared" si="159"/>
        <v>41848.494942129626</v>
      </c>
      <c r="U1454" t="str">
        <f t="shared" si="160"/>
        <v>FALSE</v>
      </c>
      <c r="V1454" s="18">
        <f t="shared" si="161"/>
        <v>2</v>
      </c>
      <c r="W1454">
        <f t="shared" si="162"/>
        <v>3</v>
      </c>
    </row>
    <row r="1455" spans="1:23" ht="100.8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s="13" t="b">
        <v>0</v>
      </c>
      <c r="L1455">
        <v>0</v>
      </c>
      <c r="M1455" t="b">
        <v>0</v>
      </c>
      <c r="N1455" t="s">
        <v>8287</v>
      </c>
      <c r="O1455" s="15">
        <f t="shared" si="157"/>
        <v>0</v>
      </c>
      <c r="P1455" s="15">
        <f t="shared" si="163"/>
        <v>0</v>
      </c>
      <c r="Q1455" t="s">
        <v>8333</v>
      </c>
      <c r="R1455" t="s">
        <v>8344</v>
      </c>
      <c r="S1455" s="8">
        <f t="shared" si="158"/>
        <v>42795.487812499996</v>
      </c>
      <c r="T1455" s="11">
        <f t="shared" si="159"/>
        <v>42840.446145833332</v>
      </c>
      <c r="U1455" t="str">
        <f t="shared" si="160"/>
        <v>FALSE</v>
      </c>
      <c r="V1455" s="18">
        <f t="shared" si="161"/>
        <v>2</v>
      </c>
      <c r="W1455">
        <f t="shared" si="162"/>
        <v>3</v>
      </c>
    </row>
    <row r="1456" spans="1:23" ht="115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s="13" t="b">
        <v>0</v>
      </c>
      <c r="L1456">
        <v>1</v>
      </c>
      <c r="M1456" t="b">
        <v>0</v>
      </c>
      <c r="N1456" t="s">
        <v>8287</v>
      </c>
      <c r="O1456" s="15">
        <f t="shared" si="157"/>
        <v>0.85714285714285721</v>
      </c>
      <c r="P1456" s="15">
        <f t="shared" si="163"/>
        <v>15</v>
      </c>
      <c r="Q1456" t="s">
        <v>8333</v>
      </c>
      <c r="R1456" t="s">
        <v>8344</v>
      </c>
      <c r="S1456" s="8">
        <f t="shared" si="158"/>
        <v>42463.658333333333</v>
      </c>
      <c r="T1456" s="11">
        <f t="shared" si="159"/>
        <v>42484.707638888889</v>
      </c>
      <c r="U1456" t="str">
        <f t="shared" si="160"/>
        <v>FALSE</v>
      </c>
      <c r="V1456" s="18">
        <f t="shared" si="161"/>
        <v>2</v>
      </c>
      <c r="W1456">
        <f t="shared" si="162"/>
        <v>3</v>
      </c>
    </row>
    <row r="1457" spans="1:23" ht="115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s="13" t="b">
        <v>0</v>
      </c>
      <c r="L1457">
        <v>7</v>
      </c>
      <c r="M1457" t="b">
        <v>0</v>
      </c>
      <c r="N1457" t="s">
        <v>8287</v>
      </c>
      <c r="O1457" s="15">
        <f t="shared" si="157"/>
        <v>10.5</v>
      </c>
      <c r="P1457" s="15">
        <f t="shared" si="163"/>
        <v>225</v>
      </c>
      <c r="Q1457" t="s">
        <v>8333</v>
      </c>
      <c r="R1457" t="s">
        <v>8344</v>
      </c>
      <c r="S1457" s="8">
        <f t="shared" si="158"/>
        <v>41832.46435185185</v>
      </c>
      <c r="T1457" s="11">
        <f t="shared" si="159"/>
        <v>41887.360416666663</v>
      </c>
      <c r="U1457" t="str">
        <f t="shared" si="160"/>
        <v>FALSE</v>
      </c>
      <c r="V1457" s="18">
        <f t="shared" si="161"/>
        <v>2</v>
      </c>
      <c r="W1457">
        <f t="shared" si="162"/>
        <v>3</v>
      </c>
    </row>
    <row r="1458" spans="1:23" ht="28.8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s="13" t="b">
        <v>0</v>
      </c>
      <c r="L1458">
        <v>3</v>
      </c>
      <c r="M1458" t="b">
        <v>0</v>
      </c>
      <c r="N1458" t="s">
        <v>8287</v>
      </c>
      <c r="O1458" s="15">
        <f t="shared" si="157"/>
        <v>2.9000000000000004</v>
      </c>
      <c r="P1458" s="15">
        <f t="shared" si="163"/>
        <v>48.333333333333336</v>
      </c>
      <c r="Q1458" t="s">
        <v>8333</v>
      </c>
      <c r="R1458" t="s">
        <v>8344</v>
      </c>
      <c r="S1458" s="8">
        <f t="shared" si="158"/>
        <v>42708.460243055553</v>
      </c>
      <c r="T1458" s="11">
        <f t="shared" si="159"/>
        <v>42738.460243055553</v>
      </c>
      <c r="U1458" t="str">
        <f t="shared" si="160"/>
        <v>FALSE</v>
      </c>
      <c r="V1458" s="18">
        <f t="shared" si="161"/>
        <v>2</v>
      </c>
      <c r="W1458">
        <f t="shared" si="162"/>
        <v>3</v>
      </c>
    </row>
    <row r="1459" spans="1:23" ht="57.6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s="13" t="b">
        <v>0</v>
      </c>
      <c r="L1459">
        <v>0</v>
      </c>
      <c r="M1459" t="b">
        <v>0</v>
      </c>
      <c r="N1459" t="s">
        <v>8287</v>
      </c>
      <c r="O1459" s="15">
        <f t="shared" si="157"/>
        <v>0</v>
      </c>
      <c r="P1459" s="15">
        <f t="shared" si="163"/>
        <v>0</v>
      </c>
      <c r="Q1459" t="s">
        <v>8333</v>
      </c>
      <c r="R1459" t="s">
        <v>8344</v>
      </c>
      <c r="S1459" s="8">
        <f t="shared" si="158"/>
        <v>42289.688009259255</v>
      </c>
      <c r="T1459" s="11">
        <f t="shared" si="159"/>
        <v>42319.729675925926</v>
      </c>
      <c r="U1459" t="str">
        <f t="shared" si="160"/>
        <v>FALSE</v>
      </c>
      <c r="V1459" s="18">
        <f t="shared" si="161"/>
        <v>2</v>
      </c>
      <c r="W1459">
        <f t="shared" si="162"/>
        <v>3</v>
      </c>
    </row>
    <row r="1460" spans="1:23" ht="100.8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s="13" t="b">
        <v>0</v>
      </c>
      <c r="L1460">
        <v>0</v>
      </c>
      <c r="M1460" t="b">
        <v>0</v>
      </c>
      <c r="N1460" t="s">
        <v>8287</v>
      </c>
      <c r="O1460" s="15">
        <f t="shared" si="157"/>
        <v>0</v>
      </c>
      <c r="P1460" s="15">
        <f t="shared" si="163"/>
        <v>0</v>
      </c>
      <c r="Q1460" t="s">
        <v>8333</v>
      </c>
      <c r="R1460" t="s">
        <v>8344</v>
      </c>
      <c r="S1460" s="8">
        <f t="shared" si="158"/>
        <v>41831.49722222222</v>
      </c>
      <c r="T1460" s="11">
        <f t="shared" si="159"/>
        <v>41861.958333333328</v>
      </c>
      <c r="U1460" t="str">
        <f t="shared" si="160"/>
        <v>FALSE</v>
      </c>
      <c r="V1460" s="18">
        <f t="shared" si="161"/>
        <v>2</v>
      </c>
      <c r="W1460">
        <f t="shared" si="162"/>
        <v>3</v>
      </c>
    </row>
    <row r="1461" spans="1:23" ht="100.8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s="13" t="b">
        <v>0</v>
      </c>
      <c r="L1461">
        <v>0</v>
      </c>
      <c r="M1461" t="b">
        <v>0</v>
      </c>
      <c r="N1461" t="s">
        <v>8287</v>
      </c>
      <c r="O1461" s="15">
        <f t="shared" si="157"/>
        <v>0</v>
      </c>
      <c r="P1461" s="15">
        <f t="shared" si="163"/>
        <v>0</v>
      </c>
      <c r="Q1461" t="s">
        <v>8333</v>
      </c>
      <c r="R1461" t="s">
        <v>8344</v>
      </c>
      <c r="S1461" s="8">
        <f t="shared" si="158"/>
        <v>42311.996481481481</v>
      </c>
      <c r="T1461" s="11">
        <f t="shared" si="159"/>
        <v>42340.517361111109</v>
      </c>
      <c r="U1461" t="str">
        <f t="shared" si="160"/>
        <v>FALSE</v>
      </c>
      <c r="V1461" s="18">
        <f t="shared" si="161"/>
        <v>2</v>
      </c>
      <c r="W1461">
        <f t="shared" si="162"/>
        <v>3</v>
      </c>
    </row>
    <row r="1462" spans="1:23" ht="86.4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s="13" t="b">
        <v>0</v>
      </c>
      <c r="L1462">
        <v>0</v>
      </c>
      <c r="M1462" t="b">
        <v>0</v>
      </c>
      <c r="N1462" t="s">
        <v>8287</v>
      </c>
      <c r="O1462" s="15">
        <f t="shared" si="157"/>
        <v>0</v>
      </c>
      <c r="P1462" s="15">
        <f t="shared" si="163"/>
        <v>0</v>
      </c>
      <c r="Q1462" t="s">
        <v>8333</v>
      </c>
      <c r="R1462" t="s">
        <v>8344</v>
      </c>
      <c r="S1462" s="8">
        <f t="shared" si="158"/>
        <v>41915.688634259255</v>
      </c>
      <c r="T1462" s="11">
        <f t="shared" si="159"/>
        <v>41973.781249999993</v>
      </c>
      <c r="U1462" t="str">
        <f t="shared" si="160"/>
        <v>FALSE</v>
      </c>
      <c r="V1462" s="18">
        <f t="shared" si="161"/>
        <v>2</v>
      </c>
      <c r="W1462">
        <f t="shared" si="162"/>
        <v>3</v>
      </c>
    </row>
    <row r="1463" spans="1:23" ht="72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s="13" t="b">
        <v>1</v>
      </c>
      <c r="L1463">
        <v>340</v>
      </c>
      <c r="M1463" t="b">
        <v>1</v>
      </c>
      <c r="N1463" t="s">
        <v>8288</v>
      </c>
      <c r="O1463" s="15">
        <f t="shared" si="157"/>
        <v>101.24459999999999</v>
      </c>
      <c r="P1463" s="15">
        <f t="shared" si="163"/>
        <v>44.66673529411765</v>
      </c>
      <c r="Q1463" t="s">
        <v>8333</v>
      </c>
      <c r="R1463" t="s">
        <v>8345</v>
      </c>
      <c r="S1463" s="8">
        <f t="shared" si="158"/>
        <v>41899.436967592592</v>
      </c>
      <c r="T1463" s="11">
        <f t="shared" si="159"/>
        <v>41932.791666666664</v>
      </c>
      <c r="U1463" t="str">
        <f t="shared" si="160"/>
        <v>TRUE</v>
      </c>
      <c r="V1463" s="18">
        <f t="shared" si="161"/>
        <v>1</v>
      </c>
      <c r="W1463">
        <f t="shared" si="162"/>
        <v>1</v>
      </c>
    </row>
    <row r="1464" spans="1:23" ht="72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s="13" t="b">
        <v>1</v>
      </c>
      <c r="L1464">
        <v>150</v>
      </c>
      <c r="M1464" t="b">
        <v>1</v>
      </c>
      <c r="N1464" t="s">
        <v>8288</v>
      </c>
      <c r="O1464" s="15">
        <f t="shared" si="157"/>
        <v>108.5175</v>
      </c>
      <c r="P1464" s="15">
        <f t="shared" si="163"/>
        <v>28.937999999999999</v>
      </c>
      <c r="Q1464" t="s">
        <v>8333</v>
      </c>
      <c r="R1464" t="s">
        <v>8345</v>
      </c>
      <c r="S1464" s="8">
        <f t="shared" si="158"/>
        <v>41344.454525462963</v>
      </c>
      <c r="T1464" s="11">
        <f t="shared" si="159"/>
        <v>41374.454525462963</v>
      </c>
      <c r="U1464" t="str">
        <f t="shared" si="160"/>
        <v>TRUE</v>
      </c>
      <c r="V1464" s="18">
        <f t="shared" si="161"/>
        <v>1</v>
      </c>
      <c r="W1464">
        <f t="shared" si="162"/>
        <v>1</v>
      </c>
    </row>
    <row r="1465" spans="1:23" ht="100.8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s="13" t="b">
        <v>1</v>
      </c>
      <c r="L1465">
        <v>25</v>
      </c>
      <c r="M1465" t="b">
        <v>1</v>
      </c>
      <c r="N1465" t="s">
        <v>8288</v>
      </c>
      <c r="O1465" s="15">
        <f t="shared" si="157"/>
        <v>147.66666666666666</v>
      </c>
      <c r="P1465" s="15">
        <f t="shared" si="163"/>
        <v>35.44</v>
      </c>
      <c r="Q1465" t="s">
        <v>8333</v>
      </c>
      <c r="R1465" t="s">
        <v>8345</v>
      </c>
      <c r="S1465" s="8">
        <f t="shared" si="158"/>
        <v>41326.702986111108</v>
      </c>
      <c r="T1465" s="11">
        <f t="shared" si="159"/>
        <v>41371.661319444444</v>
      </c>
      <c r="U1465" t="str">
        <f t="shared" si="160"/>
        <v>TRUE</v>
      </c>
      <c r="V1465" s="18">
        <f t="shared" si="161"/>
        <v>1</v>
      </c>
      <c r="W1465">
        <f t="shared" si="162"/>
        <v>1</v>
      </c>
    </row>
    <row r="1466" spans="1:23" ht="28.8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s="13" t="b">
        <v>1</v>
      </c>
      <c r="L1466">
        <v>234</v>
      </c>
      <c r="M1466" t="b">
        <v>1</v>
      </c>
      <c r="N1466" t="s">
        <v>8288</v>
      </c>
      <c r="O1466" s="15">
        <f t="shared" si="157"/>
        <v>163.19999999999999</v>
      </c>
      <c r="P1466" s="15">
        <f t="shared" si="163"/>
        <v>34.871794871794869</v>
      </c>
      <c r="Q1466" t="s">
        <v>8333</v>
      </c>
      <c r="R1466" t="s">
        <v>8345</v>
      </c>
      <c r="S1466" s="8">
        <f t="shared" si="158"/>
        <v>41291.453217592592</v>
      </c>
      <c r="T1466" s="11">
        <f t="shared" si="159"/>
        <v>41321.453217592592</v>
      </c>
      <c r="U1466" t="str">
        <f t="shared" si="160"/>
        <v>TRUE</v>
      </c>
      <c r="V1466" s="18">
        <f t="shared" si="161"/>
        <v>1</v>
      </c>
      <c r="W1466">
        <f t="shared" si="162"/>
        <v>1</v>
      </c>
    </row>
    <row r="1467" spans="1:23" ht="100.8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s="13" t="b">
        <v>1</v>
      </c>
      <c r="L1467">
        <v>2602</v>
      </c>
      <c r="M1467" t="b">
        <v>1</v>
      </c>
      <c r="N1467" t="s">
        <v>8288</v>
      </c>
      <c r="O1467" s="15">
        <f t="shared" si="157"/>
        <v>456.41449999999998</v>
      </c>
      <c r="P1467" s="15">
        <f t="shared" si="163"/>
        <v>52.622732513451197</v>
      </c>
      <c r="Q1467" t="s">
        <v>8333</v>
      </c>
      <c r="R1467" t="s">
        <v>8345</v>
      </c>
      <c r="S1467" s="8">
        <f t="shared" si="158"/>
        <v>40959.526064814811</v>
      </c>
      <c r="T1467" s="11">
        <f t="shared" si="159"/>
        <v>40989.916666666664</v>
      </c>
      <c r="U1467" t="str">
        <f t="shared" si="160"/>
        <v>TRUE</v>
      </c>
      <c r="V1467" s="18">
        <f t="shared" si="161"/>
        <v>1</v>
      </c>
      <c r="W1467">
        <f t="shared" si="162"/>
        <v>1</v>
      </c>
    </row>
    <row r="1468" spans="1:23" ht="115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s="13" t="b">
        <v>1</v>
      </c>
      <c r="L1468">
        <v>248</v>
      </c>
      <c r="M1468" t="b">
        <v>1</v>
      </c>
      <c r="N1468" t="s">
        <v>8288</v>
      </c>
      <c r="O1468" s="15">
        <f t="shared" si="157"/>
        <v>107.87731249999999</v>
      </c>
      <c r="P1468" s="15">
        <f t="shared" si="163"/>
        <v>69.598266129032254</v>
      </c>
      <c r="Q1468" t="s">
        <v>8333</v>
      </c>
      <c r="R1468" t="s">
        <v>8345</v>
      </c>
      <c r="S1468" s="8">
        <f t="shared" si="158"/>
        <v>42339.963726851849</v>
      </c>
      <c r="T1468" s="11">
        <f t="shared" si="159"/>
        <v>42380.999999999993</v>
      </c>
      <c r="U1468" t="str">
        <f t="shared" si="160"/>
        <v>TRUE</v>
      </c>
      <c r="V1468" s="18">
        <f t="shared" si="161"/>
        <v>1</v>
      </c>
      <c r="W1468">
        <f t="shared" si="162"/>
        <v>1</v>
      </c>
    </row>
    <row r="1469" spans="1:23" ht="72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s="13" t="b">
        <v>1</v>
      </c>
      <c r="L1469">
        <v>600</v>
      </c>
      <c r="M1469" t="b">
        <v>1</v>
      </c>
      <c r="N1469" t="s">
        <v>8288</v>
      </c>
      <c r="O1469" s="15">
        <f t="shared" si="157"/>
        <v>115.08</v>
      </c>
      <c r="P1469" s="15">
        <f t="shared" si="163"/>
        <v>76.72</v>
      </c>
      <c r="Q1469" t="s">
        <v>8333</v>
      </c>
      <c r="R1469" t="s">
        <v>8345</v>
      </c>
      <c r="S1469" s="8">
        <f t="shared" si="158"/>
        <v>40933.593576388885</v>
      </c>
      <c r="T1469" s="11">
        <f t="shared" si="159"/>
        <v>40993.55190972222</v>
      </c>
      <c r="U1469" t="str">
        <f t="shared" si="160"/>
        <v>TRUE</v>
      </c>
      <c r="V1469" s="18">
        <f t="shared" si="161"/>
        <v>1</v>
      </c>
      <c r="W1469">
        <f t="shared" si="162"/>
        <v>1</v>
      </c>
    </row>
    <row r="1470" spans="1:23" ht="100.8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s="13" t="b">
        <v>1</v>
      </c>
      <c r="L1470">
        <v>293</v>
      </c>
      <c r="M1470" t="b">
        <v>1</v>
      </c>
      <c r="N1470" t="s">
        <v>8288</v>
      </c>
      <c r="O1470" s="15">
        <f t="shared" si="157"/>
        <v>102.36842105263158</v>
      </c>
      <c r="P1470" s="15">
        <f t="shared" si="163"/>
        <v>33.191126279863482</v>
      </c>
      <c r="Q1470" t="s">
        <v>8333</v>
      </c>
      <c r="R1470" t="s">
        <v>8345</v>
      </c>
      <c r="S1470" s="8">
        <f t="shared" si="158"/>
        <v>40645.806122685186</v>
      </c>
      <c r="T1470" s="11">
        <f t="shared" si="159"/>
        <v>40705.806122685179</v>
      </c>
      <c r="U1470" t="str">
        <f t="shared" si="160"/>
        <v>TRUE</v>
      </c>
      <c r="V1470" s="18">
        <f t="shared" si="161"/>
        <v>1</v>
      </c>
      <c r="W1470">
        <f t="shared" si="162"/>
        <v>1</v>
      </c>
    </row>
    <row r="1471" spans="1:23" ht="7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s="13" t="b">
        <v>1</v>
      </c>
      <c r="L1471">
        <v>321</v>
      </c>
      <c r="M1471" t="b">
        <v>1</v>
      </c>
      <c r="N1471" t="s">
        <v>8288</v>
      </c>
      <c r="O1471" s="15">
        <f t="shared" si="157"/>
        <v>108.42485875706214</v>
      </c>
      <c r="P1471" s="15">
        <f t="shared" si="163"/>
        <v>149.46417445482865</v>
      </c>
      <c r="Q1471" t="s">
        <v>8333</v>
      </c>
      <c r="R1471" t="s">
        <v>8345</v>
      </c>
      <c r="S1471" s="8">
        <f t="shared" si="158"/>
        <v>41290.390150462961</v>
      </c>
      <c r="T1471" s="11">
        <f t="shared" si="159"/>
        <v>41320.390150462961</v>
      </c>
      <c r="U1471" t="str">
        <f t="shared" si="160"/>
        <v>TRUE</v>
      </c>
      <c r="V1471" s="18">
        <f t="shared" si="161"/>
        <v>1</v>
      </c>
      <c r="W1471">
        <f t="shared" si="162"/>
        <v>1</v>
      </c>
    </row>
    <row r="1472" spans="1:23" ht="115.2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s="13" t="b">
        <v>1</v>
      </c>
      <c r="L1472">
        <v>81</v>
      </c>
      <c r="M1472" t="b">
        <v>1</v>
      </c>
      <c r="N1472" t="s">
        <v>8288</v>
      </c>
      <c r="O1472" s="15">
        <f t="shared" si="157"/>
        <v>125.13333333333334</v>
      </c>
      <c r="P1472" s="15">
        <f t="shared" si="163"/>
        <v>23.172839506172838</v>
      </c>
      <c r="Q1472" t="s">
        <v>8333</v>
      </c>
      <c r="R1472" t="s">
        <v>8345</v>
      </c>
      <c r="S1472" s="8">
        <f t="shared" si="158"/>
        <v>41250.618784722217</v>
      </c>
      <c r="T1472" s="11">
        <f t="shared" si="159"/>
        <v>41271.618784722217</v>
      </c>
      <c r="U1472" t="str">
        <f t="shared" si="160"/>
        <v>TRUE</v>
      </c>
      <c r="V1472" s="18">
        <f t="shared" si="161"/>
        <v>1</v>
      </c>
      <c r="W1472">
        <f t="shared" si="162"/>
        <v>1</v>
      </c>
    </row>
    <row r="1473" spans="1:23" ht="115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s="13" t="b">
        <v>1</v>
      </c>
      <c r="L1473">
        <v>343</v>
      </c>
      <c r="M1473" t="b">
        <v>1</v>
      </c>
      <c r="N1473" t="s">
        <v>8288</v>
      </c>
      <c r="O1473" s="15">
        <f t="shared" si="157"/>
        <v>103.840625</v>
      </c>
      <c r="P1473" s="15">
        <f t="shared" si="163"/>
        <v>96.877551020408163</v>
      </c>
      <c r="Q1473" t="s">
        <v>8333</v>
      </c>
      <c r="R1473" t="s">
        <v>8345</v>
      </c>
      <c r="S1473" s="8">
        <f t="shared" si="158"/>
        <v>42073.749236111107</v>
      </c>
      <c r="T1473" s="11">
        <f t="shared" si="159"/>
        <v>42103.749236111107</v>
      </c>
      <c r="U1473" t="str">
        <f t="shared" si="160"/>
        <v>TRUE</v>
      </c>
      <c r="V1473" s="18">
        <f t="shared" si="161"/>
        <v>1</v>
      </c>
      <c r="W1473">
        <f t="shared" si="162"/>
        <v>1</v>
      </c>
    </row>
    <row r="1474" spans="1:23" ht="115.2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s="13" t="b">
        <v>1</v>
      </c>
      <c r="L1474">
        <v>336</v>
      </c>
      <c r="M1474" t="b">
        <v>1</v>
      </c>
      <c r="N1474" t="s">
        <v>8288</v>
      </c>
      <c r="O1474" s="15">
        <f t="shared" si="157"/>
        <v>138.70400000000001</v>
      </c>
      <c r="P1474" s="15">
        <f t="shared" si="163"/>
        <v>103.20238095238095</v>
      </c>
      <c r="Q1474" t="s">
        <v>8333</v>
      </c>
      <c r="R1474" t="s">
        <v>8345</v>
      </c>
      <c r="S1474" s="8">
        <f t="shared" si="158"/>
        <v>41533.33452546296</v>
      </c>
      <c r="T1474" s="11">
        <f t="shared" si="159"/>
        <v>41563.33452546296</v>
      </c>
      <c r="U1474" t="str">
        <f t="shared" si="160"/>
        <v>TRUE</v>
      </c>
      <c r="V1474" s="18">
        <f t="shared" si="161"/>
        <v>1</v>
      </c>
      <c r="W1474">
        <f t="shared" si="162"/>
        <v>1</v>
      </c>
    </row>
    <row r="1475" spans="1:23" ht="28.8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s="13" t="b">
        <v>1</v>
      </c>
      <c r="L1475">
        <v>47</v>
      </c>
      <c r="M1475" t="b">
        <v>1</v>
      </c>
      <c r="N1475" t="s">
        <v>8288</v>
      </c>
      <c r="O1475" s="15">
        <f t="shared" ref="O1475:O1538" si="164">(E1475/D1475)*100</f>
        <v>120.51600000000001</v>
      </c>
      <c r="P1475" s="15">
        <f t="shared" si="163"/>
        <v>38.462553191489363</v>
      </c>
      <c r="Q1475" t="s">
        <v>8333</v>
      </c>
      <c r="R1475" t="s">
        <v>8345</v>
      </c>
      <c r="S1475" s="8">
        <f t="shared" ref="S1475:S1538" si="165">(((J1475/60)/60)/24)+DATE(1970,1,1)+(-5/24)</f>
        <v>40939.771284722221</v>
      </c>
      <c r="T1475" s="11">
        <f t="shared" ref="T1475:T1538" si="166">(I1475/86400)+25569+(-5/24)</f>
        <v>40969.771284722221</v>
      </c>
      <c r="U1475" t="str">
        <f t="shared" ref="U1475:U1538" si="167">TRIM(K1475)</f>
        <v>TRUE</v>
      </c>
      <c r="V1475" s="18">
        <f t="shared" ref="V1475:V1538" si="168">IF(U1475="TRUE", 1, 2)</f>
        <v>1</v>
      </c>
      <c r="W1475">
        <f t="shared" ref="W1475:W1538" si="169">IF(F1475="successful", 1,  IF(F1475= "failed", 2, IF(F1475="canceled", 3, 4)))</f>
        <v>1</v>
      </c>
    </row>
    <row r="1476" spans="1:23" ht="100.8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s="13" t="b">
        <v>1</v>
      </c>
      <c r="L1476">
        <v>76</v>
      </c>
      <c r="M1476" t="b">
        <v>1</v>
      </c>
      <c r="N1476" t="s">
        <v>8288</v>
      </c>
      <c r="O1476" s="15">
        <f t="shared" si="164"/>
        <v>112.26666666666667</v>
      </c>
      <c r="P1476" s="15">
        <f t="shared" si="163"/>
        <v>44.315789473684212</v>
      </c>
      <c r="Q1476" t="s">
        <v>8333</v>
      </c>
      <c r="R1476" t="s">
        <v>8345</v>
      </c>
      <c r="S1476" s="8">
        <f t="shared" si="165"/>
        <v>41500.519583333327</v>
      </c>
      <c r="T1476" s="11">
        <f t="shared" si="166"/>
        <v>41530.519583333335</v>
      </c>
      <c r="U1476" t="str">
        <f t="shared" si="167"/>
        <v>TRUE</v>
      </c>
      <c r="V1476" s="18">
        <f t="shared" si="168"/>
        <v>1</v>
      </c>
      <c r="W1476">
        <f t="shared" si="169"/>
        <v>1</v>
      </c>
    </row>
    <row r="1477" spans="1:23" ht="100.8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s="13" t="b">
        <v>1</v>
      </c>
      <c r="L1477">
        <v>441</v>
      </c>
      <c r="M1477" t="b">
        <v>1</v>
      </c>
      <c r="N1477" t="s">
        <v>8288</v>
      </c>
      <c r="O1477" s="15">
        <f t="shared" si="164"/>
        <v>188.66966666666667</v>
      </c>
      <c r="P1477" s="15">
        <f t="shared" si="163"/>
        <v>64.173356009070289</v>
      </c>
      <c r="Q1477" t="s">
        <v>8333</v>
      </c>
      <c r="R1477" t="s">
        <v>8345</v>
      </c>
      <c r="S1477" s="8">
        <f t="shared" si="165"/>
        <v>41960.514618055553</v>
      </c>
      <c r="T1477" s="11">
        <f t="shared" si="166"/>
        <v>41992.999305555553</v>
      </c>
      <c r="U1477" t="str">
        <f t="shared" si="167"/>
        <v>TRUE</v>
      </c>
      <c r="V1477" s="18">
        <f t="shared" si="168"/>
        <v>1</v>
      </c>
      <c r="W1477">
        <f t="shared" si="169"/>
        <v>1</v>
      </c>
    </row>
    <row r="1478" spans="1:23" ht="72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s="13" t="b">
        <v>1</v>
      </c>
      <c r="L1478">
        <v>916</v>
      </c>
      <c r="M1478" t="b">
        <v>1</v>
      </c>
      <c r="N1478" t="s">
        <v>8288</v>
      </c>
      <c r="O1478" s="15">
        <f t="shared" si="164"/>
        <v>661.55466666666666</v>
      </c>
      <c r="P1478" s="15">
        <f t="shared" si="163"/>
        <v>43.333275109170302</v>
      </c>
      <c r="Q1478" t="s">
        <v>8333</v>
      </c>
      <c r="R1478" t="s">
        <v>8345</v>
      </c>
      <c r="S1478" s="8">
        <f t="shared" si="165"/>
        <v>40765.833587962959</v>
      </c>
      <c r="T1478" s="11">
        <f t="shared" si="166"/>
        <v>40795.833587962959</v>
      </c>
      <c r="U1478" t="str">
        <f t="shared" si="167"/>
        <v>TRUE</v>
      </c>
      <c r="V1478" s="18">
        <f t="shared" si="168"/>
        <v>1</v>
      </c>
      <c r="W1478">
        <f t="shared" si="169"/>
        <v>1</v>
      </c>
    </row>
    <row r="1479" spans="1:23" ht="100.8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s="13" t="b">
        <v>1</v>
      </c>
      <c r="L1479">
        <v>369</v>
      </c>
      <c r="M1479" t="b">
        <v>1</v>
      </c>
      <c r="N1479" t="s">
        <v>8288</v>
      </c>
      <c r="O1479" s="15">
        <f t="shared" si="164"/>
        <v>111.31</v>
      </c>
      <c r="P1479" s="15">
        <f t="shared" si="163"/>
        <v>90.495934959349597</v>
      </c>
      <c r="Q1479" t="s">
        <v>8333</v>
      </c>
      <c r="R1479" t="s">
        <v>8345</v>
      </c>
      <c r="S1479" s="8">
        <f t="shared" si="165"/>
        <v>40840.407453703701</v>
      </c>
      <c r="T1479" s="11">
        <f t="shared" si="166"/>
        <v>40899.916666666664</v>
      </c>
      <c r="U1479" t="str">
        <f t="shared" si="167"/>
        <v>TRUE</v>
      </c>
      <c r="V1479" s="18">
        <f t="shared" si="168"/>
        <v>1</v>
      </c>
      <c r="W1479">
        <f t="shared" si="169"/>
        <v>1</v>
      </c>
    </row>
    <row r="1480" spans="1:23" ht="100.8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s="13" t="b">
        <v>1</v>
      </c>
      <c r="L1480">
        <v>20242</v>
      </c>
      <c r="M1480" t="b">
        <v>1</v>
      </c>
      <c r="N1480" t="s">
        <v>8288</v>
      </c>
      <c r="O1480" s="15">
        <f t="shared" si="164"/>
        <v>1181.6142199999999</v>
      </c>
      <c r="P1480" s="15">
        <f t="shared" si="163"/>
        <v>29.187190495010373</v>
      </c>
      <c r="Q1480" t="s">
        <v>8333</v>
      </c>
      <c r="R1480" t="s">
        <v>8345</v>
      </c>
      <c r="S1480" s="8">
        <f t="shared" si="165"/>
        <v>41394.663344907407</v>
      </c>
      <c r="T1480" s="11">
        <f t="shared" si="166"/>
        <v>41408.663344907407</v>
      </c>
      <c r="U1480" t="str">
        <f t="shared" si="167"/>
        <v>TRUE</v>
      </c>
      <c r="V1480" s="18">
        <f t="shared" si="168"/>
        <v>1</v>
      </c>
      <c r="W1480">
        <f t="shared" si="169"/>
        <v>1</v>
      </c>
    </row>
    <row r="1481" spans="1:23" ht="100.8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s="13" t="b">
        <v>1</v>
      </c>
      <c r="L1481">
        <v>71</v>
      </c>
      <c r="M1481" t="b">
        <v>1</v>
      </c>
      <c r="N1481" t="s">
        <v>8288</v>
      </c>
      <c r="O1481" s="15">
        <f t="shared" si="164"/>
        <v>137.375</v>
      </c>
      <c r="P1481" s="15">
        <f t="shared" si="163"/>
        <v>30.95774647887324</v>
      </c>
      <c r="Q1481" t="s">
        <v>8333</v>
      </c>
      <c r="R1481" t="s">
        <v>8345</v>
      </c>
      <c r="S1481" s="8">
        <f t="shared" si="165"/>
        <v>41754.536909722221</v>
      </c>
      <c r="T1481" s="11">
        <f t="shared" si="166"/>
        <v>41768.957638888889</v>
      </c>
      <c r="U1481" t="str">
        <f t="shared" si="167"/>
        <v>TRUE</v>
      </c>
      <c r="V1481" s="18">
        <f t="shared" si="168"/>
        <v>1</v>
      </c>
      <c r="W1481">
        <f t="shared" si="169"/>
        <v>1</v>
      </c>
    </row>
    <row r="1482" spans="1:23" ht="100.8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s="13" t="b">
        <v>1</v>
      </c>
      <c r="L1482">
        <v>635</v>
      </c>
      <c r="M1482" t="b">
        <v>1</v>
      </c>
      <c r="N1482" t="s">
        <v>8288</v>
      </c>
      <c r="O1482" s="15">
        <f t="shared" si="164"/>
        <v>117.04040000000001</v>
      </c>
      <c r="P1482" s="15">
        <f t="shared" si="163"/>
        <v>92.157795275590544</v>
      </c>
      <c r="Q1482" t="s">
        <v>8333</v>
      </c>
      <c r="R1482" t="s">
        <v>8345</v>
      </c>
      <c r="S1482" s="8">
        <f t="shared" si="165"/>
        <v>41464.725682870368</v>
      </c>
      <c r="T1482" s="11">
        <f t="shared" si="166"/>
        <v>41481.5</v>
      </c>
      <c r="U1482" t="str">
        <f t="shared" si="167"/>
        <v>TRUE</v>
      </c>
      <c r="V1482" s="18">
        <f t="shared" si="168"/>
        <v>1</v>
      </c>
      <c r="W1482">
        <f t="shared" si="169"/>
        <v>1</v>
      </c>
    </row>
    <row r="1483" spans="1:23" ht="100.8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s="13" t="b">
        <v>0</v>
      </c>
      <c r="L1483">
        <v>6</v>
      </c>
      <c r="M1483" t="b">
        <v>0</v>
      </c>
      <c r="N1483" t="s">
        <v>8275</v>
      </c>
      <c r="O1483" s="15">
        <f t="shared" si="164"/>
        <v>2.1</v>
      </c>
      <c r="P1483" s="15">
        <f t="shared" si="163"/>
        <v>17.5</v>
      </c>
      <c r="Q1483" t="s">
        <v>8333</v>
      </c>
      <c r="R1483" t="s">
        <v>8335</v>
      </c>
      <c r="S1483" s="8">
        <f t="shared" si="165"/>
        <v>41550.714641203704</v>
      </c>
      <c r="T1483" s="11">
        <f t="shared" si="166"/>
        <v>41580.714641203704</v>
      </c>
      <c r="U1483" t="str">
        <f t="shared" si="167"/>
        <v>FALSE</v>
      </c>
      <c r="V1483" s="18">
        <f t="shared" si="168"/>
        <v>2</v>
      </c>
      <c r="W1483">
        <f t="shared" si="169"/>
        <v>2</v>
      </c>
    </row>
    <row r="1484" spans="1:23" ht="100.8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s="13" t="b">
        <v>0</v>
      </c>
      <c r="L1484">
        <v>1</v>
      </c>
      <c r="M1484" t="b">
        <v>0</v>
      </c>
      <c r="N1484" t="s">
        <v>8275</v>
      </c>
      <c r="O1484" s="15">
        <f t="shared" si="164"/>
        <v>0.1</v>
      </c>
      <c r="P1484" s="15">
        <f t="shared" si="163"/>
        <v>5</v>
      </c>
      <c r="Q1484" t="s">
        <v>8333</v>
      </c>
      <c r="R1484" t="s">
        <v>8335</v>
      </c>
      <c r="S1484" s="8">
        <f t="shared" si="165"/>
        <v>41136.649722222224</v>
      </c>
      <c r="T1484" s="11">
        <f t="shared" si="166"/>
        <v>41159.118750000001</v>
      </c>
      <c r="U1484" t="str">
        <f t="shared" si="167"/>
        <v>FALSE</v>
      </c>
      <c r="V1484" s="18">
        <f t="shared" si="168"/>
        <v>2</v>
      </c>
      <c r="W1484">
        <f t="shared" si="169"/>
        <v>2</v>
      </c>
    </row>
    <row r="1485" spans="1:23" ht="115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s="13" t="b">
        <v>0</v>
      </c>
      <c r="L1485">
        <v>2</v>
      </c>
      <c r="M1485" t="b">
        <v>0</v>
      </c>
      <c r="N1485" t="s">
        <v>8275</v>
      </c>
      <c r="O1485" s="15">
        <f t="shared" si="164"/>
        <v>0.7142857142857143</v>
      </c>
      <c r="P1485" s="15">
        <f t="shared" si="163"/>
        <v>25</v>
      </c>
      <c r="Q1485" t="s">
        <v>8333</v>
      </c>
      <c r="R1485" t="s">
        <v>8335</v>
      </c>
      <c r="S1485" s="8">
        <f t="shared" si="165"/>
        <v>42547.984664351847</v>
      </c>
      <c r="T1485" s="11">
        <f t="shared" si="166"/>
        <v>42572.984664351847</v>
      </c>
      <c r="U1485" t="str">
        <f t="shared" si="167"/>
        <v>FALSE</v>
      </c>
      <c r="V1485" s="18">
        <f t="shared" si="168"/>
        <v>2</v>
      </c>
      <c r="W1485">
        <f t="shared" si="169"/>
        <v>2</v>
      </c>
    </row>
    <row r="1486" spans="1:23" ht="28.8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s="13" t="b">
        <v>0</v>
      </c>
      <c r="L1486">
        <v>0</v>
      </c>
      <c r="M1486" t="b">
        <v>0</v>
      </c>
      <c r="N1486" t="s">
        <v>8275</v>
      </c>
      <c r="O1486" s="15">
        <f t="shared" si="164"/>
        <v>0</v>
      </c>
      <c r="P1486" s="15">
        <f t="shared" si="163"/>
        <v>0</v>
      </c>
      <c r="Q1486" t="s">
        <v>8333</v>
      </c>
      <c r="R1486" t="s">
        <v>8335</v>
      </c>
      <c r="S1486" s="8">
        <f t="shared" si="165"/>
        <v>41052.992627314808</v>
      </c>
      <c r="T1486" s="11">
        <f t="shared" si="166"/>
        <v>41111.410416666666</v>
      </c>
      <c r="U1486" t="str">
        <f t="shared" si="167"/>
        <v>FALSE</v>
      </c>
      <c r="V1486" s="18">
        <f t="shared" si="168"/>
        <v>2</v>
      </c>
      <c r="W1486">
        <f t="shared" si="169"/>
        <v>2</v>
      </c>
    </row>
    <row r="1487" spans="1:23" ht="100.8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s="13" t="b">
        <v>0</v>
      </c>
      <c r="L1487">
        <v>3</v>
      </c>
      <c r="M1487" t="b">
        <v>0</v>
      </c>
      <c r="N1487" t="s">
        <v>8275</v>
      </c>
      <c r="O1487" s="15">
        <f t="shared" si="164"/>
        <v>2.2388059701492535</v>
      </c>
      <c r="P1487" s="15">
        <f t="shared" si="163"/>
        <v>50</v>
      </c>
      <c r="Q1487" t="s">
        <v>8333</v>
      </c>
      <c r="R1487" t="s">
        <v>8335</v>
      </c>
      <c r="S1487" s="8">
        <f t="shared" si="165"/>
        <v>42130.587650462963</v>
      </c>
      <c r="T1487" s="11">
        <f t="shared" si="166"/>
        <v>42175.587650462963</v>
      </c>
      <c r="U1487" t="str">
        <f t="shared" si="167"/>
        <v>FALSE</v>
      </c>
      <c r="V1487" s="18">
        <f t="shared" si="168"/>
        <v>2</v>
      </c>
      <c r="W1487">
        <f t="shared" si="169"/>
        <v>2</v>
      </c>
    </row>
    <row r="1488" spans="1:23" ht="100.8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s="13" t="b">
        <v>0</v>
      </c>
      <c r="L1488">
        <v>3</v>
      </c>
      <c r="M1488" t="b">
        <v>0</v>
      </c>
      <c r="N1488" t="s">
        <v>8275</v>
      </c>
      <c r="O1488" s="15">
        <f t="shared" si="164"/>
        <v>0.24</v>
      </c>
      <c r="P1488" s="15">
        <f t="shared" si="163"/>
        <v>16</v>
      </c>
      <c r="Q1488" t="s">
        <v>8333</v>
      </c>
      <c r="R1488" t="s">
        <v>8335</v>
      </c>
      <c r="S1488" s="8">
        <f t="shared" si="165"/>
        <v>42031.960196759253</v>
      </c>
      <c r="T1488" s="11">
        <f t="shared" si="166"/>
        <v>42061.960196759253</v>
      </c>
      <c r="U1488" t="str">
        <f t="shared" si="167"/>
        <v>FALSE</v>
      </c>
      <c r="V1488" s="18">
        <f t="shared" si="168"/>
        <v>2</v>
      </c>
      <c r="W1488">
        <f t="shared" si="169"/>
        <v>2</v>
      </c>
    </row>
    <row r="1489" spans="1:23" ht="100.8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s="13" t="b">
        <v>0</v>
      </c>
      <c r="L1489">
        <v>0</v>
      </c>
      <c r="M1489" t="b">
        <v>0</v>
      </c>
      <c r="N1489" t="s">
        <v>8275</v>
      </c>
      <c r="O1489" s="15">
        <f t="shared" si="164"/>
        <v>0</v>
      </c>
      <c r="P1489" s="15">
        <f t="shared" si="163"/>
        <v>0</v>
      </c>
      <c r="Q1489" t="s">
        <v>8333</v>
      </c>
      <c r="R1489" t="s">
        <v>8335</v>
      </c>
      <c r="S1489" s="8">
        <f t="shared" si="165"/>
        <v>42554.709155092591</v>
      </c>
      <c r="T1489" s="11">
        <f t="shared" si="166"/>
        <v>42584.709155092591</v>
      </c>
      <c r="U1489" t="str">
        <f t="shared" si="167"/>
        <v>FALSE</v>
      </c>
      <c r="V1489" s="18">
        <f t="shared" si="168"/>
        <v>2</v>
      </c>
      <c r="W1489">
        <f t="shared" si="169"/>
        <v>2</v>
      </c>
    </row>
    <row r="1490" spans="1:23" ht="86.4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s="13" t="b">
        <v>0</v>
      </c>
      <c r="L1490">
        <v>6</v>
      </c>
      <c r="M1490" t="b">
        <v>0</v>
      </c>
      <c r="N1490" t="s">
        <v>8275</v>
      </c>
      <c r="O1490" s="15">
        <f t="shared" si="164"/>
        <v>2.4</v>
      </c>
      <c r="P1490" s="15">
        <f t="shared" si="163"/>
        <v>60</v>
      </c>
      <c r="Q1490" t="s">
        <v>8333</v>
      </c>
      <c r="R1490" t="s">
        <v>8335</v>
      </c>
      <c r="S1490" s="8">
        <f t="shared" si="165"/>
        <v>41614.354861111111</v>
      </c>
      <c r="T1490" s="11">
        <f t="shared" si="166"/>
        <v>41644.354861111111</v>
      </c>
      <c r="U1490" t="str">
        <f t="shared" si="167"/>
        <v>FALSE</v>
      </c>
      <c r="V1490" s="18">
        <f t="shared" si="168"/>
        <v>2</v>
      </c>
      <c r="W1490">
        <f t="shared" si="169"/>
        <v>2</v>
      </c>
    </row>
    <row r="1491" spans="1:23" ht="100.8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s="13" t="b">
        <v>0</v>
      </c>
      <c r="L1491">
        <v>0</v>
      </c>
      <c r="M1491" t="b">
        <v>0</v>
      </c>
      <c r="N1491" t="s">
        <v>8275</v>
      </c>
      <c r="O1491" s="15">
        <f t="shared" si="164"/>
        <v>0</v>
      </c>
      <c r="P1491" s="15">
        <f t="shared" si="163"/>
        <v>0</v>
      </c>
      <c r="Q1491" t="s">
        <v>8333</v>
      </c>
      <c r="R1491" t="s">
        <v>8335</v>
      </c>
      <c r="S1491" s="8">
        <f t="shared" si="165"/>
        <v>41198.403379629628</v>
      </c>
      <c r="T1491" s="11">
        <f t="shared" si="166"/>
        <v>41228.445046296292</v>
      </c>
      <c r="U1491" t="str">
        <f t="shared" si="167"/>
        <v>FALSE</v>
      </c>
      <c r="V1491" s="18">
        <f t="shared" si="168"/>
        <v>2</v>
      </c>
      <c r="W1491">
        <f t="shared" si="169"/>
        <v>2</v>
      </c>
    </row>
    <row r="1492" spans="1:23" ht="100.8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s="13" t="b">
        <v>0</v>
      </c>
      <c r="L1492">
        <v>19</v>
      </c>
      <c r="M1492" t="b">
        <v>0</v>
      </c>
      <c r="N1492" t="s">
        <v>8275</v>
      </c>
      <c r="O1492" s="15">
        <f t="shared" si="164"/>
        <v>30.862068965517242</v>
      </c>
      <c r="P1492" s="15">
        <f t="shared" si="163"/>
        <v>47.10526315789474</v>
      </c>
      <c r="Q1492" t="s">
        <v>8333</v>
      </c>
      <c r="R1492" t="s">
        <v>8335</v>
      </c>
      <c r="S1492" s="8">
        <f t="shared" si="165"/>
        <v>41520.352708333332</v>
      </c>
      <c r="T1492" s="11">
        <f t="shared" si="166"/>
        <v>41549.352708333332</v>
      </c>
      <c r="U1492" t="str">
        <f t="shared" si="167"/>
        <v>FALSE</v>
      </c>
      <c r="V1492" s="18">
        <f t="shared" si="168"/>
        <v>2</v>
      </c>
      <c r="W1492">
        <f t="shared" si="169"/>
        <v>2</v>
      </c>
    </row>
    <row r="1493" spans="1:23" ht="86.4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s="13" t="b">
        <v>0</v>
      </c>
      <c r="L1493">
        <v>1</v>
      </c>
      <c r="M1493" t="b">
        <v>0</v>
      </c>
      <c r="N1493" t="s">
        <v>8275</v>
      </c>
      <c r="O1493" s="15">
        <f t="shared" si="164"/>
        <v>8.3333333333333321</v>
      </c>
      <c r="P1493" s="15">
        <f t="shared" si="163"/>
        <v>100</v>
      </c>
      <c r="Q1493" t="s">
        <v>8333</v>
      </c>
      <c r="R1493" t="s">
        <v>8335</v>
      </c>
      <c r="S1493" s="8">
        <f t="shared" si="165"/>
        <v>41991.505127314813</v>
      </c>
      <c r="T1493" s="11">
        <f t="shared" si="166"/>
        <v>42050.443055555552</v>
      </c>
      <c r="U1493" t="str">
        <f t="shared" si="167"/>
        <v>FALSE</v>
      </c>
      <c r="V1493" s="18">
        <f t="shared" si="168"/>
        <v>2</v>
      </c>
      <c r="W1493">
        <f t="shared" si="169"/>
        <v>2</v>
      </c>
    </row>
    <row r="1494" spans="1:23" ht="115.2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s="13" t="b">
        <v>0</v>
      </c>
      <c r="L1494">
        <v>2</v>
      </c>
      <c r="M1494" t="b">
        <v>0</v>
      </c>
      <c r="N1494" t="s">
        <v>8275</v>
      </c>
      <c r="O1494" s="15">
        <f t="shared" si="164"/>
        <v>0.75</v>
      </c>
      <c r="P1494" s="15">
        <f t="shared" si="163"/>
        <v>15</v>
      </c>
      <c r="Q1494" t="s">
        <v>8333</v>
      </c>
      <c r="R1494" t="s">
        <v>8335</v>
      </c>
      <c r="S1494" s="8">
        <f t="shared" si="165"/>
        <v>40682.676458333335</v>
      </c>
      <c r="T1494" s="11">
        <f t="shared" si="166"/>
        <v>40712.676458333335</v>
      </c>
      <c r="U1494" t="str">
        <f t="shared" si="167"/>
        <v>FALSE</v>
      </c>
      <c r="V1494" s="18">
        <f t="shared" si="168"/>
        <v>2</v>
      </c>
      <c r="W1494">
        <f t="shared" si="169"/>
        <v>2</v>
      </c>
    </row>
    <row r="1495" spans="1:23" ht="86.4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s="13" t="b">
        <v>0</v>
      </c>
      <c r="L1495">
        <v>0</v>
      </c>
      <c r="M1495" t="b">
        <v>0</v>
      </c>
      <c r="N1495" t="s">
        <v>8275</v>
      </c>
      <c r="O1495" s="15">
        <f t="shared" si="164"/>
        <v>0</v>
      </c>
      <c r="P1495" s="15">
        <f t="shared" si="163"/>
        <v>0</v>
      </c>
      <c r="Q1495" t="s">
        <v>8333</v>
      </c>
      <c r="R1495" t="s">
        <v>8335</v>
      </c>
      <c r="S1495" s="8">
        <f t="shared" si="165"/>
        <v>41411.658275462964</v>
      </c>
      <c r="T1495" s="11">
        <f t="shared" si="166"/>
        <v>41441.658275462956</v>
      </c>
      <c r="U1495" t="str">
        <f t="shared" si="167"/>
        <v>FALSE</v>
      </c>
      <c r="V1495" s="18">
        <f t="shared" si="168"/>
        <v>2</v>
      </c>
      <c r="W1495">
        <f t="shared" si="169"/>
        <v>2</v>
      </c>
    </row>
    <row r="1496" spans="1:23" ht="100.8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s="13" t="b">
        <v>0</v>
      </c>
      <c r="L1496">
        <v>11</v>
      </c>
      <c r="M1496" t="b">
        <v>0</v>
      </c>
      <c r="N1496" t="s">
        <v>8275</v>
      </c>
      <c r="O1496" s="15">
        <f t="shared" si="164"/>
        <v>8.9</v>
      </c>
      <c r="P1496" s="15">
        <f t="shared" si="163"/>
        <v>40.454545454545453</v>
      </c>
      <c r="Q1496" t="s">
        <v>8333</v>
      </c>
      <c r="R1496" t="s">
        <v>8335</v>
      </c>
      <c r="S1496" s="8">
        <f t="shared" si="165"/>
        <v>42067.514039351845</v>
      </c>
      <c r="T1496" s="11">
        <f t="shared" si="166"/>
        <v>42097.443055555552</v>
      </c>
      <c r="U1496" t="str">
        <f t="shared" si="167"/>
        <v>FALSE</v>
      </c>
      <c r="V1496" s="18">
        <f t="shared" si="168"/>
        <v>2</v>
      </c>
      <c r="W1496">
        <f t="shared" si="169"/>
        <v>2</v>
      </c>
    </row>
    <row r="1497" spans="1:23" ht="72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s="13" t="b">
        <v>0</v>
      </c>
      <c r="L1497">
        <v>0</v>
      </c>
      <c r="M1497" t="b">
        <v>0</v>
      </c>
      <c r="N1497" t="s">
        <v>8275</v>
      </c>
      <c r="O1497" s="15">
        <f t="shared" si="164"/>
        <v>0</v>
      </c>
      <c r="P1497" s="15">
        <f t="shared" si="163"/>
        <v>0</v>
      </c>
      <c r="Q1497" t="s">
        <v>8333</v>
      </c>
      <c r="R1497" t="s">
        <v>8335</v>
      </c>
      <c r="S1497" s="8">
        <f t="shared" si="165"/>
        <v>40752.581377314811</v>
      </c>
      <c r="T1497" s="11">
        <f t="shared" si="166"/>
        <v>40782.581377314811</v>
      </c>
      <c r="U1497" t="str">
        <f t="shared" si="167"/>
        <v>FALSE</v>
      </c>
      <c r="V1497" s="18">
        <f t="shared" si="168"/>
        <v>2</v>
      </c>
      <c r="W1497">
        <f t="shared" si="169"/>
        <v>2</v>
      </c>
    </row>
    <row r="1498" spans="1:23" ht="86.4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s="13" t="b">
        <v>0</v>
      </c>
      <c r="L1498">
        <v>0</v>
      </c>
      <c r="M1498" t="b">
        <v>0</v>
      </c>
      <c r="N1498" t="s">
        <v>8275</v>
      </c>
      <c r="O1498" s="15">
        <f t="shared" si="164"/>
        <v>0</v>
      </c>
      <c r="P1498" s="15">
        <f t="shared" si="163"/>
        <v>0</v>
      </c>
      <c r="Q1498" t="s">
        <v>8333</v>
      </c>
      <c r="R1498" t="s">
        <v>8335</v>
      </c>
      <c r="S1498" s="8">
        <f t="shared" si="165"/>
        <v>41838.266886574071</v>
      </c>
      <c r="T1498" s="11">
        <f t="shared" si="166"/>
        <v>41898.266886574071</v>
      </c>
      <c r="U1498" t="str">
        <f t="shared" si="167"/>
        <v>FALSE</v>
      </c>
      <c r="V1498" s="18">
        <f t="shared" si="168"/>
        <v>2</v>
      </c>
      <c r="W1498">
        <f t="shared" si="169"/>
        <v>2</v>
      </c>
    </row>
    <row r="1499" spans="1:23" ht="115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s="13" t="b">
        <v>0</v>
      </c>
      <c r="L1499">
        <v>1</v>
      </c>
      <c r="M1499" t="b">
        <v>0</v>
      </c>
      <c r="N1499" t="s">
        <v>8275</v>
      </c>
      <c r="O1499" s="15">
        <f t="shared" si="164"/>
        <v>6.6666666666666671E-3</v>
      </c>
      <c r="P1499" s="15">
        <f t="shared" si="163"/>
        <v>1</v>
      </c>
      <c r="Q1499" t="s">
        <v>8333</v>
      </c>
      <c r="R1499" t="s">
        <v>8335</v>
      </c>
      <c r="S1499" s="8">
        <f t="shared" si="165"/>
        <v>41444.434282407405</v>
      </c>
      <c r="T1499" s="11">
        <f t="shared" si="166"/>
        <v>41486.613194444442</v>
      </c>
      <c r="U1499" t="str">
        <f t="shared" si="167"/>
        <v>FALSE</v>
      </c>
      <c r="V1499" s="18">
        <f t="shared" si="168"/>
        <v>2</v>
      </c>
      <c r="W1499">
        <f t="shared" si="169"/>
        <v>2</v>
      </c>
    </row>
    <row r="1500" spans="1:23" ht="100.8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s="13" t="b">
        <v>0</v>
      </c>
      <c r="L1500">
        <v>3</v>
      </c>
      <c r="M1500" t="b">
        <v>0</v>
      </c>
      <c r="N1500" t="s">
        <v>8275</v>
      </c>
      <c r="O1500" s="15">
        <f t="shared" si="164"/>
        <v>1.9</v>
      </c>
      <c r="P1500" s="15">
        <f t="shared" si="163"/>
        <v>19</v>
      </c>
      <c r="Q1500" t="s">
        <v>8333</v>
      </c>
      <c r="R1500" t="s">
        <v>8335</v>
      </c>
      <c r="S1500" s="8">
        <f t="shared" si="165"/>
        <v>41840.775208333333</v>
      </c>
      <c r="T1500" s="11">
        <f t="shared" si="166"/>
        <v>41885.775208333333</v>
      </c>
      <c r="U1500" t="str">
        <f t="shared" si="167"/>
        <v>FALSE</v>
      </c>
      <c r="V1500" s="18">
        <f t="shared" si="168"/>
        <v>2</v>
      </c>
      <c r="W1500">
        <f t="shared" si="169"/>
        <v>2</v>
      </c>
    </row>
    <row r="1501" spans="1:23" ht="115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s="13" t="b">
        <v>0</v>
      </c>
      <c r="L1501">
        <v>1</v>
      </c>
      <c r="M1501" t="b">
        <v>0</v>
      </c>
      <c r="N1501" t="s">
        <v>8275</v>
      </c>
      <c r="O1501" s="15">
        <f t="shared" si="164"/>
        <v>0.25</v>
      </c>
      <c r="P1501" s="15">
        <f t="shared" si="163"/>
        <v>5</v>
      </c>
      <c r="Q1501" t="s">
        <v>8333</v>
      </c>
      <c r="R1501" t="s">
        <v>8335</v>
      </c>
      <c r="S1501" s="8">
        <f t="shared" si="165"/>
        <v>42526.798993055556</v>
      </c>
      <c r="T1501" s="11">
        <f t="shared" si="166"/>
        <v>42586.798993055556</v>
      </c>
      <c r="U1501" t="str">
        <f t="shared" si="167"/>
        <v>FALSE</v>
      </c>
      <c r="V1501" s="18">
        <f t="shared" si="168"/>
        <v>2</v>
      </c>
      <c r="W1501">
        <f t="shared" si="169"/>
        <v>2</v>
      </c>
    </row>
    <row r="1502" spans="1:23" ht="115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s="13" t="b">
        <v>0</v>
      </c>
      <c r="L1502">
        <v>15</v>
      </c>
      <c r="M1502" t="b">
        <v>0</v>
      </c>
      <c r="N1502" t="s">
        <v>8275</v>
      </c>
      <c r="O1502" s="15">
        <f t="shared" si="164"/>
        <v>25.035714285714285</v>
      </c>
      <c r="P1502" s="15">
        <f t="shared" si="163"/>
        <v>46.733333333333334</v>
      </c>
      <c r="Q1502" t="s">
        <v>8333</v>
      </c>
      <c r="R1502" t="s">
        <v>8335</v>
      </c>
      <c r="S1502" s="8">
        <f t="shared" si="165"/>
        <v>41365.69626157407</v>
      </c>
      <c r="T1502" s="11">
        <f t="shared" si="166"/>
        <v>41395.69626157407</v>
      </c>
      <c r="U1502" t="str">
        <f t="shared" si="167"/>
        <v>FALSE</v>
      </c>
      <c r="V1502" s="18">
        <f t="shared" si="168"/>
        <v>2</v>
      </c>
      <c r="W1502">
        <f t="shared" si="169"/>
        <v>2</v>
      </c>
    </row>
    <row r="1503" spans="1:23" ht="72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s="13" t="b">
        <v>1</v>
      </c>
      <c r="L1503">
        <v>885</v>
      </c>
      <c r="M1503" t="b">
        <v>1</v>
      </c>
      <c r="N1503" t="s">
        <v>8285</v>
      </c>
      <c r="O1503" s="15">
        <f t="shared" si="164"/>
        <v>166.33076923076925</v>
      </c>
      <c r="P1503" s="15">
        <f t="shared" si="163"/>
        <v>97.731073446327684</v>
      </c>
      <c r="Q1503" t="s">
        <v>8341</v>
      </c>
      <c r="R1503" t="s">
        <v>8342</v>
      </c>
      <c r="S1503" s="8">
        <f t="shared" si="165"/>
        <v>42163.3752662037</v>
      </c>
      <c r="T1503" s="11">
        <f t="shared" si="166"/>
        <v>42193.3752662037</v>
      </c>
      <c r="U1503" t="str">
        <f t="shared" si="167"/>
        <v>TRUE</v>
      </c>
      <c r="V1503" s="18">
        <f t="shared" si="168"/>
        <v>1</v>
      </c>
      <c r="W1503">
        <f t="shared" si="169"/>
        <v>1</v>
      </c>
    </row>
    <row r="1504" spans="1:23" ht="100.8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s="13" t="b">
        <v>1</v>
      </c>
      <c r="L1504">
        <v>329</v>
      </c>
      <c r="M1504" t="b">
        <v>1</v>
      </c>
      <c r="N1504" t="s">
        <v>8285</v>
      </c>
      <c r="O1504" s="15">
        <f t="shared" si="164"/>
        <v>101.44545454545455</v>
      </c>
      <c r="P1504" s="15">
        <f t="shared" si="163"/>
        <v>67.835866261398181</v>
      </c>
      <c r="Q1504" t="s">
        <v>8341</v>
      </c>
      <c r="R1504" t="s">
        <v>8342</v>
      </c>
      <c r="S1504" s="8">
        <f t="shared" si="165"/>
        <v>42426.33425925926</v>
      </c>
      <c r="T1504" s="11">
        <f t="shared" si="166"/>
        <v>42454.708333333336</v>
      </c>
      <c r="U1504" t="str">
        <f t="shared" si="167"/>
        <v>TRUE</v>
      </c>
      <c r="V1504" s="18">
        <f t="shared" si="168"/>
        <v>1</v>
      </c>
      <c r="W1504">
        <f t="shared" si="169"/>
        <v>1</v>
      </c>
    </row>
    <row r="1505" spans="1:23" ht="115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s="13" t="b">
        <v>1</v>
      </c>
      <c r="L1505">
        <v>71</v>
      </c>
      <c r="M1505" t="b">
        <v>1</v>
      </c>
      <c r="N1505" t="s">
        <v>8285</v>
      </c>
      <c r="O1505" s="15">
        <f t="shared" si="164"/>
        <v>107.89146666666667</v>
      </c>
      <c r="P1505" s="15">
        <f t="shared" si="163"/>
        <v>56.98492957746479</v>
      </c>
      <c r="Q1505" t="s">
        <v>8341</v>
      </c>
      <c r="R1505" t="s">
        <v>8342</v>
      </c>
      <c r="S1505" s="8">
        <f t="shared" si="165"/>
        <v>42606.13890046296</v>
      </c>
      <c r="T1505" s="11">
        <f t="shared" si="166"/>
        <v>42666.13890046296</v>
      </c>
      <c r="U1505" t="str">
        <f t="shared" si="167"/>
        <v>TRUE</v>
      </c>
      <c r="V1505" s="18">
        <f t="shared" si="168"/>
        <v>1</v>
      </c>
      <c r="W1505">
        <f t="shared" si="169"/>
        <v>1</v>
      </c>
    </row>
    <row r="1506" spans="1:23" ht="86.4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s="13" t="b">
        <v>1</v>
      </c>
      <c r="L1506">
        <v>269</v>
      </c>
      <c r="M1506" t="b">
        <v>1</v>
      </c>
      <c r="N1506" t="s">
        <v>8285</v>
      </c>
      <c r="O1506" s="15">
        <f t="shared" si="164"/>
        <v>277.93846153846158</v>
      </c>
      <c r="P1506" s="15">
        <f t="shared" si="163"/>
        <v>67.159851301115239</v>
      </c>
      <c r="Q1506" t="s">
        <v>8341</v>
      </c>
      <c r="R1506" t="s">
        <v>8342</v>
      </c>
      <c r="S1506" s="8">
        <f t="shared" si="165"/>
        <v>41772.44935185185</v>
      </c>
      <c r="T1506" s="11">
        <f t="shared" si="166"/>
        <v>41800.147916666661</v>
      </c>
      <c r="U1506" t="str">
        <f t="shared" si="167"/>
        <v>TRUE</v>
      </c>
      <c r="V1506" s="18">
        <f t="shared" si="168"/>
        <v>1</v>
      </c>
      <c r="W1506">
        <f t="shared" si="169"/>
        <v>1</v>
      </c>
    </row>
    <row r="1507" spans="1:23" ht="129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s="13" t="b">
        <v>1</v>
      </c>
      <c r="L1507">
        <v>345</v>
      </c>
      <c r="M1507" t="b">
        <v>1</v>
      </c>
      <c r="N1507" t="s">
        <v>8285</v>
      </c>
      <c r="O1507" s="15">
        <f t="shared" si="164"/>
        <v>103.58125</v>
      </c>
      <c r="P1507" s="15">
        <f t="shared" si="163"/>
        <v>48.037681159420288</v>
      </c>
      <c r="Q1507" t="s">
        <v>8341</v>
      </c>
      <c r="R1507" t="s">
        <v>8342</v>
      </c>
      <c r="S1507" s="8">
        <f t="shared" si="165"/>
        <v>42414.234988425924</v>
      </c>
      <c r="T1507" s="11">
        <f t="shared" si="166"/>
        <v>42451.625694444439</v>
      </c>
      <c r="U1507" t="str">
        <f t="shared" si="167"/>
        <v>TRUE</v>
      </c>
      <c r="V1507" s="18">
        <f t="shared" si="168"/>
        <v>1</v>
      </c>
      <c r="W1507">
        <f t="shared" si="169"/>
        <v>1</v>
      </c>
    </row>
    <row r="1508" spans="1:23" ht="86.4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s="13" t="b">
        <v>1</v>
      </c>
      <c r="L1508">
        <v>43</v>
      </c>
      <c r="M1508" t="b">
        <v>1</v>
      </c>
      <c r="N1508" t="s">
        <v>8285</v>
      </c>
      <c r="O1508" s="15">
        <f t="shared" si="164"/>
        <v>111.4</v>
      </c>
      <c r="P1508" s="15">
        <f t="shared" si="163"/>
        <v>38.860465116279073</v>
      </c>
      <c r="Q1508" t="s">
        <v>8341</v>
      </c>
      <c r="R1508" t="s">
        <v>8342</v>
      </c>
      <c r="S1508" s="8">
        <f t="shared" si="165"/>
        <v>41814.577592592592</v>
      </c>
      <c r="T1508" s="11">
        <f t="shared" si="166"/>
        <v>41844.577592592592</v>
      </c>
      <c r="U1508" t="str">
        <f t="shared" si="167"/>
        <v>TRUE</v>
      </c>
      <c r="V1508" s="18">
        <f t="shared" si="168"/>
        <v>1</v>
      </c>
      <c r="W1508">
        <f t="shared" si="169"/>
        <v>1</v>
      </c>
    </row>
    <row r="1509" spans="1:23" ht="100.8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s="13" t="b">
        <v>1</v>
      </c>
      <c r="L1509">
        <v>33</v>
      </c>
      <c r="M1509" t="b">
        <v>1</v>
      </c>
      <c r="N1509" t="s">
        <v>8285</v>
      </c>
      <c r="O1509" s="15">
        <f t="shared" si="164"/>
        <v>215</v>
      </c>
      <c r="P1509" s="15">
        <f t="shared" si="163"/>
        <v>78.181818181818187</v>
      </c>
      <c r="Q1509" t="s">
        <v>8341</v>
      </c>
      <c r="R1509" t="s">
        <v>8342</v>
      </c>
      <c r="S1509" s="8">
        <f t="shared" si="165"/>
        <v>40254.242002314815</v>
      </c>
      <c r="T1509" s="11">
        <f t="shared" si="166"/>
        <v>40313.131944444445</v>
      </c>
      <c r="U1509" t="str">
        <f t="shared" si="167"/>
        <v>TRUE</v>
      </c>
      <c r="V1509" s="18">
        <f t="shared" si="168"/>
        <v>1</v>
      </c>
      <c r="W1509">
        <f t="shared" si="169"/>
        <v>1</v>
      </c>
    </row>
    <row r="1510" spans="1:23" ht="100.8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s="13" t="b">
        <v>1</v>
      </c>
      <c r="L1510">
        <v>211</v>
      </c>
      <c r="M1510" t="b">
        <v>1</v>
      </c>
      <c r="N1510" t="s">
        <v>8285</v>
      </c>
      <c r="O1510" s="15">
        <f t="shared" si="164"/>
        <v>110.76216216216217</v>
      </c>
      <c r="P1510" s="15">
        <f t="shared" si="163"/>
        <v>97.113744075829388</v>
      </c>
      <c r="Q1510" t="s">
        <v>8341</v>
      </c>
      <c r="R1510" t="s">
        <v>8342</v>
      </c>
      <c r="S1510" s="8">
        <f t="shared" si="165"/>
        <v>41786.406030092592</v>
      </c>
      <c r="T1510" s="11">
        <f t="shared" si="166"/>
        <v>41817.406030092592</v>
      </c>
      <c r="U1510" t="str">
        <f t="shared" si="167"/>
        <v>TRUE</v>
      </c>
      <c r="V1510" s="18">
        <f t="shared" si="168"/>
        <v>1</v>
      </c>
      <c r="W1510">
        <f t="shared" si="169"/>
        <v>1</v>
      </c>
    </row>
    <row r="1511" spans="1:23" ht="100.8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s="13" t="b">
        <v>1</v>
      </c>
      <c r="L1511">
        <v>196</v>
      </c>
      <c r="M1511" t="b">
        <v>1</v>
      </c>
      <c r="N1511" t="s">
        <v>8285</v>
      </c>
      <c r="O1511" s="15">
        <f t="shared" si="164"/>
        <v>123.64125714285714</v>
      </c>
      <c r="P1511" s="15">
        <f t="shared" si="163"/>
        <v>110.39397959183674</v>
      </c>
      <c r="Q1511" t="s">
        <v>8341</v>
      </c>
      <c r="R1511" t="s">
        <v>8342</v>
      </c>
      <c r="S1511" s="8">
        <f t="shared" si="165"/>
        <v>42751.325057870366</v>
      </c>
      <c r="T1511" s="11">
        <f t="shared" si="166"/>
        <v>42780.749305555553</v>
      </c>
      <c r="U1511" t="str">
        <f t="shared" si="167"/>
        <v>TRUE</v>
      </c>
      <c r="V1511" s="18">
        <f t="shared" si="168"/>
        <v>1</v>
      </c>
      <c r="W1511">
        <f t="shared" si="169"/>
        <v>1</v>
      </c>
    </row>
    <row r="1512" spans="1:23" ht="100.8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s="13" t="b">
        <v>1</v>
      </c>
      <c r="L1512">
        <v>405</v>
      </c>
      <c r="M1512" t="b">
        <v>1</v>
      </c>
      <c r="N1512" t="s">
        <v>8285</v>
      </c>
      <c r="O1512" s="15">
        <f t="shared" si="164"/>
        <v>101.03500000000001</v>
      </c>
      <c r="P1512" s="15">
        <f t="shared" ref="P1512:P1575" si="170">IFERROR(E1512/L1512,0)</f>
        <v>39.91506172839506</v>
      </c>
      <c r="Q1512" t="s">
        <v>8341</v>
      </c>
      <c r="R1512" t="s">
        <v>8342</v>
      </c>
      <c r="S1512" s="8">
        <f t="shared" si="165"/>
        <v>41809.176828703698</v>
      </c>
      <c r="T1512" s="11">
        <f t="shared" si="166"/>
        <v>41839.176828703705</v>
      </c>
      <c r="U1512" t="str">
        <f t="shared" si="167"/>
        <v>TRUE</v>
      </c>
      <c r="V1512" s="18">
        <f t="shared" si="168"/>
        <v>1</v>
      </c>
      <c r="W1512">
        <f t="shared" si="169"/>
        <v>1</v>
      </c>
    </row>
    <row r="1513" spans="1:23" ht="100.8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s="13" t="b">
        <v>1</v>
      </c>
      <c r="L1513">
        <v>206</v>
      </c>
      <c r="M1513" t="b">
        <v>1</v>
      </c>
      <c r="N1513" t="s">
        <v>8285</v>
      </c>
      <c r="O1513" s="15">
        <f t="shared" si="164"/>
        <v>111.79285714285714</v>
      </c>
      <c r="P1513" s="15">
        <f t="shared" si="170"/>
        <v>75.975728155339809</v>
      </c>
      <c r="Q1513" t="s">
        <v>8341</v>
      </c>
      <c r="R1513" t="s">
        <v>8342</v>
      </c>
      <c r="S1513" s="8">
        <f t="shared" si="165"/>
        <v>42296.375046296293</v>
      </c>
      <c r="T1513" s="11">
        <f t="shared" si="166"/>
        <v>42326.416712962957</v>
      </c>
      <c r="U1513" t="str">
        <f t="shared" si="167"/>
        <v>TRUE</v>
      </c>
      <c r="V1513" s="18">
        <f t="shared" si="168"/>
        <v>1</v>
      </c>
      <c r="W1513">
        <f t="shared" si="169"/>
        <v>1</v>
      </c>
    </row>
    <row r="1514" spans="1:23" ht="115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s="13" t="b">
        <v>1</v>
      </c>
      <c r="L1514">
        <v>335</v>
      </c>
      <c r="M1514" t="b">
        <v>1</v>
      </c>
      <c r="N1514" t="s">
        <v>8285</v>
      </c>
      <c r="O1514" s="15">
        <f t="shared" si="164"/>
        <v>558.7714285714286</v>
      </c>
      <c r="P1514" s="15">
        <f t="shared" si="170"/>
        <v>58.379104477611939</v>
      </c>
      <c r="Q1514" t="s">
        <v>8341</v>
      </c>
      <c r="R1514" t="s">
        <v>8342</v>
      </c>
      <c r="S1514" s="8">
        <f t="shared" si="165"/>
        <v>42741.476145833331</v>
      </c>
      <c r="T1514" s="11">
        <f t="shared" si="166"/>
        <v>42771.476145833331</v>
      </c>
      <c r="U1514" t="str">
        <f t="shared" si="167"/>
        <v>TRUE</v>
      </c>
      <c r="V1514" s="18">
        <f t="shared" si="168"/>
        <v>1</v>
      </c>
      <c r="W1514">
        <f t="shared" si="169"/>
        <v>1</v>
      </c>
    </row>
    <row r="1515" spans="1:23" ht="86.4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s="13" t="b">
        <v>1</v>
      </c>
      <c r="L1515">
        <v>215</v>
      </c>
      <c r="M1515" t="b">
        <v>1</v>
      </c>
      <c r="N1515" t="s">
        <v>8285</v>
      </c>
      <c r="O1515" s="15">
        <f t="shared" si="164"/>
        <v>150.01875000000001</v>
      </c>
      <c r="P1515" s="15">
        <f t="shared" si="170"/>
        <v>55.82093023255814</v>
      </c>
      <c r="Q1515" t="s">
        <v>8341</v>
      </c>
      <c r="R1515" t="s">
        <v>8342</v>
      </c>
      <c r="S1515" s="8">
        <f t="shared" si="165"/>
        <v>41806.42900462963</v>
      </c>
      <c r="T1515" s="11">
        <f t="shared" si="166"/>
        <v>41836.42900462963</v>
      </c>
      <c r="U1515" t="str">
        <f t="shared" si="167"/>
        <v>TRUE</v>
      </c>
      <c r="V1515" s="18">
        <f t="shared" si="168"/>
        <v>1</v>
      </c>
      <c r="W1515">
        <f t="shared" si="169"/>
        <v>1</v>
      </c>
    </row>
    <row r="1516" spans="1:23" ht="100.8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s="13" t="b">
        <v>1</v>
      </c>
      <c r="L1516">
        <v>176</v>
      </c>
      <c r="M1516" t="b">
        <v>1</v>
      </c>
      <c r="N1516" t="s">
        <v>8285</v>
      </c>
      <c r="O1516" s="15">
        <f t="shared" si="164"/>
        <v>106.476</v>
      </c>
      <c r="P1516" s="15">
        <f t="shared" si="170"/>
        <v>151.24431818181819</v>
      </c>
      <c r="Q1516" t="s">
        <v>8341</v>
      </c>
      <c r="R1516" t="s">
        <v>8342</v>
      </c>
      <c r="S1516" s="8">
        <f t="shared" si="165"/>
        <v>42234.389351851853</v>
      </c>
      <c r="T1516" s="11">
        <f t="shared" si="166"/>
        <v>42274.389351851853</v>
      </c>
      <c r="U1516" t="str">
        <f t="shared" si="167"/>
        <v>TRUE</v>
      </c>
      <c r="V1516" s="18">
        <f t="shared" si="168"/>
        <v>1</v>
      </c>
      <c r="W1516">
        <f t="shared" si="169"/>
        <v>1</v>
      </c>
    </row>
    <row r="1517" spans="1:23" ht="100.8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s="13" t="b">
        <v>1</v>
      </c>
      <c r="L1517">
        <v>555</v>
      </c>
      <c r="M1517" t="b">
        <v>1</v>
      </c>
      <c r="N1517" t="s">
        <v>8285</v>
      </c>
      <c r="O1517" s="15">
        <f t="shared" si="164"/>
        <v>157.18899999999999</v>
      </c>
      <c r="P1517" s="15">
        <f t="shared" si="170"/>
        <v>849.67027027027029</v>
      </c>
      <c r="Q1517" t="s">
        <v>8341</v>
      </c>
      <c r="R1517" t="s">
        <v>8342</v>
      </c>
      <c r="S1517" s="8">
        <f t="shared" si="165"/>
        <v>42415.04510416666</v>
      </c>
      <c r="T1517" s="11">
        <f t="shared" si="166"/>
        <v>42445.003437499996</v>
      </c>
      <c r="U1517" t="str">
        <f t="shared" si="167"/>
        <v>TRUE</v>
      </c>
      <c r="V1517" s="18">
        <f t="shared" si="168"/>
        <v>1</v>
      </c>
      <c r="W1517">
        <f t="shared" si="169"/>
        <v>1</v>
      </c>
    </row>
    <row r="1518" spans="1:23" ht="115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s="13" t="b">
        <v>1</v>
      </c>
      <c r="L1518">
        <v>116</v>
      </c>
      <c r="M1518" t="b">
        <v>1</v>
      </c>
      <c r="N1518" t="s">
        <v>8285</v>
      </c>
      <c r="O1518" s="15">
        <f t="shared" si="164"/>
        <v>108.65882352941176</v>
      </c>
      <c r="P1518" s="15">
        <f t="shared" si="170"/>
        <v>159.24137931034483</v>
      </c>
      <c r="Q1518" t="s">
        <v>8341</v>
      </c>
      <c r="R1518" t="s">
        <v>8342</v>
      </c>
      <c r="S1518" s="8">
        <f t="shared" si="165"/>
        <v>42619.258009259262</v>
      </c>
      <c r="T1518" s="11">
        <f t="shared" si="166"/>
        <v>42649.374999999993</v>
      </c>
      <c r="U1518" t="str">
        <f t="shared" si="167"/>
        <v>TRUE</v>
      </c>
      <c r="V1518" s="18">
        <f t="shared" si="168"/>
        <v>1</v>
      </c>
      <c r="W1518">
        <f t="shared" si="169"/>
        <v>1</v>
      </c>
    </row>
    <row r="1519" spans="1:23" ht="115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s="13" t="b">
        <v>1</v>
      </c>
      <c r="L1519">
        <v>615</v>
      </c>
      <c r="M1519" t="b">
        <v>1</v>
      </c>
      <c r="N1519" t="s">
        <v>8285</v>
      </c>
      <c r="O1519" s="15">
        <f t="shared" si="164"/>
        <v>161.97999999999999</v>
      </c>
      <c r="P1519" s="15">
        <f t="shared" si="170"/>
        <v>39.507317073170732</v>
      </c>
      <c r="Q1519" t="s">
        <v>8341</v>
      </c>
      <c r="R1519" t="s">
        <v>8342</v>
      </c>
      <c r="S1519" s="8">
        <f t="shared" si="165"/>
        <v>41948.358252314814</v>
      </c>
      <c r="T1519" s="11">
        <f t="shared" si="166"/>
        <v>41979.041666666664</v>
      </c>
      <c r="U1519" t="str">
        <f t="shared" si="167"/>
        <v>TRUE</v>
      </c>
      <c r="V1519" s="18">
        <f t="shared" si="168"/>
        <v>1</v>
      </c>
      <c r="W1519">
        <f t="shared" si="169"/>
        <v>1</v>
      </c>
    </row>
    <row r="1520" spans="1:23" ht="57.6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s="13" t="b">
        <v>1</v>
      </c>
      <c r="L1520">
        <v>236</v>
      </c>
      <c r="M1520" t="b">
        <v>1</v>
      </c>
      <c r="N1520" t="s">
        <v>8285</v>
      </c>
      <c r="O1520" s="15">
        <f t="shared" si="164"/>
        <v>205.36666666666665</v>
      </c>
      <c r="P1520" s="15">
        <f t="shared" si="170"/>
        <v>130.52966101694915</v>
      </c>
      <c r="Q1520" t="s">
        <v>8341</v>
      </c>
      <c r="R1520" t="s">
        <v>8342</v>
      </c>
      <c r="S1520" s="8">
        <f t="shared" si="165"/>
        <v>41760.611712962964</v>
      </c>
      <c r="T1520" s="11">
        <f t="shared" si="166"/>
        <v>41790.611712962964</v>
      </c>
      <c r="U1520" t="str">
        <f t="shared" si="167"/>
        <v>TRUE</v>
      </c>
      <c r="V1520" s="18">
        <f t="shared" si="168"/>
        <v>1</v>
      </c>
      <c r="W1520">
        <f t="shared" si="169"/>
        <v>1</v>
      </c>
    </row>
    <row r="1521" spans="1:23" ht="115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s="13" t="b">
        <v>1</v>
      </c>
      <c r="L1521">
        <v>145</v>
      </c>
      <c r="M1521" t="b">
        <v>1</v>
      </c>
      <c r="N1521" t="s">
        <v>8285</v>
      </c>
      <c r="O1521" s="15">
        <f t="shared" si="164"/>
        <v>103.36388888888889</v>
      </c>
      <c r="P1521" s="15">
        <f t="shared" si="170"/>
        <v>64.156896551724131</v>
      </c>
      <c r="Q1521" t="s">
        <v>8341</v>
      </c>
      <c r="R1521" t="s">
        <v>8342</v>
      </c>
      <c r="S1521" s="8">
        <f t="shared" si="165"/>
        <v>41782.533368055556</v>
      </c>
      <c r="T1521" s="11">
        <f t="shared" si="166"/>
        <v>41810.707638888889</v>
      </c>
      <c r="U1521" t="str">
        <f t="shared" si="167"/>
        <v>TRUE</v>
      </c>
      <c r="V1521" s="18">
        <f t="shared" si="168"/>
        <v>1</v>
      </c>
      <c r="W1521">
        <f t="shared" si="169"/>
        <v>1</v>
      </c>
    </row>
    <row r="1522" spans="1:23" ht="72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s="13" t="b">
        <v>1</v>
      </c>
      <c r="L1522">
        <v>167</v>
      </c>
      <c r="M1522" t="b">
        <v>1</v>
      </c>
      <c r="N1522" t="s">
        <v>8285</v>
      </c>
      <c r="O1522" s="15">
        <f t="shared" si="164"/>
        <v>103.47222222222223</v>
      </c>
      <c r="P1522" s="15">
        <f t="shared" si="170"/>
        <v>111.52694610778443</v>
      </c>
      <c r="Q1522" t="s">
        <v>8341</v>
      </c>
      <c r="R1522" t="s">
        <v>8342</v>
      </c>
      <c r="S1522" s="8">
        <f t="shared" si="165"/>
        <v>41955.649456018517</v>
      </c>
      <c r="T1522" s="11">
        <f t="shared" si="166"/>
        <v>41991.958333333336</v>
      </c>
      <c r="U1522" t="str">
        <f t="shared" si="167"/>
        <v>TRUE</v>
      </c>
      <c r="V1522" s="18">
        <f t="shared" si="168"/>
        <v>1</v>
      </c>
      <c r="W1522">
        <f t="shared" si="169"/>
        <v>1</v>
      </c>
    </row>
    <row r="1523" spans="1:23" ht="100.8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s="13" t="b">
        <v>1</v>
      </c>
      <c r="L1523">
        <v>235</v>
      </c>
      <c r="M1523" t="b">
        <v>1</v>
      </c>
      <c r="N1523" t="s">
        <v>8285</v>
      </c>
      <c r="O1523" s="15">
        <f t="shared" si="164"/>
        <v>106.81333333333333</v>
      </c>
      <c r="P1523" s="15">
        <f t="shared" si="170"/>
        <v>170.44680851063831</v>
      </c>
      <c r="Q1523" t="s">
        <v>8341</v>
      </c>
      <c r="R1523" t="s">
        <v>8342</v>
      </c>
      <c r="S1523" s="8">
        <f t="shared" si="165"/>
        <v>42492.959386574068</v>
      </c>
      <c r="T1523" s="11">
        <f t="shared" si="166"/>
        <v>42527.959386574068</v>
      </c>
      <c r="U1523" t="str">
        <f t="shared" si="167"/>
        <v>TRUE</v>
      </c>
      <c r="V1523" s="18">
        <f t="shared" si="168"/>
        <v>1</v>
      </c>
      <c r="W1523">
        <f t="shared" si="169"/>
        <v>1</v>
      </c>
    </row>
    <row r="1524" spans="1:23" ht="115.2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s="13" t="b">
        <v>1</v>
      </c>
      <c r="L1524">
        <v>452</v>
      </c>
      <c r="M1524" t="b">
        <v>1</v>
      </c>
      <c r="N1524" t="s">
        <v>8285</v>
      </c>
      <c r="O1524" s="15">
        <f t="shared" si="164"/>
        <v>138.96574712643678</v>
      </c>
      <c r="P1524" s="15">
        <f t="shared" si="170"/>
        <v>133.7391592920354</v>
      </c>
      <c r="Q1524" t="s">
        <v>8341</v>
      </c>
      <c r="R1524" t="s">
        <v>8342</v>
      </c>
      <c r="S1524" s="8">
        <f t="shared" si="165"/>
        <v>41899.621979166666</v>
      </c>
      <c r="T1524" s="11">
        <f t="shared" si="166"/>
        <v>41929.621979166666</v>
      </c>
      <c r="U1524" t="str">
        <f t="shared" si="167"/>
        <v>TRUE</v>
      </c>
      <c r="V1524" s="18">
        <f t="shared" si="168"/>
        <v>1</v>
      </c>
      <c r="W1524">
        <f t="shared" si="169"/>
        <v>1</v>
      </c>
    </row>
    <row r="1525" spans="1:23" ht="115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s="13" t="b">
        <v>1</v>
      </c>
      <c r="L1525">
        <v>241</v>
      </c>
      <c r="M1525" t="b">
        <v>1</v>
      </c>
      <c r="N1525" t="s">
        <v>8285</v>
      </c>
      <c r="O1525" s="15">
        <f t="shared" si="164"/>
        <v>124.84324324324325</v>
      </c>
      <c r="P1525" s="15">
        <f t="shared" si="170"/>
        <v>95.834024896265561</v>
      </c>
      <c r="Q1525" t="s">
        <v>8341</v>
      </c>
      <c r="R1525" t="s">
        <v>8342</v>
      </c>
      <c r="S1525" s="8">
        <f t="shared" si="165"/>
        <v>41964.543009259258</v>
      </c>
      <c r="T1525" s="11">
        <f t="shared" si="166"/>
        <v>41995.791666666664</v>
      </c>
      <c r="U1525" t="str">
        <f t="shared" si="167"/>
        <v>TRUE</v>
      </c>
      <c r="V1525" s="18">
        <f t="shared" si="168"/>
        <v>1</v>
      </c>
      <c r="W1525">
        <f t="shared" si="169"/>
        <v>1</v>
      </c>
    </row>
    <row r="1526" spans="1:23" ht="86.4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s="13" t="b">
        <v>1</v>
      </c>
      <c r="L1526">
        <v>28</v>
      </c>
      <c r="M1526" t="b">
        <v>1</v>
      </c>
      <c r="N1526" t="s">
        <v>8285</v>
      </c>
      <c r="O1526" s="15">
        <f t="shared" si="164"/>
        <v>206.99999999999997</v>
      </c>
      <c r="P1526" s="15">
        <f t="shared" si="170"/>
        <v>221.78571428571428</v>
      </c>
      <c r="Q1526" t="s">
        <v>8341</v>
      </c>
      <c r="R1526" t="s">
        <v>8342</v>
      </c>
      <c r="S1526" s="8">
        <f t="shared" si="165"/>
        <v>42756.292708333327</v>
      </c>
      <c r="T1526" s="11">
        <f t="shared" si="166"/>
        <v>42786.292708333327</v>
      </c>
      <c r="U1526" t="str">
        <f t="shared" si="167"/>
        <v>TRUE</v>
      </c>
      <c r="V1526" s="18">
        <f t="shared" si="168"/>
        <v>1</v>
      </c>
      <c r="W1526">
        <f t="shared" si="169"/>
        <v>1</v>
      </c>
    </row>
    <row r="1527" spans="1:23" ht="100.8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s="13" t="b">
        <v>1</v>
      </c>
      <c r="L1527">
        <v>140</v>
      </c>
      <c r="M1527" t="b">
        <v>1</v>
      </c>
      <c r="N1527" t="s">
        <v>8285</v>
      </c>
      <c r="O1527" s="15">
        <f t="shared" si="164"/>
        <v>174.00576923076923</v>
      </c>
      <c r="P1527" s="15">
        <f t="shared" si="170"/>
        <v>32.315357142857138</v>
      </c>
      <c r="Q1527" t="s">
        <v>8341</v>
      </c>
      <c r="R1527" t="s">
        <v>8342</v>
      </c>
      <c r="S1527" s="8">
        <f t="shared" si="165"/>
        <v>42570.494652777772</v>
      </c>
      <c r="T1527" s="11">
        <f t="shared" si="166"/>
        <v>42600.494652777772</v>
      </c>
      <c r="U1527" t="str">
        <f t="shared" si="167"/>
        <v>TRUE</v>
      </c>
      <c r="V1527" s="18">
        <f t="shared" si="168"/>
        <v>1</v>
      </c>
      <c r="W1527">
        <f t="shared" si="169"/>
        <v>1</v>
      </c>
    </row>
    <row r="1528" spans="1:23" ht="100.8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s="13" t="b">
        <v>1</v>
      </c>
      <c r="L1528">
        <v>280</v>
      </c>
      <c r="M1528" t="b">
        <v>1</v>
      </c>
      <c r="N1528" t="s">
        <v>8285</v>
      </c>
      <c r="O1528" s="15">
        <f t="shared" si="164"/>
        <v>120.32608695652173</v>
      </c>
      <c r="P1528" s="15">
        <f t="shared" si="170"/>
        <v>98.839285714285708</v>
      </c>
      <c r="Q1528" t="s">
        <v>8341</v>
      </c>
      <c r="R1528" t="s">
        <v>8342</v>
      </c>
      <c r="S1528" s="8">
        <f t="shared" si="165"/>
        <v>42339.067673611113</v>
      </c>
      <c r="T1528" s="11">
        <f t="shared" si="166"/>
        <v>42388.067673611113</v>
      </c>
      <c r="U1528" t="str">
        <f t="shared" si="167"/>
        <v>TRUE</v>
      </c>
      <c r="V1528" s="18">
        <f t="shared" si="168"/>
        <v>1</v>
      </c>
      <c r="W1528">
        <f t="shared" si="169"/>
        <v>1</v>
      </c>
    </row>
    <row r="1529" spans="1:23" ht="86.4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s="13" t="b">
        <v>1</v>
      </c>
      <c r="L1529">
        <v>70</v>
      </c>
      <c r="M1529" t="b">
        <v>1</v>
      </c>
      <c r="N1529" t="s">
        <v>8285</v>
      </c>
      <c r="O1529" s="15">
        <f t="shared" si="164"/>
        <v>110.44428571428573</v>
      </c>
      <c r="P1529" s="15">
        <f t="shared" si="170"/>
        <v>55.222142857142863</v>
      </c>
      <c r="Q1529" t="s">
        <v>8341</v>
      </c>
      <c r="R1529" t="s">
        <v>8342</v>
      </c>
      <c r="S1529" s="8">
        <f t="shared" si="165"/>
        <v>42780.392199074071</v>
      </c>
      <c r="T1529" s="11">
        <f t="shared" si="166"/>
        <v>42808.350532407407</v>
      </c>
      <c r="U1529" t="str">
        <f t="shared" si="167"/>
        <v>TRUE</v>
      </c>
      <c r="V1529" s="18">
        <f t="shared" si="168"/>
        <v>1</v>
      </c>
      <c r="W1529">
        <f t="shared" si="169"/>
        <v>1</v>
      </c>
    </row>
    <row r="1530" spans="1:23" ht="72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s="13" t="b">
        <v>1</v>
      </c>
      <c r="L1530">
        <v>160</v>
      </c>
      <c r="M1530" t="b">
        <v>1</v>
      </c>
      <c r="N1530" t="s">
        <v>8285</v>
      </c>
      <c r="O1530" s="15">
        <f t="shared" si="164"/>
        <v>281.56666666666666</v>
      </c>
      <c r="P1530" s="15">
        <f t="shared" si="170"/>
        <v>52.793750000000003</v>
      </c>
      <c r="Q1530" t="s">
        <v>8341</v>
      </c>
      <c r="R1530" t="s">
        <v>8342</v>
      </c>
      <c r="S1530" s="8">
        <f t="shared" si="165"/>
        <v>42736.524560185186</v>
      </c>
      <c r="T1530" s="11">
        <f t="shared" si="166"/>
        <v>42766.791666666664</v>
      </c>
      <c r="U1530" t="str">
        <f t="shared" si="167"/>
        <v>TRUE</v>
      </c>
      <c r="V1530" s="18">
        <f t="shared" si="168"/>
        <v>1</v>
      </c>
      <c r="W1530">
        <f t="shared" si="169"/>
        <v>1</v>
      </c>
    </row>
    <row r="1531" spans="1:23" ht="86.4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s="13" t="b">
        <v>1</v>
      </c>
      <c r="L1531">
        <v>141</v>
      </c>
      <c r="M1531" t="b">
        <v>1</v>
      </c>
      <c r="N1531" t="s">
        <v>8285</v>
      </c>
      <c r="O1531" s="15">
        <f t="shared" si="164"/>
        <v>100.67894736842105</v>
      </c>
      <c r="P1531" s="15">
        <f t="shared" si="170"/>
        <v>135.66666666666666</v>
      </c>
      <c r="Q1531" t="s">
        <v>8341</v>
      </c>
      <c r="R1531" t="s">
        <v>8342</v>
      </c>
      <c r="S1531" s="8">
        <f t="shared" si="165"/>
        <v>42052.420370370368</v>
      </c>
      <c r="T1531" s="11">
        <f t="shared" si="166"/>
        <v>42082.378703703704</v>
      </c>
      <c r="U1531" t="str">
        <f t="shared" si="167"/>
        <v>TRUE</v>
      </c>
      <c r="V1531" s="18">
        <f t="shared" si="168"/>
        <v>1</v>
      </c>
      <c r="W1531">
        <f t="shared" si="169"/>
        <v>1</v>
      </c>
    </row>
    <row r="1532" spans="1:23" ht="129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s="13" t="b">
        <v>1</v>
      </c>
      <c r="L1532">
        <v>874</v>
      </c>
      <c r="M1532" t="b">
        <v>1</v>
      </c>
      <c r="N1532" t="s">
        <v>8285</v>
      </c>
      <c r="O1532" s="15">
        <f t="shared" si="164"/>
        <v>134.82571428571427</v>
      </c>
      <c r="P1532" s="15">
        <f t="shared" si="170"/>
        <v>53.991990846681922</v>
      </c>
      <c r="Q1532" t="s">
        <v>8341</v>
      </c>
      <c r="R1532" t="s">
        <v>8342</v>
      </c>
      <c r="S1532" s="8">
        <f t="shared" si="165"/>
        <v>42275.558969907412</v>
      </c>
      <c r="T1532" s="11">
        <f t="shared" si="166"/>
        <v>42300.558969907404</v>
      </c>
      <c r="U1532" t="str">
        <f t="shared" si="167"/>
        <v>TRUE</v>
      </c>
      <c r="V1532" s="18">
        <f t="shared" si="168"/>
        <v>1</v>
      </c>
      <c r="W1532">
        <f t="shared" si="169"/>
        <v>1</v>
      </c>
    </row>
    <row r="1533" spans="1:23" ht="100.8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s="13" t="b">
        <v>1</v>
      </c>
      <c r="L1533">
        <v>73</v>
      </c>
      <c r="M1533" t="b">
        <v>1</v>
      </c>
      <c r="N1533" t="s">
        <v>8285</v>
      </c>
      <c r="O1533" s="15">
        <f t="shared" si="164"/>
        <v>175.95744680851064</v>
      </c>
      <c r="P1533" s="15">
        <f t="shared" si="170"/>
        <v>56.643835616438359</v>
      </c>
      <c r="Q1533" t="s">
        <v>8341</v>
      </c>
      <c r="R1533" t="s">
        <v>8342</v>
      </c>
      <c r="S1533" s="8">
        <f t="shared" si="165"/>
        <v>41941.594050925924</v>
      </c>
      <c r="T1533" s="11">
        <f t="shared" si="166"/>
        <v>41973.916666666664</v>
      </c>
      <c r="U1533" t="str">
        <f t="shared" si="167"/>
        <v>TRUE</v>
      </c>
      <c r="V1533" s="18">
        <f t="shared" si="168"/>
        <v>1</v>
      </c>
      <c r="W1533">
        <f t="shared" si="169"/>
        <v>1</v>
      </c>
    </row>
    <row r="1534" spans="1:23" ht="115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s="13" t="b">
        <v>1</v>
      </c>
      <c r="L1534">
        <v>294</v>
      </c>
      <c r="M1534" t="b">
        <v>1</v>
      </c>
      <c r="N1534" t="s">
        <v>8285</v>
      </c>
      <c r="O1534" s="15">
        <f t="shared" si="164"/>
        <v>484.02000000000004</v>
      </c>
      <c r="P1534" s="15">
        <f t="shared" si="170"/>
        <v>82.316326530612244</v>
      </c>
      <c r="Q1534" t="s">
        <v>8341</v>
      </c>
      <c r="R1534" t="s">
        <v>8342</v>
      </c>
      <c r="S1534" s="8">
        <f t="shared" si="165"/>
        <v>42391.266956018517</v>
      </c>
      <c r="T1534" s="11">
        <f t="shared" si="166"/>
        <v>42415.416666666664</v>
      </c>
      <c r="U1534" t="str">
        <f t="shared" si="167"/>
        <v>TRUE</v>
      </c>
      <c r="V1534" s="18">
        <f t="shared" si="168"/>
        <v>1</v>
      </c>
      <c r="W1534">
        <f t="shared" si="169"/>
        <v>1</v>
      </c>
    </row>
    <row r="1535" spans="1:23" ht="7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s="13" t="b">
        <v>1</v>
      </c>
      <c r="L1535">
        <v>740</v>
      </c>
      <c r="M1535" t="b">
        <v>1</v>
      </c>
      <c r="N1535" t="s">
        <v>8285</v>
      </c>
      <c r="O1535" s="15">
        <f t="shared" si="164"/>
        <v>145.14000000000001</v>
      </c>
      <c r="P1535" s="15">
        <f t="shared" si="170"/>
        <v>88.26081081081081</v>
      </c>
      <c r="Q1535" t="s">
        <v>8341</v>
      </c>
      <c r="R1535" t="s">
        <v>8342</v>
      </c>
      <c r="S1535" s="8">
        <f t="shared" si="165"/>
        <v>42442.793715277774</v>
      </c>
      <c r="T1535" s="11">
        <f t="shared" si="166"/>
        <v>42491.957638888889</v>
      </c>
      <c r="U1535" t="str">
        <f t="shared" si="167"/>
        <v>TRUE</v>
      </c>
      <c r="V1535" s="18">
        <f t="shared" si="168"/>
        <v>1</v>
      </c>
      <c r="W1535">
        <f t="shared" si="169"/>
        <v>1</v>
      </c>
    </row>
    <row r="1536" spans="1:23" ht="100.8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s="13" t="b">
        <v>1</v>
      </c>
      <c r="L1536">
        <v>369</v>
      </c>
      <c r="M1536" t="b">
        <v>1</v>
      </c>
      <c r="N1536" t="s">
        <v>8285</v>
      </c>
      <c r="O1536" s="15">
        <f t="shared" si="164"/>
        <v>417.73333333333335</v>
      </c>
      <c r="P1536" s="15">
        <f t="shared" si="170"/>
        <v>84.905149051490511</v>
      </c>
      <c r="Q1536" t="s">
        <v>8341</v>
      </c>
      <c r="R1536" t="s">
        <v>8342</v>
      </c>
      <c r="S1536" s="8">
        <f t="shared" si="165"/>
        <v>42221.465995370374</v>
      </c>
      <c r="T1536" s="11">
        <f t="shared" si="166"/>
        <v>42251.465995370367</v>
      </c>
      <c r="U1536" t="str">
        <f t="shared" si="167"/>
        <v>TRUE</v>
      </c>
      <c r="V1536" s="18">
        <f t="shared" si="168"/>
        <v>1</v>
      </c>
      <c r="W1536">
        <f t="shared" si="169"/>
        <v>1</v>
      </c>
    </row>
    <row r="1537" spans="1:23" ht="100.8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s="13" t="b">
        <v>1</v>
      </c>
      <c r="L1537">
        <v>110</v>
      </c>
      <c r="M1537" t="b">
        <v>1</v>
      </c>
      <c r="N1537" t="s">
        <v>8285</v>
      </c>
      <c r="O1537" s="15">
        <f t="shared" si="164"/>
        <v>132.42499999999998</v>
      </c>
      <c r="P1537" s="15">
        <f t="shared" si="170"/>
        <v>48.154545454545456</v>
      </c>
      <c r="Q1537" t="s">
        <v>8341</v>
      </c>
      <c r="R1537" t="s">
        <v>8342</v>
      </c>
      <c r="S1537" s="8">
        <f t="shared" si="165"/>
        <v>42484.620729166665</v>
      </c>
      <c r="T1537" s="11">
        <f t="shared" si="166"/>
        <v>42513.708333333336</v>
      </c>
      <c r="U1537" t="str">
        <f t="shared" si="167"/>
        <v>TRUE</v>
      </c>
      <c r="V1537" s="18">
        <f t="shared" si="168"/>
        <v>1</v>
      </c>
      <c r="W1537">
        <f t="shared" si="169"/>
        <v>1</v>
      </c>
    </row>
    <row r="1538" spans="1:23" ht="115.2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s="13" t="b">
        <v>1</v>
      </c>
      <c r="L1538">
        <v>455</v>
      </c>
      <c r="M1538" t="b">
        <v>1</v>
      </c>
      <c r="N1538" t="s">
        <v>8285</v>
      </c>
      <c r="O1538" s="15">
        <f t="shared" si="164"/>
        <v>250.30841666666666</v>
      </c>
      <c r="P1538" s="15">
        <f t="shared" si="170"/>
        <v>66.015406593406595</v>
      </c>
      <c r="Q1538" t="s">
        <v>8341</v>
      </c>
      <c r="R1538" t="s">
        <v>8342</v>
      </c>
      <c r="S1538" s="8">
        <f t="shared" si="165"/>
        <v>42213.593865740739</v>
      </c>
      <c r="T1538" s="11">
        <f t="shared" si="166"/>
        <v>42243.593865740739</v>
      </c>
      <c r="U1538" t="str">
        <f t="shared" si="167"/>
        <v>TRUE</v>
      </c>
      <c r="V1538" s="18">
        <f t="shared" si="168"/>
        <v>1</v>
      </c>
      <c r="W1538">
        <f t="shared" si="169"/>
        <v>1</v>
      </c>
    </row>
    <row r="1539" spans="1:23" ht="86.4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s="13" t="b">
        <v>1</v>
      </c>
      <c r="L1539">
        <v>224</v>
      </c>
      <c r="M1539" t="b">
        <v>1</v>
      </c>
      <c r="N1539" t="s">
        <v>8285</v>
      </c>
      <c r="O1539" s="15">
        <f t="shared" ref="O1539:O1602" si="171">(E1539/D1539)*100</f>
        <v>179.9</v>
      </c>
      <c r="P1539" s="15">
        <f t="shared" si="170"/>
        <v>96.375</v>
      </c>
      <c r="Q1539" t="s">
        <v>8341</v>
      </c>
      <c r="R1539" t="s">
        <v>8342</v>
      </c>
      <c r="S1539" s="8">
        <f t="shared" ref="S1539:S1602" si="172">(((J1539/60)/60)/24)+DATE(1970,1,1)+(-5/24)</f>
        <v>42552.106793981475</v>
      </c>
      <c r="T1539" s="11">
        <f t="shared" ref="T1539:T1602" si="173">(I1539/86400)+25569+(-5/24)</f>
        <v>42588.541666666664</v>
      </c>
      <c r="U1539" t="str">
        <f t="shared" ref="U1539:U1602" si="174">TRIM(K1539)</f>
        <v>TRUE</v>
      </c>
      <c r="V1539" s="18">
        <f t="shared" ref="V1539:V1602" si="175">IF(U1539="TRUE", 1, 2)</f>
        <v>1</v>
      </c>
      <c r="W1539">
        <f t="shared" ref="W1539:W1602" si="176">IF(F1539="successful", 1,  IF(F1539= "failed", 2, IF(F1539="canceled", 3, 4)))</f>
        <v>1</v>
      </c>
    </row>
    <row r="1540" spans="1:23" ht="100.8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s="13" t="b">
        <v>1</v>
      </c>
      <c r="L1540">
        <v>46</v>
      </c>
      <c r="M1540" t="b">
        <v>1</v>
      </c>
      <c r="N1540" t="s">
        <v>8285</v>
      </c>
      <c r="O1540" s="15">
        <f t="shared" si="171"/>
        <v>102.62857142857142</v>
      </c>
      <c r="P1540" s="15">
        <f t="shared" si="170"/>
        <v>156.17391304347825</v>
      </c>
      <c r="Q1540" t="s">
        <v>8341</v>
      </c>
      <c r="R1540" t="s">
        <v>8342</v>
      </c>
      <c r="S1540" s="8">
        <f t="shared" si="172"/>
        <v>41981.57372685185</v>
      </c>
      <c r="T1540" s="11">
        <f t="shared" si="173"/>
        <v>42026.57372685185</v>
      </c>
      <c r="U1540" t="str">
        <f t="shared" si="174"/>
        <v>TRUE</v>
      </c>
      <c r="V1540" s="18">
        <f t="shared" si="175"/>
        <v>1</v>
      </c>
      <c r="W1540">
        <f t="shared" si="176"/>
        <v>1</v>
      </c>
    </row>
    <row r="1541" spans="1:23" ht="115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s="13" t="b">
        <v>0</v>
      </c>
      <c r="L1541">
        <v>284</v>
      </c>
      <c r="M1541" t="b">
        <v>1</v>
      </c>
      <c r="N1541" t="s">
        <v>8285</v>
      </c>
      <c r="O1541" s="15">
        <f t="shared" si="171"/>
        <v>135.98609999999999</v>
      </c>
      <c r="P1541" s="15">
        <f t="shared" si="170"/>
        <v>95.764859154929582</v>
      </c>
      <c r="Q1541" t="s">
        <v>8341</v>
      </c>
      <c r="R1541" t="s">
        <v>8342</v>
      </c>
      <c r="S1541" s="8">
        <f t="shared" si="172"/>
        <v>42705.710868055547</v>
      </c>
      <c r="T1541" s="11">
        <f t="shared" si="173"/>
        <v>42738.710868055554</v>
      </c>
      <c r="U1541" t="str">
        <f t="shared" si="174"/>
        <v>FALSE</v>
      </c>
      <c r="V1541" s="18">
        <f t="shared" si="175"/>
        <v>2</v>
      </c>
      <c r="W1541">
        <f t="shared" si="176"/>
        <v>1</v>
      </c>
    </row>
    <row r="1542" spans="1:23" ht="115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s="13" t="b">
        <v>1</v>
      </c>
      <c r="L1542">
        <v>98</v>
      </c>
      <c r="M1542" t="b">
        <v>1</v>
      </c>
      <c r="N1542" t="s">
        <v>8285</v>
      </c>
      <c r="O1542" s="15">
        <f t="shared" si="171"/>
        <v>117.86666666666667</v>
      </c>
      <c r="P1542" s="15">
        <f t="shared" si="170"/>
        <v>180.40816326530611</v>
      </c>
      <c r="Q1542" t="s">
        <v>8341</v>
      </c>
      <c r="R1542" t="s">
        <v>8342</v>
      </c>
      <c r="S1542" s="8">
        <f t="shared" si="172"/>
        <v>41938.798796296294</v>
      </c>
      <c r="T1542" s="11">
        <f t="shared" si="173"/>
        <v>41968.843749999993</v>
      </c>
      <c r="U1542" t="str">
        <f t="shared" si="174"/>
        <v>TRUE</v>
      </c>
      <c r="V1542" s="18">
        <f t="shared" si="175"/>
        <v>1</v>
      </c>
      <c r="W1542">
        <f t="shared" si="176"/>
        <v>1</v>
      </c>
    </row>
    <row r="1543" spans="1:23" ht="86.4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s="13" t="b">
        <v>0</v>
      </c>
      <c r="L1543">
        <v>2</v>
      </c>
      <c r="M1543" t="b">
        <v>0</v>
      </c>
      <c r="N1543" t="s">
        <v>8289</v>
      </c>
      <c r="O1543" s="15">
        <f t="shared" si="171"/>
        <v>3.3333333333333333E-2</v>
      </c>
      <c r="P1543" s="15">
        <f t="shared" si="170"/>
        <v>3</v>
      </c>
      <c r="Q1543" t="s">
        <v>8341</v>
      </c>
      <c r="R1543" t="s">
        <v>8346</v>
      </c>
      <c r="S1543" s="8">
        <f t="shared" si="172"/>
        <v>41974.503912037035</v>
      </c>
      <c r="T1543" s="11">
        <f t="shared" si="173"/>
        <v>42004.503912037035</v>
      </c>
      <c r="U1543" t="str">
        <f t="shared" si="174"/>
        <v>FALSE</v>
      </c>
      <c r="V1543" s="18">
        <f t="shared" si="175"/>
        <v>2</v>
      </c>
      <c r="W1543">
        <f t="shared" si="176"/>
        <v>2</v>
      </c>
    </row>
    <row r="1544" spans="1:23" ht="100.8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s="13" t="b">
        <v>0</v>
      </c>
      <c r="L1544">
        <v>1</v>
      </c>
      <c r="M1544" t="b">
        <v>0</v>
      </c>
      <c r="N1544" t="s">
        <v>8289</v>
      </c>
      <c r="O1544" s="15">
        <f t="shared" si="171"/>
        <v>4</v>
      </c>
      <c r="P1544" s="15">
        <f t="shared" si="170"/>
        <v>20</v>
      </c>
      <c r="Q1544" t="s">
        <v>8341</v>
      </c>
      <c r="R1544" t="s">
        <v>8346</v>
      </c>
      <c r="S1544" s="8">
        <f t="shared" si="172"/>
        <v>42170.788194444445</v>
      </c>
      <c r="T1544" s="11">
        <f t="shared" si="173"/>
        <v>42185.788194444445</v>
      </c>
      <c r="U1544" t="str">
        <f t="shared" si="174"/>
        <v>FALSE</v>
      </c>
      <c r="V1544" s="18">
        <f t="shared" si="175"/>
        <v>2</v>
      </c>
      <c r="W1544">
        <f t="shared" si="176"/>
        <v>2</v>
      </c>
    </row>
    <row r="1545" spans="1:23" ht="100.8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s="13" t="b">
        <v>0</v>
      </c>
      <c r="L1545">
        <v>1</v>
      </c>
      <c r="M1545" t="b">
        <v>0</v>
      </c>
      <c r="N1545" t="s">
        <v>8289</v>
      </c>
      <c r="O1545" s="15">
        <f t="shared" si="171"/>
        <v>0.44444444444444442</v>
      </c>
      <c r="P1545" s="15">
        <f t="shared" si="170"/>
        <v>10</v>
      </c>
      <c r="Q1545" t="s">
        <v>8341</v>
      </c>
      <c r="R1545" t="s">
        <v>8346</v>
      </c>
      <c r="S1545" s="8">
        <f t="shared" si="172"/>
        <v>41935.301319444443</v>
      </c>
      <c r="T1545" s="11">
        <f t="shared" si="173"/>
        <v>41965.342986111107</v>
      </c>
      <c r="U1545" t="str">
        <f t="shared" si="174"/>
        <v>FALSE</v>
      </c>
      <c r="V1545" s="18">
        <f t="shared" si="175"/>
        <v>2</v>
      </c>
      <c r="W1545">
        <f t="shared" si="176"/>
        <v>2</v>
      </c>
    </row>
    <row r="1546" spans="1:23" ht="100.8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s="13" t="b">
        <v>0</v>
      </c>
      <c r="L1546">
        <v>0</v>
      </c>
      <c r="M1546" t="b">
        <v>0</v>
      </c>
      <c r="N1546" t="s">
        <v>8289</v>
      </c>
      <c r="O1546" s="15">
        <f t="shared" si="171"/>
        <v>0</v>
      </c>
      <c r="P1546" s="15">
        <f t="shared" si="170"/>
        <v>0</v>
      </c>
      <c r="Q1546" t="s">
        <v>8341</v>
      </c>
      <c r="R1546" t="s">
        <v>8346</v>
      </c>
      <c r="S1546" s="8">
        <f t="shared" si="172"/>
        <v>42052.842870370368</v>
      </c>
      <c r="T1546" s="11">
        <f t="shared" si="173"/>
        <v>42094.804166666661</v>
      </c>
      <c r="U1546" t="str">
        <f t="shared" si="174"/>
        <v>FALSE</v>
      </c>
      <c r="V1546" s="18">
        <f t="shared" si="175"/>
        <v>2</v>
      </c>
      <c r="W1546">
        <f t="shared" si="176"/>
        <v>2</v>
      </c>
    </row>
    <row r="1547" spans="1:23" ht="7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s="13" t="b">
        <v>0</v>
      </c>
      <c r="L1547">
        <v>1</v>
      </c>
      <c r="M1547" t="b">
        <v>0</v>
      </c>
      <c r="N1547" t="s">
        <v>8289</v>
      </c>
      <c r="O1547" s="15">
        <f t="shared" si="171"/>
        <v>3.3333333333333333E-2</v>
      </c>
      <c r="P1547" s="15">
        <f t="shared" si="170"/>
        <v>1</v>
      </c>
      <c r="Q1547" t="s">
        <v>8341</v>
      </c>
      <c r="R1547" t="s">
        <v>8346</v>
      </c>
      <c r="S1547" s="8">
        <f t="shared" si="172"/>
        <v>42031.676319444443</v>
      </c>
      <c r="T1547" s="11">
        <f t="shared" si="173"/>
        <v>42065.677777777775</v>
      </c>
      <c r="U1547" t="str">
        <f t="shared" si="174"/>
        <v>FALSE</v>
      </c>
      <c r="V1547" s="18">
        <f t="shared" si="175"/>
        <v>2</v>
      </c>
      <c r="W1547">
        <f t="shared" si="176"/>
        <v>2</v>
      </c>
    </row>
    <row r="1548" spans="1:23" ht="115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s="13" t="b">
        <v>0</v>
      </c>
      <c r="L1548">
        <v>11</v>
      </c>
      <c r="M1548" t="b">
        <v>0</v>
      </c>
      <c r="N1548" t="s">
        <v>8289</v>
      </c>
      <c r="O1548" s="15">
        <f t="shared" si="171"/>
        <v>28.9</v>
      </c>
      <c r="P1548" s="15">
        <f t="shared" si="170"/>
        <v>26.272727272727273</v>
      </c>
      <c r="Q1548" t="s">
        <v>8341</v>
      </c>
      <c r="R1548" t="s">
        <v>8346</v>
      </c>
      <c r="S1548" s="8">
        <f t="shared" si="172"/>
        <v>41839.004618055551</v>
      </c>
      <c r="T1548" s="11">
        <f t="shared" si="173"/>
        <v>41899.004618055551</v>
      </c>
      <c r="U1548" t="str">
        <f t="shared" si="174"/>
        <v>FALSE</v>
      </c>
      <c r="V1548" s="18">
        <f t="shared" si="175"/>
        <v>2</v>
      </c>
      <c r="W1548">
        <f t="shared" si="176"/>
        <v>2</v>
      </c>
    </row>
    <row r="1549" spans="1:23" ht="86.4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s="13" t="b">
        <v>0</v>
      </c>
      <c r="L1549">
        <v>0</v>
      </c>
      <c r="M1549" t="b">
        <v>0</v>
      </c>
      <c r="N1549" t="s">
        <v>8289</v>
      </c>
      <c r="O1549" s="15">
        <f t="shared" si="171"/>
        <v>0</v>
      </c>
      <c r="P1549" s="15">
        <f t="shared" si="170"/>
        <v>0</v>
      </c>
      <c r="Q1549" t="s">
        <v>8341</v>
      </c>
      <c r="R1549" t="s">
        <v>8346</v>
      </c>
      <c r="S1549" s="8">
        <f t="shared" si="172"/>
        <v>42782.218541666669</v>
      </c>
      <c r="T1549" s="11">
        <f t="shared" si="173"/>
        <v>42789.218541666669</v>
      </c>
      <c r="U1549" t="str">
        <f t="shared" si="174"/>
        <v>FALSE</v>
      </c>
      <c r="V1549" s="18">
        <f t="shared" si="175"/>
        <v>2</v>
      </c>
      <c r="W1549">
        <f t="shared" si="176"/>
        <v>2</v>
      </c>
    </row>
    <row r="1550" spans="1:23" ht="72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s="13" t="b">
        <v>0</v>
      </c>
      <c r="L1550">
        <v>1</v>
      </c>
      <c r="M1550" t="b">
        <v>0</v>
      </c>
      <c r="N1550" t="s">
        <v>8289</v>
      </c>
      <c r="O1550" s="15">
        <f t="shared" si="171"/>
        <v>8.5714285714285712</v>
      </c>
      <c r="P1550" s="15">
        <f t="shared" si="170"/>
        <v>60</v>
      </c>
      <c r="Q1550" t="s">
        <v>8341</v>
      </c>
      <c r="R1550" t="s">
        <v>8346</v>
      </c>
      <c r="S1550" s="8">
        <f t="shared" si="172"/>
        <v>42286.673842592594</v>
      </c>
      <c r="T1550" s="11">
        <f t="shared" si="173"/>
        <v>42316.715509259258</v>
      </c>
      <c r="U1550" t="str">
        <f t="shared" si="174"/>
        <v>FALSE</v>
      </c>
      <c r="V1550" s="18">
        <f t="shared" si="175"/>
        <v>2</v>
      </c>
      <c r="W1550">
        <f t="shared" si="176"/>
        <v>2</v>
      </c>
    </row>
    <row r="1551" spans="1:23" ht="100.8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s="13" t="b">
        <v>0</v>
      </c>
      <c r="L1551">
        <v>6</v>
      </c>
      <c r="M1551" t="b">
        <v>0</v>
      </c>
      <c r="N1551" t="s">
        <v>8289</v>
      </c>
      <c r="O1551" s="15">
        <f t="shared" si="171"/>
        <v>34</v>
      </c>
      <c r="P1551" s="15">
        <f t="shared" si="170"/>
        <v>28.333333333333332</v>
      </c>
      <c r="Q1551" t="s">
        <v>8341</v>
      </c>
      <c r="R1551" t="s">
        <v>8346</v>
      </c>
      <c r="S1551" s="8">
        <f t="shared" si="172"/>
        <v>42280.927766203698</v>
      </c>
      <c r="T1551" s="11">
        <f t="shared" si="173"/>
        <v>42310.96943287037</v>
      </c>
      <c r="U1551" t="str">
        <f t="shared" si="174"/>
        <v>FALSE</v>
      </c>
      <c r="V1551" s="18">
        <f t="shared" si="175"/>
        <v>2</v>
      </c>
      <c r="W1551">
        <f t="shared" si="176"/>
        <v>2</v>
      </c>
    </row>
    <row r="1552" spans="1:23" ht="115.2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s="13" t="b">
        <v>0</v>
      </c>
      <c r="L1552">
        <v>7</v>
      </c>
      <c r="M1552" t="b">
        <v>0</v>
      </c>
      <c r="N1552" t="s">
        <v>8289</v>
      </c>
      <c r="O1552" s="15">
        <f t="shared" si="171"/>
        <v>13.466666666666665</v>
      </c>
      <c r="P1552" s="15">
        <f t="shared" si="170"/>
        <v>14.428571428571429</v>
      </c>
      <c r="Q1552" t="s">
        <v>8341</v>
      </c>
      <c r="R1552" t="s">
        <v>8346</v>
      </c>
      <c r="S1552" s="8">
        <f t="shared" si="172"/>
        <v>42472.24113425926</v>
      </c>
      <c r="T1552" s="11">
        <f t="shared" si="173"/>
        <v>42502.24113425926</v>
      </c>
      <c r="U1552" t="str">
        <f t="shared" si="174"/>
        <v>FALSE</v>
      </c>
      <c r="V1552" s="18">
        <f t="shared" si="175"/>
        <v>2</v>
      </c>
      <c r="W1552">
        <f t="shared" si="176"/>
        <v>2</v>
      </c>
    </row>
    <row r="1553" spans="1:23" ht="115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s="13" t="b">
        <v>0</v>
      </c>
      <c r="L1553">
        <v>0</v>
      </c>
      <c r="M1553" t="b">
        <v>0</v>
      </c>
      <c r="N1553" t="s">
        <v>8289</v>
      </c>
      <c r="O1553" s="15">
        <f t="shared" si="171"/>
        <v>0</v>
      </c>
      <c r="P1553" s="15">
        <f t="shared" si="170"/>
        <v>0</v>
      </c>
      <c r="Q1553" t="s">
        <v>8341</v>
      </c>
      <c r="R1553" t="s">
        <v>8346</v>
      </c>
      <c r="S1553" s="8">
        <f t="shared" si="172"/>
        <v>42121.616192129623</v>
      </c>
      <c r="T1553" s="11">
        <f t="shared" si="173"/>
        <v>42151.616192129623</v>
      </c>
      <c r="U1553" t="str">
        <f t="shared" si="174"/>
        <v>FALSE</v>
      </c>
      <c r="V1553" s="18">
        <f t="shared" si="175"/>
        <v>2</v>
      </c>
      <c r="W1553">
        <f t="shared" si="176"/>
        <v>2</v>
      </c>
    </row>
    <row r="1554" spans="1:23" ht="100.8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s="13" t="b">
        <v>0</v>
      </c>
      <c r="L1554">
        <v>16</v>
      </c>
      <c r="M1554" t="b">
        <v>0</v>
      </c>
      <c r="N1554" t="s">
        <v>8289</v>
      </c>
      <c r="O1554" s="15">
        <f t="shared" si="171"/>
        <v>49.186046511627907</v>
      </c>
      <c r="P1554" s="15">
        <f t="shared" si="170"/>
        <v>132.1875</v>
      </c>
      <c r="Q1554" t="s">
        <v>8341</v>
      </c>
      <c r="R1554" t="s">
        <v>8346</v>
      </c>
      <c r="S1554" s="8">
        <f t="shared" si="172"/>
        <v>41892.480416666665</v>
      </c>
      <c r="T1554" s="11">
        <f t="shared" si="173"/>
        <v>41912.957638888889</v>
      </c>
      <c r="U1554" t="str">
        <f t="shared" si="174"/>
        <v>FALSE</v>
      </c>
      <c r="V1554" s="18">
        <f t="shared" si="175"/>
        <v>2</v>
      </c>
      <c r="W1554">
        <f t="shared" si="176"/>
        <v>2</v>
      </c>
    </row>
    <row r="1555" spans="1:23" ht="100.8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s="13" t="b">
        <v>0</v>
      </c>
      <c r="L1555">
        <v>0</v>
      </c>
      <c r="M1555" t="b">
        <v>0</v>
      </c>
      <c r="N1555" t="s">
        <v>8289</v>
      </c>
      <c r="O1555" s="15">
        <f t="shared" si="171"/>
        <v>0</v>
      </c>
      <c r="P1555" s="15">
        <f t="shared" si="170"/>
        <v>0</v>
      </c>
      <c r="Q1555" t="s">
        <v>8341</v>
      </c>
      <c r="R1555" t="s">
        <v>8346</v>
      </c>
      <c r="S1555" s="8">
        <f t="shared" si="172"/>
        <v>42219.074618055551</v>
      </c>
      <c r="T1555" s="11">
        <f t="shared" si="173"/>
        <v>42249.074618055551</v>
      </c>
      <c r="U1555" t="str">
        <f t="shared" si="174"/>
        <v>FALSE</v>
      </c>
      <c r="V1555" s="18">
        <f t="shared" si="175"/>
        <v>2</v>
      </c>
      <c r="W1555">
        <f t="shared" si="176"/>
        <v>2</v>
      </c>
    </row>
    <row r="1556" spans="1:23" ht="129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s="13" t="b">
        <v>0</v>
      </c>
      <c r="L1556">
        <v>0</v>
      </c>
      <c r="M1556" t="b">
        <v>0</v>
      </c>
      <c r="N1556" t="s">
        <v>8289</v>
      </c>
      <c r="O1556" s="15">
        <f t="shared" si="171"/>
        <v>0</v>
      </c>
      <c r="P1556" s="15">
        <f t="shared" si="170"/>
        <v>0</v>
      </c>
      <c r="Q1556" t="s">
        <v>8341</v>
      </c>
      <c r="R1556" t="s">
        <v>8346</v>
      </c>
      <c r="S1556" s="8">
        <f t="shared" si="172"/>
        <v>42188.043865740743</v>
      </c>
      <c r="T1556" s="11">
        <f t="shared" si="173"/>
        <v>42218.043865740743</v>
      </c>
      <c r="U1556" t="str">
        <f t="shared" si="174"/>
        <v>FALSE</v>
      </c>
      <c r="V1556" s="18">
        <f t="shared" si="175"/>
        <v>2</v>
      </c>
      <c r="W1556">
        <f t="shared" si="176"/>
        <v>2</v>
      </c>
    </row>
    <row r="1557" spans="1:23" ht="100.8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s="13" t="b">
        <v>0</v>
      </c>
      <c r="L1557">
        <v>0</v>
      </c>
      <c r="M1557" t="b">
        <v>0</v>
      </c>
      <c r="N1557" t="s">
        <v>8289</v>
      </c>
      <c r="O1557" s="15">
        <f t="shared" si="171"/>
        <v>0</v>
      </c>
      <c r="P1557" s="15">
        <f t="shared" si="170"/>
        <v>0</v>
      </c>
      <c r="Q1557" t="s">
        <v>8341</v>
      </c>
      <c r="R1557" t="s">
        <v>8346</v>
      </c>
      <c r="S1557" s="8">
        <f t="shared" si="172"/>
        <v>42241.405462962961</v>
      </c>
      <c r="T1557" s="11">
        <f t="shared" si="173"/>
        <v>42264.499999999993</v>
      </c>
      <c r="U1557" t="str">
        <f t="shared" si="174"/>
        <v>FALSE</v>
      </c>
      <c r="V1557" s="18">
        <f t="shared" si="175"/>
        <v>2</v>
      </c>
      <c r="W1557">
        <f t="shared" si="176"/>
        <v>2</v>
      </c>
    </row>
    <row r="1558" spans="1:23" ht="100.8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s="13" t="b">
        <v>0</v>
      </c>
      <c r="L1558">
        <v>12</v>
      </c>
      <c r="M1558" t="b">
        <v>0</v>
      </c>
      <c r="N1558" t="s">
        <v>8289</v>
      </c>
      <c r="O1558" s="15">
        <f t="shared" si="171"/>
        <v>45.133333333333333</v>
      </c>
      <c r="P1558" s="15">
        <f t="shared" si="170"/>
        <v>56.416666666666664</v>
      </c>
      <c r="Q1558" t="s">
        <v>8341</v>
      </c>
      <c r="R1558" t="s">
        <v>8346</v>
      </c>
      <c r="S1558" s="8">
        <f t="shared" si="172"/>
        <v>42524.944722222215</v>
      </c>
      <c r="T1558" s="11">
        <f t="shared" si="173"/>
        <v>42554.944722222215</v>
      </c>
      <c r="U1558" t="str">
        <f t="shared" si="174"/>
        <v>FALSE</v>
      </c>
      <c r="V1558" s="18">
        <f t="shared" si="175"/>
        <v>2</v>
      </c>
      <c r="W1558">
        <f t="shared" si="176"/>
        <v>2</v>
      </c>
    </row>
    <row r="1559" spans="1:23" ht="100.8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s="13" t="b">
        <v>0</v>
      </c>
      <c r="L1559">
        <v>1</v>
      </c>
      <c r="M1559" t="b">
        <v>0</v>
      </c>
      <c r="N1559" t="s">
        <v>8289</v>
      </c>
      <c r="O1559" s="15">
        <f t="shared" si="171"/>
        <v>4</v>
      </c>
      <c r="P1559" s="15">
        <f t="shared" si="170"/>
        <v>100</v>
      </c>
      <c r="Q1559" t="s">
        <v>8341</v>
      </c>
      <c r="R1559" t="s">
        <v>8346</v>
      </c>
      <c r="S1559" s="8">
        <f t="shared" si="172"/>
        <v>41871.444826388884</v>
      </c>
      <c r="T1559" s="11">
        <f t="shared" si="173"/>
        <v>41902.444826388884</v>
      </c>
      <c r="U1559" t="str">
        <f t="shared" si="174"/>
        <v>FALSE</v>
      </c>
      <c r="V1559" s="18">
        <f t="shared" si="175"/>
        <v>2</v>
      </c>
      <c r="W1559">
        <f t="shared" si="176"/>
        <v>2</v>
      </c>
    </row>
    <row r="1560" spans="1:23" ht="7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s="13" t="b">
        <v>0</v>
      </c>
      <c r="L1560">
        <v>3</v>
      </c>
      <c r="M1560" t="b">
        <v>0</v>
      </c>
      <c r="N1560" t="s">
        <v>8289</v>
      </c>
      <c r="O1560" s="15">
        <f t="shared" si="171"/>
        <v>4.666666666666667</v>
      </c>
      <c r="P1560" s="15">
        <f t="shared" si="170"/>
        <v>11.666666666666666</v>
      </c>
      <c r="Q1560" t="s">
        <v>8341</v>
      </c>
      <c r="R1560" t="s">
        <v>8346</v>
      </c>
      <c r="S1560" s="8">
        <f t="shared" si="172"/>
        <v>42185.189340277771</v>
      </c>
      <c r="T1560" s="11">
        <f t="shared" si="173"/>
        <v>42244.299999999996</v>
      </c>
      <c r="U1560" t="str">
        <f t="shared" si="174"/>
        <v>FALSE</v>
      </c>
      <c r="V1560" s="18">
        <f t="shared" si="175"/>
        <v>2</v>
      </c>
      <c r="W1560">
        <f t="shared" si="176"/>
        <v>2</v>
      </c>
    </row>
    <row r="1561" spans="1:23" ht="72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s="13" t="b">
        <v>0</v>
      </c>
      <c r="L1561">
        <v>1</v>
      </c>
      <c r="M1561" t="b">
        <v>0</v>
      </c>
      <c r="N1561" t="s">
        <v>8289</v>
      </c>
      <c r="O1561" s="15">
        <f t="shared" si="171"/>
        <v>0.33333333333333337</v>
      </c>
      <c r="P1561" s="15">
        <f t="shared" si="170"/>
        <v>50</v>
      </c>
      <c r="Q1561" t="s">
        <v>8341</v>
      </c>
      <c r="R1561" t="s">
        <v>8346</v>
      </c>
      <c r="S1561" s="8">
        <f t="shared" si="172"/>
        <v>42107.844895833325</v>
      </c>
      <c r="T1561" s="11">
        <f t="shared" si="173"/>
        <v>42122.844895833332</v>
      </c>
      <c r="U1561" t="str">
        <f t="shared" si="174"/>
        <v>FALSE</v>
      </c>
      <c r="V1561" s="18">
        <f t="shared" si="175"/>
        <v>2</v>
      </c>
      <c r="W1561">
        <f t="shared" si="176"/>
        <v>2</v>
      </c>
    </row>
    <row r="1562" spans="1:23" ht="100.8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s="13" t="b">
        <v>0</v>
      </c>
      <c r="L1562">
        <v>4</v>
      </c>
      <c r="M1562" t="b">
        <v>0</v>
      </c>
      <c r="N1562" t="s">
        <v>8289</v>
      </c>
      <c r="O1562" s="15">
        <f t="shared" si="171"/>
        <v>3.7600000000000002</v>
      </c>
      <c r="P1562" s="15">
        <f t="shared" si="170"/>
        <v>23.5</v>
      </c>
      <c r="Q1562" t="s">
        <v>8341</v>
      </c>
      <c r="R1562" t="s">
        <v>8346</v>
      </c>
      <c r="S1562" s="8">
        <f t="shared" si="172"/>
        <v>41935.812418981477</v>
      </c>
      <c r="T1562" s="11">
        <f t="shared" si="173"/>
        <v>41955.854085648149</v>
      </c>
      <c r="U1562" t="str">
        <f t="shared" si="174"/>
        <v>FALSE</v>
      </c>
      <c r="V1562" s="18">
        <f t="shared" si="175"/>
        <v>2</v>
      </c>
      <c r="W1562">
        <f t="shared" si="176"/>
        <v>2</v>
      </c>
    </row>
    <row r="1563" spans="1:23" ht="100.8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s="13" t="b">
        <v>0</v>
      </c>
      <c r="L1563">
        <v>1</v>
      </c>
      <c r="M1563" t="b">
        <v>0</v>
      </c>
      <c r="N1563" t="s">
        <v>8290</v>
      </c>
      <c r="O1563" s="15">
        <f t="shared" si="171"/>
        <v>0.67</v>
      </c>
      <c r="P1563" s="15">
        <f t="shared" si="170"/>
        <v>67</v>
      </c>
      <c r="Q1563" t="s">
        <v>8333</v>
      </c>
      <c r="R1563" t="s">
        <v>8347</v>
      </c>
      <c r="S1563" s="8">
        <f t="shared" si="172"/>
        <v>41554.833368055552</v>
      </c>
      <c r="T1563" s="11">
        <f t="shared" si="173"/>
        <v>41584.875034722216</v>
      </c>
      <c r="U1563" t="str">
        <f t="shared" si="174"/>
        <v>FALSE</v>
      </c>
      <c r="V1563" s="18">
        <f t="shared" si="175"/>
        <v>2</v>
      </c>
      <c r="W1563">
        <f t="shared" si="176"/>
        <v>3</v>
      </c>
    </row>
    <row r="1564" spans="1:23" ht="115.2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s="13" t="b">
        <v>0</v>
      </c>
      <c r="L1564">
        <v>0</v>
      </c>
      <c r="M1564" t="b">
        <v>0</v>
      </c>
      <c r="N1564" t="s">
        <v>8290</v>
      </c>
      <c r="O1564" s="15">
        <f t="shared" si="171"/>
        <v>0</v>
      </c>
      <c r="P1564" s="15">
        <f t="shared" si="170"/>
        <v>0</v>
      </c>
      <c r="Q1564" t="s">
        <v>8333</v>
      </c>
      <c r="R1564" t="s">
        <v>8347</v>
      </c>
      <c r="S1564" s="8">
        <f t="shared" si="172"/>
        <v>40079.357824074068</v>
      </c>
      <c r="T1564" s="11">
        <f t="shared" si="173"/>
        <v>40148.826388888883</v>
      </c>
      <c r="U1564" t="str">
        <f t="shared" si="174"/>
        <v>FALSE</v>
      </c>
      <c r="V1564" s="18">
        <f t="shared" si="175"/>
        <v>2</v>
      </c>
      <c r="W1564">
        <f t="shared" si="176"/>
        <v>3</v>
      </c>
    </row>
    <row r="1565" spans="1:23" ht="100.8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s="13" t="b">
        <v>0</v>
      </c>
      <c r="L1565">
        <v>2</v>
      </c>
      <c r="M1565" t="b">
        <v>0</v>
      </c>
      <c r="N1565" t="s">
        <v>8290</v>
      </c>
      <c r="O1565" s="15">
        <f t="shared" si="171"/>
        <v>1.4166666666666665</v>
      </c>
      <c r="P1565" s="15">
        <f t="shared" si="170"/>
        <v>42.5</v>
      </c>
      <c r="Q1565" t="s">
        <v>8333</v>
      </c>
      <c r="R1565" t="s">
        <v>8347</v>
      </c>
      <c r="S1565" s="8">
        <f t="shared" si="172"/>
        <v>41652.534155092588</v>
      </c>
      <c r="T1565" s="11">
        <f t="shared" si="173"/>
        <v>41712.492488425924</v>
      </c>
      <c r="U1565" t="str">
        <f t="shared" si="174"/>
        <v>FALSE</v>
      </c>
      <c r="V1565" s="18">
        <f t="shared" si="175"/>
        <v>2</v>
      </c>
      <c r="W1565">
        <f t="shared" si="176"/>
        <v>3</v>
      </c>
    </row>
    <row r="1566" spans="1:23" ht="100.8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s="13" t="b">
        <v>0</v>
      </c>
      <c r="L1566">
        <v>1</v>
      </c>
      <c r="M1566" t="b">
        <v>0</v>
      </c>
      <c r="N1566" t="s">
        <v>8290</v>
      </c>
      <c r="O1566" s="15">
        <f t="shared" si="171"/>
        <v>0.1</v>
      </c>
      <c r="P1566" s="15">
        <f t="shared" si="170"/>
        <v>10</v>
      </c>
      <c r="Q1566" t="s">
        <v>8333</v>
      </c>
      <c r="R1566" t="s">
        <v>8347</v>
      </c>
      <c r="S1566" s="8">
        <f t="shared" si="172"/>
        <v>42121.158668981479</v>
      </c>
      <c r="T1566" s="11">
        <f t="shared" si="173"/>
        <v>42152.628472222219</v>
      </c>
      <c r="U1566" t="str">
        <f t="shared" si="174"/>
        <v>FALSE</v>
      </c>
      <c r="V1566" s="18">
        <f t="shared" si="175"/>
        <v>2</v>
      </c>
      <c r="W1566">
        <f t="shared" si="176"/>
        <v>3</v>
      </c>
    </row>
    <row r="1567" spans="1:23" ht="115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s="13" t="b">
        <v>0</v>
      </c>
      <c r="L1567">
        <v>1</v>
      </c>
      <c r="M1567" t="b">
        <v>0</v>
      </c>
      <c r="N1567" t="s">
        <v>8290</v>
      </c>
      <c r="O1567" s="15">
        <f t="shared" si="171"/>
        <v>2.5</v>
      </c>
      <c r="P1567" s="15">
        <f t="shared" si="170"/>
        <v>100</v>
      </c>
      <c r="Q1567" t="s">
        <v>8333</v>
      </c>
      <c r="R1567" t="s">
        <v>8347</v>
      </c>
      <c r="S1567" s="8">
        <f t="shared" si="172"/>
        <v>40672.521539351852</v>
      </c>
      <c r="T1567" s="11">
        <f t="shared" si="173"/>
        <v>40702.521539351852</v>
      </c>
      <c r="U1567" t="str">
        <f t="shared" si="174"/>
        <v>FALSE</v>
      </c>
      <c r="V1567" s="18">
        <f t="shared" si="175"/>
        <v>2</v>
      </c>
      <c r="W1567">
        <f t="shared" si="176"/>
        <v>3</v>
      </c>
    </row>
    <row r="1568" spans="1:23" ht="86.4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s="13" t="b">
        <v>0</v>
      </c>
      <c r="L1568">
        <v>59</v>
      </c>
      <c r="M1568" t="b">
        <v>0</v>
      </c>
      <c r="N1568" t="s">
        <v>8290</v>
      </c>
      <c r="O1568" s="15">
        <f t="shared" si="171"/>
        <v>21.25</v>
      </c>
      <c r="P1568" s="15">
        <f t="shared" si="170"/>
        <v>108.05084745762711</v>
      </c>
      <c r="Q1568" t="s">
        <v>8333</v>
      </c>
      <c r="R1568" t="s">
        <v>8347</v>
      </c>
      <c r="S1568" s="8">
        <f t="shared" si="172"/>
        <v>42549.708379629628</v>
      </c>
      <c r="T1568" s="11">
        <f t="shared" si="173"/>
        <v>42578.708333333336</v>
      </c>
      <c r="U1568" t="str">
        <f t="shared" si="174"/>
        <v>FALSE</v>
      </c>
      <c r="V1568" s="18">
        <f t="shared" si="175"/>
        <v>2</v>
      </c>
      <c r="W1568">
        <f t="shared" si="176"/>
        <v>3</v>
      </c>
    </row>
    <row r="1569" spans="1:23" ht="115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s="13" t="b">
        <v>0</v>
      </c>
      <c r="L1569">
        <v>13</v>
      </c>
      <c r="M1569" t="b">
        <v>0</v>
      </c>
      <c r="N1569" t="s">
        <v>8290</v>
      </c>
      <c r="O1569" s="15">
        <f t="shared" si="171"/>
        <v>4.117647058823529</v>
      </c>
      <c r="P1569" s="15">
        <f t="shared" si="170"/>
        <v>26.923076923076923</v>
      </c>
      <c r="Q1569" t="s">
        <v>8333</v>
      </c>
      <c r="R1569" t="s">
        <v>8347</v>
      </c>
      <c r="S1569" s="8">
        <f t="shared" si="172"/>
        <v>41671.728530092587</v>
      </c>
      <c r="T1569" s="11">
        <f t="shared" si="173"/>
        <v>41686.791666666664</v>
      </c>
      <c r="U1569" t="str">
        <f t="shared" si="174"/>
        <v>FALSE</v>
      </c>
      <c r="V1569" s="18">
        <f t="shared" si="175"/>
        <v>2</v>
      </c>
      <c r="W1569">
        <f t="shared" si="176"/>
        <v>3</v>
      </c>
    </row>
    <row r="1570" spans="1:23" ht="100.8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s="13" t="b">
        <v>0</v>
      </c>
      <c r="L1570">
        <v>22</v>
      </c>
      <c r="M1570" t="b">
        <v>0</v>
      </c>
      <c r="N1570" t="s">
        <v>8290</v>
      </c>
      <c r="O1570" s="15">
        <f t="shared" si="171"/>
        <v>13.639999999999999</v>
      </c>
      <c r="P1570" s="15">
        <f t="shared" si="170"/>
        <v>155</v>
      </c>
      <c r="Q1570" t="s">
        <v>8333</v>
      </c>
      <c r="R1570" t="s">
        <v>8347</v>
      </c>
      <c r="S1570" s="8">
        <f t="shared" si="172"/>
        <v>41961.853993055549</v>
      </c>
      <c r="T1570" s="11">
        <f t="shared" si="173"/>
        <v>41996.853993055549</v>
      </c>
      <c r="U1570" t="str">
        <f t="shared" si="174"/>
        <v>FALSE</v>
      </c>
      <c r="V1570" s="18">
        <f t="shared" si="175"/>
        <v>2</v>
      </c>
      <c r="W1570">
        <f t="shared" si="176"/>
        <v>3</v>
      </c>
    </row>
    <row r="1571" spans="1:23" ht="28.8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s="13" t="b">
        <v>0</v>
      </c>
      <c r="L1571">
        <v>0</v>
      </c>
      <c r="M1571" t="b">
        <v>0</v>
      </c>
      <c r="N1571" t="s">
        <v>8290</v>
      </c>
      <c r="O1571" s="15">
        <f t="shared" si="171"/>
        <v>0</v>
      </c>
      <c r="P1571" s="15">
        <f t="shared" si="170"/>
        <v>0</v>
      </c>
      <c r="Q1571" t="s">
        <v>8333</v>
      </c>
      <c r="R1571" t="s">
        <v>8347</v>
      </c>
      <c r="S1571" s="8">
        <f t="shared" si="172"/>
        <v>41389.471226851849</v>
      </c>
      <c r="T1571" s="11">
        <f t="shared" si="173"/>
        <v>41419.471226851849</v>
      </c>
      <c r="U1571" t="str">
        <f t="shared" si="174"/>
        <v>FALSE</v>
      </c>
      <c r="V1571" s="18">
        <f t="shared" si="175"/>
        <v>2</v>
      </c>
      <c r="W1571">
        <f t="shared" si="176"/>
        <v>3</v>
      </c>
    </row>
    <row r="1572" spans="1:23" ht="72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s="13" t="b">
        <v>0</v>
      </c>
      <c r="L1572">
        <v>52</v>
      </c>
      <c r="M1572" t="b">
        <v>0</v>
      </c>
      <c r="N1572" t="s">
        <v>8290</v>
      </c>
      <c r="O1572" s="15">
        <f t="shared" si="171"/>
        <v>41.4</v>
      </c>
      <c r="P1572" s="15">
        <f t="shared" si="170"/>
        <v>47.769230769230766</v>
      </c>
      <c r="Q1572" t="s">
        <v>8333</v>
      </c>
      <c r="R1572" t="s">
        <v>8347</v>
      </c>
      <c r="S1572" s="8">
        <f t="shared" si="172"/>
        <v>42438.605115740742</v>
      </c>
      <c r="T1572" s="11">
        <f t="shared" si="173"/>
        <v>42468.56344907407</v>
      </c>
      <c r="U1572" t="str">
        <f t="shared" si="174"/>
        <v>FALSE</v>
      </c>
      <c r="V1572" s="18">
        <f t="shared" si="175"/>
        <v>2</v>
      </c>
      <c r="W1572">
        <f t="shared" si="176"/>
        <v>3</v>
      </c>
    </row>
    <row r="1573" spans="1:23" ht="129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s="13" t="b">
        <v>0</v>
      </c>
      <c r="L1573">
        <v>4</v>
      </c>
      <c r="M1573" t="b">
        <v>0</v>
      </c>
      <c r="N1573" t="s">
        <v>8290</v>
      </c>
      <c r="O1573" s="15">
        <f t="shared" si="171"/>
        <v>0.66115702479338845</v>
      </c>
      <c r="P1573" s="15">
        <f t="shared" si="170"/>
        <v>20</v>
      </c>
      <c r="Q1573" t="s">
        <v>8333</v>
      </c>
      <c r="R1573" t="s">
        <v>8347</v>
      </c>
      <c r="S1573" s="8">
        <f t="shared" si="172"/>
        <v>42144.561145833337</v>
      </c>
      <c r="T1573" s="11">
        <f t="shared" si="173"/>
        <v>42174.56114583333</v>
      </c>
      <c r="U1573" t="str">
        <f t="shared" si="174"/>
        <v>FALSE</v>
      </c>
      <c r="V1573" s="18">
        <f t="shared" si="175"/>
        <v>2</v>
      </c>
      <c r="W1573">
        <f t="shared" si="176"/>
        <v>3</v>
      </c>
    </row>
    <row r="1574" spans="1:23" ht="100.8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s="13" t="b">
        <v>0</v>
      </c>
      <c r="L1574">
        <v>3</v>
      </c>
      <c r="M1574" t="b">
        <v>0</v>
      </c>
      <c r="N1574" t="s">
        <v>8290</v>
      </c>
      <c r="O1574" s="15">
        <f t="shared" si="171"/>
        <v>5</v>
      </c>
      <c r="P1574" s="15">
        <f t="shared" si="170"/>
        <v>41.666666666666664</v>
      </c>
      <c r="Q1574" t="s">
        <v>8333</v>
      </c>
      <c r="R1574" t="s">
        <v>8347</v>
      </c>
      <c r="S1574" s="8">
        <f t="shared" si="172"/>
        <v>42403.824756944443</v>
      </c>
      <c r="T1574" s="11">
        <f t="shared" si="173"/>
        <v>42428.790972222218</v>
      </c>
      <c r="U1574" t="str">
        <f t="shared" si="174"/>
        <v>FALSE</v>
      </c>
      <c r="V1574" s="18">
        <f t="shared" si="175"/>
        <v>2</v>
      </c>
      <c r="W1574">
        <f t="shared" si="176"/>
        <v>3</v>
      </c>
    </row>
    <row r="1575" spans="1:23" ht="100.8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s="13" t="b">
        <v>0</v>
      </c>
      <c r="L1575">
        <v>3</v>
      </c>
      <c r="M1575" t="b">
        <v>0</v>
      </c>
      <c r="N1575" t="s">
        <v>8290</v>
      </c>
      <c r="O1575" s="15">
        <f t="shared" si="171"/>
        <v>2.4777777777777779</v>
      </c>
      <c r="P1575" s="15">
        <f t="shared" si="170"/>
        <v>74.333333333333329</v>
      </c>
      <c r="Q1575" t="s">
        <v>8333</v>
      </c>
      <c r="R1575" t="s">
        <v>8347</v>
      </c>
      <c r="S1575" s="8">
        <f t="shared" si="172"/>
        <v>42785.791689814818</v>
      </c>
      <c r="T1575" s="11">
        <f t="shared" si="173"/>
        <v>42825.957638888889</v>
      </c>
      <c r="U1575" t="str">
        <f t="shared" si="174"/>
        <v>FALSE</v>
      </c>
      <c r="V1575" s="18">
        <f t="shared" si="175"/>
        <v>2</v>
      </c>
      <c r="W1575">
        <f t="shared" si="176"/>
        <v>3</v>
      </c>
    </row>
    <row r="1576" spans="1:23" ht="100.8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s="13" t="b">
        <v>0</v>
      </c>
      <c r="L1576">
        <v>6</v>
      </c>
      <c r="M1576" t="b">
        <v>0</v>
      </c>
      <c r="N1576" t="s">
        <v>8290</v>
      </c>
      <c r="O1576" s="15">
        <f t="shared" si="171"/>
        <v>5.0599999999999996</v>
      </c>
      <c r="P1576" s="15">
        <f t="shared" ref="P1576:P1639" si="177">IFERROR(E1576/L1576,0)</f>
        <v>84.333333333333329</v>
      </c>
      <c r="Q1576" t="s">
        <v>8333</v>
      </c>
      <c r="R1576" t="s">
        <v>8347</v>
      </c>
      <c r="S1576" s="8">
        <f t="shared" si="172"/>
        <v>42017.719085648147</v>
      </c>
      <c r="T1576" s="11">
        <f t="shared" si="173"/>
        <v>42052.719085648147</v>
      </c>
      <c r="U1576" t="str">
        <f t="shared" si="174"/>
        <v>FALSE</v>
      </c>
      <c r="V1576" s="18">
        <f t="shared" si="175"/>
        <v>2</v>
      </c>
      <c r="W1576">
        <f t="shared" si="176"/>
        <v>3</v>
      </c>
    </row>
    <row r="1577" spans="1:23" ht="100.8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s="13" t="b">
        <v>0</v>
      </c>
      <c r="L1577">
        <v>35</v>
      </c>
      <c r="M1577" t="b">
        <v>0</v>
      </c>
      <c r="N1577" t="s">
        <v>8290</v>
      </c>
      <c r="O1577" s="15">
        <f t="shared" si="171"/>
        <v>22.91</v>
      </c>
      <c r="P1577" s="15">
        <f t="shared" si="177"/>
        <v>65.457142857142856</v>
      </c>
      <c r="Q1577" t="s">
        <v>8333</v>
      </c>
      <c r="R1577" t="s">
        <v>8347</v>
      </c>
      <c r="S1577" s="8">
        <f t="shared" si="172"/>
        <v>41799.315925925926</v>
      </c>
      <c r="T1577" s="11">
        <f t="shared" si="173"/>
        <v>41829.315925925919</v>
      </c>
      <c r="U1577" t="str">
        <f t="shared" si="174"/>
        <v>FALSE</v>
      </c>
      <c r="V1577" s="18">
        <f t="shared" si="175"/>
        <v>2</v>
      </c>
      <c r="W1577">
        <f t="shared" si="176"/>
        <v>3</v>
      </c>
    </row>
    <row r="1578" spans="1:23" ht="72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s="13" t="b">
        <v>0</v>
      </c>
      <c r="L1578">
        <v>10</v>
      </c>
      <c r="M1578" t="b">
        <v>0</v>
      </c>
      <c r="N1578" t="s">
        <v>8290</v>
      </c>
      <c r="O1578" s="15">
        <f t="shared" si="171"/>
        <v>13</v>
      </c>
      <c r="P1578" s="15">
        <f t="shared" si="177"/>
        <v>65</v>
      </c>
      <c r="Q1578" t="s">
        <v>8333</v>
      </c>
      <c r="R1578" t="s">
        <v>8347</v>
      </c>
      <c r="S1578" s="8">
        <f t="shared" si="172"/>
        <v>42140.670925925922</v>
      </c>
      <c r="T1578" s="11">
        <f t="shared" si="173"/>
        <v>42185.670925925922</v>
      </c>
      <c r="U1578" t="str">
        <f t="shared" si="174"/>
        <v>FALSE</v>
      </c>
      <c r="V1578" s="18">
        <f t="shared" si="175"/>
        <v>2</v>
      </c>
      <c r="W1578">
        <f t="shared" si="176"/>
        <v>3</v>
      </c>
    </row>
    <row r="1579" spans="1:23" ht="100.8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s="13" t="b">
        <v>0</v>
      </c>
      <c r="L1579">
        <v>2</v>
      </c>
      <c r="M1579" t="b">
        <v>0</v>
      </c>
      <c r="N1579" t="s">
        <v>8290</v>
      </c>
      <c r="O1579" s="15">
        <f t="shared" si="171"/>
        <v>0.54999999999999993</v>
      </c>
      <c r="P1579" s="15">
        <f t="shared" si="177"/>
        <v>27.5</v>
      </c>
      <c r="Q1579" t="s">
        <v>8333</v>
      </c>
      <c r="R1579" t="s">
        <v>8347</v>
      </c>
      <c r="S1579" s="8">
        <f t="shared" si="172"/>
        <v>41054.639444444445</v>
      </c>
      <c r="T1579" s="11">
        <f t="shared" si="173"/>
        <v>41114.639444444438</v>
      </c>
      <c r="U1579" t="str">
        <f t="shared" si="174"/>
        <v>FALSE</v>
      </c>
      <c r="V1579" s="18">
        <f t="shared" si="175"/>
        <v>2</v>
      </c>
      <c r="W1579">
        <f t="shared" si="176"/>
        <v>3</v>
      </c>
    </row>
    <row r="1580" spans="1:23" ht="129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s="13" t="b">
        <v>0</v>
      </c>
      <c r="L1580">
        <v>4</v>
      </c>
      <c r="M1580" t="b">
        <v>0</v>
      </c>
      <c r="N1580" t="s">
        <v>8290</v>
      </c>
      <c r="O1580" s="15">
        <f t="shared" si="171"/>
        <v>10.806536636794938</v>
      </c>
      <c r="P1580" s="15">
        <f t="shared" si="177"/>
        <v>51.25</v>
      </c>
      <c r="Q1580" t="s">
        <v>8333</v>
      </c>
      <c r="R1580" t="s">
        <v>8347</v>
      </c>
      <c r="S1580" s="8">
        <f t="shared" si="172"/>
        <v>40398.857534722221</v>
      </c>
      <c r="T1580" s="11">
        <f t="shared" si="173"/>
        <v>40422.875</v>
      </c>
      <c r="U1580" t="str">
        <f t="shared" si="174"/>
        <v>FALSE</v>
      </c>
      <c r="V1580" s="18">
        <f t="shared" si="175"/>
        <v>2</v>
      </c>
      <c r="W1580">
        <f t="shared" si="176"/>
        <v>3</v>
      </c>
    </row>
    <row r="1581" spans="1:23" ht="72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s="13" t="b">
        <v>0</v>
      </c>
      <c r="L1581">
        <v>2</v>
      </c>
      <c r="M1581" t="b">
        <v>0</v>
      </c>
      <c r="N1581" t="s">
        <v>8290</v>
      </c>
      <c r="O1581" s="15">
        <f t="shared" si="171"/>
        <v>0.84008400840084008</v>
      </c>
      <c r="P1581" s="15">
        <f t="shared" si="177"/>
        <v>14</v>
      </c>
      <c r="Q1581" t="s">
        <v>8333</v>
      </c>
      <c r="R1581" t="s">
        <v>8347</v>
      </c>
      <c r="S1581" s="8">
        <f t="shared" si="172"/>
        <v>41481.788090277776</v>
      </c>
      <c r="T1581" s="11">
        <f t="shared" si="173"/>
        <v>41514.788090277776</v>
      </c>
      <c r="U1581" t="str">
        <f t="shared" si="174"/>
        <v>FALSE</v>
      </c>
      <c r="V1581" s="18">
        <f t="shared" si="175"/>
        <v>2</v>
      </c>
      <c r="W1581">
        <f t="shared" si="176"/>
        <v>3</v>
      </c>
    </row>
    <row r="1582" spans="1:23" ht="100.8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s="13" t="b">
        <v>0</v>
      </c>
      <c r="L1582">
        <v>0</v>
      </c>
      <c r="M1582" t="b">
        <v>0</v>
      </c>
      <c r="N1582" t="s">
        <v>8290</v>
      </c>
      <c r="O1582" s="15">
        <f t="shared" si="171"/>
        <v>0</v>
      </c>
      <c r="P1582" s="15">
        <f t="shared" si="177"/>
        <v>0</v>
      </c>
      <c r="Q1582" t="s">
        <v>8333</v>
      </c>
      <c r="R1582" t="s">
        <v>8347</v>
      </c>
      <c r="S1582" s="8">
        <f t="shared" si="172"/>
        <v>40989.841736111113</v>
      </c>
      <c r="T1582" s="11">
        <f t="shared" si="173"/>
        <v>41049.841736111106</v>
      </c>
      <c r="U1582" t="str">
        <f t="shared" si="174"/>
        <v>FALSE</v>
      </c>
      <c r="V1582" s="18">
        <f t="shared" si="175"/>
        <v>2</v>
      </c>
      <c r="W1582">
        <f t="shared" si="176"/>
        <v>3</v>
      </c>
    </row>
    <row r="1583" spans="1:23" ht="100.8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s="13" t="b">
        <v>0</v>
      </c>
      <c r="L1583">
        <v>1</v>
      </c>
      <c r="M1583" t="b">
        <v>0</v>
      </c>
      <c r="N1583" t="s">
        <v>8291</v>
      </c>
      <c r="O1583" s="15">
        <f t="shared" si="171"/>
        <v>0.5</v>
      </c>
      <c r="P1583" s="15">
        <f t="shared" si="177"/>
        <v>5</v>
      </c>
      <c r="Q1583" t="s">
        <v>8341</v>
      </c>
      <c r="R1583" t="s">
        <v>8348</v>
      </c>
      <c r="S1583" s="8">
        <f t="shared" si="172"/>
        <v>42325.240624999999</v>
      </c>
      <c r="T1583" s="11">
        <f t="shared" si="173"/>
        <v>42357.240624999999</v>
      </c>
      <c r="U1583" t="str">
        <f t="shared" si="174"/>
        <v>FALSE</v>
      </c>
      <c r="V1583" s="18">
        <f t="shared" si="175"/>
        <v>2</v>
      </c>
      <c r="W1583">
        <f t="shared" si="176"/>
        <v>2</v>
      </c>
    </row>
    <row r="1584" spans="1:23" ht="57.6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s="13" t="b">
        <v>0</v>
      </c>
      <c r="L1584">
        <v>3</v>
      </c>
      <c r="M1584" t="b">
        <v>0</v>
      </c>
      <c r="N1584" t="s">
        <v>8291</v>
      </c>
      <c r="O1584" s="15">
        <f t="shared" si="171"/>
        <v>9.3000000000000007</v>
      </c>
      <c r="P1584" s="15">
        <f t="shared" si="177"/>
        <v>31</v>
      </c>
      <c r="Q1584" t="s">
        <v>8341</v>
      </c>
      <c r="R1584" t="s">
        <v>8348</v>
      </c>
      <c r="S1584" s="8">
        <f t="shared" si="172"/>
        <v>42246.581631944442</v>
      </c>
      <c r="T1584" s="11">
        <f t="shared" si="173"/>
        <v>42303.680555555555</v>
      </c>
      <c r="U1584" t="str">
        <f t="shared" si="174"/>
        <v>FALSE</v>
      </c>
      <c r="V1584" s="18">
        <f t="shared" si="175"/>
        <v>2</v>
      </c>
      <c r="W1584">
        <f t="shared" si="176"/>
        <v>2</v>
      </c>
    </row>
    <row r="1585" spans="1:23" ht="100.8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s="13" t="b">
        <v>0</v>
      </c>
      <c r="L1585">
        <v>1</v>
      </c>
      <c r="M1585" t="b">
        <v>0</v>
      </c>
      <c r="N1585" t="s">
        <v>8291</v>
      </c>
      <c r="O1585" s="15">
        <f t="shared" si="171"/>
        <v>7.4999999999999997E-2</v>
      </c>
      <c r="P1585" s="15">
        <f t="shared" si="177"/>
        <v>15</v>
      </c>
      <c r="Q1585" t="s">
        <v>8341</v>
      </c>
      <c r="R1585" t="s">
        <v>8348</v>
      </c>
      <c r="S1585" s="8">
        <f t="shared" si="172"/>
        <v>41877.696655092594</v>
      </c>
      <c r="T1585" s="11">
        <f t="shared" si="173"/>
        <v>41907.696655092594</v>
      </c>
      <c r="U1585" t="str">
        <f t="shared" si="174"/>
        <v>FALSE</v>
      </c>
      <c r="V1585" s="18">
        <f t="shared" si="175"/>
        <v>2</v>
      </c>
      <c r="W1585">
        <f t="shared" si="176"/>
        <v>2</v>
      </c>
    </row>
    <row r="1586" spans="1:23" ht="115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s="13" t="b">
        <v>0</v>
      </c>
      <c r="L1586">
        <v>0</v>
      </c>
      <c r="M1586" t="b">
        <v>0</v>
      </c>
      <c r="N1586" t="s">
        <v>8291</v>
      </c>
      <c r="O1586" s="15">
        <f t="shared" si="171"/>
        <v>0</v>
      </c>
      <c r="P1586" s="15">
        <f t="shared" si="177"/>
        <v>0</v>
      </c>
      <c r="Q1586" t="s">
        <v>8341</v>
      </c>
      <c r="R1586" t="s">
        <v>8348</v>
      </c>
      <c r="S1586" s="8">
        <f t="shared" si="172"/>
        <v>41779.440983796296</v>
      </c>
      <c r="T1586" s="11">
        <f t="shared" si="173"/>
        <v>41789.440983796296</v>
      </c>
      <c r="U1586" t="str">
        <f t="shared" si="174"/>
        <v>FALSE</v>
      </c>
      <c r="V1586" s="18">
        <f t="shared" si="175"/>
        <v>2</v>
      </c>
      <c r="W1586">
        <f t="shared" si="176"/>
        <v>2</v>
      </c>
    </row>
    <row r="1587" spans="1:23" ht="115.2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s="13" t="b">
        <v>0</v>
      </c>
      <c r="L1587">
        <v>12</v>
      </c>
      <c r="M1587" t="b">
        <v>0</v>
      </c>
      <c r="N1587" t="s">
        <v>8291</v>
      </c>
      <c r="O1587" s="15">
        <f t="shared" si="171"/>
        <v>79</v>
      </c>
      <c r="P1587" s="15">
        <f t="shared" si="177"/>
        <v>131.66666666666666</v>
      </c>
      <c r="Q1587" t="s">
        <v>8341</v>
      </c>
      <c r="R1587" t="s">
        <v>8348</v>
      </c>
      <c r="S1587" s="8">
        <f t="shared" si="172"/>
        <v>42707.687129629623</v>
      </c>
      <c r="T1587" s="11">
        <f t="shared" si="173"/>
        <v>42729.249999999993</v>
      </c>
      <c r="U1587" t="str">
        <f t="shared" si="174"/>
        <v>FALSE</v>
      </c>
      <c r="V1587" s="18">
        <f t="shared" si="175"/>
        <v>2</v>
      </c>
      <c r="W1587">
        <f t="shared" si="176"/>
        <v>2</v>
      </c>
    </row>
    <row r="1588" spans="1:23" ht="43.2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s="13" t="b">
        <v>0</v>
      </c>
      <c r="L1588">
        <v>0</v>
      </c>
      <c r="M1588" t="b">
        <v>0</v>
      </c>
      <c r="N1588" t="s">
        <v>8291</v>
      </c>
      <c r="O1588" s="15">
        <f t="shared" si="171"/>
        <v>0</v>
      </c>
      <c r="P1588" s="15">
        <f t="shared" si="177"/>
        <v>0</v>
      </c>
      <c r="Q1588" t="s">
        <v>8341</v>
      </c>
      <c r="R1588" t="s">
        <v>8348</v>
      </c>
      <c r="S1588" s="8">
        <f t="shared" si="172"/>
        <v>42068.896087962967</v>
      </c>
      <c r="T1588" s="11">
        <f t="shared" si="173"/>
        <v>42098.854421296295</v>
      </c>
      <c r="U1588" t="str">
        <f t="shared" si="174"/>
        <v>FALSE</v>
      </c>
      <c r="V1588" s="18">
        <f t="shared" si="175"/>
        <v>2</v>
      </c>
      <c r="W1588">
        <f t="shared" si="176"/>
        <v>2</v>
      </c>
    </row>
    <row r="1589" spans="1:23" ht="115.2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s="13" t="b">
        <v>0</v>
      </c>
      <c r="L1589">
        <v>1</v>
      </c>
      <c r="M1589" t="b">
        <v>0</v>
      </c>
      <c r="N1589" t="s">
        <v>8291</v>
      </c>
      <c r="O1589" s="15">
        <f t="shared" si="171"/>
        <v>1.3333333333333334E-2</v>
      </c>
      <c r="P1589" s="15">
        <f t="shared" si="177"/>
        <v>1</v>
      </c>
      <c r="Q1589" t="s">
        <v>8341</v>
      </c>
      <c r="R1589" t="s">
        <v>8348</v>
      </c>
      <c r="S1589" s="8">
        <f t="shared" si="172"/>
        <v>41956.742650462962</v>
      </c>
      <c r="T1589" s="11">
        <f t="shared" si="173"/>
        <v>41986.742650462962</v>
      </c>
      <c r="U1589" t="str">
        <f t="shared" si="174"/>
        <v>FALSE</v>
      </c>
      <c r="V1589" s="18">
        <f t="shared" si="175"/>
        <v>2</v>
      </c>
      <c r="W1589">
        <f t="shared" si="176"/>
        <v>2</v>
      </c>
    </row>
    <row r="1590" spans="1:23" ht="57.6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s="13" t="b">
        <v>0</v>
      </c>
      <c r="L1590">
        <v>0</v>
      </c>
      <c r="M1590" t="b">
        <v>0</v>
      </c>
      <c r="N1590" t="s">
        <v>8291</v>
      </c>
      <c r="O1590" s="15">
        <f t="shared" si="171"/>
        <v>0</v>
      </c>
      <c r="P1590" s="15">
        <f t="shared" si="177"/>
        <v>0</v>
      </c>
      <c r="Q1590" t="s">
        <v>8341</v>
      </c>
      <c r="R1590" t="s">
        <v>8348</v>
      </c>
      <c r="S1590" s="8">
        <f t="shared" si="172"/>
        <v>42005.041655092595</v>
      </c>
      <c r="T1590" s="11">
        <f t="shared" si="173"/>
        <v>42035.633333333331</v>
      </c>
      <c r="U1590" t="str">
        <f t="shared" si="174"/>
        <v>FALSE</v>
      </c>
      <c r="V1590" s="18">
        <f t="shared" si="175"/>
        <v>2</v>
      </c>
      <c r="W1590">
        <f t="shared" si="176"/>
        <v>2</v>
      </c>
    </row>
    <row r="1591" spans="1:23" ht="86.4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s="13" t="b">
        <v>0</v>
      </c>
      <c r="L1591">
        <v>0</v>
      </c>
      <c r="M1591" t="b">
        <v>0</v>
      </c>
      <c r="N1591" t="s">
        <v>8291</v>
      </c>
      <c r="O1591" s="15">
        <f t="shared" si="171"/>
        <v>0</v>
      </c>
      <c r="P1591" s="15">
        <f t="shared" si="177"/>
        <v>0</v>
      </c>
      <c r="Q1591" t="s">
        <v>8341</v>
      </c>
      <c r="R1591" t="s">
        <v>8348</v>
      </c>
      <c r="S1591" s="8">
        <f t="shared" si="172"/>
        <v>42256.776458333326</v>
      </c>
      <c r="T1591" s="11">
        <f t="shared" si="173"/>
        <v>42286.776458333326</v>
      </c>
      <c r="U1591" t="str">
        <f t="shared" si="174"/>
        <v>FALSE</v>
      </c>
      <c r="V1591" s="18">
        <f t="shared" si="175"/>
        <v>2</v>
      </c>
      <c r="W1591">
        <f t="shared" si="176"/>
        <v>2</v>
      </c>
    </row>
    <row r="1592" spans="1:23" ht="43.2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s="13" t="b">
        <v>0</v>
      </c>
      <c r="L1592">
        <v>2</v>
      </c>
      <c r="M1592" t="b">
        <v>0</v>
      </c>
      <c r="N1592" t="s">
        <v>8291</v>
      </c>
      <c r="O1592" s="15">
        <f t="shared" si="171"/>
        <v>1.7000000000000002</v>
      </c>
      <c r="P1592" s="15">
        <f t="shared" si="177"/>
        <v>510</v>
      </c>
      <c r="Q1592" t="s">
        <v>8341</v>
      </c>
      <c r="R1592" t="s">
        <v>8348</v>
      </c>
      <c r="S1592" s="8">
        <f t="shared" si="172"/>
        <v>42240.648888888885</v>
      </c>
      <c r="T1592" s="11">
        <f t="shared" si="173"/>
        <v>42270.648888888885</v>
      </c>
      <c r="U1592" t="str">
        <f t="shared" si="174"/>
        <v>FALSE</v>
      </c>
      <c r="V1592" s="18">
        <f t="shared" si="175"/>
        <v>2</v>
      </c>
      <c r="W1592">
        <f t="shared" si="176"/>
        <v>2</v>
      </c>
    </row>
    <row r="1593" spans="1:23" ht="115.2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s="13" t="b">
        <v>0</v>
      </c>
      <c r="L1593">
        <v>92</v>
      </c>
      <c r="M1593" t="b">
        <v>0</v>
      </c>
      <c r="N1593" t="s">
        <v>8291</v>
      </c>
      <c r="O1593" s="15">
        <f t="shared" si="171"/>
        <v>29.228571428571428</v>
      </c>
      <c r="P1593" s="15">
        <f t="shared" si="177"/>
        <v>44.478260869565219</v>
      </c>
      <c r="Q1593" t="s">
        <v>8341</v>
      </c>
      <c r="R1593" t="s">
        <v>8348</v>
      </c>
      <c r="S1593" s="8">
        <f t="shared" si="172"/>
        <v>42433.517835648141</v>
      </c>
      <c r="T1593" s="11">
        <f t="shared" si="173"/>
        <v>42463.476168981484</v>
      </c>
      <c r="U1593" t="str">
        <f t="shared" si="174"/>
        <v>FALSE</v>
      </c>
      <c r="V1593" s="18">
        <f t="shared" si="175"/>
        <v>2</v>
      </c>
      <c r="W1593">
        <f t="shared" si="176"/>
        <v>2</v>
      </c>
    </row>
    <row r="1594" spans="1:23" ht="72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s="13" t="b">
        <v>0</v>
      </c>
      <c r="L1594">
        <v>0</v>
      </c>
      <c r="M1594" t="b">
        <v>0</v>
      </c>
      <c r="N1594" t="s">
        <v>8291</v>
      </c>
      <c r="O1594" s="15">
        <f t="shared" si="171"/>
        <v>0</v>
      </c>
      <c r="P1594" s="15">
        <f t="shared" si="177"/>
        <v>0</v>
      </c>
      <c r="Q1594" t="s">
        <v>8341</v>
      </c>
      <c r="R1594" t="s">
        <v>8348</v>
      </c>
      <c r="S1594" s="8">
        <f t="shared" si="172"/>
        <v>42045.86440972222</v>
      </c>
      <c r="T1594" s="11">
        <f t="shared" si="173"/>
        <v>42090.822743055549</v>
      </c>
      <c r="U1594" t="str">
        <f t="shared" si="174"/>
        <v>FALSE</v>
      </c>
      <c r="V1594" s="18">
        <f t="shared" si="175"/>
        <v>2</v>
      </c>
      <c r="W1594">
        <f t="shared" si="176"/>
        <v>2</v>
      </c>
    </row>
    <row r="1595" spans="1:23" ht="72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s="13" t="b">
        <v>0</v>
      </c>
      <c r="L1595">
        <v>3</v>
      </c>
      <c r="M1595" t="b">
        <v>0</v>
      </c>
      <c r="N1595" t="s">
        <v>8291</v>
      </c>
      <c r="O1595" s="15">
        <f t="shared" si="171"/>
        <v>1.3636363636363637E-2</v>
      </c>
      <c r="P1595" s="15">
        <f t="shared" si="177"/>
        <v>1</v>
      </c>
      <c r="Q1595" t="s">
        <v>8341</v>
      </c>
      <c r="R1595" t="s">
        <v>8348</v>
      </c>
      <c r="S1595" s="8">
        <f t="shared" si="172"/>
        <v>42033.63721064815</v>
      </c>
      <c r="T1595" s="11">
        <f t="shared" si="173"/>
        <v>42063.63721064815</v>
      </c>
      <c r="U1595" t="str">
        <f t="shared" si="174"/>
        <v>FALSE</v>
      </c>
      <c r="V1595" s="18">
        <f t="shared" si="175"/>
        <v>2</v>
      </c>
      <c r="W1595">
        <f t="shared" si="176"/>
        <v>2</v>
      </c>
    </row>
    <row r="1596" spans="1:23" ht="72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s="13" t="b">
        <v>0</v>
      </c>
      <c r="L1596">
        <v>10</v>
      </c>
      <c r="M1596" t="b">
        <v>0</v>
      </c>
      <c r="N1596" t="s">
        <v>8291</v>
      </c>
      <c r="O1596" s="15">
        <f t="shared" si="171"/>
        <v>20.5</v>
      </c>
      <c r="P1596" s="15">
        <f t="shared" si="177"/>
        <v>20.5</v>
      </c>
      <c r="Q1596" t="s">
        <v>8341</v>
      </c>
      <c r="R1596" t="s">
        <v>8348</v>
      </c>
      <c r="S1596" s="8">
        <f t="shared" si="172"/>
        <v>42445.504421296289</v>
      </c>
      <c r="T1596" s="11">
        <f t="shared" si="173"/>
        <v>42505.472916666666</v>
      </c>
      <c r="U1596" t="str">
        <f t="shared" si="174"/>
        <v>FALSE</v>
      </c>
      <c r="V1596" s="18">
        <f t="shared" si="175"/>
        <v>2</v>
      </c>
      <c r="W1596">
        <f t="shared" si="176"/>
        <v>2</v>
      </c>
    </row>
    <row r="1597" spans="1:23" ht="100.8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s="13" t="b">
        <v>0</v>
      </c>
      <c r="L1597">
        <v>7</v>
      </c>
      <c r="M1597" t="b">
        <v>0</v>
      </c>
      <c r="N1597" t="s">
        <v>8291</v>
      </c>
      <c r="O1597" s="15">
        <f t="shared" si="171"/>
        <v>0.27999999999999997</v>
      </c>
      <c r="P1597" s="15">
        <f t="shared" si="177"/>
        <v>40</v>
      </c>
      <c r="Q1597" t="s">
        <v>8341</v>
      </c>
      <c r="R1597" t="s">
        <v>8348</v>
      </c>
      <c r="S1597" s="8">
        <f t="shared" si="172"/>
        <v>41779.84175925926</v>
      </c>
      <c r="T1597" s="11">
        <f t="shared" si="173"/>
        <v>41808.634027777771</v>
      </c>
      <c r="U1597" t="str">
        <f t="shared" si="174"/>
        <v>FALSE</v>
      </c>
      <c r="V1597" s="18">
        <f t="shared" si="175"/>
        <v>2</v>
      </c>
      <c r="W1597">
        <f t="shared" si="176"/>
        <v>2</v>
      </c>
    </row>
    <row r="1598" spans="1:23" ht="7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s="13" t="b">
        <v>0</v>
      </c>
      <c r="L1598">
        <v>3</v>
      </c>
      <c r="M1598" t="b">
        <v>0</v>
      </c>
      <c r="N1598" t="s">
        <v>8291</v>
      </c>
      <c r="O1598" s="15">
        <f t="shared" si="171"/>
        <v>2.3076923076923079</v>
      </c>
      <c r="P1598" s="15">
        <f t="shared" si="177"/>
        <v>25</v>
      </c>
      <c r="Q1598" t="s">
        <v>8341</v>
      </c>
      <c r="R1598" t="s">
        <v>8348</v>
      </c>
      <c r="S1598" s="8">
        <f t="shared" si="172"/>
        <v>41941.221863425926</v>
      </c>
      <c r="T1598" s="11">
        <f t="shared" si="173"/>
        <v>41986.26353009259</v>
      </c>
      <c r="U1598" t="str">
        <f t="shared" si="174"/>
        <v>FALSE</v>
      </c>
      <c r="V1598" s="18">
        <f t="shared" si="175"/>
        <v>2</v>
      </c>
      <c r="W1598">
        <f t="shared" si="176"/>
        <v>2</v>
      </c>
    </row>
    <row r="1599" spans="1:23" ht="100.8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s="13" t="b">
        <v>0</v>
      </c>
      <c r="L1599">
        <v>0</v>
      </c>
      <c r="M1599" t="b">
        <v>0</v>
      </c>
      <c r="N1599" t="s">
        <v>8291</v>
      </c>
      <c r="O1599" s="15">
        <f t="shared" si="171"/>
        <v>0</v>
      </c>
      <c r="P1599" s="15">
        <f t="shared" si="177"/>
        <v>0</v>
      </c>
      <c r="Q1599" t="s">
        <v>8341</v>
      </c>
      <c r="R1599" t="s">
        <v>8348</v>
      </c>
      <c r="S1599" s="8">
        <f t="shared" si="172"/>
        <v>42603.145798611113</v>
      </c>
      <c r="T1599" s="11">
        <f t="shared" si="173"/>
        <v>42633.145798611113</v>
      </c>
      <c r="U1599" t="str">
        <f t="shared" si="174"/>
        <v>FALSE</v>
      </c>
      <c r="V1599" s="18">
        <f t="shared" si="175"/>
        <v>2</v>
      </c>
      <c r="W1599">
        <f t="shared" si="176"/>
        <v>2</v>
      </c>
    </row>
    <row r="1600" spans="1:23" ht="100.8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s="13" t="b">
        <v>0</v>
      </c>
      <c r="L1600">
        <v>1</v>
      </c>
      <c r="M1600" t="b">
        <v>0</v>
      </c>
      <c r="N1600" t="s">
        <v>8291</v>
      </c>
      <c r="O1600" s="15">
        <f t="shared" si="171"/>
        <v>0.125</v>
      </c>
      <c r="P1600" s="15">
        <f t="shared" si="177"/>
        <v>1</v>
      </c>
      <c r="Q1600" t="s">
        <v>8341</v>
      </c>
      <c r="R1600" t="s">
        <v>8348</v>
      </c>
      <c r="S1600" s="8">
        <f t="shared" si="172"/>
        <v>42151.459004629629</v>
      </c>
      <c r="T1600" s="11">
        <f t="shared" si="173"/>
        <v>42211.459004629629</v>
      </c>
      <c r="U1600" t="str">
        <f t="shared" si="174"/>
        <v>FALSE</v>
      </c>
      <c r="V1600" s="18">
        <f t="shared" si="175"/>
        <v>2</v>
      </c>
      <c r="W1600">
        <f t="shared" si="176"/>
        <v>2</v>
      </c>
    </row>
    <row r="1601" spans="1:23" ht="86.4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s="13" t="b">
        <v>0</v>
      </c>
      <c r="L1601">
        <v>0</v>
      </c>
      <c r="M1601" t="b">
        <v>0</v>
      </c>
      <c r="N1601" t="s">
        <v>8291</v>
      </c>
      <c r="O1601" s="15">
        <f t="shared" si="171"/>
        <v>0</v>
      </c>
      <c r="P1601" s="15">
        <f t="shared" si="177"/>
        <v>0</v>
      </c>
      <c r="Q1601" t="s">
        <v>8341</v>
      </c>
      <c r="R1601" t="s">
        <v>8348</v>
      </c>
      <c r="S1601" s="8">
        <f t="shared" si="172"/>
        <v>42438.330740740734</v>
      </c>
      <c r="T1601" s="11">
        <f t="shared" si="173"/>
        <v>42468.289074074077</v>
      </c>
      <c r="U1601" t="str">
        <f t="shared" si="174"/>
        <v>FALSE</v>
      </c>
      <c r="V1601" s="18">
        <f t="shared" si="175"/>
        <v>2</v>
      </c>
      <c r="W1601">
        <f t="shared" si="176"/>
        <v>2</v>
      </c>
    </row>
    <row r="1602" spans="1:23" ht="115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s="13" t="b">
        <v>0</v>
      </c>
      <c r="L1602">
        <v>9</v>
      </c>
      <c r="M1602" t="b">
        <v>0</v>
      </c>
      <c r="N1602" t="s">
        <v>8291</v>
      </c>
      <c r="O1602" s="15">
        <f t="shared" si="171"/>
        <v>7.3400000000000007</v>
      </c>
      <c r="P1602" s="15">
        <f t="shared" si="177"/>
        <v>40.777777777777779</v>
      </c>
      <c r="Q1602" t="s">
        <v>8341</v>
      </c>
      <c r="R1602" t="s">
        <v>8348</v>
      </c>
      <c r="S1602" s="8">
        <f t="shared" si="172"/>
        <v>41790.848981481482</v>
      </c>
      <c r="T1602" s="11">
        <f t="shared" si="173"/>
        <v>41835.007638888885</v>
      </c>
      <c r="U1602" t="str">
        <f t="shared" si="174"/>
        <v>FALSE</v>
      </c>
      <c r="V1602" s="18">
        <f t="shared" si="175"/>
        <v>2</v>
      </c>
      <c r="W1602">
        <f t="shared" si="176"/>
        <v>2</v>
      </c>
    </row>
    <row r="1603" spans="1:23" ht="86.4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s="13" t="b">
        <v>0</v>
      </c>
      <c r="L1603">
        <v>56</v>
      </c>
      <c r="M1603" t="b">
        <v>1</v>
      </c>
      <c r="N1603" t="s">
        <v>8276</v>
      </c>
      <c r="O1603" s="15">
        <f t="shared" ref="O1603:O1666" si="178">(E1603/D1603)*100</f>
        <v>108.2492</v>
      </c>
      <c r="P1603" s="15">
        <f t="shared" si="177"/>
        <v>48.325535714285714</v>
      </c>
      <c r="Q1603" t="s">
        <v>8325</v>
      </c>
      <c r="R1603" t="s">
        <v>8336</v>
      </c>
      <c r="S1603" s="8">
        <f t="shared" ref="S1603:S1666" si="179">(((J1603/60)/60)/24)+DATE(1970,1,1)+(-5/24)</f>
        <v>40637.884641203702</v>
      </c>
      <c r="T1603" s="11">
        <f t="shared" ref="T1603:T1666" si="180">(I1603/86400)+25569+(-5/24)</f>
        <v>40667.884641203702</v>
      </c>
      <c r="U1603" t="str">
        <f t="shared" ref="U1603:U1666" si="181">TRIM(K1603)</f>
        <v>FALSE</v>
      </c>
      <c r="V1603" s="18">
        <f t="shared" ref="V1603:V1666" si="182">IF(U1603="TRUE", 1, 2)</f>
        <v>2</v>
      </c>
      <c r="W1603">
        <f t="shared" ref="W1603:W1666" si="183">IF(F1603="successful", 1,  IF(F1603= "failed", 2, IF(F1603="canceled", 3, 4)))</f>
        <v>1</v>
      </c>
    </row>
    <row r="1604" spans="1:23" ht="86.4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s="13" t="b">
        <v>0</v>
      </c>
      <c r="L1604">
        <v>32</v>
      </c>
      <c r="M1604" t="b">
        <v>1</v>
      </c>
      <c r="N1604" t="s">
        <v>8276</v>
      </c>
      <c r="O1604" s="15">
        <f t="shared" si="178"/>
        <v>100.16666666666667</v>
      </c>
      <c r="P1604" s="15">
        <f t="shared" si="177"/>
        <v>46.953125</v>
      </c>
      <c r="Q1604" t="s">
        <v>8325</v>
      </c>
      <c r="R1604" t="s">
        <v>8336</v>
      </c>
      <c r="S1604" s="8">
        <f t="shared" si="179"/>
        <v>40788.089317129627</v>
      </c>
      <c r="T1604" s="11">
        <f t="shared" si="180"/>
        <v>40830.75</v>
      </c>
      <c r="U1604" t="str">
        <f t="shared" si="181"/>
        <v>FALSE</v>
      </c>
      <c r="V1604" s="18">
        <f t="shared" si="182"/>
        <v>2</v>
      </c>
      <c r="W1604">
        <f t="shared" si="183"/>
        <v>1</v>
      </c>
    </row>
    <row r="1605" spans="1:23" ht="72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s="13" t="b">
        <v>0</v>
      </c>
      <c r="L1605">
        <v>30</v>
      </c>
      <c r="M1605" t="b">
        <v>1</v>
      </c>
      <c r="N1605" t="s">
        <v>8276</v>
      </c>
      <c r="O1605" s="15">
        <f t="shared" si="178"/>
        <v>100.03299999999999</v>
      </c>
      <c r="P1605" s="15">
        <f t="shared" si="177"/>
        <v>66.688666666666663</v>
      </c>
      <c r="Q1605" t="s">
        <v>8325</v>
      </c>
      <c r="R1605" t="s">
        <v>8336</v>
      </c>
      <c r="S1605" s="8">
        <f t="shared" si="179"/>
        <v>40875.961331018516</v>
      </c>
      <c r="T1605" s="11">
        <f t="shared" si="180"/>
        <v>40935.961331018516</v>
      </c>
      <c r="U1605" t="str">
        <f t="shared" si="181"/>
        <v>FALSE</v>
      </c>
      <c r="V1605" s="18">
        <f t="shared" si="182"/>
        <v>2</v>
      </c>
      <c r="W1605">
        <f t="shared" si="183"/>
        <v>1</v>
      </c>
    </row>
    <row r="1606" spans="1:23" ht="100.8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s="13" t="b">
        <v>0</v>
      </c>
      <c r="L1606">
        <v>70</v>
      </c>
      <c r="M1606" t="b">
        <v>1</v>
      </c>
      <c r="N1606" t="s">
        <v>8276</v>
      </c>
      <c r="O1606" s="15">
        <f t="shared" si="178"/>
        <v>122.10714285714286</v>
      </c>
      <c r="P1606" s="15">
        <f t="shared" si="177"/>
        <v>48.842857142857142</v>
      </c>
      <c r="Q1606" t="s">
        <v>8325</v>
      </c>
      <c r="R1606" t="s">
        <v>8336</v>
      </c>
      <c r="S1606" s="8">
        <f t="shared" si="179"/>
        <v>40945.636979166666</v>
      </c>
      <c r="T1606" s="11">
        <f t="shared" si="180"/>
        <v>40985.595312500001</v>
      </c>
      <c r="U1606" t="str">
        <f t="shared" si="181"/>
        <v>FALSE</v>
      </c>
      <c r="V1606" s="18">
        <f t="shared" si="182"/>
        <v>2</v>
      </c>
      <c r="W1606">
        <f t="shared" si="183"/>
        <v>1</v>
      </c>
    </row>
    <row r="1607" spans="1:23" ht="100.8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s="13" t="b">
        <v>0</v>
      </c>
      <c r="L1607">
        <v>44</v>
      </c>
      <c r="M1607" t="b">
        <v>1</v>
      </c>
      <c r="N1607" t="s">
        <v>8276</v>
      </c>
      <c r="O1607" s="15">
        <f t="shared" si="178"/>
        <v>100.69333333333334</v>
      </c>
      <c r="P1607" s="15">
        <f t="shared" si="177"/>
        <v>137.30909090909091</v>
      </c>
      <c r="Q1607" t="s">
        <v>8325</v>
      </c>
      <c r="R1607" t="s">
        <v>8336</v>
      </c>
      <c r="S1607" s="8">
        <f t="shared" si="179"/>
        <v>40746.804548611108</v>
      </c>
      <c r="T1607" s="11">
        <f t="shared" si="180"/>
        <v>40756.083333333328</v>
      </c>
      <c r="U1607" t="str">
        <f t="shared" si="181"/>
        <v>FALSE</v>
      </c>
      <c r="V1607" s="18">
        <f t="shared" si="182"/>
        <v>2</v>
      </c>
      <c r="W1607">
        <f t="shared" si="183"/>
        <v>1</v>
      </c>
    </row>
    <row r="1608" spans="1:23" ht="100.8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s="13" t="b">
        <v>0</v>
      </c>
      <c r="L1608">
        <v>92</v>
      </c>
      <c r="M1608" t="b">
        <v>1</v>
      </c>
      <c r="N1608" t="s">
        <v>8276</v>
      </c>
      <c r="O1608" s="15">
        <f t="shared" si="178"/>
        <v>101.004125</v>
      </c>
      <c r="P1608" s="15">
        <f t="shared" si="177"/>
        <v>87.829673913043479</v>
      </c>
      <c r="Q1608" t="s">
        <v>8325</v>
      </c>
      <c r="R1608" t="s">
        <v>8336</v>
      </c>
      <c r="S1608" s="8">
        <f t="shared" si="179"/>
        <v>40535.903217592589</v>
      </c>
      <c r="T1608" s="11">
        <f t="shared" si="180"/>
        <v>40625.861550925925</v>
      </c>
      <c r="U1608" t="str">
        <f t="shared" si="181"/>
        <v>FALSE</v>
      </c>
      <c r="V1608" s="18">
        <f t="shared" si="182"/>
        <v>2</v>
      </c>
      <c r="W1608">
        <f t="shared" si="183"/>
        <v>1</v>
      </c>
    </row>
    <row r="1609" spans="1:23" ht="86.4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s="13" t="b">
        <v>0</v>
      </c>
      <c r="L1609">
        <v>205</v>
      </c>
      <c r="M1609" t="b">
        <v>1</v>
      </c>
      <c r="N1609" t="s">
        <v>8276</v>
      </c>
      <c r="O1609" s="15">
        <f t="shared" si="178"/>
        <v>145.11000000000001</v>
      </c>
      <c r="P1609" s="15">
        <f t="shared" si="177"/>
        <v>70.785365853658533</v>
      </c>
      <c r="Q1609" t="s">
        <v>8325</v>
      </c>
      <c r="R1609" t="s">
        <v>8336</v>
      </c>
      <c r="S1609" s="8">
        <f t="shared" si="179"/>
        <v>41053.600127314814</v>
      </c>
      <c r="T1609" s="11">
        <f t="shared" si="180"/>
        <v>41074.600127314814</v>
      </c>
      <c r="U1609" t="str">
        <f t="shared" si="181"/>
        <v>FALSE</v>
      </c>
      <c r="V1609" s="18">
        <f t="shared" si="182"/>
        <v>2</v>
      </c>
      <c r="W1609">
        <f t="shared" si="183"/>
        <v>1</v>
      </c>
    </row>
    <row r="1610" spans="1:23" ht="72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s="13" t="b">
        <v>0</v>
      </c>
      <c r="L1610">
        <v>23</v>
      </c>
      <c r="M1610" t="b">
        <v>1</v>
      </c>
      <c r="N1610" t="s">
        <v>8276</v>
      </c>
      <c r="O1610" s="15">
        <f t="shared" si="178"/>
        <v>101.25</v>
      </c>
      <c r="P1610" s="15">
        <f t="shared" si="177"/>
        <v>52.826086956521742</v>
      </c>
      <c r="Q1610" t="s">
        <v>8325</v>
      </c>
      <c r="R1610" t="s">
        <v>8336</v>
      </c>
      <c r="S1610" s="8">
        <f t="shared" si="179"/>
        <v>41607.622523148144</v>
      </c>
      <c r="T1610" s="11">
        <f t="shared" si="180"/>
        <v>41640.018055555549</v>
      </c>
      <c r="U1610" t="str">
        <f t="shared" si="181"/>
        <v>FALSE</v>
      </c>
      <c r="V1610" s="18">
        <f t="shared" si="182"/>
        <v>2</v>
      </c>
      <c r="W1610">
        <f t="shared" si="183"/>
        <v>1</v>
      </c>
    </row>
    <row r="1611" spans="1:23" ht="86.4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s="13" t="b">
        <v>0</v>
      </c>
      <c r="L1611">
        <v>4</v>
      </c>
      <c r="M1611" t="b">
        <v>1</v>
      </c>
      <c r="N1611" t="s">
        <v>8276</v>
      </c>
      <c r="O1611" s="15">
        <f t="shared" si="178"/>
        <v>118.33333333333333</v>
      </c>
      <c r="P1611" s="15">
        <f t="shared" si="177"/>
        <v>443.75</v>
      </c>
      <c r="Q1611" t="s">
        <v>8325</v>
      </c>
      <c r="R1611" t="s">
        <v>8336</v>
      </c>
      <c r="S1611" s="8">
        <f t="shared" si="179"/>
        <v>40795.792928240735</v>
      </c>
      <c r="T1611" s="11">
        <f t="shared" si="180"/>
        <v>40849.125</v>
      </c>
      <c r="U1611" t="str">
        <f t="shared" si="181"/>
        <v>FALSE</v>
      </c>
      <c r="V1611" s="18">
        <f t="shared" si="182"/>
        <v>2</v>
      </c>
      <c r="W1611">
        <f t="shared" si="183"/>
        <v>1</v>
      </c>
    </row>
    <row r="1612" spans="1:23" ht="57.6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s="13" t="b">
        <v>0</v>
      </c>
      <c r="L1612">
        <v>112</v>
      </c>
      <c r="M1612" t="b">
        <v>1</v>
      </c>
      <c r="N1612" t="s">
        <v>8276</v>
      </c>
      <c r="O1612" s="15">
        <f t="shared" si="178"/>
        <v>271.85000000000002</v>
      </c>
      <c r="P1612" s="15">
        <f t="shared" si="177"/>
        <v>48.544642857142854</v>
      </c>
      <c r="Q1612" t="s">
        <v>8325</v>
      </c>
      <c r="R1612" t="s">
        <v>8336</v>
      </c>
      <c r="S1612" s="8">
        <f t="shared" si="179"/>
        <v>41228.716550925921</v>
      </c>
      <c r="T1612" s="11">
        <f t="shared" si="180"/>
        <v>41258.716550925921</v>
      </c>
      <c r="U1612" t="str">
        <f t="shared" si="181"/>
        <v>FALSE</v>
      </c>
      <c r="V1612" s="18">
        <f t="shared" si="182"/>
        <v>2</v>
      </c>
      <c r="W1612">
        <f t="shared" si="183"/>
        <v>1</v>
      </c>
    </row>
    <row r="1613" spans="1:23" ht="28.8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s="13" t="b">
        <v>0</v>
      </c>
      <c r="L1613">
        <v>27</v>
      </c>
      <c r="M1613" t="b">
        <v>1</v>
      </c>
      <c r="N1613" t="s">
        <v>8276</v>
      </c>
      <c r="O1613" s="15">
        <f t="shared" si="178"/>
        <v>125.125</v>
      </c>
      <c r="P1613" s="15">
        <f t="shared" si="177"/>
        <v>37.074074074074076</v>
      </c>
      <c r="Q1613" t="s">
        <v>8325</v>
      </c>
      <c r="R1613" t="s">
        <v>8336</v>
      </c>
      <c r="S1613" s="8">
        <f t="shared" si="179"/>
        <v>41408.792037037034</v>
      </c>
      <c r="T1613" s="11">
        <f t="shared" si="180"/>
        <v>41429.792037037034</v>
      </c>
      <c r="U1613" t="str">
        <f t="shared" si="181"/>
        <v>FALSE</v>
      </c>
      <c r="V1613" s="18">
        <f t="shared" si="182"/>
        <v>2</v>
      </c>
      <c r="W1613">
        <f t="shared" si="183"/>
        <v>1</v>
      </c>
    </row>
    <row r="1614" spans="1:23" ht="7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s="13" t="b">
        <v>0</v>
      </c>
      <c r="L1614">
        <v>11</v>
      </c>
      <c r="M1614" t="b">
        <v>1</v>
      </c>
      <c r="N1614" t="s">
        <v>8276</v>
      </c>
      <c r="O1614" s="15">
        <f t="shared" si="178"/>
        <v>110.00000000000001</v>
      </c>
      <c r="P1614" s="15">
        <f t="shared" si="177"/>
        <v>50</v>
      </c>
      <c r="Q1614" t="s">
        <v>8325</v>
      </c>
      <c r="R1614" t="s">
        <v>8336</v>
      </c>
      <c r="S1614" s="8">
        <f t="shared" si="179"/>
        <v>41246.666481481479</v>
      </c>
      <c r="T1614" s="11">
        <f t="shared" si="180"/>
        <v>41276.666481481479</v>
      </c>
      <c r="U1614" t="str">
        <f t="shared" si="181"/>
        <v>FALSE</v>
      </c>
      <c r="V1614" s="18">
        <f t="shared" si="182"/>
        <v>2</v>
      </c>
      <c r="W1614">
        <f t="shared" si="183"/>
        <v>1</v>
      </c>
    </row>
    <row r="1615" spans="1:23" ht="100.8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s="13" t="b">
        <v>0</v>
      </c>
      <c r="L1615">
        <v>26</v>
      </c>
      <c r="M1615" t="b">
        <v>1</v>
      </c>
      <c r="N1615" t="s">
        <v>8276</v>
      </c>
      <c r="O1615" s="15">
        <f t="shared" si="178"/>
        <v>101.49999999999999</v>
      </c>
      <c r="P1615" s="15">
        <f t="shared" si="177"/>
        <v>39.03846153846154</v>
      </c>
      <c r="Q1615" t="s">
        <v>8325</v>
      </c>
      <c r="R1615" t="s">
        <v>8336</v>
      </c>
      <c r="S1615" s="8">
        <f t="shared" si="179"/>
        <v>41081.861134259256</v>
      </c>
      <c r="T1615" s="11">
        <f t="shared" si="180"/>
        <v>41111.861134259256</v>
      </c>
      <c r="U1615" t="str">
        <f t="shared" si="181"/>
        <v>FALSE</v>
      </c>
      <c r="V1615" s="18">
        <f t="shared" si="182"/>
        <v>2</v>
      </c>
      <c r="W1615">
        <f t="shared" si="183"/>
        <v>1</v>
      </c>
    </row>
    <row r="1616" spans="1:23" ht="100.8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s="13" t="b">
        <v>0</v>
      </c>
      <c r="L1616">
        <v>77</v>
      </c>
      <c r="M1616" t="b">
        <v>1</v>
      </c>
      <c r="N1616" t="s">
        <v>8276</v>
      </c>
      <c r="O1616" s="15">
        <f t="shared" si="178"/>
        <v>102.69999999999999</v>
      </c>
      <c r="P1616" s="15">
        <f t="shared" si="177"/>
        <v>66.688311688311686</v>
      </c>
      <c r="Q1616" t="s">
        <v>8325</v>
      </c>
      <c r="R1616" t="s">
        <v>8336</v>
      </c>
      <c r="S1616" s="8">
        <f t="shared" si="179"/>
        <v>41794.772789351846</v>
      </c>
      <c r="T1616" s="11">
        <f t="shared" si="180"/>
        <v>41854.5</v>
      </c>
      <c r="U1616" t="str">
        <f t="shared" si="181"/>
        <v>FALSE</v>
      </c>
      <c r="V1616" s="18">
        <f t="shared" si="182"/>
        <v>2</v>
      </c>
      <c r="W1616">
        <f t="shared" si="183"/>
        <v>1</v>
      </c>
    </row>
    <row r="1617" spans="1:23" ht="86.4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s="13" t="b">
        <v>0</v>
      </c>
      <c r="L1617">
        <v>136</v>
      </c>
      <c r="M1617" t="b">
        <v>1</v>
      </c>
      <c r="N1617" t="s">
        <v>8276</v>
      </c>
      <c r="O1617" s="15">
        <f t="shared" si="178"/>
        <v>114.12500000000001</v>
      </c>
      <c r="P1617" s="15">
        <f t="shared" si="177"/>
        <v>67.132352941176464</v>
      </c>
      <c r="Q1617" t="s">
        <v>8325</v>
      </c>
      <c r="R1617" t="s">
        <v>8336</v>
      </c>
      <c r="S1617" s="8">
        <f t="shared" si="179"/>
        <v>40844.842546296291</v>
      </c>
      <c r="T1617" s="11">
        <f t="shared" si="180"/>
        <v>40889.884212962963</v>
      </c>
      <c r="U1617" t="str">
        <f t="shared" si="181"/>
        <v>FALSE</v>
      </c>
      <c r="V1617" s="18">
        <f t="shared" si="182"/>
        <v>2</v>
      </c>
      <c r="W1617">
        <f t="shared" si="183"/>
        <v>1</v>
      </c>
    </row>
    <row r="1618" spans="1:23" ht="86.4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s="13" t="b">
        <v>0</v>
      </c>
      <c r="L1618">
        <v>157</v>
      </c>
      <c r="M1618" t="b">
        <v>1</v>
      </c>
      <c r="N1618" t="s">
        <v>8276</v>
      </c>
      <c r="O1618" s="15">
        <f t="shared" si="178"/>
        <v>104.2</v>
      </c>
      <c r="P1618" s="15">
        <f t="shared" si="177"/>
        <v>66.369426751592357</v>
      </c>
      <c r="Q1618" t="s">
        <v>8325</v>
      </c>
      <c r="R1618" t="s">
        <v>8336</v>
      </c>
      <c r="S1618" s="8">
        <f t="shared" si="179"/>
        <v>41194.507187499999</v>
      </c>
      <c r="T1618" s="11">
        <f t="shared" si="180"/>
        <v>41235.708333333328</v>
      </c>
      <c r="U1618" t="str">
        <f t="shared" si="181"/>
        <v>FALSE</v>
      </c>
      <c r="V1618" s="18">
        <f t="shared" si="182"/>
        <v>2</v>
      </c>
      <c r="W1618">
        <f t="shared" si="183"/>
        <v>1</v>
      </c>
    </row>
    <row r="1619" spans="1:23" ht="72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s="13" t="b">
        <v>0</v>
      </c>
      <c r="L1619">
        <v>158</v>
      </c>
      <c r="M1619" t="b">
        <v>1</v>
      </c>
      <c r="N1619" t="s">
        <v>8276</v>
      </c>
      <c r="O1619" s="15">
        <f t="shared" si="178"/>
        <v>145.85714285714286</v>
      </c>
      <c r="P1619" s="15">
        <f t="shared" si="177"/>
        <v>64.620253164556956</v>
      </c>
      <c r="Q1619" t="s">
        <v>8325</v>
      </c>
      <c r="R1619" t="s">
        <v>8336</v>
      </c>
      <c r="S1619" s="8">
        <f t="shared" si="179"/>
        <v>41546.455879629626</v>
      </c>
      <c r="T1619" s="11">
        <f t="shared" si="180"/>
        <v>41579.583333333328</v>
      </c>
      <c r="U1619" t="str">
        <f t="shared" si="181"/>
        <v>FALSE</v>
      </c>
      <c r="V1619" s="18">
        <f t="shared" si="182"/>
        <v>2</v>
      </c>
      <c r="W1619">
        <f t="shared" si="183"/>
        <v>1</v>
      </c>
    </row>
    <row r="1620" spans="1:23" ht="86.4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s="13" t="b">
        <v>0</v>
      </c>
      <c r="L1620">
        <v>27</v>
      </c>
      <c r="M1620" t="b">
        <v>1</v>
      </c>
      <c r="N1620" t="s">
        <v>8276</v>
      </c>
      <c r="O1620" s="15">
        <f t="shared" si="178"/>
        <v>105.06666666666666</v>
      </c>
      <c r="P1620" s="15">
        <f t="shared" si="177"/>
        <v>58.370370370370374</v>
      </c>
      <c r="Q1620" t="s">
        <v>8325</v>
      </c>
      <c r="R1620" t="s">
        <v>8336</v>
      </c>
      <c r="S1620" s="8">
        <f t="shared" si="179"/>
        <v>41301.446006944439</v>
      </c>
      <c r="T1620" s="11">
        <f t="shared" si="180"/>
        <v>41341.446006944439</v>
      </c>
      <c r="U1620" t="str">
        <f t="shared" si="181"/>
        <v>FALSE</v>
      </c>
      <c r="V1620" s="18">
        <f t="shared" si="182"/>
        <v>2</v>
      </c>
      <c r="W1620">
        <f t="shared" si="183"/>
        <v>1</v>
      </c>
    </row>
    <row r="1621" spans="1:23" ht="115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s="13" t="b">
        <v>0</v>
      </c>
      <c r="L1621">
        <v>23</v>
      </c>
      <c r="M1621" t="b">
        <v>1</v>
      </c>
      <c r="N1621" t="s">
        <v>8276</v>
      </c>
      <c r="O1621" s="15">
        <f t="shared" si="178"/>
        <v>133.33333333333331</v>
      </c>
      <c r="P1621" s="15">
        <f t="shared" si="177"/>
        <v>86.956521739130437</v>
      </c>
      <c r="Q1621" t="s">
        <v>8325</v>
      </c>
      <c r="R1621" t="s">
        <v>8336</v>
      </c>
      <c r="S1621" s="8">
        <f t="shared" si="179"/>
        <v>41875.977847222224</v>
      </c>
      <c r="T1621" s="11">
        <f t="shared" si="180"/>
        <v>41896.977847222217</v>
      </c>
      <c r="U1621" t="str">
        <f t="shared" si="181"/>
        <v>FALSE</v>
      </c>
      <c r="V1621" s="18">
        <f t="shared" si="182"/>
        <v>2</v>
      </c>
      <c r="W1621">
        <f t="shared" si="183"/>
        <v>1</v>
      </c>
    </row>
    <row r="1622" spans="1:23" ht="57.6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s="13" t="b">
        <v>0</v>
      </c>
      <c r="L1622">
        <v>17</v>
      </c>
      <c r="M1622" t="b">
        <v>1</v>
      </c>
      <c r="N1622" t="s">
        <v>8276</v>
      </c>
      <c r="O1622" s="15">
        <f t="shared" si="178"/>
        <v>112.99999999999999</v>
      </c>
      <c r="P1622" s="15">
        <f t="shared" si="177"/>
        <v>66.470588235294116</v>
      </c>
      <c r="Q1622" t="s">
        <v>8325</v>
      </c>
      <c r="R1622" t="s">
        <v>8336</v>
      </c>
      <c r="S1622" s="8">
        <f t="shared" si="179"/>
        <v>41321.131249999999</v>
      </c>
      <c r="T1622" s="11">
        <f t="shared" si="180"/>
        <v>41328.131249999999</v>
      </c>
      <c r="U1622" t="str">
        <f t="shared" si="181"/>
        <v>FALSE</v>
      </c>
      <c r="V1622" s="18">
        <f t="shared" si="182"/>
        <v>2</v>
      </c>
      <c r="W1622">
        <f t="shared" si="183"/>
        <v>1</v>
      </c>
    </row>
    <row r="1623" spans="1:23" ht="100.8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s="13" t="b">
        <v>0</v>
      </c>
      <c r="L1623">
        <v>37</v>
      </c>
      <c r="M1623" t="b">
        <v>1</v>
      </c>
      <c r="N1623" t="s">
        <v>8276</v>
      </c>
      <c r="O1623" s="15">
        <f t="shared" si="178"/>
        <v>121.2</v>
      </c>
      <c r="P1623" s="15">
        <f t="shared" si="177"/>
        <v>163.78378378378378</v>
      </c>
      <c r="Q1623" t="s">
        <v>8325</v>
      </c>
      <c r="R1623" t="s">
        <v>8336</v>
      </c>
      <c r="S1623" s="8">
        <f t="shared" si="179"/>
        <v>41003.398321759254</v>
      </c>
      <c r="T1623" s="11">
        <f t="shared" si="180"/>
        <v>41056.957638888889</v>
      </c>
      <c r="U1623" t="str">
        <f t="shared" si="181"/>
        <v>FALSE</v>
      </c>
      <c r="V1623" s="18">
        <f t="shared" si="182"/>
        <v>2</v>
      </c>
      <c r="W1623">
        <f t="shared" si="183"/>
        <v>1</v>
      </c>
    </row>
    <row r="1624" spans="1:23" ht="100.8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s="13" t="b">
        <v>0</v>
      </c>
      <c r="L1624">
        <v>65</v>
      </c>
      <c r="M1624" t="b">
        <v>1</v>
      </c>
      <c r="N1624" t="s">
        <v>8276</v>
      </c>
      <c r="O1624" s="15">
        <f t="shared" si="178"/>
        <v>101.72463768115942</v>
      </c>
      <c r="P1624" s="15">
        <f t="shared" si="177"/>
        <v>107.98461538461538</v>
      </c>
      <c r="Q1624" t="s">
        <v>8325</v>
      </c>
      <c r="R1624" t="s">
        <v>8336</v>
      </c>
      <c r="S1624" s="8">
        <f t="shared" si="179"/>
        <v>41950.086504629624</v>
      </c>
      <c r="T1624" s="11">
        <f t="shared" si="180"/>
        <v>41990.124305555553</v>
      </c>
      <c r="U1624" t="str">
        <f t="shared" si="181"/>
        <v>FALSE</v>
      </c>
      <c r="V1624" s="18">
        <f t="shared" si="182"/>
        <v>2</v>
      </c>
      <c r="W1624">
        <f t="shared" si="183"/>
        <v>1</v>
      </c>
    </row>
    <row r="1625" spans="1:23" ht="100.8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s="13" t="b">
        <v>0</v>
      </c>
      <c r="L1625">
        <v>18</v>
      </c>
      <c r="M1625" t="b">
        <v>1</v>
      </c>
      <c r="N1625" t="s">
        <v>8276</v>
      </c>
      <c r="O1625" s="15">
        <f t="shared" si="178"/>
        <v>101.06666666666666</v>
      </c>
      <c r="P1625" s="15">
        <f t="shared" si="177"/>
        <v>42.111111111111114</v>
      </c>
      <c r="Q1625" t="s">
        <v>8325</v>
      </c>
      <c r="R1625" t="s">
        <v>8336</v>
      </c>
      <c r="S1625" s="8">
        <f t="shared" si="179"/>
        <v>41453.480196759258</v>
      </c>
      <c r="T1625" s="11">
        <f t="shared" si="180"/>
        <v>41513.480196759258</v>
      </c>
      <c r="U1625" t="str">
        <f t="shared" si="181"/>
        <v>FALSE</v>
      </c>
      <c r="V1625" s="18">
        <f t="shared" si="182"/>
        <v>2</v>
      </c>
      <c r="W1625">
        <f t="shared" si="183"/>
        <v>1</v>
      </c>
    </row>
    <row r="1626" spans="1:23" ht="86.4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s="13" t="b">
        <v>0</v>
      </c>
      <c r="L1626">
        <v>25</v>
      </c>
      <c r="M1626" t="b">
        <v>1</v>
      </c>
      <c r="N1626" t="s">
        <v>8276</v>
      </c>
      <c r="O1626" s="15">
        <f t="shared" si="178"/>
        <v>118</v>
      </c>
      <c r="P1626" s="15">
        <f t="shared" si="177"/>
        <v>47.2</v>
      </c>
      <c r="Q1626" t="s">
        <v>8325</v>
      </c>
      <c r="R1626" t="s">
        <v>8336</v>
      </c>
      <c r="S1626" s="8">
        <f t="shared" si="179"/>
        <v>41243.158969907403</v>
      </c>
      <c r="T1626" s="11">
        <f t="shared" si="180"/>
        <v>41283.158969907403</v>
      </c>
      <c r="U1626" t="str">
        <f t="shared" si="181"/>
        <v>FALSE</v>
      </c>
      <c r="V1626" s="18">
        <f t="shared" si="182"/>
        <v>2</v>
      </c>
      <c r="W1626">
        <f t="shared" si="183"/>
        <v>1</v>
      </c>
    </row>
    <row r="1627" spans="1:23" ht="100.8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s="13" t="b">
        <v>0</v>
      </c>
      <c r="L1627">
        <v>104</v>
      </c>
      <c r="M1627" t="b">
        <v>1</v>
      </c>
      <c r="N1627" t="s">
        <v>8276</v>
      </c>
      <c r="O1627" s="15">
        <f t="shared" si="178"/>
        <v>155.33333333333331</v>
      </c>
      <c r="P1627" s="15">
        <f t="shared" si="177"/>
        <v>112.01923076923077</v>
      </c>
      <c r="Q1627" t="s">
        <v>8325</v>
      </c>
      <c r="R1627" t="s">
        <v>8336</v>
      </c>
      <c r="S1627" s="8">
        <f t="shared" si="179"/>
        <v>41135.491354166668</v>
      </c>
      <c r="T1627" s="11">
        <f t="shared" si="180"/>
        <v>41163.491354166668</v>
      </c>
      <c r="U1627" t="str">
        <f t="shared" si="181"/>
        <v>FALSE</v>
      </c>
      <c r="V1627" s="18">
        <f t="shared" si="182"/>
        <v>2</v>
      </c>
      <c r="W1627">
        <f t="shared" si="183"/>
        <v>1</v>
      </c>
    </row>
    <row r="1628" spans="1:23" ht="86.4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s="13" t="b">
        <v>0</v>
      </c>
      <c r="L1628">
        <v>108</v>
      </c>
      <c r="M1628" t="b">
        <v>1</v>
      </c>
      <c r="N1628" t="s">
        <v>8276</v>
      </c>
      <c r="O1628" s="15">
        <f t="shared" si="178"/>
        <v>101.18750000000001</v>
      </c>
      <c r="P1628" s="15">
        <f t="shared" si="177"/>
        <v>74.953703703703709</v>
      </c>
      <c r="Q1628" t="s">
        <v>8325</v>
      </c>
      <c r="R1628" t="s">
        <v>8336</v>
      </c>
      <c r="S1628" s="8">
        <f t="shared" si="179"/>
        <v>41579.639664351853</v>
      </c>
      <c r="T1628" s="11">
        <f t="shared" si="180"/>
        <v>41609.681331018517</v>
      </c>
      <c r="U1628" t="str">
        <f t="shared" si="181"/>
        <v>FALSE</v>
      </c>
      <c r="V1628" s="18">
        <f t="shared" si="182"/>
        <v>2</v>
      </c>
      <c r="W1628">
        <f t="shared" si="183"/>
        <v>1</v>
      </c>
    </row>
    <row r="1629" spans="1:23" ht="115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s="13" t="b">
        <v>0</v>
      </c>
      <c r="L1629">
        <v>38</v>
      </c>
      <c r="M1629" t="b">
        <v>1</v>
      </c>
      <c r="N1629" t="s">
        <v>8276</v>
      </c>
      <c r="O1629" s="15">
        <f t="shared" si="178"/>
        <v>117</v>
      </c>
      <c r="P1629" s="15">
        <f t="shared" si="177"/>
        <v>61.578947368421055</v>
      </c>
      <c r="Q1629" t="s">
        <v>8325</v>
      </c>
      <c r="R1629" t="s">
        <v>8336</v>
      </c>
      <c r="S1629" s="8">
        <f t="shared" si="179"/>
        <v>41205.498715277776</v>
      </c>
      <c r="T1629" s="11">
        <f t="shared" si="180"/>
        <v>41238.999305555553</v>
      </c>
      <c r="U1629" t="str">
        <f t="shared" si="181"/>
        <v>FALSE</v>
      </c>
      <c r="V1629" s="18">
        <f t="shared" si="182"/>
        <v>2</v>
      </c>
      <c r="W1629">
        <f t="shared" si="183"/>
        <v>1</v>
      </c>
    </row>
    <row r="1630" spans="1:23" ht="57.6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s="13" t="b">
        <v>0</v>
      </c>
      <c r="L1630">
        <v>88</v>
      </c>
      <c r="M1630" t="b">
        <v>1</v>
      </c>
      <c r="N1630" t="s">
        <v>8276</v>
      </c>
      <c r="O1630" s="15">
        <f t="shared" si="178"/>
        <v>100.925</v>
      </c>
      <c r="P1630" s="15">
        <f t="shared" si="177"/>
        <v>45.875</v>
      </c>
      <c r="Q1630" t="s">
        <v>8325</v>
      </c>
      <c r="R1630" t="s">
        <v>8336</v>
      </c>
      <c r="S1630" s="8">
        <f t="shared" si="179"/>
        <v>41774.528726851851</v>
      </c>
      <c r="T1630" s="11">
        <f t="shared" si="180"/>
        <v>41807.528726851851</v>
      </c>
      <c r="U1630" t="str">
        <f t="shared" si="181"/>
        <v>FALSE</v>
      </c>
      <c r="V1630" s="18">
        <f t="shared" si="182"/>
        <v>2</v>
      </c>
      <c r="W1630">
        <f t="shared" si="183"/>
        <v>1</v>
      </c>
    </row>
    <row r="1631" spans="1:23" ht="57.6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s="13" t="b">
        <v>0</v>
      </c>
      <c r="L1631">
        <v>82</v>
      </c>
      <c r="M1631" t="b">
        <v>1</v>
      </c>
      <c r="N1631" t="s">
        <v>8276</v>
      </c>
      <c r="O1631" s="15">
        <f t="shared" si="178"/>
        <v>103.66666666666666</v>
      </c>
      <c r="P1631" s="15">
        <f t="shared" si="177"/>
        <v>75.853658536585371</v>
      </c>
      <c r="Q1631" t="s">
        <v>8325</v>
      </c>
      <c r="R1631" t="s">
        <v>8336</v>
      </c>
      <c r="S1631" s="8">
        <f t="shared" si="179"/>
        <v>41645.658946759257</v>
      </c>
      <c r="T1631" s="11">
        <f t="shared" si="180"/>
        <v>41690.658946759257</v>
      </c>
      <c r="U1631" t="str">
        <f t="shared" si="181"/>
        <v>FALSE</v>
      </c>
      <c r="V1631" s="18">
        <f t="shared" si="182"/>
        <v>2</v>
      </c>
      <c r="W1631">
        <f t="shared" si="183"/>
        <v>1</v>
      </c>
    </row>
    <row r="1632" spans="1:23" ht="100.8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s="13" t="b">
        <v>0</v>
      </c>
      <c r="L1632">
        <v>126</v>
      </c>
      <c r="M1632" t="b">
        <v>1</v>
      </c>
      <c r="N1632" t="s">
        <v>8276</v>
      </c>
      <c r="O1632" s="15">
        <f t="shared" si="178"/>
        <v>265.25</v>
      </c>
      <c r="P1632" s="15">
        <f t="shared" si="177"/>
        <v>84.206349206349202</v>
      </c>
      <c r="Q1632" t="s">
        <v>8325</v>
      </c>
      <c r="R1632" t="s">
        <v>8336</v>
      </c>
      <c r="S1632" s="8">
        <f t="shared" si="179"/>
        <v>40939.629340277774</v>
      </c>
      <c r="T1632" s="11">
        <f t="shared" si="180"/>
        <v>40970.082638888889</v>
      </c>
      <c r="U1632" t="str">
        <f t="shared" si="181"/>
        <v>FALSE</v>
      </c>
      <c r="V1632" s="18">
        <f t="shared" si="182"/>
        <v>2</v>
      </c>
      <c r="W1632">
        <f t="shared" si="183"/>
        <v>1</v>
      </c>
    </row>
    <row r="1633" spans="1:23" ht="100.8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s="13" t="b">
        <v>0</v>
      </c>
      <c r="L1633">
        <v>133</v>
      </c>
      <c r="M1633" t="b">
        <v>1</v>
      </c>
      <c r="N1633" t="s">
        <v>8276</v>
      </c>
      <c r="O1633" s="15">
        <f t="shared" si="178"/>
        <v>155.91</v>
      </c>
      <c r="P1633" s="15">
        <f t="shared" si="177"/>
        <v>117.22556390977444</v>
      </c>
      <c r="Q1633" t="s">
        <v>8325</v>
      </c>
      <c r="R1633" t="s">
        <v>8336</v>
      </c>
      <c r="S1633" s="8">
        <f t="shared" si="179"/>
        <v>41164.65116898148</v>
      </c>
      <c r="T1633" s="11">
        <f t="shared" si="180"/>
        <v>41194.65116898148</v>
      </c>
      <c r="U1633" t="str">
        <f t="shared" si="181"/>
        <v>FALSE</v>
      </c>
      <c r="V1633" s="18">
        <f t="shared" si="182"/>
        <v>2</v>
      </c>
      <c r="W1633">
        <f t="shared" si="183"/>
        <v>1</v>
      </c>
    </row>
    <row r="1634" spans="1:23" ht="100.8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s="13" t="b">
        <v>0</v>
      </c>
      <c r="L1634">
        <v>47</v>
      </c>
      <c r="M1634" t="b">
        <v>1</v>
      </c>
      <c r="N1634" t="s">
        <v>8276</v>
      </c>
      <c r="O1634" s="15">
        <f t="shared" si="178"/>
        <v>101.62500000000001</v>
      </c>
      <c r="P1634" s="15">
        <f t="shared" si="177"/>
        <v>86.489361702127653</v>
      </c>
      <c r="Q1634" t="s">
        <v>8325</v>
      </c>
      <c r="R1634" t="s">
        <v>8336</v>
      </c>
      <c r="S1634" s="8">
        <f t="shared" si="179"/>
        <v>40750.132569444439</v>
      </c>
      <c r="T1634" s="11">
        <f t="shared" si="180"/>
        <v>40810.132569444446</v>
      </c>
      <c r="U1634" t="str">
        <f t="shared" si="181"/>
        <v>FALSE</v>
      </c>
      <c r="V1634" s="18">
        <f t="shared" si="182"/>
        <v>2</v>
      </c>
      <c r="W1634">
        <f t="shared" si="183"/>
        <v>1</v>
      </c>
    </row>
    <row r="1635" spans="1:23" ht="100.8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s="13" t="b">
        <v>0</v>
      </c>
      <c r="L1635">
        <v>58</v>
      </c>
      <c r="M1635" t="b">
        <v>1</v>
      </c>
      <c r="N1635" t="s">
        <v>8276</v>
      </c>
      <c r="O1635" s="15">
        <f t="shared" si="178"/>
        <v>100</v>
      </c>
      <c r="P1635" s="15">
        <f t="shared" si="177"/>
        <v>172.41379310344828</v>
      </c>
      <c r="Q1635" t="s">
        <v>8325</v>
      </c>
      <c r="R1635" t="s">
        <v>8336</v>
      </c>
      <c r="S1635" s="8">
        <f t="shared" si="179"/>
        <v>40896.675416666665</v>
      </c>
      <c r="T1635" s="11">
        <f t="shared" si="180"/>
        <v>40924</v>
      </c>
      <c r="U1635" t="str">
        <f t="shared" si="181"/>
        <v>FALSE</v>
      </c>
      <c r="V1635" s="18">
        <f t="shared" si="182"/>
        <v>2</v>
      </c>
      <c r="W1635">
        <f t="shared" si="183"/>
        <v>1</v>
      </c>
    </row>
    <row r="1636" spans="1:23" ht="7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s="13" t="b">
        <v>0</v>
      </c>
      <c r="L1636">
        <v>32</v>
      </c>
      <c r="M1636" t="b">
        <v>1</v>
      </c>
      <c r="N1636" t="s">
        <v>8276</v>
      </c>
      <c r="O1636" s="15">
        <f t="shared" si="178"/>
        <v>100.49999999999999</v>
      </c>
      <c r="P1636" s="15">
        <f t="shared" si="177"/>
        <v>62.8125</v>
      </c>
      <c r="Q1636" t="s">
        <v>8325</v>
      </c>
      <c r="R1636" t="s">
        <v>8336</v>
      </c>
      <c r="S1636" s="8">
        <f t="shared" si="179"/>
        <v>40657.981493055551</v>
      </c>
      <c r="T1636" s="11">
        <f t="shared" si="180"/>
        <v>40696.040972222218</v>
      </c>
      <c r="U1636" t="str">
        <f t="shared" si="181"/>
        <v>FALSE</v>
      </c>
      <c r="V1636" s="18">
        <f t="shared" si="182"/>
        <v>2</v>
      </c>
      <c r="W1636">
        <f t="shared" si="183"/>
        <v>1</v>
      </c>
    </row>
    <row r="1637" spans="1:23" ht="100.8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s="13" t="b">
        <v>0</v>
      </c>
      <c r="L1637">
        <v>37</v>
      </c>
      <c r="M1637" t="b">
        <v>1</v>
      </c>
      <c r="N1637" t="s">
        <v>8276</v>
      </c>
      <c r="O1637" s="15">
        <f t="shared" si="178"/>
        <v>125.29999999999998</v>
      </c>
      <c r="P1637" s="15">
        <f t="shared" si="177"/>
        <v>67.729729729729726</v>
      </c>
      <c r="Q1637" t="s">
        <v>8325</v>
      </c>
      <c r="R1637" t="s">
        <v>8336</v>
      </c>
      <c r="S1637" s="8">
        <f t="shared" si="179"/>
        <v>42502.660428240742</v>
      </c>
      <c r="T1637" s="11">
        <f t="shared" si="180"/>
        <v>42562.660428240742</v>
      </c>
      <c r="U1637" t="str">
        <f t="shared" si="181"/>
        <v>FALSE</v>
      </c>
      <c r="V1637" s="18">
        <f t="shared" si="182"/>
        <v>2</v>
      </c>
      <c r="W1637">
        <f t="shared" si="183"/>
        <v>1</v>
      </c>
    </row>
    <row r="1638" spans="1:23" ht="100.8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s="13" t="b">
        <v>0</v>
      </c>
      <c r="L1638">
        <v>87</v>
      </c>
      <c r="M1638" t="b">
        <v>1</v>
      </c>
      <c r="N1638" t="s">
        <v>8276</v>
      </c>
      <c r="O1638" s="15">
        <f t="shared" si="178"/>
        <v>103.55555555555556</v>
      </c>
      <c r="P1638" s="15">
        <f t="shared" si="177"/>
        <v>53.5632183908046</v>
      </c>
      <c r="Q1638" t="s">
        <v>8325</v>
      </c>
      <c r="R1638" t="s">
        <v>8336</v>
      </c>
      <c r="S1638" s="8">
        <f t="shared" si="179"/>
        <v>40662.878333333334</v>
      </c>
      <c r="T1638" s="11">
        <f t="shared" si="180"/>
        <v>40705.958333333328</v>
      </c>
      <c r="U1638" t="str">
        <f t="shared" si="181"/>
        <v>FALSE</v>
      </c>
      <c r="V1638" s="18">
        <f t="shared" si="182"/>
        <v>2</v>
      </c>
      <c r="W1638">
        <f t="shared" si="183"/>
        <v>1</v>
      </c>
    </row>
    <row r="1639" spans="1:23" ht="86.4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s="13" t="b">
        <v>0</v>
      </c>
      <c r="L1639">
        <v>15</v>
      </c>
      <c r="M1639" t="b">
        <v>1</v>
      </c>
      <c r="N1639" t="s">
        <v>8276</v>
      </c>
      <c r="O1639" s="15">
        <f t="shared" si="178"/>
        <v>103.8</v>
      </c>
      <c r="P1639" s="15">
        <f t="shared" si="177"/>
        <v>34.6</v>
      </c>
      <c r="Q1639" t="s">
        <v>8325</v>
      </c>
      <c r="R1639" t="s">
        <v>8336</v>
      </c>
      <c r="S1639" s="8">
        <f t="shared" si="179"/>
        <v>40122.543287037035</v>
      </c>
      <c r="T1639" s="11">
        <f t="shared" si="180"/>
        <v>40178.777083333327</v>
      </c>
      <c r="U1639" t="str">
        <f t="shared" si="181"/>
        <v>FALSE</v>
      </c>
      <c r="V1639" s="18">
        <f t="shared" si="182"/>
        <v>2</v>
      </c>
      <c r="W1639">
        <f t="shared" si="183"/>
        <v>1</v>
      </c>
    </row>
    <row r="1640" spans="1:23" ht="57.6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s="13" t="b">
        <v>0</v>
      </c>
      <c r="L1640">
        <v>27</v>
      </c>
      <c r="M1640" t="b">
        <v>1</v>
      </c>
      <c r="N1640" t="s">
        <v>8276</v>
      </c>
      <c r="O1640" s="15">
        <f t="shared" si="178"/>
        <v>105</v>
      </c>
      <c r="P1640" s="15">
        <f t="shared" ref="P1640:P1703" si="184">IFERROR(E1640/L1640,0)</f>
        <v>38.888888888888886</v>
      </c>
      <c r="Q1640" t="s">
        <v>8325</v>
      </c>
      <c r="R1640" t="s">
        <v>8336</v>
      </c>
      <c r="S1640" s="8">
        <f t="shared" si="179"/>
        <v>41288.478796296295</v>
      </c>
      <c r="T1640" s="11">
        <f t="shared" si="180"/>
        <v>41333.684027777774</v>
      </c>
      <c r="U1640" t="str">
        <f t="shared" si="181"/>
        <v>FALSE</v>
      </c>
      <c r="V1640" s="18">
        <f t="shared" si="182"/>
        <v>2</v>
      </c>
      <c r="W1640">
        <f t="shared" si="183"/>
        <v>1</v>
      </c>
    </row>
    <row r="1641" spans="1:23" ht="115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s="13" t="b">
        <v>0</v>
      </c>
      <c r="L1641">
        <v>19</v>
      </c>
      <c r="M1641" t="b">
        <v>1</v>
      </c>
      <c r="N1641" t="s">
        <v>8276</v>
      </c>
      <c r="O1641" s="15">
        <f t="shared" si="178"/>
        <v>100</v>
      </c>
      <c r="P1641" s="15">
        <f t="shared" si="184"/>
        <v>94.736842105263165</v>
      </c>
      <c r="Q1641" t="s">
        <v>8325</v>
      </c>
      <c r="R1641" t="s">
        <v>8336</v>
      </c>
      <c r="S1641" s="8">
        <f t="shared" si="179"/>
        <v>40941.444039351853</v>
      </c>
      <c r="T1641" s="11">
        <f t="shared" si="180"/>
        <v>40971.444039351853</v>
      </c>
      <c r="U1641" t="str">
        <f t="shared" si="181"/>
        <v>FALSE</v>
      </c>
      <c r="V1641" s="18">
        <f t="shared" si="182"/>
        <v>2</v>
      </c>
      <c r="W1641">
        <f t="shared" si="183"/>
        <v>1</v>
      </c>
    </row>
    <row r="1642" spans="1:23" ht="115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s="13" t="b">
        <v>0</v>
      </c>
      <c r="L1642">
        <v>17</v>
      </c>
      <c r="M1642" t="b">
        <v>1</v>
      </c>
      <c r="N1642" t="s">
        <v>8276</v>
      </c>
      <c r="O1642" s="15">
        <f t="shared" si="178"/>
        <v>169.86</v>
      </c>
      <c r="P1642" s="15">
        <f t="shared" si="184"/>
        <v>39.967058823529413</v>
      </c>
      <c r="Q1642" t="s">
        <v>8325</v>
      </c>
      <c r="R1642" t="s">
        <v>8336</v>
      </c>
      <c r="S1642" s="8">
        <f t="shared" si="179"/>
        <v>40379.022627314815</v>
      </c>
      <c r="T1642" s="11">
        <f t="shared" si="180"/>
        <v>40392.874305555553</v>
      </c>
      <c r="U1642" t="str">
        <f t="shared" si="181"/>
        <v>FALSE</v>
      </c>
      <c r="V1642" s="18">
        <f t="shared" si="182"/>
        <v>2</v>
      </c>
      <c r="W1642">
        <f t="shared" si="183"/>
        <v>1</v>
      </c>
    </row>
    <row r="1643" spans="1:23" ht="57.6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s="13" t="b">
        <v>0</v>
      </c>
      <c r="L1643">
        <v>26</v>
      </c>
      <c r="M1643" t="b">
        <v>1</v>
      </c>
      <c r="N1643" t="s">
        <v>8292</v>
      </c>
      <c r="O1643" s="15">
        <f t="shared" si="178"/>
        <v>101.4</v>
      </c>
      <c r="P1643" s="15">
        <f t="shared" si="184"/>
        <v>97.5</v>
      </c>
      <c r="Q1643" t="s">
        <v>8325</v>
      </c>
      <c r="R1643" t="s">
        <v>8349</v>
      </c>
      <c r="S1643" s="8">
        <f t="shared" si="179"/>
        <v>41962.388240740744</v>
      </c>
      <c r="T1643" s="11">
        <f t="shared" si="180"/>
        <v>41992.388240740744</v>
      </c>
      <c r="U1643" t="str">
        <f t="shared" si="181"/>
        <v>FALSE</v>
      </c>
      <c r="V1643" s="18">
        <f t="shared" si="182"/>
        <v>2</v>
      </c>
      <c r="W1643">
        <f t="shared" si="183"/>
        <v>1</v>
      </c>
    </row>
    <row r="1644" spans="1:23" ht="100.8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s="13" t="b">
        <v>0</v>
      </c>
      <c r="L1644">
        <v>28</v>
      </c>
      <c r="M1644" t="b">
        <v>1</v>
      </c>
      <c r="N1644" t="s">
        <v>8292</v>
      </c>
      <c r="O1644" s="15">
        <f t="shared" si="178"/>
        <v>100</v>
      </c>
      <c r="P1644" s="15">
        <f t="shared" si="184"/>
        <v>42.857142857142854</v>
      </c>
      <c r="Q1644" t="s">
        <v>8325</v>
      </c>
      <c r="R1644" t="s">
        <v>8349</v>
      </c>
      <c r="S1644" s="8">
        <f t="shared" si="179"/>
        <v>40687.816284722219</v>
      </c>
      <c r="T1644" s="11">
        <f t="shared" si="180"/>
        <v>40707.816284722219</v>
      </c>
      <c r="U1644" t="str">
        <f t="shared" si="181"/>
        <v>FALSE</v>
      </c>
      <c r="V1644" s="18">
        <f t="shared" si="182"/>
        <v>2</v>
      </c>
      <c r="W1644">
        <f t="shared" si="183"/>
        <v>1</v>
      </c>
    </row>
    <row r="1645" spans="1:23" ht="72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s="13" t="b">
        <v>0</v>
      </c>
      <c r="L1645">
        <v>37</v>
      </c>
      <c r="M1645" t="b">
        <v>1</v>
      </c>
      <c r="N1645" t="s">
        <v>8292</v>
      </c>
      <c r="O1645" s="15">
        <f t="shared" si="178"/>
        <v>124.70000000000002</v>
      </c>
      <c r="P1645" s="15">
        <f t="shared" si="184"/>
        <v>168.51351351351352</v>
      </c>
      <c r="Q1645" t="s">
        <v>8325</v>
      </c>
      <c r="R1645" t="s">
        <v>8349</v>
      </c>
      <c r="S1645" s="8">
        <f t="shared" si="179"/>
        <v>41146.615879629629</v>
      </c>
      <c r="T1645" s="11">
        <f t="shared" si="180"/>
        <v>41176.615879629629</v>
      </c>
      <c r="U1645" t="str">
        <f t="shared" si="181"/>
        <v>FALSE</v>
      </c>
      <c r="V1645" s="18">
        <f t="shared" si="182"/>
        <v>2</v>
      </c>
      <c r="W1645">
        <f t="shared" si="183"/>
        <v>1</v>
      </c>
    </row>
    <row r="1646" spans="1:23" ht="100.8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s="13" t="b">
        <v>0</v>
      </c>
      <c r="L1646">
        <v>128</v>
      </c>
      <c r="M1646" t="b">
        <v>1</v>
      </c>
      <c r="N1646" t="s">
        <v>8292</v>
      </c>
      <c r="O1646" s="15">
        <f t="shared" si="178"/>
        <v>109.5</v>
      </c>
      <c r="P1646" s="15">
        <f t="shared" si="184"/>
        <v>85.546875</v>
      </c>
      <c r="Q1646" t="s">
        <v>8325</v>
      </c>
      <c r="R1646" t="s">
        <v>8349</v>
      </c>
      <c r="S1646" s="8">
        <f t="shared" si="179"/>
        <v>41174.851388888885</v>
      </c>
      <c r="T1646" s="11">
        <f t="shared" si="180"/>
        <v>41234.893055555549</v>
      </c>
      <c r="U1646" t="str">
        <f t="shared" si="181"/>
        <v>FALSE</v>
      </c>
      <c r="V1646" s="18">
        <f t="shared" si="182"/>
        <v>2</v>
      </c>
      <c r="W1646">
        <f t="shared" si="183"/>
        <v>1</v>
      </c>
    </row>
    <row r="1647" spans="1:23" ht="100.8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s="13" t="b">
        <v>0</v>
      </c>
      <c r="L1647">
        <v>10</v>
      </c>
      <c r="M1647" t="b">
        <v>1</v>
      </c>
      <c r="N1647" t="s">
        <v>8292</v>
      </c>
      <c r="O1647" s="15">
        <f t="shared" si="178"/>
        <v>110.80000000000001</v>
      </c>
      <c r="P1647" s="15">
        <f t="shared" si="184"/>
        <v>554</v>
      </c>
      <c r="Q1647" t="s">
        <v>8325</v>
      </c>
      <c r="R1647" t="s">
        <v>8349</v>
      </c>
      <c r="S1647" s="8">
        <f t="shared" si="179"/>
        <v>41521.409027777772</v>
      </c>
      <c r="T1647" s="11">
        <f t="shared" si="180"/>
        <v>41535.40902777778</v>
      </c>
      <c r="U1647" t="str">
        <f t="shared" si="181"/>
        <v>FALSE</v>
      </c>
      <c r="V1647" s="18">
        <f t="shared" si="182"/>
        <v>2</v>
      </c>
      <c r="W1647">
        <f t="shared" si="183"/>
        <v>1</v>
      </c>
    </row>
    <row r="1648" spans="1:23" ht="115.2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s="13" t="b">
        <v>0</v>
      </c>
      <c r="L1648">
        <v>83</v>
      </c>
      <c r="M1648" t="b">
        <v>1</v>
      </c>
      <c r="N1648" t="s">
        <v>8292</v>
      </c>
      <c r="O1648" s="15">
        <f t="shared" si="178"/>
        <v>110.2</v>
      </c>
      <c r="P1648" s="15">
        <f t="shared" si="184"/>
        <v>26.554216867469879</v>
      </c>
      <c r="Q1648" t="s">
        <v>8325</v>
      </c>
      <c r="R1648" t="s">
        <v>8349</v>
      </c>
      <c r="S1648" s="8">
        <f t="shared" si="179"/>
        <v>41833.241932870369</v>
      </c>
      <c r="T1648" s="11">
        <f t="shared" si="180"/>
        <v>41865.549305555549</v>
      </c>
      <c r="U1648" t="str">
        <f t="shared" si="181"/>
        <v>FALSE</v>
      </c>
      <c r="V1648" s="18">
        <f t="shared" si="182"/>
        <v>2</v>
      </c>
      <c r="W1648">
        <f t="shared" si="183"/>
        <v>1</v>
      </c>
    </row>
    <row r="1649" spans="1:23" ht="100.8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s="13" t="b">
        <v>0</v>
      </c>
      <c r="L1649">
        <v>46</v>
      </c>
      <c r="M1649" t="b">
        <v>1</v>
      </c>
      <c r="N1649" t="s">
        <v>8292</v>
      </c>
      <c r="O1649" s="15">
        <f t="shared" si="178"/>
        <v>104.71999999999998</v>
      </c>
      <c r="P1649" s="15">
        <f t="shared" si="184"/>
        <v>113.82608695652173</v>
      </c>
      <c r="Q1649" t="s">
        <v>8325</v>
      </c>
      <c r="R1649" t="s">
        <v>8349</v>
      </c>
      <c r="S1649" s="8">
        <f t="shared" si="179"/>
        <v>41039.201122685183</v>
      </c>
      <c r="T1649" s="11">
        <f t="shared" si="180"/>
        <v>41069.201122685183</v>
      </c>
      <c r="U1649" t="str">
        <f t="shared" si="181"/>
        <v>FALSE</v>
      </c>
      <c r="V1649" s="18">
        <f t="shared" si="182"/>
        <v>2</v>
      </c>
      <c r="W1649">
        <f t="shared" si="183"/>
        <v>1</v>
      </c>
    </row>
    <row r="1650" spans="1:23" ht="86.4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s="13" t="b">
        <v>0</v>
      </c>
      <c r="L1650">
        <v>90</v>
      </c>
      <c r="M1650" t="b">
        <v>1</v>
      </c>
      <c r="N1650" t="s">
        <v>8292</v>
      </c>
      <c r="O1650" s="15">
        <f t="shared" si="178"/>
        <v>125.26086956521738</v>
      </c>
      <c r="P1650" s="15">
        <f t="shared" si="184"/>
        <v>32.011111111111113</v>
      </c>
      <c r="Q1650" t="s">
        <v>8325</v>
      </c>
      <c r="R1650" t="s">
        <v>8349</v>
      </c>
      <c r="S1650" s="8">
        <f t="shared" si="179"/>
        <v>40592.496319444443</v>
      </c>
      <c r="T1650" s="11">
        <f t="shared" si="180"/>
        <v>40622.454652777778</v>
      </c>
      <c r="U1650" t="str">
        <f t="shared" si="181"/>
        <v>FALSE</v>
      </c>
      <c r="V1650" s="18">
        <f t="shared" si="182"/>
        <v>2</v>
      </c>
      <c r="W1650">
        <f t="shared" si="183"/>
        <v>1</v>
      </c>
    </row>
    <row r="1651" spans="1:23" ht="100.8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s="13" t="b">
        <v>0</v>
      </c>
      <c r="L1651">
        <v>81</v>
      </c>
      <c r="M1651" t="b">
        <v>1</v>
      </c>
      <c r="N1651" t="s">
        <v>8292</v>
      </c>
      <c r="O1651" s="15">
        <f t="shared" si="178"/>
        <v>100.58763157894737</v>
      </c>
      <c r="P1651" s="15">
        <f t="shared" si="184"/>
        <v>47.189259259259259</v>
      </c>
      <c r="Q1651" t="s">
        <v>8325</v>
      </c>
      <c r="R1651" t="s">
        <v>8349</v>
      </c>
      <c r="S1651" s="8">
        <f t="shared" si="179"/>
        <v>41737.476331018515</v>
      </c>
      <c r="T1651" s="11">
        <f t="shared" si="180"/>
        <v>41782.476331018515</v>
      </c>
      <c r="U1651" t="str">
        <f t="shared" si="181"/>
        <v>FALSE</v>
      </c>
      <c r="V1651" s="18">
        <f t="shared" si="182"/>
        <v>2</v>
      </c>
      <c r="W1651">
        <f t="shared" si="183"/>
        <v>1</v>
      </c>
    </row>
    <row r="1652" spans="1:23" ht="7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s="13" t="b">
        <v>0</v>
      </c>
      <c r="L1652">
        <v>32</v>
      </c>
      <c r="M1652" t="b">
        <v>1</v>
      </c>
      <c r="N1652" t="s">
        <v>8292</v>
      </c>
      <c r="O1652" s="15">
        <f t="shared" si="178"/>
        <v>141.55000000000001</v>
      </c>
      <c r="P1652" s="15">
        <f t="shared" si="184"/>
        <v>88.46875</v>
      </c>
      <c r="Q1652" t="s">
        <v>8325</v>
      </c>
      <c r="R1652" t="s">
        <v>8349</v>
      </c>
      <c r="S1652" s="8">
        <f t="shared" si="179"/>
        <v>41526.227280092593</v>
      </c>
      <c r="T1652" s="11">
        <f t="shared" si="180"/>
        <v>41556.227280092593</v>
      </c>
      <c r="U1652" t="str">
        <f t="shared" si="181"/>
        <v>FALSE</v>
      </c>
      <c r="V1652" s="18">
        <f t="shared" si="182"/>
        <v>2</v>
      </c>
      <c r="W1652">
        <f t="shared" si="183"/>
        <v>1</v>
      </c>
    </row>
    <row r="1653" spans="1:23" ht="100.8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s="13" t="b">
        <v>0</v>
      </c>
      <c r="L1653">
        <v>20</v>
      </c>
      <c r="M1653" t="b">
        <v>1</v>
      </c>
      <c r="N1653" t="s">
        <v>8292</v>
      </c>
      <c r="O1653" s="15">
        <f t="shared" si="178"/>
        <v>100.75</v>
      </c>
      <c r="P1653" s="15">
        <f t="shared" si="184"/>
        <v>100.75</v>
      </c>
      <c r="Q1653" t="s">
        <v>8325</v>
      </c>
      <c r="R1653" t="s">
        <v>8349</v>
      </c>
      <c r="S1653" s="8">
        <f t="shared" si="179"/>
        <v>40625.692361111105</v>
      </c>
      <c r="T1653" s="11">
        <f t="shared" si="180"/>
        <v>40659.082638888889</v>
      </c>
      <c r="U1653" t="str">
        <f t="shared" si="181"/>
        <v>FALSE</v>
      </c>
      <c r="V1653" s="18">
        <f t="shared" si="182"/>
        <v>2</v>
      </c>
      <c r="W1653">
        <f t="shared" si="183"/>
        <v>1</v>
      </c>
    </row>
    <row r="1654" spans="1:23" ht="115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s="13" t="b">
        <v>0</v>
      </c>
      <c r="L1654">
        <v>70</v>
      </c>
      <c r="M1654" t="b">
        <v>1</v>
      </c>
      <c r="N1654" t="s">
        <v>8292</v>
      </c>
      <c r="O1654" s="15">
        <f t="shared" si="178"/>
        <v>100.66666666666666</v>
      </c>
      <c r="P1654" s="15">
        <f t="shared" si="184"/>
        <v>64.714285714285708</v>
      </c>
      <c r="Q1654" t="s">
        <v>8325</v>
      </c>
      <c r="R1654" t="s">
        <v>8349</v>
      </c>
      <c r="S1654" s="8">
        <f t="shared" si="179"/>
        <v>41572.284641203703</v>
      </c>
      <c r="T1654" s="11">
        <f t="shared" si="180"/>
        <v>41602.326307870368</v>
      </c>
      <c r="U1654" t="str">
        <f t="shared" si="181"/>
        <v>FALSE</v>
      </c>
      <c r="V1654" s="18">
        <f t="shared" si="182"/>
        <v>2</v>
      </c>
      <c r="W1654">
        <f t="shared" si="183"/>
        <v>1</v>
      </c>
    </row>
    <row r="1655" spans="1:23" ht="100.8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s="13" t="b">
        <v>0</v>
      </c>
      <c r="L1655">
        <v>168</v>
      </c>
      <c r="M1655" t="b">
        <v>1</v>
      </c>
      <c r="N1655" t="s">
        <v>8292</v>
      </c>
      <c r="O1655" s="15">
        <f t="shared" si="178"/>
        <v>174.2304</v>
      </c>
      <c r="P1655" s="15">
        <f t="shared" si="184"/>
        <v>51.854285714285716</v>
      </c>
      <c r="Q1655" t="s">
        <v>8325</v>
      </c>
      <c r="R1655" t="s">
        <v>8349</v>
      </c>
      <c r="S1655" s="8">
        <f t="shared" si="179"/>
        <v>40626.626111111109</v>
      </c>
      <c r="T1655" s="11">
        <f t="shared" si="180"/>
        <v>40657.626111111109</v>
      </c>
      <c r="U1655" t="str">
        <f t="shared" si="181"/>
        <v>FALSE</v>
      </c>
      <c r="V1655" s="18">
        <f t="shared" si="182"/>
        <v>2</v>
      </c>
      <c r="W1655">
        <f t="shared" si="183"/>
        <v>1</v>
      </c>
    </row>
    <row r="1656" spans="1:23" ht="100.8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s="13" t="b">
        <v>0</v>
      </c>
      <c r="L1656">
        <v>34</v>
      </c>
      <c r="M1656" t="b">
        <v>1</v>
      </c>
      <c r="N1656" t="s">
        <v>8292</v>
      </c>
      <c r="O1656" s="15">
        <f t="shared" si="178"/>
        <v>119.90909090909089</v>
      </c>
      <c r="P1656" s="15">
        <f t="shared" si="184"/>
        <v>38.794117647058826</v>
      </c>
      <c r="Q1656" t="s">
        <v>8325</v>
      </c>
      <c r="R1656" t="s">
        <v>8349</v>
      </c>
      <c r="S1656" s="8">
        <f t="shared" si="179"/>
        <v>40987.682407407403</v>
      </c>
      <c r="T1656" s="11">
        <f t="shared" si="180"/>
        <v>41017.682407407403</v>
      </c>
      <c r="U1656" t="str">
        <f t="shared" si="181"/>
        <v>FALSE</v>
      </c>
      <c r="V1656" s="18">
        <f t="shared" si="182"/>
        <v>2</v>
      </c>
      <c r="W1656">
        <f t="shared" si="183"/>
        <v>1</v>
      </c>
    </row>
    <row r="1657" spans="1:23" ht="72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s="13" t="b">
        <v>0</v>
      </c>
      <c r="L1657">
        <v>48</v>
      </c>
      <c r="M1657" t="b">
        <v>1</v>
      </c>
      <c r="N1657" t="s">
        <v>8292</v>
      </c>
      <c r="O1657" s="15">
        <f t="shared" si="178"/>
        <v>142.86666666666667</v>
      </c>
      <c r="P1657" s="15">
        <f t="shared" si="184"/>
        <v>44.645833333333336</v>
      </c>
      <c r="Q1657" t="s">
        <v>8325</v>
      </c>
      <c r="R1657" t="s">
        <v>8349</v>
      </c>
      <c r="S1657" s="8">
        <f t="shared" si="179"/>
        <v>40974.583564814813</v>
      </c>
      <c r="T1657" s="11">
        <f t="shared" si="180"/>
        <v>41004.541898148142</v>
      </c>
      <c r="U1657" t="str">
        <f t="shared" si="181"/>
        <v>FALSE</v>
      </c>
      <c r="V1657" s="18">
        <f t="shared" si="182"/>
        <v>2</v>
      </c>
      <c r="W1657">
        <f t="shared" si="183"/>
        <v>1</v>
      </c>
    </row>
    <row r="1658" spans="1:23" ht="115.2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s="13" t="b">
        <v>0</v>
      </c>
      <c r="L1658">
        <v>48</v>
      </c>
      <c r="M1658" t="b">
        <v>1</v>
      </c>
      <c r="N1658" t="s">
        <v>8292</v>
      </c>
      <c r="O1658" s="15">
        <f t="shared" si="178"/>
        <v>100.33493333333334</v>
      </c>
      <c r="P1658" s="15">
        <f t="shared" si="184"/>
        <v>156.77333333333334</v>
      </c>
      <c r="Q1658" t="s">
        <v>8325</v>
      </c>
      <c r="R1658" t="s">
        <v>8349</v>
      </c>
      <c r="S1658" s="8">
        <f t="shared" si="179"/>
        <v>41226.720509259256</v>
      </c>
      <c r="T1658" s="11">
        <f t="shared" si="180"/>
        <v>41256.720509259256</v>
      </c>
      <c r="U1658" t="str">
        <f t="shared" si="181"/>
        <v>FALSE</v>
      </c>
      <c r="V1658" s="18">
        <f t="shared" si="182"/>
        <v>2</v>
      </c>
      <c r="W1658">
        <f t="shared" si="183"/>
        <v>1</v>
      </c>
    </row>
    <row r="1659" spans="1:23" ht="100.8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s="13" t="b">
        <v>0</v>
      </c>
      <c r="L1659">
        <v>221</v>
      </c>
      <c r="M1659" t="b">
        <v>1</v>
      </c>
      <c r="N1659" t="s">
        <v>8292</v>
      </c>
      <c r="O1659" s="15">
        <f t="shared" si="178"/>
        <v>104.93380000000001</v>
      </c>
      <c r="P1659" s="15">
        <f t="shared" si="184"/>
        <v>118.70339366515837</v>
      </c>
      <c r="Q1659" t="s">
        <v>8325</v>
      </c>
      <c r="R1659" t="s">
        <v>8349</v>
      </c>
      <c r="S1659" s="8">
        <f t="shared" si="179"/>
        <v>41023.573703703703</v>
      </c>
      <c r="T1659" s="11">
        <f t="shared" si="180"/>
        <v>41053.573703703703</v>
      </c>
      <c r="U1659" t="str">
        <f t="shared" si="181"/>
        <v>FALSE</v>
      </c>
      <c r="V1659" s="18">
        <f t="shared" si="182"/>
        <v>2</v>
      </c>
      <c r="W1659">
        <f t="shared" si="183"/>
        <v>1</v>
      </c>
    </row>
    <row r="1660" spans="1:23" ht="100.8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s="13" t="b">
        <v>0</v>
      </c>
      <c r="L1660">
        <v>107</v>
      </c>
      <c r="M1660" t="b">
        <v>1</v>
      </c>
      <c r="N1660" t="s">
        <v>8292</v>
      </c>
      <c r="O1660" s="15">
        <f t="shared" si="178"/>
        <v>132.23333333333335</v>
      </c>
      <c r="P1660" s="15">
        <f t="shared" si="184"/>
        <v>74.149532710280369</v>
      </c>
      <c r="Q1660" t="s">
        <v>8325</v>
      </c>
      <c r="R1660" t="s">
        <v>8349</v>
      </c>
      <c r="S1660" s="8">
        <f t="shared" si="179"/>
        <v>41223.013506944444</v>
      </c>
      <c r="T1660" s="11">
        <f t="shared" si="180"/>
        <v>41261.388888888883</v>
      </c>
      <c r="U1660" t="str">
        <f t="shared" si="181"/>
        <v>FALSE</v>
      </c>
      <c r="V1660" s="18">
        <f t="shared" si="182"/>
        <v>2</v>
      </c>
      <c r="W1660">
        <f t="shared" si="183"/>
        <v>1</v>
      </c>
    </row>
    <row r="1661" spans="1:23" ht="100.8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s="13" t="b">
        <v>0</v>
      </c>
      <c r="L1661">
        <v>45</v>
      </c>
      <c r="M1661" t="b">
        <v>1</v>
      </c>
      <c r="N1661" t="s">
        <v>8292</v>
      </c>
      <c r="O1661" s="15">
        <f t="shared" si="178"/>
        <v>112.79999999999998</v>
      </c>
      <c r="P1661" s="15">
        <f t="shared" si="184"/>
        <v>12.533333333333333</v>
      </c>
      <c r="Q1661" t="s">
        <v>8325</v>
      </c>
      <c r="R1661" t="s">
        <v>8349</v>
      </c>
      <c r="S1661" s="8">
        <f t="shared" si="179"/>
        <v>41596.705104166664</v>
      </c>
      <c r="T1661" s="11">
        <f t="shared" si="180"/>
        <v>41625.291666666664</v>
      </c>
      <c r="U1661" t="str">
        <f t="shared" si="181"/>
        <v>FALSE</v>
      </c>
      <c r="V1661" s="18">
        <f t="shared" si="182"/>
        <v>2</v>
      </c>
      <c r="W1661">
        <f t="shared" si="183"/>
        <v>1</v>
      </c>
    </row>
    <row r="1662" spans="1:23" ht="100.8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s="13" t="b">
        <v>0</v>
      </c>
      <c r="L1662">
        <v>36</v>
      </c>
      <c r="M1662" t="b">
        <v>1</v>
      </c>
      <c r="N1662" t="s">
        <v>8292</v>
      </c>
      <c r="O1662" s="15">
        <f t="shared" si="178"/>
        <v>1253.75</v>
      </c>
      <c r="P1662" s="15">
        <f t="shared" si="184"/>
        <v>27.861111111111111</v>
      </c>
      <c r="Q1662" t="s">
        <v>8325</v>
      </c>
      <c r="R1662" t="s">
        <v>8349</v>
      </c>
      <c r="S1662" s="8">
        <f t="shared" si="179"/>
        <v>42459.485532407409</v>
      </c>
      <c r="T1662" s="11">
        <f t="shared" si="180"/>
        <v>42490.707638888889</v>
      </c>
      <c r="U1662" t="str">
        <f t="shared" si="181"/>
        <v>FALSE</v>
      </c>
      <c r="V1662" s="18">
        <f t="shared" si="182"/>
        <v>2</v>
      </c>
      <c r="W1662">
        <f t="shared" si="183"/>
        <v>1</v>
      </c>
    </row>
    <row r="1663" spans="1:23" ht="115.2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s="13" t="b">
        <v>0</v>
      </c>
      <c r="L1663">
        <v>101</v>
      </c>
      <c r="M1663" t="b">
        <v>1</v>
      </c>
      <c r="N1663" t="s">
        <v>8292</v>
      </c>
      <c r="O1663" s="15">
        <f t="shared" si="178"/>
        <v>102.50632911392405</v>
      </c>
      <c r="P1663" s="15">
        <f t="shared" si="184"/>
        <v>80.178217821782184</v>
      </c>
      <c r="Q1663" t="s">
        <v>8325</v>
      </c>
      <c r="R1663" t="s">
        <v>8349</v>
      </c>
      <c r="S1663" s="8">
        <f t="shared" si="179"/>
        <v>42343.789710648147</v>
      </c>
      <c r="T1663" s="11">
        <f t="shared" si="180"/>
        <v>42386.666666666664</v>
      </c>
      <c r="U1663" t="str">
        <f t="shared" si="181"/>
        <v>FALSE</v>
      </c>
      <c r="V1663" s="18">
        <f t="shared" si="182"/>
        <v>2</v>
      </c>
      <c r="W1663">
        <f t="shared" si="183"/>
        <v>1</v>
      </c>
    </row>
    <row r="1664" spans="1:23" ht="115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s="13" t="b">
        <v>0</v>
      </c>
      <c r="L1664">
        <v>62</v>
      </c>
      <c r="M1664" t="b">
        <v>1</v>
      </c>
      <c r="N1664" t="s">
        <v>8292</v>
      </c>
      <c r="O1664" s="15">
        <f t="shared" si="178"/>
        <v>102.6375</v>
      </c>
      <c r="P1664" s="15">
        <f t="shared" si="184"/>
        <v>132.43548387096774</v>
      </c>
      <c r="Q1664" t="s">
        <v>8325</v>
      </c>
      <c r="R1664" t="s">
        <v>8349</v>
      </c>
      <c r="S1664" s="8">
        <f t="shared" si="179"/>
        <v>40847.99</v>
      </c>
      <c r="T1664" s="11">
        <f t="shared" si="180"/>
        <v>40908.031666666662</v>
      </c>
      <c r="U1664" t="str">
        <f t="shared" si="181"/>
        <v>FALSE</v>
      </c>
      <c r="V1664" s="18">
        <f t="shared" si="182"/>
        <v>2</v>
      </c>
      <c r="W1664">
        <f t="shared" si="183"/>
        <v>1</v>
      </c>
    </row>
    <row r="1665" spans="1:23" ht="7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s="13" t="b">
        <v>0</v>
      </c>
      <c r="L1665">
        <v>32</v>
      </c>
      <c r="M1665" t="b">
        <v>1</v>
      </c>
      <c r="N1665" t="s">
        <v>8292</v>
      </c>
      <c r="O1665" s="15">
        <f t="shared" si="178"/>
        <v>108</v>
      </c>
      <c r="P1665" s="15">
        <f t="shared" si="184"/>
        <v>33.75</v>
      </c>
      <c r="Q1665" t="s">
        <v>8325</v>
      </c>
      <c r="R1665" t="s">
        <v>8349</v>
      </c>
      <c r="S1665" s="8">
        <f t="shared" si="179"/>
        <v>42005.813738425924</v>
      </c>
      <c r="T1665" s="11">
        <f t="shared" si="180"/>
        <v>42035.813738425924</v>
      </c>
      <c r="U1665" t="str">
        <f t="shared" si="181"/>
        <v>FALSE</v>
      </c>
      <c r="V1665" s="18">
        <f t="shared" si="182"/>
        <v>2</v>
      </c>
      <c r="W1665">
        <f t="shared" si="183"/>
        <v>1</v>
      </c>
    </row>
    <row r="1666" spans="1:23" ht="100.8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s="13" t="b">
        <v>0</v>
      </c>
      <c r="L1666">
        <v>89</v>
      </c>
      <c r="M1666" t="b">
        <v>1</v>
      </c>
      <c r="N1666" t="s">
        <v>8292</v>
      </c>
      <c r="O1666" s="15">
        <f t="shared" si="178"/>
        <v>122.40879999999999</v>
      </c>
      <c r="P1666" s="15">
        <f t="shared" si="184"/>
        <v>34.384494382022467</v>
      </c>
      <c r="Q1666" t="s">
        <v>8325</v>
      </c>
      <c r="R1666" t="s">
        <v>8349</v>
      </c>
      <c r="S1666" s="8">
        <f t="shared" si="179"/>
        <v>40939.553449074068</v>
      </c>
      <c r="T1666" s="11">
        <f t="shared" si="180"/>
        <v>40983.957638888889</v>
      </c>
      <c r="U1666" t="str">
        <f t="shared" si="181"/>
        <v>FALSE</v>
      </c>
      <c r="V1666" s="18">
        <f t="shared" si="182"/>
        <v>2</v>
      </c>
      <c r="W1666">
        <f t="shared" si="183"/>
        <v>1</v>
      </c>
    </row>
    <row r="1667" spans="1:23" ht="100.8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s="13" t="b">
        <v>0</v>
      </c>
      <c r="L1667">
        <v>93</v>
      </c>
      <c r="M1667" t="b">
        <v>1</v>
      </c>
      <c r="N1667" t="s">
        <v>8292</v>
      </c>
      <c r="O1667" s="15">
        <f t="shared" ref="O1667:O1730" si="185">(E1667/D1667)*100</f>
        <v>119.45714285714286</v>
      </c>
      <c r="P1667" s="15">
        <f t="shared" si="184"/>
        <v>44.956989247311824</v>
      </c>
      <c r="Q1667" t="s">
        <v>8325</v>
      </c>
      <c r="R1667" t="s">
        <v>8349</v>
      </c>
      <c r="S1667" s="8">
        <f t="shared" ref="S1667:S1730" si="186">(((J1667/60)/60)/24)+DATE(1970,1,1)+(-5/24)</f>
        <v>40564.441122685181</v>
      </c>
      <c r="T1667" s="11">
        <f t="shared" ref="T1667:T1730" si="187">(I1667/86400)+25569+(-5/24)</f>
        <v>40595.916666666664</v>
      </c>
      <c r="U1667" t="str">
        <f t="shared" ref="U1667:U1730" si="188">TRIM(K1667)</f>
        <v>FALSE</v>
      </c>
      <c r="V1667" s="18">
        <f t="shared" ref="V1667:V1730" si="189">IF(U1667="TRUE", 1, 2)</f>
        <v>2</v>
      </c>
      <c r="W1667">
        <f t="shared" ref="W1667:W1730" si="190">IF(F1667="successful", 1,  IF(F1667= "failed", 2, IF(F1667="canceled", 3, 4)))</f>
        <v>1</v>
      </c>
    </row>
    <row r="1668" spans="1:23" ht="86.4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s="13" t="b">
        <v>0</v>
      </c>
      <c r="L1668">
        <v>98</v>
      </c>
      <c r="M1668" t="b">
        <v>1</v>
      </c>
      <c r="N1668" t="s">
        <v>8292</v>
      </c>
      <c r="O1668" s="15">
        <f t="shared" si="185"/>
        <v>160.88</v>
      </c>
      <c r="P1668" s="15">
        <f t="shared" si="184"/>
        <v>41.04081632653061</v>
      </c>
      <c r="Q1668" t="s">
        <v>8325</v>
      </c>
      <c r="R1668" t="s">
        <v>8349</v>
      </c>
      <c r="S1668" s="8">
        <f t="shared" si="186"/>
        <v>41331.04482638889</v>
      </c>
      <c r="T1668" s="11">
        <f t="shared" si="187"/>
        <v>41361.003159722219</v>
      </c>
      <c r="U1668" t="str">
        <f t="shared" si="188"/>
        <v>FALSE</v>
      </c>
      <c r="V1668" s="18">
        <f t="shared" si="189"/>
        <v>2</v>
      </c>
      <c r="W1668">
        <f t="shared" si="190"/>
        <v>1</v>
      </c>
    </row>
    <row r="1669" spans="1:23" ht="100.8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s="13" t="b">
        <v>0</v>
      </c>
      <c r="L1669">
        <v>82</v>
      </c>
      <c r="M1669" t="b">
        <v>1</v>
      </c>
      <c r="N1669" t="s">
        <v>8292</v>
      </c>
      <c r="O1669" s="15">
        <f t="shared" si="185"/>
        <v>126.85294117647059</v>
      </c>
      <c r="P1669" s="15">
        <f t="shared" si="184"/>
        <v>52.597560975609753</v>
      </c>
      <c r="Q1669" t="s">
        <v>8325</v>
      </c>
      <c r="R1669" t="s">
        <v>8349</v>
      </c>
      <c r="S1669" s="8">
        <f t="shared" si="186"/>
        <v>41681.862245370365</v>
      </c>
      <c r="T1669" s="11">
        <f t="shared" si="187"/>
        <v>41709.082638888889</v>
      </c>
      <c r="U1669" t="str">
        <f t="shared" si="188"/>
        <v>FALSE</v>
      </c>
      <c r="V1669" s="18">
        <f t="shared" si="189"/>
        <v>2</v>
      </c>
      <c r="W1669">
        <f t="shared" si="190"/>
        <v>1</v>
      </c>
    </row>
    <row r="1670" spans="1:23" ht="100.8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s="13" t="b">
        <v>0</v>
      </c>
      <c r="L1670">
        <v>116</v>
      </c>
      <c r="M1670" t="b">
        <v>1</v>
      </c>
      <c r="N1670" t="s">
        <v>8292</v>
      </c>
      <c r="O1670" s="15">
        <f t="shared" si="185"/>
        <v>102.6375</v>
      </c>
      <c r="P1670" s="15">
        <f t="shared" si="184"/>
        <v>70.784482758620683</v>
      </c>
      <c r="Q1670" t="s">
        <v>8325</v>
      </c>
      <c r="R1670" t="s">
        <v>8349</v>
      </c>
      <c r="S1670" s="8">
        <f t="shared" si="186"/>
        <v>40844.941423611104</v>
      </c>
      <c r="T1670" s="11">
        <f t="shared" si="187"/>
        <v>40874.983090277776</v>
      </c>
      <c r="U1670" t="str">
        <f t="shared" si="188"/>
        <v>FALSE</v>
      </c>
      <c r="V1670" s="18">
        <f t="shared" si="189"/>
        <v>2</v>
      </c>
      <c r="W1670">
        <f t="shared" si="190"/>
        <v>1</v>
      </c>
    </row>
    <row r="1671" spans="1:23" ht="100.8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s="13" t="b">
        <v>0</v>
      </c>
      <c r="L1671">
        <v>52</v>
      </c>
      <c r="M1671" t="b">
        <v>1</v>
      </c>
      <c r="N1671" t="s">
        <v>8292</v>
      </c>
      <c r="O1671" s="15">
        <f t="shared" si="185"/>
        <v>139.75</v>
      </c>
      <c r="P1671" s="15">
        <f t="shared" si="184"/>
        <v>53.75</v>
      </c>
      <c r="Q1671" t="s">
        <v>8325</v>
      </c>
      <c r="R1671" t="s">
        <v>8349</v>
      </c>
      <c r="S1671" s="8">
        <f t="shared" si="186"/>
        <v>42461.676805555551</v>
      </c>
      <c r="T1671" s="11">
        <f t="shared" si="187"/>
        <v>42521.676805555551</v>
      </c>
      <c r="U1671" t="str">
        <f t="shared" si="188"/>
        <v>FALSE</v>
      </c>
      <c r="V1671" s="18">
        <f t="shared" si="189"/>
        <v>2</v>
      </c>
      <c r="W1671">
        <f t="shared" si="190"/>
        <v>1</v>
      </c>
    </row>
    <row r="1672" spans="1:23" ht="115.2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s="13" t="b">
        <v>0</v>
      </c>
      <c r="L1672">
        <v>23</v>
      </c>
      <c r="M1672" t="b">
        <v>1</v>
      </c>
      <c r="N1672" t="s">
        <v>8292</v>
      </c>
      <c r="O1672" s="15">
        <f t="shared" si="185"/>
        <v>102.60000000000001</v>
      </c>
      <c r="P1672" s="15">
        <f t="shared" si="184"/>
        <v>44.608695652173914</v>
      </c>
      <c r="Q1672" t="s">
        <v>8325</v>
      </c>
      <c r="R1672" t="s">
        <v>8349</v>
      </c>
      <c r="S1672" s="8">
        <f t="shared" si="186"/>
        <v>40313.722210648149</v>
      </c>
      <c r="T1672" s="11">
        <f t="shared" si="187"/>
        <v>40363.958333333328</v>
      </c>
      <c r="U1672" t="str">
        <f t="shared" si="188"/>
        <v>FALSE</v>
      </c>
      <c r="V1672" s="18">
        <f t="shared" si="189"/>
        <v>2</v>
      </c>
      <c r="W1672">
        <f t="shared" si="190"/>
        <v>1</v>
      </c>
    </row>
    <row r="1673" spans="1:23" ht="57.6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s="13" t="b">
        <v>0</v>
      </c>
      <c r="L1673">
        <v>77</v>
      </c>
      <c r="M1673" t="b">
        <v>1</v>
      </c>
      <c r="N1673" t="s">
        <v>8292</v>
      </c>
      <c r="O1673" s="15">
        <f t="shared" si="185"/>
        <v>100.67349999999999</v>
      </c>
      <c r="P1673" s="15">
        <f t="shared" si="184"/>
        <v>26.148961038961041</v>
      </c>
      <c r="Q1673" t="s">
        <v>8325</v>
      </c>
      <c r="R1673" t="s">
        <v>8349</v>
      </c>
      <c r="S1673" s="8">
        <f t="shared" si="186"/>
        <v>42553.335810185185</v>
      </c>
      <c r="T1673" s="11">
        <f t="shared" si="187"/>
        <v>42583.335810185185</v>
      </c>
      <c r="U1673" t="str">
        <f t="shared" si="188"/>
        <v>FALSE</v>
      </c>
      <c r="V1673" s="18">
        <f t="shared" si="189"/>
        <v>2</v>
      </c>
      <c r="W1673">
        <f t="shared" si="190"/>
        <v>1</v>
      </c>
    </row>
    <row r="1674" spans="1:23" ht="86.4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s="13" t="b">
        <v>0</v>
      </c>
      <c r="L1674">
        <v>49</v>
      </c>
      <c r="M1674" t="b">
        <v>1</v>
      </c>
      <c r="N1674" t="s">
        <v>8292</v>
      </c>
      <c r="O1674" s="15">
        <f t="shared" si="185"/>
        <v>112.94117647058823</v>
      </c>
      <c r="P1674" s="15">
        <f t="shared" si="184"/>
        <v>39.183673469387756</v>
      </c>
      <c r="Q1674" t="s">
        <v>8325</v>
      </c>
      <c r="R1674" t="s">
        <v>8349</v>
      </c>
      <c r="S1674" s="8">
        <f t="shared" si="186"/>
        <v>41034.448263888888</v>
      </c>
      <c r="T1674" s="11">
        <f t="shared" si="187"/>
        <v>41064.448263888888</v>
      </c>
      <c r="U1674" t="str">
        <f t="shared" si="188"/>
        <v>FALSE</v>
      </c>
      <c r="V1674" s="18">
        <f t="shared" si="189"/>
        <v>2</v>
      </c>
      <c r="W1674">
        <f t="shared" si="190"/>
        <v>1</v>
      </c>
    </row>
    <row r="1675" spans="1:23" ht="100.8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s="13" t="b">
        <v>0</v>
      </c>
      <c r="L1675">
        <v>59</v>
      </c>
      <c r="M1675" t="b">
        <v>1</v>
      </c>
      <c r="N1675" t="s">
        <v>8292</v>
      </c>
      <c r="O1675" s="15">
        <f t="shared" si="185"/>
        <v>128.09523809523807</v>
      </c>
      <c r="P1675" s="15">
        <f t="shared" si="184"/>
        <v>45.593220338983052</v>
      </c>
      <c r="Q1675" t="s">
        <v>8325</v>
      </c>
      <c r="R1675" t="s">
        <v>8349</v>
      </c>
      <c r="S1675" s="8">
        <f t="shared" si="186"/>
        <v>42039.670046296298</v>
      </c>
      <c r="T1675" s="11">
        <f t="shared" si="187"/>
        <v>42069.670046296298</v>
      </c>
      <c r="U1675" t="str">
        <f t="shared" si="188"/>
        <v>FALSE</v>
      </c>
      <c r="V1675" s="18">
        <f t="shared" si="189"/>
        <v>2</v>
      </c>
      <c r="W1675">
        <f t="shared" si="190"/>
        <v>1</v>
      </c>
    </row>
    <row r="1676" spans="1:23" ht="100.8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s="13" t="b">
        <v>0</v>
      </c>
      <c r="L1676">
        <v>113</v>
      </c>
      <c r="M1676" t="b">
        <v>1</v>
      </c>
      <c r="N1676" t="s">
        <v>8292</v>
      </c>
      <c r="O1676" s="15">
        <f t="shared" si="185"/>
        <v>201.7</v>
      </c>
      <c r="P1676" s="15">
        <f t="shared" si="184"/>
        <v>89.247787610619469</v>
      </c>
      <c r="Q1676" t="s">
        <v>8325</v>
      </c>
      <c r="R1676" t="s">
        <v>8349</v>
      </c>
      <c r="S1676" s="8">
        <f t="shared" si="186"/>
        <v>42569.397060185183</v>
      </c>
      <c r="T1676" s="11">
        <f t="shared" si="187"/>
        <v>42600.082638888889</v>
      </c>
      <c r="U1676" t="str">
        <f t="shared" si="188"/>
        <v>FALSE</v>
      </c>
      <c r="V1676" s="18">
        <f t="shared" si="189"/>
        <v>2</v>
      </c>
      <c r="W1676">
        <f t="shared" si="190"/>
        <v>1</v>
      </c>
    </row>
    <row r="1677" spans="1:23" ht="72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s="13" t="b">
        <v>0</v>
      </c>
      <c r="L1677">
        <v>34</v>
      </c>
      <c r="M1677" t="b">
        <v>1</v>
      </c>
      <c r="N1677" t="s">
        <v>8292</v>
      </c>
      <c r="O1677" s="15">
        <f t="shared" si="185"/>
        <v>137.416</v>
      </c>
      <c r="P1677" s="15">
        <f t="shared" si="184"/>
        <v>40.416470588235299</v>
      </c>
      <c r="Q1677" t="s">
        <v>8325</v>
      </c>
      <c r="R1677" t="s">
        <v>8349</v>
      </c>
      <c r="S1677" s="8">
        <f t="shared" si="186"/>
        <v>40802.524768518517</v>
      </c>
      <c r="T1677" s="11">
        <f t="shared" si="187"/>
        <v>40832.710416666661</v>
      </c>
      <c r="U1677" t="str">
        <f t="shared" si="188"/>
        <v>FALSE</v>
      </c>
      <c r="V1677" s="18">
        <f t="shared" si="189"/>
        <v>2</v>
      </c>
      <c r="W1677">
        <f t="shared" si="190"/>
        <v>1</v>
      </c>
    </row>
    <row r="1678" spans="1:23" ht="72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s="13" t="b">
        <v>0</v>
      </c>
      <c r="L1678">
        <v>42</v>
      </c>
      <c r="M1678" t="b">
        <v>1</v>
      </c>
      <c r="N1678" t="s">
        <v>8292</v>
      </c>
      <c r="O1678" s="15">
        <f t="shared" si="185"/>
        <v>115.33333333333333</v>
      </c>
      <c r="P1678" s="15">
        <f t="shared" si="184"/>
        <v>82.38095238095238</v>
      </c>
      <c r="Q1678" t="s">
        <v>8325</v>
      </c>
      <c r="R1678" t="s">
        <v>8349</v>
      </c>
      <c r="S1678" s="8">
        <f t="shared" si="186"/>
        <v>40973.517905092594</v>
      </c>
      <c r="T1678" s="11">
        <f t="shared" si="187"/>
        <v>41019.957638888889</v>
      </c>
      <c r="U1678" t="str">
        <f t="shared" si="188"/>
        <v>FALSE</v>
      </c>
      <c r="V1678" s="18">
        <f t="shared" si="189"/>
        <v>2</v>
      </c>
      <c r="W1678">
        <f t="shared" si="190"/>
        <v>1</v>
      </c>
    </row>
    <row r="1679" spans="1:23" ht="86.4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s="13" t="b">
        <v>0</v>
      </c>
      <c r="L1679">
        <v>42</v>
      </c>
      <c r="M1679" t="b">
        <v>1</v>
      </c>
      <c r="N1679" t="s">
        <v>8292</v>
      </c>
      <c r="O1679" s="15">
        <f t="shared" si="185"/>
        <v>111.66666666666667</v>
      </c>
      <c r="P1679" s="15">
        <f t="shared" si="184"/>
        <v>159.52380952380952</v>
      </c>
      <c r="Q1679" t="s">
        <v>8325</v>
      </c>
      <c r="R1679" t="s">
        <v>8349</v>
      </c>
      <c r="S1679" s="8">
        <f t="shared" si="186"/>
        <v>42416.198796296296</v>
      </c>
      <c r="T1679" s="11">
        <f t="shared" si="187"/>
        <v>42476.040972222218</v>
      </c>
      <c r="U1679" t="str">
        <f t="shared" si="188"/>
        <v>FALSE</v>
      </c>
      <c r="V1679" s="18">
        <f t="shared" si="189"/>
        <v>2</v>
      </c>
      <c r="W1679">
        <f t="shared" si="190"/>
        <v>1</v>
      </c>
    </row>
    <row r="1680" spans="1:23" ht="86.4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s="13" t="b">
        <v>0</v>
      </c>
      <c r="L1680">
        <v>49</v>
      </c>
      <c r="M1680" t="b">
        <v>1</v>
      </c>
      <c r="N1680" t="s">
        <v>8292</v>
      </c>
      <c r="O1680" s="15">
        <f t="shared" si="185"/>
        <v>118.39999999999999</v>
      </c>
      <c r="P1680" s="15">
        <f t="shared" si="184"/>
        <v>36.244897959183675</v>
      </c>
      <c r="Q1680" t="s">
        <v>8325</v>
      </c>
      <c r="R1680" t="s">
        <v>8349</v>
      </c>
      <c r="S1680" s="8">
        <f t="shared" si="186"/>
        <v>41662.646655092591</v>
      </c>
      <c r="T1680" s="11">
        <f t="shared" si="187"/>
        <v>41676.646655092591</v>
      </c>
      <c r="U1680" t="str">
        <f t="shared" si="188"/>
        <v>FALSE</v>
      </c>
      <c r="V1680" s="18">
        <f t="shared" si="189"/>
        <v>2</v>
      </c>
      <c r="W1680">
        <f t="shared" si="190"/>
        <v>1</v>
      </c>
    </row>
    <row r="1681" spans="1:23" ht="129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s="13" t="b">
        <v>0</v>
      </c>
      <c r="L1681">
        <v>56</v>
      </c>
      <c r="M1681" t="b">
        <v>1</v>
      </c>
      <c r="N1681" t="s">
        <v>8292</v>
      </c>
      <c r="O1681" s="15">
        <f t="shared" si="185"/>
        <v>175</v>
      </c>
      <c r="P1681" s="15">
        <f t="shared" si="184"/>
        <v>62.5</v>
      </c>
      <c r="Q1681" t="s">
        <v>8325</v>
      </c>
      <c r="R1681" t="s">
        <v>8349</v>
      </c>
      <c r="S1681" s="8">
        <f t="shared" si="186"/>
        <v>40722.860474537032</v>
      </c>
      <c r="T1681" s="11">
        <f t="shared" si="187"/>
        <v>40745.860474537032</v>
      </c>
      <c r="U1681" t="str">
        <f t="shared" si="188"/>
        <v>FALSE</v>
      </c>
      <c r="V1681" s="18">
        <f t="shared" si="189"/>
        <v>2</v>
      </c>
      <c r="W1681">
        <f t="shared" si="190"/>
        <v>1</v>
      </c>
    </row>
    <row r="1682" spans="1:23" ht="72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s="13" t="b">
        <v>0</v>
      </c>
      <c r="L1682">
        <v>25</v>
      </c>
      <c r="M1682" t="b">
        <v>1</v>
      </c>
      <c r="N1682" t="s">
        <v>8292</v>
      </c>
      <c r="O1682" s="15">
        <f t="shared" si="185"/>
        <v>117.5</v>
      </c>
      <c r="P1682" s="15">
        <f t="shared" si="184"/>
        <v>47</v>
      </c>
      <c r="Q1682" t="s">
        <v>8325</v>
      </c>
      <c r="R1682" t="s">
        <v>8349</v>
      </c>
      <c r="S1682" s="8">
        <f t="shared" si="186"/>
        <v>41802.549386574072</v>
      </c>
      <c r="T1682" s="11">
        <f t="shared" si="187"/>
        <v>41832.549386574072</v>
      </c>
      <c r="U1682" t="str">
        <f t="shared" si="188"/>
        <v>FALSE</v>
      </c>
      <c r="V1682" s="18">
        <f t="shared" si="189"/>
        <v>2</v>
      </c>
      <c r="W1682">
        <f t="shared" si="190"/>
        <v>1</v>
      </c>
    </row>
    <row r="1683" spans="1:23" ht="100.8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s="13" t="b">
        <v>0</v>
      </c>
      <c r="L1683">
        <v>884</v>
      </c>
      <c r="M1683" t="b">
        <v>0</v>
      </c>
      <c r="N1683" t="s">
        <v>8293</v>
      </c>
      <c r="O1683" s="15">
        <f t="shared" si="185"/>
        <v>101.42212307692309</v>
      </c>
      <c r="P1683" s="15">
        <f t="shared" si="184"/>
        <v>74.575090497737563</v>
      </c>
      <c r="Q1683" t="s">
        <v>8325</v>
      </c>
      <c r="R1683" t="s">
        <v>8350</v>
      </c>
      <c r="S1683" s="8">
        <f t="shared" si="186"/>
        <v>42773.91300925926</v>
      </c>
      <c r="T1683" s="11">
        <f t="shared" si="187"/>
        <v>42822.874999999993</v>
      </c>
      <c r="U1683" t="str">
        <f t="shared" si="188"/>
        <v>FALSE</v>
      </c>
      <c r="V1683" s="18">
        <f t="shared" si="189"/>
        <v>2</v>
      </c>
      <c r="W1683">
        <f t="shared" si="190"/>
        <v>4</v>
      </c>
    </row>
    <row r="1684" spans="1:23" ht="86.4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s="13" t="b">
        <v>0</v>
      </c>
      <c r="L1684">
        <v>0</v>
      </c>
      <c r="M1684" t="b">
        <v>0</v>
      </c>
      <c r="N1684" t="s">
        <v>8293</v>
      </c>
      <c r="O1684" s="15">
        <f t="shared" si="185"/>
        <v>0</v>
      </c>
      <c r="P1684" s="15">
        <f t="shared" si="184"/>
        <v>0</v>
      </c>
      <c r="Q1684" t="s">
        <v>8325</v>
      </c>
      <c r="R1684" t="s">
        <v>8350</v>
      </c>
      <c r="S1684" s="8">
        <f t="shared" si="186"/>
        <v>42779.005324074074</v>
      </c>
      <c r="T1684" s="11">
        <f t="shared" si="187"/>
        <v>42838.963657407403</v>
      </c>
      <c r="U1684" t="str">
        <f t="shared" si="188"/>
        <v>FALSE</v>
      </c>
      <c r="V1684" s="18">
        <f t="shared" si="189"/>
        <v>2</v>
      </c>
      <c r="W1684">
        <f t="shared" si="190"/>
        <v>4</v>
      </c>
    </row>
    <row r="1685" spans="1:23" ht="100.8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s="13" t="b">
        <v>0</v>
      </c>
      <c r="L1685">
        <v>10</v>
      </c>
      <c r="M1685" t="b">
        <v>0</v>
      </c>
      <c r="N1685" t="s">
        <v>8293</v>
      </c>
      <c r="O1685" s="15">
        <f t="shared" si="185"/>
        <v>21.714285714285715</v>
      </c>
      <c r="P1685" s="15">
        <f t="shared" si="184"/>
        <v>76</v>
      </c>
      <c r="Q1685" t="s">
        <v>8325</v>
      </c>
      <c r="R1685" t="s">
        <v>8350</v>
      </c>
      <c r="S1685" s="8">
        <f t="shared" si="186"/>
        <v>42808.57335648148</v>
      </c>
      <c r="T1685" s="11">
        <f t="shared" si="187"/>
        <v>42832.57335648148</v>
      </c>
      <c r="U1685" t="str">
        <f t="shared" si="188"/>
        <v>FALSE</v>
      </c>
      <c r="V1685" s="18">
        <f t="shared" si="189"/>
        <v>2</v>
      </c>
      <c r="W1685">
        <f t="shared" si="190"/>
        <v>4</v>
      </c>
    </row>
    <row r="1686" spans="1:23" ht="57.6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s="13" t="b">
        <v>0</v>
      </c>
      <c r="L1686">
        <v>101</v>
      </c>
      <c r="M1686" t="b">
        <v>0</v>
      </c>
      <c r="N1686" t="s">
        <v>8293</v>
      </c>
      <c r="O1686" s="15">
        <f t="shared" si="185"/>
        <v>109.125</v>
      </c>
      <c r="P1686" s="15">
        <f t="shared" si="184"/>
        <v>86.43564356435644</v>
      </c>
      <c r="Q1686" t="s">
        <v>8325</v>
      </c>
      <c r="R1686" t="s">
        <v>8350</v>
      </c>
      <c r="S1686" s="8">
        <f t="shared" si="186"/>
        <v>42783.606956018521</v>
      </c>
      <c r="T1686" s="11">
        <f t="shared" si="187"/>
        <v>42811.565289351849</v>
      </c>
      <c r="U1686" t="str">
        <f t="shared" si="188"/>
        <v>FALSE</v>
      </c>
      <c r="V1686" s="18">
        <f t="shared" si="189"/>
        <v>2</v>
      </c>
      <c r="W1686">
        <f t="shared" si="190"/>
        <v>4</v>
      </c>
    </row>
    <row r="1687" spans="1:23" ht="100.8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s="13" t="b">
        <v>0</v>
      </c>
      <c r="L1687">
        <v>15</v>
      </c>
      <c r="M1687" t="b">
        <v>0</v>
      </c>
      <c r="N1687" t="s">
        <v>8293</v>
      </c>
      <c r="O1687" s="15">
        <f t="shared" si="185"/>
        <v>102.85714285714285</v>
      </c>
      <c r="P1687" s="15">
        <f t="shared" si="184"/>
        <v>24</v>
      </c>
      <c r="Q1687" t="s">
        <v>8325</v>
      </c>
      <c r="R1687" t="s">
        <v>8350</v>
      </c>
      <c r="S1687" s="8">
        <f t="shared" si="186"/>
        <v>42788.041932870365</v>
      </c>
      <c r="T1687" s="11">
        <f t="shared" si="187"/>
        <v>42818.0002662037</v>
      </c>
      <c r="U1687" t="str">
        <f t="shared" si="188"/>
        <v>FALSE</v>
      </c>
      <c r="V1687" s="18">
        <f t="shared" si="189"/>
        <v>2</v>
      </c>
      <c r="W1687">
        <f t="shared" si="190"/>
        <v>4</v>
      </c>
    </row>
    <row r="1688" spans="1:23" ht="115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s="13" t="b">
        <v>0</v>
      </c>
      <c r="L1688">
        <v>1</v>
      </c>
      <c r="M1688" t="b">
        <v>0</v>
      </c>
      <c r="N1688" t="s">
        <v>8293</v>
      </c>
      <c r="O1688" s="15">
        <f t="shared" si="185"/>
        <v>0.36</v>
      </c>
      <c r="P1688" s="15">
        <f t="shared" si="184"/>
        <v>18</v>
      </c>
      <c r="Q1688" t="s">
        <v>8325</v>
      </c>
      <c r="R1688" t="s">
        <v>8350</v>
      </c>
      <c r="S1688" s="8">
        <f t="shared" si="186"/>
        <v>42792.635636574072</v>
      </c>
      <c r="T1688" s="11">
        <f t="shared" si="187"/>
        <v>42852.593969907401</v>
      </c>
      <c r="U1688" t="str">
        <f t="shared" si="188"/>
        <v>FALSE</v>
      </c>
      <c r="V1688" s="18">
        <f t="shared" si="189"/>
        <v>2</v>
      </c>
      <c r="W1688">
        <f t="shared" si="190"/>
        <v>4</v>
      </c>
    </row>
    <row r="1689" spans="1:23" ht="100.8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s="13" t="b">
        <v>0</v>
      </c>
      <c r="L1689">
        <v>39</v>
      </c>
      <c r="M1689" t="b">
        <v>0</v>
      </c>
      <c r="N1689" t="s">
        <v>8293</v>
      </c>
      <c r="O1689" s="15">
        <f t="shared" si="185"/>
        <v>31.25</v>
      </c>
      <c r="P1689" s="15">
        <f t="shared" si="184"/>
        <v>80.128205128205124</v>
      </c>
      <c r="Q1689" t="s">
        <v>8325</v>
      </c>
      <c r="R1689" t="s">
        <v>8350</v>
      </c>
      <c r="S1689" s="8">
        <f t="shared" si="186"/>
        <v>42801.838483796295</v>
      </c>
      <c r="T1689" s="11">
        <f t="shared" si="187"/>
        <v>42835.635416666664</v>
      </c>
      <c r="U1689" t="str">
        <f t="shared" si="188"/>
        <v>FALSE</v>
      </c>
      <c r="V1689" s="18">
        <f t="shared" si="189"/>
        <v>2</v>
      </c>
      <c r="W1689">
        <f t="shared" si="190"/>
        <v>4</v>
      </c>
    </row>
    <row r="1690" spans="1:23" ht="115.2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s="13" t="b">
        <v>0</v>
      </c>
      <c r="L1690">
        <v>7</v>
      </c>
      <c r="M1690" t="b">
        <v>0</v>
      </c>
      <c r="N1690" t="s">
        <v>8293</v>
      </c>
      <c r="O1690" s="15">
        <f t="shared" si="185"/>
        <v>44.3</v>
      </c>
      <c r="P1690" s="15">
        <f t="shared" si="184"/>
        <v>253.14285714285714</v>
      </c>
      <c r="Q1690" t="s">
        <v>8325</v>
      </c>
      <c r="R1690" t="s">
        <v>8350</v>
      </c>
      <c r="S1690" s="8">
        <f t="shared" si="186"/>
        <v>42804.326319444437</v>
      </c>
      <c r="T1690" s="11">
        <f t="shared" si="187"/>
        <v>42834.28465277778</v>
      </c>
      <c r="U1690" t="str">
        <f t="shared" si="188"/>
        <v>FALSE</v>
      </c>
      <c r="V1690" s="18">
        <f t="shared" si="189"/>
        <v>2</v>
      </c>
      <c r="W1690">
        <f t="shared" si="190"/>
        <v>4</v>
      </c>
    </row>
    <row r="1691" spans="1:23" ht="43.2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s="13" t="b">
        <v>0</v>
      </c>
      <c r="L1691">
        <v>14</v>
      </c>
      <c r="M1691" t="b">
        <v>0</v>
      </c>
      <c r="N1691" t="s">
        <v>8293</v>
      </c>
      <c r="O1691" s="15">
        <f t="shared" si="185"/>
        <v>100</v>
      </c>
      <c r="P1691" s="15">
        <f t="shared" si="184"/>
        <v>171.42857142857142</v>
      </c>
      <c r="Q1691" t="s">
        <v>8325</v>
      </c>
      <c r="R1691" t="s">
        <v>8350</v>
      </c>
      <c r="S1691" s="8">
        <f t="shared" si="186"/>
        <v>42780.734143518515</v>
      </c>
      <c r="T1691" s="11">
        <f t="shared" si="187"/>
        <v>42810.692476851851</v>
      </c>
      <c r="U1691" t="str">
        <f t="shared" si="188"/>
        <v>FALSE</v>
      </c>
      <c r="V1691" s="18">
        <f t="shared" si="189"/>
        <v>2</v>
      </c>
      <c r="W1691">
        <f t="shared" si="190"/>
        <v>4</v>
      </c>
    </row>
    <row r="1692" spans="1:23" ht="86.4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s="13" t="b">
        <v>0</v>
      </c>
      <c r="L1692">
        <v>11</v>
      </c>
      <c r="M1692" t="b">
        <v>0</v>
      </c>
      <c r="N1692" t="s">
        <v>8293</v>
      </c>
      <c r="O1692" s="15">
        <f t="shared" si="185"/>
        <v>25.4</v>
      </c>
      <c r="P1692" s="15">
        <f t="shared" si="184"/>
        <v>57.727272727272727</v>
      </c>
      <c r="Q1692" t="s">
        <v>8325</v>
      </c>
      <c r="R1692" t="s">
        <v>8350</v>
      </c>
      <c r="S1692" s="8">
        <f t="shared" si="186"/>
        <v>42801.222708333335</v>
      </c>
      <c r="T1692" s="11">
        <f t="shared" si="187"/>
        <v>42831.181041666663</v>
      </c>
      <c r="U1692" t="str">
        <f t="shared" si="188"/>
        <v>FALSE</v>
      </c>
      <c r="V1692" s="18">
        <f t="shared" si="189"/>
        <v>2</v>
      </c>
      <c r="W1692">
        <f t="shared" si="190"/>
        <v>4</v>
      </c>
    </row>
    <row r="1693" spans="1:23" ht="100.8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s="13" t="b">
        <v>0</v>
      </c>
      <c r="L1693">
        <v>38</v>
      </c>
      <c r="M1693" t="b">
        <v>0</v>
      </c>
      <c r="N1693" t="s">
        <v>8293</v>
      </c>
      <c r="O1693" s="15">
        <f t="shared" si="185"/>
        <v>33.473333333333329</v>
      </c>
      <c r="P1693" s="15">
        <f t="shared" si="184"/>
        <v>264.26315789473682</v>
      </c>
      <c r="Q1693" t="s">
        <v>8325</v>
      </c>
      <c r="R1693" t="s">
        <v>8350</v>
      </c>
      <c r="S1693" s="8">
        <f t="shared" si="186"/>
        <v>42795.49314814814</v>
      </c>
      <c r="T1693" s="11">
        <f t="shared" si="187"/>
        <v>42827.833333333336</v>
      </c>
      <c r="U1693" t="str">
        <f t="shared" si="188"/>
        <v>FALSE</v>
      </c>
      <c r="V1693" s="18">
        <f t="shared" si="189"/>
        <v>2</v>
      </c>
      <c r="W1693">
        <f t="shared" si="190"/>
        <v>4</v>
      </c>
    </row>
    <row r="1694" spans="1:23" ht="86.4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s="13" t="b">
        <v>0</v>
      </c>
      <c r="L1694">
        <v>15</v>
      </c>
      <c r="M1694" t="b">
        <v>0</v>
      </c>
      <c r="N1694" t="s">
        <v>8293</v>
      </c>
      <c r="O1694" s="15">
        <f t="shared" si="185"/>
        <v>47.8</v>
      </c>
      <c r="P1694" s="15">
        <f t="shared" si="184"/>
        <v>159.33333333333334</v>
      </c>
      <c r="Q1694" t="s">
        <v>8325</v>
      </c>
      <c r="R1694" t="s">
        <v>8350</v>
      </c>
      <c r="S1694" s="8">
        <f t="shared" si="186"/>
        <v>42787.94290509259</v>
      </c>
      <c r="T1694" s="11">
        <f t="shared" si="187"/>
        <v>42820.790972222218</v>
      </c>
      <c r="U1694" t="str">
        <f t="shared" si="188"/>
        <v>FALSE</v>
      </c>
      <c r="V1694" s="18">
        <f t="shared" si="189"/>
        <v>2</v>
      </c>
      <c r="W1694">
        <f t="shared" si="190"/>
        <v>4</v>
      </c>
    </row>
    <row r="1695" spans="1:23" ht="100.8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s="13" t="b">
        <v>0</v>
      </c>
      <c r="L1695">
        <v>8</v>
      </c>
      <c r="M1695" t="b">
        <v>0</v>
      </c>
      <c r="N1695" t="s">
        <v>8293</v>
      </c>
      <c r="O1695" s="15">
        <f t="shared" si="185"/>
        <v>9.3333333333333339</v>
      </c>
      <c r="P1695" s="15">
        <f t="shared" si="184"/>
        <v>35</v>
      </c>
      <c r="Q1695" t="s">
        <v>8325</v>
      </c>
      <c r="R1695" t="s">
        <v>8350</v>
      </c>
      <c r="S1695" s="8">
        <f t="shared" si="186"/>
        <v>42803.711944444447</v>
      </c>
      <c r="T1695" s="11">
        <f t="shared" si="187"/>
        <v>42834.624999999993</v>
      </c>
      <c r="U1695" t="str">
        <f t="shared" si="188"/>
        <v>FALSE</v>
      </c>
      <c r="V1695" s="18">
        <f t="shared" si="189"/>
        <v>2</v>
      </c>
      <c r="W1695">
        <f t="shared" si="190"/>
        <v>4</v>
      </c>
    </row>
    <row r="1696" spans="1:23" ht="100.8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s="13" t="b">
        <v>0</v>
      </c>
      <c r="L1696">
        <v>1</v>
      </c>
      <c r="M1696" t="b">
        <v>0</v>
      </c>
      <c r="N1696" t="s">
        <v>8293</v>
      </c>
      <c r="O1696" s="15">
        <f t="shared" si="185"/>
        <v>0.05</v>
      </c>
      <c r="P1696" s="15">
        <f t="shared" si="184"/>
        <v>5</v>
      </c>
      <c r="Q1696" t="s">
        <v>8325</v>
      </c>
      <c r="R1696" t="s">
        <v>8350</v>
      </c>
      <c r="S1696" s="8">
        <f t="shared" si="186"/>
        <v>42791.461504629631</v>
      </c>
      <c r="T1696" s="11">
        <f t="shared" si="187"/>
        <v>42820.98333333333</v>
      </c>
      <c r="U1696" t="str">
        <f t="shared" si="188"/>
        <v>FALSE</v>
      </c>
      <c r="V1696" s="18">
        <f t="shared" si="189"/>
        <v>2</v>
      </c>
      <c r="W1696">
        <f t="shared" si="190"/>
        <v>4</v>
      </c>
    </row>
    <row r="1697" spans="1:23" ht="115.2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s="13" t="b">
        <v>0</v>
      </c>
      <c r="L1697">
        <v>23</v>
      </c>
      <c r="M1697" t="b">
        <v>0</v>
      </c>
      <c r="N1697" t="s">
        <v>8293</v>
      </c>
      <c r="O1697" s="15">
        <f t="shared" si="185"/>
        <v>11.708333333333334</v>
      </c>
      <c r="P1697" s="15">
        <f t="shared" si="184"/>
        <v>61.086956521739133</v>
      </c>
      <c r="Q1697" t="s">
        <v>8325</v>
      </c>
      <c r="R1697" t="s">
        <v>8350</v>
      </c>
      <c r="S1697" s="8">
        <f t="shared" si="186"/>
        <v>42800.823078703703</v>
      </c>
      <c r="T1697" s="11">
        <f t="shared" si="187"/>
        <v>42834.833333333336</v>
      </c>
      <c r="U1697" t="str">
        <f t="shared" si="188"/>
        <v>FALSE</v>
      </c>
      <c r="V1697" s="18">
        <f t="shared" si="189"/>
        <v>2</v>
      </c>
      <c r="W1697">
        <f t="shared" si="190"/>
        <v>4</v>
      </c>
    </row>
    <row r="1698" spans="1:23" ht="100.8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s="13" t="b">
        <v>0</v>
      </c>
      <c r="L1698">
        <v>0</v>
      </c>
      <c r="M1698" t="b">
        <v>0</v>
      </c>
      <c r="N1698" t="s">
        <v>8293</v>
      </c>
      <c r="O1698" s="15">
        <f t="shared" si="185"/>
        <v>0</v>
      </c>
      <c r="P1698" s="15">
        <f t="shared" si="184"/>
        <v>0</v>
      </c>
      <c r="Q1698" t="s">
        <v>8325</v>
      </c>
      <c r="R1698" t="s">
        <v>8350</v>
      </c>
      <c r="S1698" s="8">
        <f t="shared" si="186"/>
        <v>42795.861238425925</v>
      </c>
      <c r="T1698" s="11">
        <f t="shared" si="187"/>
        <v>42825.819571759253</v>
      </c>
      <c r="U1698" t="str">
        <f t="shared" si="188"/>
        <v>FALSE</v>
      </c>
      <c r="V1698" s="18">
        <f t="shared" si="189"/>
        <v>2</v>
      </c>
      <c r="W1698">
        <f t="shared" si="190"/>
        <v>4</v>
      </c>
    </row>
    <row r="1699" spans="1:23" ht="100.8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s="13" t="b">
        <v>0</v>
      </c>
      <c r="L1699">
        <v>22</v>
      </c>
      <c r="M1699" t="b">
        <v>0</v>
      </c>
      <c r="N1699" t="s">
        <v>8293</v>
      </c>
      <c r="O1699" s="15">
        <f t="shared" si="185"/>
        <v>20.208000000000002</v>
      </c>
      <c r="P1699" s="15">
        <f t="shared" si="184"/>
        <v>114.81818181818181</v>
      </c>
      <c r="Q1699" t="s">
        <v>8325</v>
      </c>
      <c r="R1699" t="s">
        <v>8350</v>
      </c>
      <c r="S1699" s="8">
        <f t="shared" si="186"/>
        <v>42804.82462962962</v>
      </c>
      <c r="T1699" s="11">
        <f t="shared" si="187"/>
        <v>42834.782962962963</v>
      </c>
      <c r="U1699" t="str">
        <f t="shared" si="188"/>
        <v>FALSE</v>
      </c>
      <c r="V1699" s="18">
        <f t="shared" si="189"/>
        <v>2</v>
      </c>
      <c r="W1699">
        <f t="shared" si="190"/>
        <v>4</v>
      </c>
    </row>
    <row r="1700" spans="1:23" ht="129.6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s="13" t="b">
        <v>0</v>
      </c>
      <c r="L1700">
        <v>0</v>
      </c>
      <c r="M1700" t="b">
        <v>0</v>
      </c>
      <c r="N1700" t="s">
        <v>8293</v>
      </c>
      <c r="O1700" s="15">
        <f t="shared" si="185"/>
        <v>0</v>
      </c>
      <c r="P1700" s="15">
        <f t="shared" si="184"/>
        <v>0</v>
      </c>
      <c r="Q1700" t="s">
        <v>8325</v>
      </c>
      <c r="R1700" t="s">
        <v>8350</v>
      </c>
      <c r="S1700" s="8">
        <f t="shared" si="186"/>
        <v>42795.999537037038</v>
      </c>
      <c r="T1700" s="11">
        <f t="shared" si="187"/>
        <v>42819.939583333333</v>
      </c>
      <c r="U1700" t="str">
        <f t="shared" si="188"/>
        <v>FALSE</v>
      </c>
      <c r="V1700" s="18">
        <f t="shared" si="189"/>
        <v>2</v>
      </c>
      <c r="W1700">
        <f t="shared" si="190"/>
        <v>4</v>
      </c>
    </row>
    <row r="1701" spans="1:23" ht="100.8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s="13" t="b">
        <v>0</v>
      </c>
      <c r="L1701">
        <v>4</v>
      </c>
      <c r="M1701" t="b">
        <v>0</v>
      </c>
      <c r="N1701" t="s">
        <v>8293</v>
      </c>
      <c r="O1701" s="15">
        <f t="shared" si="185"/>
        <v>4.2311459353574925</v>
      </c>
      <c r="P1701" s="15">
        <f t="shared" si="184"/>
        <v>54</v>
      </c>
      <c r="Q1701" t="s">
        <v>8325</v>
      </c>
      <c r="R1701" t="s">
        <v>8350</v>
      </c>
      <c r="S1701" s="8">
        <f t="shared" si="186"/>
        <v>42806.655613425923</v>
      </c>
      <c r="T1701" s="11">
        <f t="shared" si="187"/>
        <v>42836.655613425923</v>
      </c>
      <c r="U1701" t="str">
        <f t="shared" si="188"/>
        <v>FALSE</v>
      </c>
      <c r="V1701" s="18">
        <f t="shared" si="189"/>
        <v>2</v>
      </c>
      <c r="W1701">
        <f t="shared" si="190"/>
        <v>4</v>
      </c>
    </row>
    <row r="1702" spans="1:23" ht="115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s="13" t="b">
        <v>0</v>
      </c>
      <c r="L1702">
        <v>79</v>
      </c>
      <c r="M1702" t="b">
        <v>0</v>
      </c>
      <c r="N1702" t="s">
        <v>8293</v>
      </c>
      <c r="O1702" s="15">
        <f t="shared" si="185"/>
        <v>26.06</v>
      </c>
      <c r="P1702" s="15">
        <f t="shared" si="184"/>
        <v>65.974683544303801</v>
      </c>
      <c r="Q1702" t="s">
        <v>8325</v>
      </c>
      <c r="R1702" t="s">
        <v>8350</v>
      </c>
      <c r="S1702" s="8">
        <f t="shared" si="186"/>
        <v>42795.863310185181</v>
      </c>
      <c r="T1702" s="11">
        <f t="shared" si="187"/>
        <v>42825.958333333336</v>
      </c>
      <c r="U1702" t="str">
        <f t="shared" si="188"/>
        <v>FALSE</v>
      </c>
      <c r="V1702" s="18">
        <f t="shared" si="189"/>
        <v>2</v>
      </c>
      <c r="W1702">
        <f t="shared" si="190"/>
        <v>4</v>
      </c>
    </row>
    <row r="1703" spans="1:23" ht="100.8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s="13" t="b">
        <v>0</v>
      </c>
      <c r="L1703">
        <v>2</v>
      </c>
      <c r="M1703" t="b">
        <v>0</v>
      </c>
      <c r="N1703" t="s">
        <v>8293</v>
      </c>
      <c r="O1703" s="15">
        <f t="shared" si="185"/>
        <v>0.19801980198019803</v>
      </c>
      <c r="P1703" s="15">
        <f t="shared" si="184"/>
        <v>5</v>
      </c>
      <c r="Q1703" t="s">
        <v>8325</v>
      </c>
      <c r="R1703" t="s">
        <v>8350</v>
      </c>
      <c r="S1703" s="8">
        <f t="shared" si="186"/>
        <v>41989.456076388888</v>
      </c>
      <c r="T1703" s="11">
        <f t="shared" si="187"/>
        <v>42019.456076388888</v>
      </c>
      <c r="U1703" t="str">
        <f t="shared" si="188"/>
        <v>FALSE</v>
      </c>
      <c r="V1703" s="18">
        <f t="shared" si="189"/>
        <v>2</v>
      </c>
      <c r="W1703">
        <f t="shared" si="190"/>
        <v>2</v>
      </c>
    </row>
    <row r="1704" spans="1:23" ht="43.2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s="13" t="b">
        <v>0</v>
      </c>
      <c r="L1704">
        <v>1</v>
      </c>
      <c r="M1704" t="b">
        <v>0</v>
      </c>
      <c r="N1704" t="s">
        <v>8293</v>
      </c>
      <c r="O1704" s="15">
        <f t="shared" si="185"/>
        <v>6.0606060606060606E-3</v>
      </c>
      <c r="P1704" s="15">
        <f t="shared" ref="P1704:P1767" si="191">IFERROR(E1704/L1704,0)</f>
        <v>1</v>
      </c>
      <c r="Q1704" t="s">
        <v>8325</v>
      </c>
      <c r="R1704" t="s">
        <v>8350</v>
      </c>
      <c r="S1704" s="8">
        <f t="shared" si="186"/>
        <v>42063.661458333336</v>
      </c>
      <c r="T1704" s="11">
        <f t="shared" si="187"/>
        <v>42093.619791666664</v>
      </c>
      <c r="U1704" t="str">
        <f t="shared" si="188"/>
        <v>FALSE</v>
      </c>
      <c r="V1704" s="18">
        <f t="shared" si="189"/>
        <v>2</v>
      </c>
      <c r="W1704">
        <f t="shared" si="190"/>
        <v>2</v>
      </c>
    </row>
    <row r="1705" spans="1:23" ht="100.8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s="13" t="b">
        <v>0</v>
      </c>
      <c r="L1705">
        <v>2</v>
      </c>
      <c r="M1705" t="b">
        <v>0</v>
      </c>
      <c r="N1705" t="s">
        <v>8293</v>
      </c>
      <c r="O1705" s="15">
        <f t="shared" si="185"/>
        <v>1.02</v>
      </c>
      <c r="P1705" s="15">
        <f t="shared" si="191"/>
        <v>25.5</v>
      </c>
      <c r="Q1705" t="s">
        <v>8325</v>
      </c>
      <c r="R1705" t="s">
        <v>8350</v>
      </c>
      <c r="S1705" s="8">
        <f t="shared" si="186"/>
        <v>42187.073344907411</v>
      </c>
      <c r="T1705" s="11">
        <f t="shared" si="187"/>
        <v>42247.073344907403</v>
      </c>
      <c r="U1705" t="str">
        <f t="shared" si="188"/>
        <v>FALSE</v>
      </c>
      <c r="V1705" s="18">
        <f t="shared" si="189"/>
        <v>2</v>
      </c>
      <c r="W1705">
        <f t="shared" si="190"/>
        <v>2</v>
      </c>
    </row>
    <row r="1706" spans="1:23" ht="7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s="13" t="b">
        <v>0</v>
      </c>
      <c r="L1706">
        <v>11</v>
      </c>
      <c r="M1706" t="b">
        <v>0</v>
      </c>
      <c r="N1706" t="s">
        <v>8293</v>
      </c>
      <c r="O1706" s="15">
        <f t="shared" si="185"/>
        <v>65.100000000000009</v>
      </c>
      <c r="P1706" s="15">
        <f t="shared" si="191"/>
        <v>118.36363636363636</v>
      </c>
      <c r="Q1706" t="s">
        <v>8325</v>
      </c>
      <c r="R1706" t="s">
        <v>8350</v>
      </c>
      <c r="S1706" s="8">
        <f t="shared" si="186"/>
        <v>42020.931400462963</v>
      </c>
      <c r="T1706" s="11">
        <f t="shared" si="187"/>
        <v>42050.931400462963</v>
      </c>
      <c r="U1706" t="str">
        <f t="shared" si="188"/>
        <v>FALSE</v>
      </c>
      <c r="V1706" s="18">
        <f t="shared" si="189"/>
        <v>2</v>
      </c>
      <c r="W1706">
        <f t="shared" si="190"/>
        <v>2</v>
      </c>
    </row>
    <row r="1707" spans="1:23" ht="86.4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s="13" t="b">
        <v>0</v>
      </c>
      <c r="L1707">
        <v>0</v>
      </c>
      <c r="M1707" t="b">
        <v>0</v>
      </c>
      <c r="N1707" t="s">
        <v>8293</v>
      </c>
      <c r="O1707" s="15">
        <f t="shared" si="185"/>
        <v>0</v>
      </c>
      <c r="P1707" s="15">
        <f t="shared" si="191"/>
        <v>0</v>
      </c>
      <c r="Q1707" t="s">
        <v>8325</v>
      </c>
      <c r="R1707" t="s">
        <v>8350</v>
      </c>
      <c r="S1707" s="8">
        <f t="shared" si="186"/>
        <v>42244.808402777773</v>
      </c>
      <c r="T1707" s="11">
        <f t="shared" si="187"/>
        <v>42256.458333333336</v>
      </c>
      <c r="U1707" t="str">
        <f t="shared" si="188"/>
        <v>FALSE</v>
      </c>
      <c r="V1707" s="18">
        <f t="shared" si="189"/>
        <v>2</v>
      </c>
      <c r="W1707">
        <f t="shared" si="190"/>
        <v>2</v>
      </c>
    </row>
    <row r="1708" spans="1:23" ht="100.8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s="13" t="b">
        <v>0</v>
      </c>
      <c r="L1708">
        <v>0</v>
      </c>
      <c r="M1708" t="b">
        <v>0</v>
      </c>
      <c r="N1708" t="s">
        <v>8293</v>
      </c>
      <c r="O1708" s="15">
        <f t="shared" si="185"/>
        <v>0</v>
      </c>
      <c r="P1708" s="15">
        <f t="shared" si="191"/>
        <v>0</v>
      </c>
      <c r="Q1708" t="s">
        <v>8325</v>
      </c>
      <c r="R1708" t="s">
        <v>8350</v>
      </c>
      <c r="S1708" s="8">
        <f t="shared" si="186"/>
        <v>42179.098055555551</v>
      </c>
      <c r="T1708" s="11">
        <f t="shared" si="187"/>
        <v>42239.098055555551</v>
      </c>
      <c r="U1708" t="str">
        <f t="shared" si="188"/>
        <v>FALSE</v>
      </c>
      <c r="V1708" s="18">
        <f t="shared" si="189"/>
        <v>2</v>
      </c>
      <c r="W1708">
        <f t="shared" si="190"/>
        <v>2</v>
      </c>
    </row>
    <row r="1709" spans="1:23" ht="115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s="13" t="b">
        <v>0</v>
      </c>
      <c r="L1709">
        <v>9</v>
      </c>
      <c r="M1709" t="b">
        <v>0</v>
      </c>
      <c r="N1709" t="s">
        <v>8293</v>
      </c>
      <c r="O1709" s="15">
        <f t="shared" si="185"/>
        <v>9.74</v>
      </c>
      <c r="P1709" s="15">
        <f t="shared" si="191"/>
        <v>54.111111111111114</v>
      </c>
      <c r="Q1709" t="s">
        <v>8325</v>
      </c>
      <c r="R1709" t="s">
        <v>8350</v>
      </c>
      <c r="S1709" s="8">
        <f t="shared" si="186"/>
        <v>42427.512673611105</v>
      </c>
      <c r="T1709" s="11">
        <f t="shared" si="187"/>
        <v>42457.471006944441</v>
      </c>
      <c r="U1709" t="str">
        <f t="shared" si="188"/>
        <v>FALSE</v>
      </c>
      <c r="V1709" s="18">
        <f t="shared" si="189"/>
        <v>2</v>
      </c>
      <c r="W1709">
        <f t="shared" si="190"/>
        <v>2</v>
      </c>
    </row>
    <row r="1710" spans="1:23" ht="115.2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s="13" t="b">
        <v>0</v>
      </c>
      <c r="L1710">
        <v>0</v>
      </c>
      <c r="M1710" t="b">
        <v>0</v>
      </c>
      <c r="N1710" t="s">
        <v>8293</v>
      </c>
      <c r="O1710" s="15">
        <f t="shared" si="185"/>
        <v>0</v>
      </c>
      <c r="P1710" s="15">
        <f t="shared" si="191"/>
        <v>0</v>
      </c>
      <c r="Q1710" t="s">
        <v>8325</v>
      </c>
      <c r="R1710" t="s">
        <v>8350</v>
      </c>
      <c r="S1710" s="8">
        <f t="shared" si="186"/>
        <v>42451.658634259256</v>
      </c>
      <c r="T1710" s="11">
        <f t="shared" si="187"/>
        <v>42491.658634259256</v>
      </c>
      <c r="U1710" t="str">
        <f t="shared" si="188"/>
        <v>FALSE</v>
      </c>
      <c r="V1710" s="18">
        <f t="shared" si="189"/>
        <v>2</v>
      </c>
      <c r="W1710">
        <f t="shared" si="190"/>
        <v>2</v>
      </c>
    </row>
    <row r="1711" spans="1:23" ht="86.4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s="13" t="b">
        <v>0</v>
      </c>
      <c r="L1711">
        <v>4</v>
      </c>
      <c r="M1711" t="b">
        <v>0</v>
      </c>
      <c r="N1711" t="s">
        <v>8293</v>
      </c>
      <c r="O1711" s="15">
        <f t="shared" si="185"/>
        <v>4.8571428571428568</v>
      </c>
      <c r="P1711" s="15">
        <f t="shared" si="191"/>
        <v>21.25</v>
      </c>
      <c r="Q1711" t="s">
        <v>8325</v>
      </c>
      <c r="R1711" t="s">
        <v>8350</v>
      </c>
      <c r="S1711" s="8">
        <f t="shared" si="186"/>
        <v>41841.355486111104</v>
      </c>
      <c r="T1711" s="11">
        <f t="shared" si="187"/>
        <v>41882.610416666663</v>
      </c>
      <c r="U1711" t="str">
        <f t="shared" si="188"/>
        <v>FALSE</v>
      </c>
      <c r="V1711" s="18">
        <f t="shared" si="189"/>
        <v>2</v>
      </c>
      <c r="W1711">
        <f t="shared" si="190"/>
        <v>2</v>
      </c>
    </row>
    <row r="1712" spans="1:23" ht="57.6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s="13" t="b">
        <v>0</v>
      </c>
      <c r="L1712">
        <v>1</v>
      </c>
      <c r="M1712" t="b">
        <v>0</v>
      </c>
      <c r="N1712" t="s">
        <v>8293</v>
      </c>
      <c r="O1712" s="15">
        <f t="shared" si="185"/>
        <v>0.67999999999999994</v>
      </c>
      <c r="P1712" s="15">
        <f t="shared" si="191"/>
        <v>34</v>
      </c>
      <c r="Q1712" t="s">
        <v>8325</v>
      </c>
      <c r="R1712" t="s">
        <v>8350</v>
      </c>
      <c r="S1712" s="8">
        <f t="shared" si="186"/>
        <v>42341.382962962954</v>
      </c>
      <c r="T1712" s="11">
        <f t="shared" si="187"/>
        <v>42387.333333333336</v>
      </c>
      <c r="U1712" t="str">
        <f t="shared" si="188"/>
        <v>FALSE</v>
      </c>
      <c r="V1712" s="18">
        <f t="shared" si="189"/>
        <v>2</v>
      </c>
      <c r="W1712">
        <f t="shared" si="190"/>
        <v>2</v>
      </c>
    </row>
    <row r="1713" spans="1:23" ht="100.8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s="13" t="b">
        <v>0</v>
      </c>
      <c r="L1713">
        <v>2</v>
      </c>
      <c r="M1713" t="b">
        <v>0</v>
      </c>
      <c r="N1713" t="s">
        <v>8293</v>
      </c>
      <c r="O1713" s="15">
        <f t="shared" si="185"/>
        <v>10.5</v>
      </c>
      <c r="P1713" s="15">
        <f t="shared" si="191"/>
        <v>525</v>
      </c>
      <c r="Q1713" t="s">
        <v>8325</v>
      </c>
      <c r="R1713" t="s">
        <v>8350</v>
      </c>
      <c r="S1713" s="8">
        <f t="shared" si="186"/>
        <v>41852.437893518516</v>
      </c>
      <c r="T1713" s="11">
        <f t="shared" si="187"/>
        <v>41883.437893518516</v>
      </c>
      <c r="U1713" t="str">
        <f t="shared" si="188"/>
        <v>FALSE</v>
      </c>
      <c r="V1713" s="18">
        <f t="shared" si="189"/>
        <v>2</v>
      </c>
      <c r="W1713">
        <f t="shared" si="190"/>
        <v>2</v>
      </c>
    </row>
    <row r="1714" spans="1:23" ht="115.2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s="13" t="b">
        <v>0</v>
      </c>
      <c r="L1714">
        <v>0</v>
      </c>
      <c r="M1714" t="b">
        <v>0</v>
      </c>
      <c r="N1714" t="s">
        <v>8293</v>
      </c>
      <c r="O1714" s="15">
        <f t="shared" si="185"/>
        <v>0</v>
      </c>
      <c r="P1714" s="15">
        <f t="shared" si="191"/>
        <v>0</v>
      </c>
      <c r="Q1714" t="s">
        <v>8325</v>
      </c>
      <c r="R1714" t="s">
        <v>8350</v>
      </c>
      <c r="S1714" s="8">
        <f t="shared" si="186"/>
        <v>42125.705474537033</v>
      </c>
      <c r="T1714" s="11">
        <f t="shared" si="187"/>
        <v>42185.705474537033</v>
      </c>
      <c r="U1714" t="str">
        <f t="shared" si="188"/>
        <v>FALSE</v>
      </c>
      <c r="V1714" s="18">
        <f t="shared" si="189"/>
        <v>2</v>
      </c>
      <c r="W1714">
        <f t="shared" si="190"/>
        <v>2</v>
      </c>
    </row>
    <row r="1715" spans="1:23" ht="100.8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s="13" t="b">
        <v>0</v>
      </c>
      <c r="L1715">
        <v>1</v>
      </c>
      <c r="M1715" t="b">
        <v>0</v>
      </c>
      <c r="N1715" t="s">
        <v>8293</v>
      </c>
      <c r="O1715" s="15">
        <f t="shared" si="185"/>
        <v>1.6666666666666667</v>
      </c>
      <c r="P1715" s="15">
        <f t="shared" si="191"/>
        <v>50</v>
      </c>
      <c r="Q1715" t="s">
        <v>8325</v>
      </c>
      <c r="R1715" t="s">
        <v>8350</v>
      </c>
      <c r="S1715" s="8">
        <f t="shared" si="186"/>
        <v>41887.592731481483</v>
      </c>
      <c r="T1715" s="11">
        <f t="shared" si="187"/>
        <v>41917.592731481483</v>
      </c>
      <c r="U1715" t="str">
        <f t="shared" si="188"/>
        <v>FALSE</v>
      </c>
      <c r="V1715" s="18">
        <f t="shared" si="189"/>
        <v>2</v>
      </c>
      <c r="W1715">
        <f t="shared" si="190"/>
        <v>2</v>
      </c>
    </row>
    <row r="1716" spans="1:23" ht="100.8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s="13" t="b">
        <v>0</v>
      </c>
      <c r="L1716">
        <v>17</v>
      </c>
      <c r="M1716" t="b">
        <v>0</v>
      </c>
      <c r="N1716" t="s">
        <v>8293</v>
      </c>
      <c r="O1716" s="15">
        <f t="shared" si="185"/>
        <v>7.8680000000000003</v>
      </c>
      <c r="P1716" s="15">
        <f t="shared" si="191"/>
        <v>115.70588235294117</v>
      </c>
      <c r="Q1716" t="s">
        <v>8325</v>
      </c>
      <c r="R1716" t="s">
        <v>8350</v>
      </c>
      <c r="S1716" s="8">
        <f t="shared" si="186"/>
        <v>42095.710196759253</v>
      </c>
      <c r="T1716" s="11">
        <f t="shared" si="187"/>
        <v>42125.710196759253</v>
      </c>
      <c r="U1716" t="str">
        <f t="shared" si="188"/>
        <v>FALSE</v>
      </c>
      <c r="V1716" s="18">
        <f t="shared" si="189"/>
        <v>2</v>
      </c>
      <c r="W1716">
        <f t="shared" si="190"/>
        <v>2</v>
      </c>
    </row>
    <row r="1717" spans="1:23" ht="100.8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s="13" t="b">
        <v>0</v>
      </c>
      <c r="L1717">
        <v>2</v>
      </c>
      <c r="M1717" t="b">
        <v>0</v>
      </c>
      <c r="N1717" t="s">
        <v>8293</v>
      </c>
      <c r="O1717" s="15">
        <f t="shared" si="185"/>
        <v>0.22</v>
      </c>
      <c r="P1717" s="15">
        <f t="shared" si="191"/>
        <v>5.5</v>
      </c>
      <c r="Q1717" t="s">
        <v>8325</v>
      </c>
      <c r="R1717" t="s">
        <v>8350</v>
      </c>
      <c r="S1717" s="8">
        <f t="shared" si="186"/>
        <v>42064.009085648147</v>
      </c>
      <c r="T1717" s="11">
        <f t="shared" si="187"/>
        <v>42093.931944444441</v>
      </c>
      <c r="U1717" t="str">
        <f t="shared" si="188"/>
        <v>FALSE</v>
      </c>
      <c r="V1717" s="18">
        <f t="shared" si="189"/>
        <v>2</v>
      </c>
      <c r="W1717">
        <f t="shared" si="190"/>
        <v>2</v>
      </c>
    </row>
    <row r="1718" spans="1:23" ht="100.8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s="13" t="b">
        <v>0</v>
      </c>
      <c r="L1718">
        <v>3</v>
      </c>
      <c r="M1718" t="b">
        <v>0</v>
      </c>
      <c r="N1718" t="s">
        <v>8293</v>
      </c>
      <c r="O1718" s="15">
        <f t="shared" si="185"/>
        <v>7.5</v>
      </c>
      <c r="P1718" s="15">
        <f t="shared" si="191"/>
        <v>50</v>
      </c>
      <c r="Q1718" t="s">
        <v>8325</v>
      </c>
      <c r="R1718" t="s">
        <v>8350</v>
      </c>
      <c r="S1718" s="8">
        <f t="shared" si="186"/>
        <v>42673.369201388887</v>
      </c>
      <c r="T1718" s="11">
        <f t="shared" si="187"/>
        <v>42713.410868055558</v>
      </c>
      <c r="U1718" t="str">
        <f t="shared" si="188"/>
        <v>FALSE</v>
      </c>
      <c r="V1718" s="18">
        <f t="shared" si="189"/>
        <v>2</v>
      </c>
      <c r="W1718">
        <f t="shared" si="190"/>
        <v>2</v>
      </c>
    </row>
    <row r="1719" spans="1:23" ht="86.4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s="13" t="b">
        <v>0</v>
      </c>
      <c r="L1719">
        <v>41</v>
      </c>
      <c r="M1719" t="b">
        <v>0</v>
      </c>
      <c r="N1719" t="s">
        <v>8293</v>
      </c>
      <c r="O1719" s="15">
        <f t="shared" si="185"/>
        <v>42.725880551301685</v>
      </c>
      <c r="P1719" s="15">
        <f t="shared" si="191"/>
        <v>34.024390243902438</v>
      </c>
      <c r="Q1719" t="s">
        <v>8325</v>
      </c>
      <c r="R1719" t="s">
        <v>8350</v>
      </c>
      <c r="S1719" s="8">
        <f t="shared" si="186"/>
        <v>42460.773587962954</v>
      </c>
      <c r="T1719" s="11">
        <f t="shared" si="187"/>
        <v>42480.958333333336</v>
      </c>
      <c r="U1719" t="str">
        <f t="shared" si="188"/>
        <v>FALSE</v>
      </c>
      <c r="V1719" s="18">
        <f t="shared" si="189"/>
        <v>2</v>
      </c>
      <c r="W1719">
        <f t="shared" si="190"/>
        <v>2</v>
      </c>
    </row>
    <row r="1720" spans="1:23" ht="28.8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s="13" t="b">
        <v>0</v>
      </c>
      <c r="L1720">
        <v>2</v>
      </c>
      <c r="M1720" t="b">
        <v>0</v>
      </c>
      <c r="N1720" t="s">
        <v>8293</v>
      </c>
      <c r="O1720" s="15">
        <f t="shared" si="185"/>
        <v>0.2142857142857143</v>
      </c>
      <c r="P1720" s="15">
        <f t="shared" si="191"/>
        <v>37.5</v>
      </c>
      <c r="Q1720" t="s">
        <v>8325</v>
      </c>
      <c r="R1720" t="s">
        <v>8350</v>
      </c>
      <c r="S1720" s="8">
        <f t="shared" si="186"/>
        <v>42460.402187499996</v>
      </c>
      <c r="T1720" s="11">
        <f t="shared" si="187"/>
        <v>42503.999305555553</v>
      </c>
      <c r="U1720" t="str">
        <f t="shared" si="188"/>
        <v>FALSE</v>
      </c>
      <c r="V1720" s="18">
        <f t="shared" si="189"/>
        <v>2</v>
      </c>
      <c r="W1720">
        <f t="shared" si="190"/>
        <v>2</v>
      </c>
    </row>
    <row r="1721" spans="1:23" ht="115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s="13" t="b">
        <v>0</v>
      </c>
      <c r="L1721">
        <v>3</v>
      </c>
      <c r="M1721" t="b">
        <v>0</v>
      </c>
      <c r="N1721" t="s">
        <v>8293</v>
      </c>
      <c r="O1721" s="15">
        <f t="shared" si="185"/>
        <v>0.87500000000000011</v>
      </c>
      <c r="P1721" s="15">
        <f t="shared" si="191"/>
        <v>11.666666666666666</v>
      </c>
      <c r="Q1721" t="s">
        <v>8325</v>
      </c>
      <c r="R1721" t="s">
        <v>8350</v>
      </c>
      <c r="S1721" s="8">
        <f t="shared" si="186"/>
        <v>41869.326284722221</v>
      </c>
      <c r="T1721" s="11">
        <f t="shared" si="187"/>
        <v>41899.326284722221</v>
      </c>
      <c r="U1721" t="str">
        <f t="shared" si="188"/>
        <v>FALSE</v>
      </c>
      <c r="V1721" s="18">
        <f t="shared" si="189"/>
        <v>2</v>
      </c>
      <c r="W1721">
        <f t="shared" si="190"/>
        <v>2</v>
      </c>
    </row>
    <row r="1722" spans="1:23" ht="100.8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s="13" t="b">
        <v>0</v>
      </c>
      <c r="L1722">
        <v>8</v>
      </c>
      <c r="M1722" t="b">
        <v>0</v>
      </c>
      <c r="N1722" t="s">
        <v>8293</v>
      </c>
      <c r="O1722" s="15">
        <f t="shared" si="185"/>
        <v>5.625</v>
      </c>
      <c r="P1722" s="15">
        <f t="shared" si="191"/>
        <v>28.125</v>
      </c>
      <c r="Q1722" t="s">
        <v>8325</v>
      </c>
      <c r="R1722" t="s">
        <v>8350</v>
      </c>
      <c r="S1722" s="8">
        <f t="shared" si="186"/>
        <v>41922.574895833335</v>
      </c>
      <c r="T1722" s="11">
        <f t="shared" si="187"/>
        <v>41952.616562499999</v>
      </c>
      <c r="U1722" t="str">
        <f t="shared" si="188"/>
        <v>FALSE</v>
      </c>
      <c r="V1722" s="18">
        <f t="shared" si="189"/>
        <v>2</v>
      </c>
      <c r="W1722">
        <f t="shared" si="190"/>
        <v>2</v>
      </c>
    </row>
    <row r="1723" spans="1:23" ht="100.8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s="13" t="b">
        <v>0</v>
      </c>
      <c r="L1723">
        <v>0</v>
      </c>
      <c r="M1723" t="b">
        <v>0</v>
      </c>
      <c r="N1723" t="s">
        <v>8293</v>
      </c>
      <c r="O1723" s="15">
        <f t="shared" si="185"/>
        <v>0</v>
      </c>
      <c r="P1723" s="15">
        <f t="shared" si="191"/>
        <v>0</v>
      </c>
      <c r="Q1723" t="s">
        <v>8325</v>
      </c>
      <c r="R1723" t="s">
        <v>8350</v>
      </c>
      <c r="S1723" s="8">
        <f t="shared" si="186"/>
        <v>42319.25304398148</v>
      </c>
      <c r="T1723" s="11">
        <f t="shared" si="187"/>
        <v>42349.25304398148</v>
      </c>
      <c r="U1723" t="str">
        <f t="shared" si="188"/>
        <v>FALSE</v>
      </c>
      <c r="V1723" s="18">
        <f t="shared" si="189"/>
        <v>2</v>
      </c>
      <c r="W1723">
        <f t="shared" si="190"/>
        <v>2</v>
      </c>
    </row>
    <row r="1724" spans="1:23" ht="86.4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s="13" t="b">
        <v>0</v>
      </c>
      <c r="L1724">
        <v>1</v>
      </c>
      <c r="M1724" t="b">
        <v>0</v>
      </c>
      <c r="N1724" t="s">
        <v>8293</v>
      </c>
      <c r="O1724" s="15">
        <f t="shared" si="185"/>
        <v>3.4722222222222224E-2</v>
      </c>
      <c r="P1724" s="15">
        <f t="shared" si="191"/>
        <v>1</v>
      </c>
      <c r="Q1724" t="s">
        <v>8325</v>
      </c>
      <c r="R1724" t="s">
        <v>8350</v>
      </c>
      <c r="S1724" s="8">
        <f t="shared" si="186"/>
        <v>42425.752650462957</v>
      </c>
      <c r="T1724" s="11">
        <f t="shared" si="187"/>
        <v>42462.798611111109</v>
      </c>
      <c r="U1724" t="str">
        <f t="shared" si="188"/>
        <v>FALSE</v>
      </c>
      <c r="V1724" s="18">
        <f t="shared" si="189"/>
        <v>2</v>
      </c>
      <c r="W1724">
        <f t="shared" si="190"/>
        <v>2</v>
      </c>
    </row>
    <row r="1725" spans="1:23" ht="115.2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s="13" t="b">
        <v>0</v>
      </c>
      <c r="L1725">
        <v>3</v>
      </c>
      <c r="M1725" t="b">
        <v>0</v>
      </c>
      <c r="N1725" t="s">
        <v>8293</v>
      </c>
      <c r="O1725" s="15">
        <f t="shared" si="185"/>
        <v>6.5</v>
      </c>
      <c r="P1725" s="15">
        <f t="shared" si="191"/>
        <v>216.66666666666666</v>
      </c>
      <c r="Q1725" t="s">
        <v>8325</v>
      </c>
      <c r="R1725" t="s">
        <v>8350</v>
      </c>
      <c r="S1725" s="8">
        <f t="shared" si="186"/>
        <v>42129.617071759254</v>
      </c>
      <c r="T1725" s="11">
        <f t="shared" si="187"/>
        <v>42186.041666666664</v>
      </c>
      <c r="U1725" t="str">
        <f t="shared" si="188"/>
        <v>FALSE</v>
      </c>
      <c r="V1725" s="18">
        <f t="shared" si="189"/>
        <v>2</v>
      </c>
      <c r="W1725">
        <f t="shared" si="190"/>
        <v>2</v>
      </c>
    </row>
    <row r="1726" spans="1:23" ht="100.8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s="13" t="b">
        <v>0</v>
      </c>
      <c r="L1726">
        <v>4</v>
      </c>
      <c r="M1726" t="b">
        <v>0</v>
      </c>
      <c r="N1726" t="s">
        <v>8293</v>
      </c>
      <c r="O1726" s="15">
        <f t="shared" si="185"/>
        <v>0.58333333333333337</v>
      </c>
      <c r="P1726" s="15">
        <f t="shared" si="191"/>
        <v>8.75</v>
      </c>
      <c r="Q1726" t="s">
        <v>8325</v>
      </c>
      <c r="R1726" t="s">
        <v>8350</v>
      </c>
      <c r="S1726" s="8">
        <f t="shared" si="186"/>
        <v>41912.724097222221</v>
      </c>
      <c r="T1726" s="11">
        <f t="shared" si="187"/>
        <v>41942.724097222221</v>
      </c>
      <c r="U1726" t="str">
        <f t="shared" si="188"/>
        <v>FALSE</v>
      </c>
      <c r="V1726" s="18">
        <f t="shared" si="189"/>
        <v>2</v>
      </c>
      <c r="W1726">
        <f t="shared" si="190"/>
        <v>2</v>
      </c>
    </row>
    <row r="1727" spans="1:23" ht="100.8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s="13" t="b">
        <v>0</v>
      </c>
      <c r="L1727">
        <v>9</v>
      </c>
      <c r="M1727" t="b">
        <v>0</v>
      </c>
      <c r="N1727" t="s">
        <v>8293</v>
      </c>
      <c r="O1727" s="15">
        <f t="shared" si="185"/>
        <v>10.181818181818182</v>
      </c>
      <c r="P1727" s="15">
        <f t="shared" si="191"/>
        <v>62.222222222222221</v>
      </c>
      <c r="Q1727" t="s">
        <v>8325</v>
      </c>
      <c r="R1727" t="s">
        <v>8350</v>
      </c>
      <c r="S1727" s="8">
        <f t="shared" si="186"/>
        <v>41845.759826388887</v>
      </c>
      <c r="T1727" s="11">
        <f t="shared" si="187"/>
        <v>41875.759826388887</v>
      </c>
      <c r="U1727" t="str">
        <f t="shared" si="188"/>
        <v>FALSE</v>
      </c>
      <c r="V1727" s="18">
        <f t="shared" si="189"/>
        <v>2</v>
      </c>
      <c r="W1727">
        <f t="shared" si="190"/>
        <v>2</v>
      </c>
    </row>
    <row r="1728" spans="1:23" ht="57.6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s="13" t="b">
        <v>0</v>
      </c>
      <c r="L1728">
        <v>16</v>
      </c>
      <c r="M1728" t="b">
        <v>0</v>
      </c>
      <c r="N1728" t="s">
        <v>8293</v>
      </c>
      <c r="O1728" s="15">
        <f t="shared" si="185"/>
        <v>33.784615384615385</v>
      </c>
      <c r="P1728" s="15">
        <f t="shared" si="191"/>
        <v>137.25</v>
      </c>
      <c r="Q1728" t="s">
        <v>8325</v>
      </c>
      <c r="R1728" t="s">
        <v>8350</v>
      </c>
      <c r="S1728" s="8">
        <f t="shared" si="186"/>
        <v>41788.711388888885</v>
      </c>
      <c r="T1728" s="11">
        <f t="shared" si="187"/>
        <v>41817.711388888885</v>
      </c>
      <c r="U1728" t="str">
        <f t="shared" si="188"/>
        <v>FALSE</v>
      </c>
      <c r="V1728" s="18">
        <f t="shared" si="189"/>
        <v>2</v>
      </c>
      <c r="W1728">
        <f t="shared" si="190"/>
        <v>2</v>
      </c>
    </row>
    <row r="1729" spans="1:23" ht="100.8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s="13" t="b">
        <v>0</v>
      </c>
      <c r="L1729">
        <v>1</v>
      </c>
      <c r="M1729" t="b">
        <v>0</v>
      </c>
      <c r="N1729" t="s">
        <v>8293</v>
      </c>
      <c r="O1729" s="15">
        <f t="shared" si="185"/>
        <v>3.3333333333333333E-2</v>
      </c>
      <c r="P1729" s="15">
        <f t="shared" si="191"/>
        <v>1</v>
      </c>
      <c r="Q1729" t="s">
        <v>8325</v>
      </c>
      <c r="R1729" t="s">
        <v>8350</v>
      </c>
      <c r="S1729" s="8">
        <f t="shared" si="186"/>
        <v>42044.719641203708</v>
      </c>
      <c r="T1729" s="11">
        <f t="shared" si="187"/>
        <v>42099.249999999993</v>
      </c>
      <c r="U1729" t="str">
        <f t="shared" si="188"/>
        <v>FALSE</v>
      </c>
      <c r="V1729" s="18">
        <f t="shared" si="189"/>
        <v>2</v>
      </c>
      <c r="W1729">
        <f t="shared" si="190"/>
        <v>2</v>
      </c>
    </row>
    <row r="1730" spans="1:23" ht="86.4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s="13" t="b">
        <v>0</v>
      </c>
      <c r="L1730">
        <v>7</v>
      </c>
      <c r="M1730" t="b">
        <v>0</v>
      </c>
      <c r="N1730" t="s">
        <v>8293</v>
      </c>
      <c r="O1730" s="15">
        <f t="shared" si="185"/>
        <v>68.400000000000006</v>
      </c>
      <c r="P1730" s="15">
        <f t="shared" si="191"/>
        <v>122.14285714285714</v>
      </c>
      <c r="Q1730" t="s">
        <v>8325</v>
      </c>
      <c r="R1730" t="s">
        <v>8350</v>
      </c>
      <c r="S1730" s="8">
        <f t="shared" si="186"/>
        <v>42268.417523148142</v>
      </c>
      <c r="T1730" s="11">
        <f t="shared" si="187"/>
        <v>42298.417523148142</v>
      </c>
      <c r="U1730" t="str">
        <f t="shared" si="188"/>
        <v>FALSE</v>
      </c>
      <c r="V1730" s="18">
        <f t="shared" si="189"/>
        <v>2</v>
      </c>
      <c r="W1730">
        <f t="shared" si="190"/>
        <v>2</v>
      </c>
    </row>
    <row r="1731" spans="1:23" ht="100.8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s="13" t="b">
        <v>0</v>
      </c>
      <c r="L1731">
        <v>0</v>
      </c>
      <c r="M1731" t="b">
        <v>0</v>
      </c>
      <c r="N1731" t="s">
        <v>8293</v>
      </c>
      <c r="O1731" s="15">
        <f t="shared" ref="O1731:O1794" si="192">(E1731/D1731)*100</f>
        <v>0</v>
      </c>
      <c r="P1731" s="15">
        <f t="shared" si="191"/>
        <v>0</v>
      </c>
      <c r="Q1731" t="s">
        <v>8325</v>
      </c>
      <c r="R1731" t="s">
        <v>8350</v>
      </c>
      <c r="S1731" s="8">
        <f t="shared" ref="S1731:S1794" si="193">(((J1731/60)/60)/24)+DATE(1970,1,1)+(-5/24)</f>
        <v>42470.843819444439</v>
      </c>
      <c r="T1731" s="11">
        <f t="shared" ref="T1731:T1794" si="194">(I1731/86400)+25569+(-5/24)</f>
        <v>42530.843819444439</v>
      </c>
      <c r="U1731" t="str">
        <f t="shared" ref="U1731:U1794" si="195">TRIM(K1731)</f>
        <v>FALSE</v>
      </c>
      <c r="V1731" s="18">
        <f t="shared" ref="V1731:V1794" si="196">IF(U1731="TRUE", 1, 2)</f>
        <v>2</v>
      </c>
      <c r="W1731">
        <f t="shared" ref="W1731:W1794" si="197">IF(F1731="successful", 1,  IF(F1731= "failed", 2, IF(F1731="canceled", 3, 4)))</f>
        <v>2</v>
      </c>
    </row>
    <row r="1732" spans="1:23" ht="100.8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s="13" t="b">
        <v>0</v>
      </c>
      <c r="L1732">
        <v>0</v>
      </c>
      <c r="M1732" t="b">
        <v>0</v>
      </c>
      <c r="N1732" t="s">
        <v>8293</v>
      </c>
      <c r="O1732" s="15">
        <f t="shared" si="192"/>
        <v>0</v>
      </c>
      <c r="P1732" s="15">
        <f t="shared" si="191"/>
        <v>0</v>
      </c>
      <c r="Q1732" t="s">
        <v>8325</v>
      </c>
      <c r="R1732" t="s">
        <v>8350</v>
      </c>
      <c r="S1732" s="8">
        <f t="shared" si="193"/>
        <v>42271.879432870373</v>
      </c>
      <c r="T1732" s="11">
        <f t="shared" si="194"/>
        <v>42301.879432870366</v>
      </c>
      <c r="U1732" t="str">
        <f t="shared" si="195"/>
        <v>FALSE</v>
      </c>
      <c r="V1732" s="18">
        <f t="shared" si="196"/>
        <v>2</v>
      </c>
      <c r="W1732">
        <f t="shared" si="197"/>
        <v>2</v>
      </c>
    </row>
    <row r="1733" spans="1:23" ht="57.6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s="13" t="b">
        <v>0</v>
      </c>
      <c r="L1733">
        <v>0</v>
      </c>
      <c r="M1733" t="b">
        <v>0</v>
      </c>
      <c r="N1733" t="s">
        <v>8293</v>
      </c>
      <c r="O1733" s="15">
        <f t="shared" si="192"/>
        <v>0</v>
      </c>
      <c r="P1733" s="15">
        <f t="shared" si="191"/>
        <v>0</v>
      </c>
      <c r="Q1733" t="s">
        <v>8325</v>
      </c>
      <c r="R1733" t="s">
        <v>8350</v>
      </c>
      <c r="S1733" s="8">
        <f t="shared" si="193"/>
        <v>42152.698518518511</v>
      </c>
      <c r="T1733" s="11">
        <f t="shared" si="194"/>
        <v>42166.416666666664</v>
      </c>
      <c r="U1733" t="str">
        <f t="shared" si="195"/>
        <v>FALSE</v>
      </c>
      <c r="V1733" s="18">
        <f t="shared" si="196"/>
        <v>2</v>
      </c>
      <c r="W1733">
        <f t="shared" si="197"/>
        <v>2</v>
      </c>
    </row>
    <row r="1734" spans="1:23" ht="115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s="13" t="b">
        <v>0</v>
      </c>
      <c r="L1734">
        <v>0</v>
      </c>
      <c r="M1734" t="b">
        <v>0</v>
      </c>
      <c r="N1734" t="s">
        <v>8293</v>
      </c>
      <c r="O1734" s="15">
        <f t="shared" si="192"/>
        <v>0</v>
      </c>
      <c r="P1734" s="15">
        <f t="shared" si="191"/>
        <v>0</v>
      </c>
      <c r="Q1734" t="s">
        <v>8325</v>
      </c>
      <c r="R1734" t="s">
        <v>8350</v>
      </c>
      <c r="S1734" s="8">
        <f t="shared" si="193"/>
        <v>42325.475474537037</v>
      </c>
      <c r="T1734" s="11">
        <f t="shared" si="194"/>
        <v>42384.999999999993</v>
      </c>
      <c r="U1734" t="str">
        <f t="shared" si="195"/>
        <v>FALSE</v>
      </c>
      <c r="V1734" s="18">
        <f t="shared" si="196"/>
        <v>2</v>
      </c>
      <c r="W1734">
        <f t="shared" si="197"/>
        <v>2</v>
      </c>
    </row>
    <row r="1735" spans="1:23" ht="115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s="13" t="b">
        <v>0</v>
      </c>
      <c r="L1735">
        <v>0</v>
      </c>
      <c r="M1735" t="b">
        <v>0</v>
      </c>
      <c r="N1735" t="s">
        <v>8293</v>
      </c>
      <c r="O1735" s="15">
        <f t="shared" si="192"/>
        <v>0</v>
      </c>
      <c r="P1735" s="15">
        <f t="shared" si="191"/>
        <v>0</v>
      </c>
      <c r="Q1735" t="s">
        <v>8325</v>
      </c>
      <c r="R1735" t="s">
        <v>8350</v>
      </c>
      <c r="S1735" s="8">
        <f t="shared" si="193"/>
        <v>42614.467291666668</v>
      </c>
      <c r="T1735" s="11">
        <f t="shared" si="194"/>
        <v>42626.687499999993</v>
      </c>
      <c r="U1735" t="str">
        <f t="shared" si="195"/>
        <v>FALSE</v>
      </c>
      <c r="V1735" s="18">
        <f t="shared" si="196"/>
        <v>2</v>
      </c>
      <c r="W1735">
        <f t="shared" si="197"/>
        <v>2</v>
      </c>
    </row>
    <row r="1736" spans="1:23" ht="100.8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s="13" t="b">
        <v>0</v>
      </c>
      <c r="L1736">
        <v>1</v>
      </c>
      <c r="M1736" t="b">
        <v>0</v>
      </c>
      <c r="N1736" t="s">
        <v>8293</v>
      </c>
      <c r="O1736" s="15">
        <f t="shared" si="192"/>
        <v>2.2222222222222223E-2</v>
      </c>
      <c r="P1736" s="15">
        <f t="shared" si="191"/>
        <v>1</v>
      </c>
      <c r="Q1736" t="s">
        <v>8325</v>
      </c>
      <c r="R1736" t="s">
        <v>8350</v>
      </c>
      <c r="S1736" s="8">
        <f t="shared" si="193"/>
        <v>42101.828194444439</v>
      </c>
      <c r="T1736" s="11">
        <f t="shared" si="194"/>
        <v>42131.828194444439</v>
      </c>
      <c r="U1736" t="str">
        <f t="shared" si="195"/>
        <v>FALSE</v>
      </c>
      <c r="V1736" s="18">
        <f t="shared" si="196"/>
        <v>2</v>
      </c>
      <c r="W1736">
        <f t="shared" si="197"/>
        <v>2</v>
      </c>
    </row>
    <row r="1737" spans="1:23" ht="100.8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s="13" t="b">
        <v>0</v>
      </c>
      <c r="L1737">
        <v>2</v>
      </c>
      <c r="M1737" t="b">
        <v>0</v>
      </c>
      <c r="N1737" t="s">
        <v>8293</v>
      </c>
      <c r="O1737" s="15">
        <f t="shared" si="192"/>
        <v>11</v>
      </c>
      <c r="P1737" s="15">
        <f t="shared" si="191"/>
        <v>55</v>
      </c>
      <c r="Q1737" t="s">
        <v>8325</v>
      </c>
      <c r="R1737" t="s">
        <v>8350</v>
      </c>
      <c r="S1737" s="8">
        <f t="shared" si="193"/>
        <v>42559.605844907412</v>
      </c>
      <c r="T1737" s="11">
        <f t="shared" si="194"/>
        <v>42589.605844907404</v>
      </c>
      <c r="U1737" t="str">
        <f t="shared" si="195"/>
        <v>FALSE</v>
      </c>
      <c r="V1737" s="18">
        <f t="shared" si="196"/>
        <v>2</v>
      </c>
      <c r="W1737">
        <f t="shared" si="197"/>
        <v>2</v>
      </c>
    </row>
    <row r="1738" spans="1:23" ht="72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s="13" t="b">
        <v>0</v>
      </c>
      <c r="L1738">
        <v>1</v>
      </c>
      <c r="M1738" t="b">
        <v>0</v>
      </c>
      <c r="N1738" t="s">
        <v>8293</v>
      </c>
      <c r="O1738" s="15">
        <f t="shared" si="192"/>
        <v>0.73333333333333328</v>
      </c>
      <c r="P1738" s="15">
        <f t="shared" si="191"/>
        <v>22</v>
      </c>
      <c r="Q1738" t="s">
        <v>8325</v>
      </c>
      <c r="R1738" t="s">
        <v>8350</v>
      </c>
      <c r="S1738" s="8">
        <f t="shared" si="193"/>
        <v>42286.65315972222</v>
      </c>
      <c r="T1738" s="11">
        <f t="shared" si="194"/>
        <v>42316.694826388884</v>
      </c>
      <c r="U1738" t="str">
        <f t="shared" si="195"/>
        <v>FALSE</v>
      </c>
      <c r="V1738" s="18">
        <f t="shared" si="196"/>
        <v>2</v>
      </c>
      <c r="W1738">
        <f t="shared" si="197"/>
        <v>2</v>
      </c>
    </row>
    <row r="1739" spans="1:23" ht="115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s="13" t="b">
        <v>0</v>
      </c>
      <c r="L1739">
        <v>15</v>
      </c>
      <c r="M1739" t="b">
        <v>0</v>
      </c>
      <c r="N1739" t="s">
        <v>8293</v>
      </c>
      <c r="O1739" s="15">
        <f t="shared" si="192"/>
        <v>21.25</v>
      </c>
      <c r="P1739" s="15">
        <f t="shared" si="191"/>
        <v>56.666666666666664</v>
      </c>
      <c r="Q1739" t="s">
        <v>8325</v>
      </c>
      <c r="R1739" t="s">
        <v>8350</v>
      </c>
      <c r="S1739" s="8">
        <f t="shared" si="193"/>
        <v>42175.740648148152</v>
      </c>
      <c r="T1739" s="11">
        <f t="shared" si="194"/>
        <v>42205.740648148145</v>
      </c>
      <c r="U1739" t="str">
        <f t="shared" si="195"/>
        <v>FALSE</v>
      </c>
      <c r="V1739" s="18">
        <f t="shared" si="196"/>
        <v>2</v>
      </c>
      <c r="W1739">
        <f t="shared" si="197"/>
        <v>2</v>
      </c>
    </row>
    <row r="1740" spans="1:23" ht="72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s="13" t="b">
        <v>0</v>
      </c>
      <c r="L1740">
        <v>1</v>
      </c>
      <c r="M1740" t="b">
        <v>0</v>
      </c>
      <c r="N1740" t="s">
        <v>8293</v>
      </c>
      <c r="O1740" s="15">
        <f t="shared" si="192"/>
        <v>0.4</v>
      </c>
      <c r="P1740" s="15">
        <f t="shared" si="191"/>
        <v>20</v>
      </c>
      <c r="Q1740" t="s">
        <v>8325</v>
      </c>
      <c r="R1740" t="s">
        <v>8350</v>
      </c>
      <c r="S1740" s="8">
        <f t="shared" si="193"/>
        <v>41884.665995370371</v>
      </c>
      <c r="T1740" s="11">
        <f t="shared" si="194"/>
        <v>41914.665995370371</v>
      </c>
      <c r="U1740" t="str">
        <f t="shared" si="195"/>
        <v>FALSE</v>
      </c>
      <c r="V1740" s="18">
        <f t="shared" si="196"/>
        <v>2</v>
      </c>
      <c r="W1740">
        <f t="shared" si="197"/>
        <v>2</v>
      </c>
    </row>
    <row r="1741" spans="1:23" ht="100.8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s="13" t="b">
        <v>0</v>
      </c>
      <c r="L1741">
        <v>1</v>
      </c>
      <c r="M1741" t="b">
        <v>0</v>
      </c>
      <c r="N1741" t="s">
        <v>8293</v>
      </c>
      <c r="O1741" s="15">
        <f t="shared" si="192"/>
        <v>0.1</v>
      </c>
      <c r="P1741" s="15">
        <f t="shared" si="191"/>
        <v>1</v>
      </c>
      <c r="Q1741" t="s">
        <v>8325</v>
      </c>
      <c r="R1741" t="s">
        <v>8350</v>
      </c>
      <c r="S1741" s="8">
        <f t="shared" si="193"/>
        <v>42435.665879629632</v>
      </c>
      <c r="T1741" s="11">
        <f t="shared" si="194"/>
        <v>42494.624212962961</v>
      </c>
      <c r="U1741" t="str">
        <f t="shared" si="195"/>
        <v>FALSE</v>
      </c>
      <c r="V1741" s="18">
        <f t="shared" si="196"/>
        <v>2</v>
      </c>
      <c r="W1741">
        <f t="shared" si="197"/>
        <v>2</v>
      </c>
    </row>
    <row r="1742" spans="1:23" ht="100.8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s="13" t="b">
        <v>0</v>
      </c>
      <c r="L1742">
        <v>0</v>
      </c>
      <c r="M1742" t="b">
        <v>0</v>
      </c>
      <c r="N1742" t="s">
        <v>8293</v>
      </c>
      <c r="O1742" s="15">
        <f t="shared" si="192"/>
        <v>0</v>
      </c>
      <c r="P1742" s="15">
        <f t="shared" si="191"/>
        <v>0</v>
      </c>
      <c r="Q1742" t="s">
        <v>8325</v>
      </c>
      <c r="R1742" t="s">
        <v>8350</v>
      </c>
      <c r="S1742" s="8">
        <f t="shared" si="193"/>
        <v>42171.60905092593</v>
      </c>
      <c r="T1742" s="11">
        <f t="shared" si="194"/>
        <v>42201.609050925923</v>
      </c>
      <c r="U1742" t="str">
        <f t="shared" si="195"/>
        <v>FALSE</v>
      </c>
      <c r="V1742" s="18">
        <f t="shared" si="196"/>
        <v>2</v>
      </c>
      <c r="W1742">
        <f t="shared" si="197"/>
        <v>2</v>
      </c>
    </row>
    <row r="1743" spans="1:23" ht="72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s="13" t="b">
        <v>0</v>
      </c>
      <c r="L1743">
        <v>52</v>
      </c>
      <c r="M1743" t="b">
        <v>1</v>
      </c>
      <c r="N1743" t="s">
        <v>8285</v>
      </c>
      <c r="O1743" s="15">
        <f t="shared" si="192"/>
        <v>110.83333333333334</v>
      </c>
      <c r="P1743" s="15">
        <f t="shared" si="191"/>
        <v>25.576923076923077</v>
      </c>
      <c r="Q1743" t="s">
        <v>8341</v>
      </c>
      <c r="R1743" t="s">
        <v>8342</v>
      </c>
      <c r="S1743" s="8">
        <f t="shared" si="193"/>
        <v>42120.419803240737</v>
      </c>
      <c r="T1743" s="11">
        <f t="shared" si="194"/>
        <v>42165.419803240737</v>
      </c>
      <c r="U1743" t="str">
        <f t="shared" si="195"/>
        <v>FALSE</v>
      </c>
      <c r="V1743" s="18">
        <f t="shared" si="196"/>
        <v>2</v>
      </c>
      <c r="W1743">
        <f t="shared" si="197"/>
        <v>1</v>
      </c>
    </row>
    <row r="1744" spans="1:23" ht="115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s="13" t="b">
        <v>0</v>
      </c>
      <c r="L1744">
        <v>34</v>
      </c>
      <c r="M1744" t="b">
        <v>1</v>
      </c>
      <c r="N1744" t="s">
        <v>8285</v>
      </c>
      <c r="O1744" s="15">
        <f t="shared" si="192"/>
        <v>108.74999999999999</v>
      </c>
      <c r="P1744" s="15">
        <f t="shared" si="191"/>
        <v>63.970588235294116</v>
      </c>
      <c r="Q1744" t="s">
        <v>8341</v>
      </c>
      <c r="R1744" t="s">
        <v>8342</v>
      </c>
      <c r="S1744" s="8">
        <f t="shared" si="193"/>
        <v>42710.668634259251</v>
      </c>
      <c r="T1744" s="11">
        <f t="shared" si="194"/>
        <v>42742.666666666664</v>
      </c>
      <c r="U1744" t="str">
        <f t="shared" si="195"/>
        <v>FALSE</v>
      </c>
      <c r="V1744" s="18">
        <f t="shared" si="196"/>
        <v>2</v>
      </c>
      <c r="W1744">
        <f t="shared" si="197"/>
        <v>1</v>
      </c>
    </row>
    <row r="1745" spans="1:23" ht="100.8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s="13" t="b">
        <v>0</v>
      </c>
      <c r="L1745">
        <v>67</v>
      </c>
      <c r="M1745" t="b">
        <v>1</v>
      </c>
      <c r="N1745" t="s">
        <v>8285</v>
      </c>
      <c r="O1745" s="15">
        <f t="shared" si="192"/>
        <v>100.41666666666667</v>
      </c>
      <c r="P1745" s="15">
        <f t="shared" si="191"/>
        <v>89.925373134328353</v>
      </c>
      <c r="Q1745" t="s">
        <v>8341</v>
      </c>
      <c r="R1745" t="s">
        <v>8342</v>
      </c>
      <c r="S1745" s="8">
        <f t="shared" si="193"/>
        <v>42586.717303240737</v>
      </c>
      <c r="T1745" s="11">
        <f t="shared" si="194"/>
        <v>42608.957638888889</v>
      </c>
      <c r="U1745" t="str">
        <f t="shared" si="195"/>
        <v>FALSE</v>
      </c>
      <c r="V1745" s="18">
        <f t="shared" si="196"/>
        <v>2</v>
      </c>
      <c r="W1745">
        <f t="shared" si="197"/>
        <v>1</v>
      </c>
    </row>
    <row r="1746" spans="1:23" ht="100.8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s="13" t="b">
        <v>0</v>
      </c>
      <c r="L1746">
        <v>70</v>
      </c>
      <c r="M1746" t="b">
        <v>1</v>
      </c>
      <c r="N1746" t="s">
        <v>8285</v>
      </c>
      <c r="O1746" s="15">
        <f t="shared" si="192"/>
        <v>118.45454545454545</v>
      </c>
      <c r="P1746" s="15">
        <f t="shared" si="191"/>
        <v>93.071428571428569</v>
      </c>
      <c r="Q1746" t="s">
        <v>8341</v>
      </c>
      <c r="R1746" t="s">
        <v>8342</v>
      </c>
      <c r="S1746" s="8">
        <f t="shared" si="193"/>
        <v>42026.396724537037</v>
      </c>
      <c r="T1746" s="11">
        <f t="shared" si="194"/>
        <v>42071.355057870365</v>
      </c>
      <c r="U1746" t="str">
        <f t="shared" si="195"/>
        <v>FALSE</v>
      </c>
      <c r="V1746" s="18">
        <f t="shared" si="196"/>
        <v>2</v>
      </c>
      <c r="W1746">
        <f t="shared" si="197"/>
        <v>1</v>
      </c>
    </row>
    <row r="1747" spans="1:23" ht="100.8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s="13" t="b">
        <v>0</v>
      </c>
      <c r="L1747">
        <v>89</v>
      </c>
      <c r="M1747" t="b">
        <v>1</v>
      </c>
      <c r="N1747" t="s">
        <v>8285</v>
      </c>
      <c r="O1747" s="15">
        <f t="shared" si="192"/>
        <v>114.01428571428571</v>
      </c>
      <c r="P1747" s="15">
        <f t="shared" si="191"/>
        <v>89.674157303370791</v>
      </c>
      <c r="Q1747" t="s">
        <v>8341</v>
      </c>
      <c r="R1747" t="s">
        <v>8342</v>
      </c>
      <c r="S1747" s="8">
        <f t="shared" si="193"/>
        <v>42690.051365740735</v>
      </c>
      <c r="T1747" s="11">
        <f t="shared" si="194"/>
        <v>42725.874999999993</v>
      </c>
      <c r="U1747" t="str">
        <f t="shared" si="195"/>
        <v>FALSE</v>
      </c>
      <c r="V1747" s="18">
        <f t="shared" si="196"/>
        <v>2</v>
      </c>
      <c r="W1747">
        <f t="shared" si="197"/>
        <v>1</v>
      </c>
    </row>
    <row r="1748" spans="1:23" ht="115.2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s="13" t="b">
        <v>0</v>
      </c>
      <c r="L1748">
        <v>107</v>
      </c>
      <c r="M1748" t="b">
        <v>1</v>
      </c>
      <c r="N1748" t="s">
        <v>8285</v>
      </c>
      <c r="O1748" s="15">
        <f t="shared" si="192"/>
        <v>148.10000000000002</v>
      </c>
      <c r="P1748" s="15">
        <f t="shared" si="191"/>
        <v>207.61682242990653</v>
      </c>
      <c r="Q1748" t="s">
        <v>8341</v>
      </c>
      <c r="R1748" t="s">
        <v>8342</v>
      </c>
      <c r="S1748" s="8">
        <f t="shared" si="193"/>
        <v>42667.968368055554</v>
      </c>
      <c r="T1748" s="11">
        <f t="shared" si="194"/>
        <v>42697.874999999993</v>
      </c>
      <c r="U1748" t="str">
        <f t="shared" si="195"/>
        <v>FALSE</v>
      </c>
      <c r="V1748" s="18">
        <f t="shared" si="196"/>
        <v>2</v>
      </c>
      <c r="W1748">
        <f t="shared" si="197"/>
        <v>1</v>
      </c>
    </row>
    <row r="1749" spans="1:23" ht="100.8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s="13" t="b">
        <v>0</v>
      </c>
      <c r="L1749">
        <v>159</v>
      </c>
      <c r="M1749" t="b">
        <v>1</v>
      </c>
      <c r="N1749" t="s">
        <v>8285</v>
      </c>
      <c r="O1749" s="15">
        <f t="shared" si="192"/>
        <v>104.95555555555556</v>
      </c>
      <c r="P1749" s="15">
        <f t="shared" si="191"/>
        <v>59.408805031446541</v>
      </c>
      <c r="Q1749" t="s">
        <v>8341</v>
      </c>
      <c r="R1749" t="s">
        <v>8342</v>
      </c>
      <c r="S1749" s="8">
        <f t="shared" si="193"/>
        <v>42292.227199074077</v>
      </c>
      <c r="T1749" s="11">
        <f t="shared" si="194"/>
        <v>42321.416666666664</v>
      </c>
      <c r="U1749" t="str">
        <f t="shared" si="195"/>
        <v>FALSE</v>
      </c>
      <c r="V1749" s="18">
        <f t="shared" si="196"/>
        <v>2</v>
      </c>
      <c r="W1749">
        <f t="shared" si="197"/>
        <v>1</v>
      </c>
    </row>
    <row r="1750" spans="1:23" ht="72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s="13" t="b">
        <v>0</v>
      </c>
      <c r="L1750">
        <v>181</v>
      </c>
      <c r="M1750" t="b">
        <v>1</v>
      </c>
      <c r="N1750" t="s">
        <v>8285</v>
      </c>
      <c r="O1750" s="15">
        <f t="shared" si="192"/>
        <v>129.94800000000001</v>
      </c>
      <c r="P1750" s="15">
        <f t="shared" si="191"/>
        <v>358.97237569060775</v>
      </c>
      <c r="Q1750" t="s">
        <v>8341</v>
      </c>
      <c r="R1750" t="s">
        <v>8342</v>
      </c>
      <c r="S1750" s="8">
        <f t="shared" si="193"/>
        <v>42219.742395833331</v>
      </c>
      <c r="T1750" s="11">
        <f t="shared" si="194"/>
        <v>42249.742395833331</v>
      </c>
      <c r="U1750" t="str">
        <f t="shared" si="195"/>
        <v>FALSE</v>
      </c>
      <c r="V1750" s="18">
        <f t="shared" si="196"/>
        <v>2</v>
      </c>
      <c r="W1750">
        <f t="shared" si="197"/>
        <v>1</v>
      </c>
    </row>
    <row r="1751" spans="1:23" ht="72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s="13" t="b">
        <v>0</v>
      </c>
      <c r="L1751">
        <v>131</v>
      </c>
      <c r="M1751" t="b">
        <v>1</v>
      </c>
      <c r="N1751" t="s">
        <v>8285</v>
      </c>
      <c r="O1751" s="15">
        <f t="shared" si="192"/>
        <v>123.48756218905473</v>
      </c>
      <c r="P1751" s="15">
        <f t="shared" si="191"/>
        <v>94.736641221374043</v>
      </c>
      <c r="Q1751" t="s">
        <v>8341</v>
      </c>
      <c r="R1751" t="s">
        <v>8342</v>
      </c>
      <c r="S1751" s="8">
        <f t="shared" si="193"/>
        <v>42758.767604166664</v>
      </c>
      <c r="T1751" s="11">
        <f t="shared" si="194"/>
        <v>42795.583333333336</v>
      </c>
      <c r="U1751" t="str">
        <f t="shared" si="195"/>
        <v>FALSE</v>
      </c>
      <c r="V1751" s="18">
        <f t="shared" si="196"/>
        <v>2</v>
      </c>
      <c r="W1751">
        <f t="shared" si="197"/>
        <v>1</v>
      </c>
    </row>
    <row r="1752" spans="1:23" ht="115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s="13" t="b">
        <v>0</v>
      </c>
      <c r="L1752">
        <v>125</v>
      </c>
      <c r="M1752" t="b">
        <v>1</v>
      </c>
      <c r="N1752" t="s">
        <v>8285</v>
      </c>
      <c r="O1752" s="15">
        <f t="shared" si="192"/>
        <v>201.62</v>
      </c>
      <c r="P1752" s="15">
        <f t="shared" si="191"/>
        <v>80.647999999999996</v>
      </c>
      <c r="Q1752" t="s">
        <v>8341</v>
      </c>
      <c r="R1752" t="s">
        <v>8342</v>
      </c>
      <c r="S1752" s="8">
        <f t="shared" si="193"/>
        <v>42454.628518518519</v>
      </c>
      <c r="T1752" s="11">
        <f t="shared" si="194"/>
        <v>42479.628518518519</v>
      </c>
      <c r="U1752" t="str">
        <f t="shared" si="195"/>
        <v>FALSE</v>
      </c>
      <c r="V1752" s="18">
        <f t="shared" si="196"/>
        <v>2</v>
      </c>
      <c r="W1752">
        <f t="shared" si="197"/>
        <v>1</v>
      </c>
    </row>
    <row r="1753" spans="1:23" ht="57.6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s="13" t="b">
        <v>0</v>
      </c>
      <c r="L1753">
        <v>61</v>
      </c>
      <c r="M1753" t="b">
        <v>1</v>
      </c>
      <c r="N1753" t="s">
        <v>8285</v>
      </c>
      <c r="O1753" s="15">
        <f t="shared" si="192"/>
        <v>102.89999999999999</v>
      </c>
      <c r="P1753" s="15">
        <f t="shared" si="191"/>
        <v>168.68852459016392</v>
      </c>
      <c r="Q1753" t="s">
        <v>8341</v>
      </c>
      <c r="R1753" t="s">
        <v>8342</v>
      </c>
      <c r="S1753" s="8">
        <f t="shared" si="193"/>
        <v>42052.573182870365</v>
      </c>
      <c r="T1753" s="11">
        <f t="shared" si="194"/>
        <v>42082.5315162037</v>
      </c>
      <c r="U1753" t="str">
        <f t="shared" si="195"/>
        <v>FALSE</v>
      </c>
      <c r="V1753" s="18">
        <f t="shared" si="196"/>
        <v>2</v>
      </c>
      <c r="W1753">
        <f t="shared" si="197"/>
        <v>1</v>
      </c>
    </row>
    <row r="1754" spans="1:23" ht="72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s="13" t="b">
        <v>0</v>
      </c>
      <c r="L1754">
        <v>90</v>
      </c>
      <c r="M1754" t="b">
        <v>1</v>
      </c>
      <c r="N1754" t="s">
        <v>8285</v>
      </c>
      <c r="O1754" s="15">
        <f t="shared" si="192"/>
        <v>260.16666666666663</v>
      </c>
      <c r="P1754" s="15">
        <f t="shared" si="191"/>
        <v>34.68888888888889</v>
      </c>
      <c r="Q1754" t="s">
        <v>8341</v>
      </c>
      <c r="R1754" t="s">
        <v>8342</v>
      </c>
      <c r="S1754" s="8">
        <f t="shared" si="193"/>
        <v>42627.044930555552</v>
      </c>
      <c r="T1754" s="11">
        <f t="shared" si="194"/>
        <v>42657.044930555552</v>
      </c>
      <c r="U1754" t="str">
        <f t="shared" si="195"/>
        <v>FALSE</v>
      </c>
      <c r="V1754" s="18">
        <f t="shared" si="196"/>
        <v>2</v>
      </c>
      <c r="W1754">
        <f t="shared" si="197"/>
        <v>1</v>
      </c>
    </row>
    <row r="1755" spans="1:23" ht="100.8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s="13" t="b">
        <v>0</v>
      </c>
      <c r="L1755">
        <v>35</v>
      </c>
      <c r="M1755" t="b">
        <v>1</v>
      </c>
      <c r="N1755" t="s">
        <v>8285</v>
      </c>
      <c r="O1755" s="15">
        <f t="shared" si="192"/>
        <v>108</v>
      </c>
      <c r="P1755" s="15">
        <f t="shared" si="191"/>
        <v>462.85714285714283</v>
      </c>
      <c r="Q1755" t="s">
        <v>8341</v>
      </c>
      <c r="R1755" t="s">
        <v>8342</v>
      </c>
      <c r="S1755" s="8">
        <f t="shared" si="193"/>
        <v>42420.541296296295</v>
      </c>
      <c r="T1755" s="11">
        <f t="shared" si="194"/>
        <v>42450.499629629623</v>
      </c>
      <c r="U1755" t="str">
        <f t="shared" si="195"/>
        <v>FALSE</v>
      </c>
      <c r="V1755" s="18">
        <f t="shared" si="196"/>
        <v>2</v>
      </c>
      <c r="W1755">
        <f t="shared" si="197"/>
        <v>1</v>
      </c>
    </row>
    <row r="1756" spans="1:23" ht="100.8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s="13" t="b">
        <v>0</v>
      </c>
      <c r="L1756">
        <v>90</v>
      </c>
      <c r="M1756" t="b">
        <v>1</v>
      </c>
      <c r="N1756" t="s">
        <v>8285</v>
      </c>
      <c r="O1756" s="15">
        <f t="shared" si="192"/>
        <v>110.52941176470587</v>
      </c>
      <c r="P1756" s="15">
        <f t="shared" si="191"/>
        <v>104.38888888888889</v>
      </c>
      <c r="Q1756" t="s">
        <v>8341</v>
      </c>
      <c r="R1756" t="s">
        <v>8342</v>
      </c>
      <c r="S1756" s="8">
        <f t="shared" si="193"/>
        <v>42067.668437499997</v>
      </c>
      <c r="T1756" s="11">
        <f t="shared" si="194"/>
        <v>42097.626770833333</v>
      </c>
      <c r="U1756" t="str">
        <f t="shared" si="195"/>
        <v>FALSE</v>
      </c>
      <c r="V1756" s="18">
        <f t="shared" si="196"/>
        <v>2</v>
      </c>
      <c r="W1756">
        <f t="shared" si="197"/>
        <v>1</v>
      </c>
    </row>
    <row r="1757" spans="1:23" ht="100.8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s="13" t="b">
        <v>0</v>
      </c>
      <c r="L1757">
        <v>4</v>
      </c>
      <c r="M1757" t="b">
        <v>1</v>
      </c>
      <c r="N1757" t="s">
        <v>8285</v>
      </c>
      <c r="O1757" s="15">
        <f t="shared" si="192"/>
        <v>120</v>
      </c>
      <c r="P1757" s="15">
        <f t="shared" si="191"/>
        <v>7.5</v>
      </c>
      <c r="Q1757" t="s">
        <v>8341</v>
      </c>
      <c r="R1757" t="s">
        <v>8342</v>
      </c>
      <c r="S1757" s="8">
        <f t="shared" si="193"/>
        <v>42252.580567129626</v>
      </c>
      <c r="T1757" s="11">
        <f t="shared" si="194"/>
        <v>42282.580567129626</v>
      </c>
      <c r="U1757" t="str">
        <f t="shared" si="195"/>
        <v>FALSE</v>
      </c>
      <c r="V1757" s="18">
        <f t="shared" si="196"/>
        <v>2</v>
      </c>
      <c r="W1757">
        <f t="shared" si="197"/>
        <v>1</v>
      </c>
    </row>
    <row r="1758" spans="1:23" ht="100.8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s="13" t="b">
        <v>0</v>
      </c>
      <c r="L1758">
        <v>120</v>
      </c>
      <c r="M1758" t="b">
        <v>1</v>
      </c>
      <c r="N1758" t="s">
        <v>8285</v>
      </c>
      <c r="O1758" s="15">
        <f t="shared" si="192"/>
        <v>102.82909090909091</v>
      </c>
      <c r="P1758" s="15">
        <f t="shared" si="191"/>
        <v>47.13</v>
      </c>
      <c r="Q1758" t="s">
        <v>8341</v>
      </c>
      <c r="R1758" t="s">
        <v>8342</v>
      </c>
      <c r="S1758" s="8">
        <f t="shared" si="193"/>
        <v>42570.959131944437</v>
      </c>
      <c r="T1758" s="11">
        <f t="shared" si="194"/>
        <v>42610.959131944437</v>
      </c>
      <c r="U1758" t="str">
        <f t="shared" si="195"/>
        <v>FALSE</v>
      </c>
      <c r="V1758" s="18">
        <f t="shared" si="196"/>
        <v>2</v>
      </c>
      <c r="W1758">
        <f t="shared" si="197"/>
        <v>1</v>
      </c>
    </row>
    <row r="1759" spans="1:23" ht="72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s="13" t="b">
        <v>0</v>
      </c>
      <c r="L1759">
        <v>14</v>
      </c>
      <c r="M1759" t="b">
        <v>1</v>
      </c>
      <c r="N1759" t="s">
        <v>8285</v>
      </c>
      <c r="O1759" s="15">
        <f t="shared" si="192"/>
        <v>115.99999999999999</v>
      </c>
      <c r="P1759" s="15">
        <f t="shared" si="191"/>
        <v>414.28571428571428</v>
      </c>
      <c r="Q1759" t="s">
        <v>8341</v>
      </c>
      <c r="R1759" t="s">
        <v>8342</v>
      </c>
      <c r="S1759" s="8">
        <f t="shared" si="193"/>
        <v>42733.619016203702</v>
      </c>
      <c r="T1759" s="11">
        <f t="shared" si="194"/>
        <v>42763.603472222218</v>
      </c>
      <c r="U1759" t="str">
        <f t="shared" si="195"/>
        <v>FALSE</v>
      </c>
      <c r="V1759" s="18">
        <f t="shared" si="196"/>
        <v>2</v>
      </c>
      <c r="W1759">
        <f t="shared" si="197"/>
        <v>1</v>
      </c>
    </row>
    <row r="1760" spans="1:23" ht="100.8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s="13" t="b">
        <v>0</v>
      </c>
      <c r="L1760">
        <v>27</v>
      </c>
      <c r="M1760" t="b">
        <v>1</v>
      </c>
      <c r="N1760" t="s">
        <v>8285</v>
      </c>
      <c r="O1760" s="15">
        <f t="shared" si="192"/>
        <v>114.7</v>
      </c>
      <c r="P1760" s="15">
        <f t="shared" si="191"/>
        <v>42.481481481481481</v>
      </c>
      <c r="Q1760" t="s">
        <v>8341</v>
      </c>
      <c r="R1760" t="s">
        <v>8342</v>
      </c>
      <c r="S1760" s="8">
        <f t="shared" si="193"/>
        <v>42505.74759259259</v>
      </c>
      <c r="T1760" s="11">
        <f t="shared" si="194"/>
        <v>42565.74759259259</v>
      </c>
      <c r="U1760" t="str">
        <f t="shared" si="195"/>
        <v>FALSE</v>
      </c>
      <c r="V1760" s="18">
        <f t="shared" si="196"/>
        <v>2</v>
      </c>
      <c r="W1760">
        <f t="shared" si="197"/>
        <v>1</v>
      </c>
    </row>
    <row r="1761" spans="1:23" ht="43.2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s="13" t="b">
        <v>0</v>
      </c>
      <c r="L1761">
        <v>49</v>
      </c>
      <c r="M1761" t="b">
        <v>1</v>
      </c>
      <c r="N1761" t="s">
        <v>8285</v>
      </c>
      <c r="O1761" s="15">
        <f t="shared" si="192"/>
        <v>106.60000000000001</v>
      </c>
      <c r="P1761" s="15">
        <f t="shared" si="191"/>
        <v>108.77551020408163</v>
      </c>
      <c r="Q1761" t="s">
        <v>8341</v>
      </c>
      <c r="R1761" t="s">
        <v>8342</v>
      </c>
      <c r="S1761" s="8">
        <f t="shared" si="193"/>
        <v>42068.620706018519</v>
      </c>
      <c r="T1761" s="11">
        <f t="shared" si="194"/>
        <v>42088.579039351847</v>
      </c>
      <c r="U1761" t="str">
        <f t="shared" si="195"/>
        <v>FALSE</v>
      </c>
      <c r="V1761" s="18">
        <f t="shared" si="196"/>
        <v>2</v>
      </c>
      <c r="W1761">
        <f t="shared" si="197"/>
        <v>1</v>
      </c>
    </row>
    <row r="1762" spans="1:23" ht="115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s="13" t="b">
        <v>0</v>
      </c>
      <c r="L1762">
        <v>102</v>
      </c>
      <c r="M1762" t="b">
        <v>1</v>
      </c>
      <c r="N1762" t="s">
        <v>8285</v>
      </c>
      <c r="O1762" s="15">
        <f t="shared" si="192"/>
        <v>165.44</v>
      </c>
      <c r="P1762" s="15">
        <f t="shared" si="191"/>
        <v>81.098039215686271</v>
      </c>
      <c r="Q1762" t="s">
        <v>8341</v>
      </c>
      <c r="R1762" t="s">
        <v>8342</v>
      </c>
      <c r="S1762" s="8">
        <f t="shared" si="193"/>
        <v>42405.464270833334</v>
      </c>
      <c r="T1762" s="11">
        <f t="shared" si="194"/>
        <v>42425.464270833334</v>
      </c>
      <c r="U1762" t="str">
        <f t="shared" si="195"/>
        <v>FALSE</v>
      </c>
      <c r="V1762" s="18">
        <f t="shared" si="196"/>
        <v>2</v>
      </c>
      <c r="W1762">
        <f t="shared" si="197"/>
        <v>1</v>
      </c>
    </row>
    <row r="1763" spans="1:23" ht="72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s="13" t="b">
        <v>0</v>
      </c>
      <c r="L1763">
        <v>3</v>
      </c>
      <c r="M1763" t="b">
        <v>1</v>
      </c>
      <c r="N1763" t="s">
        <v>8285</v>
      </c>
      <c r="O1763" s="15">
        <f t="shared" si="192"/>
        <v>155</v>
      </c>
      <c r="P1763" s="15">
        <f t="shared" si="191"/>
        <v>51.666666666666664</v>
      </c>
      <c r="Q1763" t="s">
        <v>8341</v>
      </c>
      <c r="R1763" t="s">
        <v>8342</v>
      </c>
      <c r="S1763" s="8">
        <f t="shared" si="193"/>
        <v>42209.359490740739</v>
      </c>
      <c r="T1763" s="11">
        <f t="shared" si="194"/>
        <v>42259.359490740739</v>
      </c>
      <c r="U1763" t="str">
        <f t="shared" si="195"/>
        <v>FALSE</v>
      </c>
      <c r="V1763" s="18">
        <f t="shared" si="196"/>
        <v>2</v>
      </c>
      <c r="W1763">
        <f t="shared" si="197"/>
        <v>1</v>
      </c>
    </row>
    <row r="1764" spans="1:23" ht="43.2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s="13" t="b">
        <v>0</v>
      </c>
      <c r="L1764">
        <v>25</v>
      </c>
      <c r="M1764" t="b">
        <v>1</v>
      </c>
      <c r="N1764" t="s">
        <v>8285</v>
      </c>
      <c r="O1764" s="15">
        <f t="shared" si="192"/>
        <v>885</v>
      </c>
      <c r="P1764" s="15">
        <f t="shared" si="191"/>
        <v>35.4</v>
      </c>
      <c r="Q1764" t="s">
        <v>8341</v>
      </c>
      <c r="R1764" t="s">
        <v>8342</v>
      </c>
      <c r="S1764" s="8">
        <f t="shared" si="193"/>
        <v>42410.773668981477</v>
      </c>
      <c r="T1764" s="11">
        <f t="shared" si="194"/>
        <v>42440.773668981477</v>
      </c>
      <c r="U1764" t="str">
        <f t="shared" si="195"/>
        <v>FALSE</v>
      </c>
      <c r="V1764" s="18">
        <f t="shared" si="196"/>
        <v>2</v>
      </c>
      <c r="W1764">
        <f t="shared" si="197"/>
        <v>1</v>
      </c>
    </row>
    <row r="1765" spans="1:23" ht="100.8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s="13" t="b">
        <v>0</v>
      </c>
      <c r="L1765">
        <v>118</v>
      </c>
      <c r="M1765" t="b">
        <v>1</v>
      </c>
      <c r="N1765" t="s">
        <v>8285</v>
      </c>
      <c r="O1765" s="15">
        <f t="shared" si="192"/>
        <v>101.90833333333333</v>
      </c>
      <c r="P1765" s="15">
        <f t="shared" si="191"/>
        <v>103.63559322033899</v>
      </c>
      <c r="Q1765" t="s">
        <v>8341</v>
      </c>
      <c r="R1765" t="s">
        <v>8342</v>
      </c>
      <c r="S1765" s="8">
        <f t="shared" si="193"/>
        <v>42636.660185185181</v>
      </c>
      <c r="T1765" s="11">
        <f t="shared" si="194"/>
        <v>42666.660185185181</v>
      </c>
      <c r="U1765" t="str">
        <f t="shared" si="195"/>
        <v>FALSE</v>
      </c>
      <c r="V1765" s="18">
        <f t="shared" si="196"/>
        <v>2</v>
      </c>
      <c r="W1765">
        <f t="shared" si="197"/>
        <v>1</v>
      </c>
    </row>
    <row r="1766" spans="1:23" ht="100.8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s="13" t="b">
        <v>1</v>
      </c>
      <c r="L1766">
        <v>39</v>
      </c>
      <c r="M1766" t="b">
        <v>0</v>
      </c>
      <c r="N1766" t="s">
        <v>8285</v>
      </c>
      <c r="O1766" s="15">
        <f t="shared" si="192"/>
        <v>19.600000000000001</v>
      </c>
      <c r="P1766" s="15">
        <f t="shared" si="191"/>
        <v>55.282051282051285</v>
      </c>
      <c r="Q1766" t="s">
        <v>8341</v>
      </c>
      <c r="R1766" t="s">
        <v>8342</v>
      </c>
      <c r="S1766" s="8">
        <f t="shared" si="193"/>
        <v>41825.27753472222</v>
      </c>
      <c r="T1766" s="11">
        <f t="shared" si="194"/>
        <v>41854.27753472222</v>
      </c>
      <c r="U1766" t="str">
        <f t="shared" si="195"/>
        <v>TRUE</v>
      </c>
      <c r="V1766" s="18">
        <f t="shared" si="196"/>
        <v>1</v>
      </c>
      <c r="W1766">
        <f t="shared" si="197"/>
        <v>2</v>
      </c>
    </row>
    <row r="1767" spans="1:23" ht="100.8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s="13" t="b">
        <v>1</v>
      </c>
      <c r="L1767">
        <v>103</v>
      </c>
      <c r="M1767" t="b">
        <v>0</v>
      </c>
      <c r="N1767" t="s">
        <v>8285</v>
      </c>
      <c r="O1767" s="15">
        <f t="shared" si="192"/>
        <v>59.467839999999995</v>
      </c>
      <c r="P1767" s="15">
        <f t="shared" si="191"/>
        <v>72.16970873786407</v>
      </c>
      <c r="Q1767" t="s">
        <v>8341</v>
      </c>
      <c r="R1767" t="s">
        <v>8342</v>
      </c>
      <c r="S1767" s="8">
        <f t="shared" si="193"/>
        <v>41834.772129629629</v>
      </c>
      <c r="T1767" s="11">
        <f t="shared" si="194"/>
        <v>41864.772129629629</v>
      </c>
      <c r="U1767" t="str">
        <f t="shared" si="195"/>
        <v>TRUE</v>
      </c>
      <c r="V1767" s="18">
        <f t="shared" si="196"/>
        <v>1</v>
      </c>
      <c r="W1767">
        <f t="shared" si="197"/>
        <v>2</v>
      </c>
    </row>
    <row r="1768" spans="1:23" ht="72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s="13" t="b">
        <v>1</v>
      </c>
      <c r="L1768">
        <v>0</v>
      </c>
      <c r="M1768" t="b">
        <v>0</v>
      </c>
      <c r="N1768" t="s">
        <v>8285</v>
      </c>
      <c r="O1768" s="15">
        <f t="shared" si="192"/>
        <v>0</v>
      </c>
      <c r="P1768" s="15">
        <f t="shared" ref="P1768:P1831" si="198">IFERROR(E1768/L1768,0)</f>
        <v>0</v>
      </c>
      <c r="Q1768" t="s">
        <v>8341</v>
      </c>
      <c r="R1768" t="s">
        <v>8342</v>
      </c>
      <c r="S1768" s="8">
        <f t="shared" si="193"/>
        <v>41855.65148148148</v>
      </c>
      <c r="T1768" s="11">
        <f t="shared" si="194"/>
        <v>41876.65148148148</v>
      </c>
      <c r="U1768" t="str">
        <f t="shared" si="195"/>
        <v>TRUE</v>
      </c>
      <c r="V1768" s="18">
        <f t="shared" si="196"/>
        <v>1</v>
      </c>
      <c r="W1768">
        <f t="shared" si="197"/>
        <v>2</v>
      </c>
    </row>
    <row r="1769" spans="1:23" ht="72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s="13" t="b">
        <v>1</v>
      </c>
      <c r="L1769">
        <v>39</v>
      </c>
      <c r="M1769" t="b">
        <v>0</v>
      </c>
      <c r="N1769" t="s">
        <v>8285</v>
      </c>
      <c r="O1769" s="15">
        <f t="shared" si="192"/>
        <v>45.72</v>
      </c>
      <c r="P1769" s="15">
        <f t="shared" si="198"/>
        <v>58.615384615384613</v>
      </c>
      <c r="Q1769" t="s">
        <v>8341</v>
      </c>
      <c r="R1769" t="s">
        <v>8342</v>
      </c>
      <c r="S1769" s="8">
        <f t="shared" si="193"/>
        <v>41824.450046296297</v>
      </c>
      <c r="T1769" s="11">
        <f t="shared" si="194"/>
        <v>41854.450046296297</v>
      </c>
      <c r="U1769" t="str">
        <f t="shared" si="195"/>
        <v>TRUE</v>
      </c>
      <c r="V1769" s="18">
        <f t="shared" si="196"/>
        <v>1</v>
      </c>
      <c r="W1769">
        <f t="shared" si="197"/>
        <v>2</v>
      </c>
    </row>
    <row r="1770" spans="1:23" ht="100.8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s="13" t="b">
        <v>1</v>
      </c>
      <c r="L1770">
        <v>15</v>
      </c>
      <c r="M1770" t="b">
        <v>0</v>
      </c>
      <c r="N1770" t="s">
        <v>8285</v>
      </c>
      <c r="O1770" s="15">
        <f t="shared" si="192"/>
        <v>3.74</v>
      </c>
      <c r="P1770" s="15">
        <f t="shared" si="198"/>
        <v>12.466666666666667</v>
      </c>
      <c r="Q1770" t="s">
        <v>8341</v>
      </c>
      <c r="R1770" t="s">
        <v>8342</v>
      </c>
      <c r="S1770" s="8">
        <f t="shared" si="193"/>
        <v>41849.352361111109</v>
      </c>
      <c r="T1770" s="11">
        <f t="shared" si="194"/>
        <v>41909.352361111109</v>
      </c>
      <c r="U1770" t="str">
        <f t="shared" si="195"/>
        <v>TRUE</v>
      </c>
      <c r="V1770" s="18">
        <f t="shared" si="196"/>
        <v>1</v>
      </c>
      <c r="W1770">
        <f t="shared" si="197"/>
        <v>2</v>
      </c>
    </row>
    <row r="1771" spans="1:23" ht="115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s="13" t="b">
        <v>1</v>
      </c>
      <c r="L1771">
        <v>22</v>
      </c>
      <c r="M1771" t="b">
        <v>0</v>
      </c>
      <c r="N1771" t="s">
        <v>8285</v>
      </c>
      <c r="O1771" s="15">
        <f t="shared" si="192"/>
        <v>2.7025000000000001</v>
      </c>
      <c r="P1771" s="15">
        <f t="shared" si="198"/>
        <v>49.136363636363633</v>
      </c>
      <c r="Q1771" t="s">
        <v>8341</v>
      </c>
      <c r="R1771" t="s">
        <v>8342</v>
      </c>
      <c r="S1771" s="8">
        <f t="shared" si="193"/>
        <v>41987.610636574071</v>
      </c>
      <c r="T1771" s="11">
        <f t="shared" si="194"/>
        <v>42017.610636574071</v>
      </c>
      <c r="U1771" t="str">
        <f t="shared" si="195"/>
        <v>TRUE</v>
      </c>
      <c r="V1771" s="18">
        <f t="shared" si="196"/>
        <v>1</v>
      </c>
      <c r="W1771">
        <f t="shared" si="197"/>
        <v>2</v>
      </c>
    </row>
    <row r="1772" spans="1:23" ht="115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s="13" t="b">
        <v>1</v>
      </c>
      <c r="L1772">
        <v>92</v>
      </c>
      <c r="M1772" t="b">
        <v>0</v>
      </c>
      <c r="N1772" t="s">
        <v>8285</v>
      </c>
      <c r="O1772" s="15">
        <f t="shared" si="192"/>
        <v>56.51428571428572</v>
      </c>
      <c r="P1772" s="15">
        <f t="shared" si="198"/>
        <v>150.5</v>
      </c>
      <c r="Q1772" t="s">
        <v>8341</v>
      </c>
      <c r="R1772" t="s">
        <v>8342</v>
      </c>
      <c r="S1772" s="8">
        <f t="shared" si="193"/>
        <v>41891.571689814817</v>
      </c>
      <c r="T1772" s="11">
        <f t="shared" si="194"/>
        <v>41926.571689814817</v>
      </c>
      <c r="U1772" t="str">
        <f t="shared" si="195"/>
        <v>TRUE</v>
      </c>
      <c r="V1772" s="18">
        <f t="shared" si="196"/>
        <v>1</v>
      </c>
      <c r="W1772">
        <f t="shared" si="197"/>
        <v>2</v>
      </c>
    </row>
    <row r="1773" spans="1:23" ht="115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s="13" t="b">
        <v>1</v>
      </c>
      <c r="L1773">
        <v>25</v>
      </c>
      <c r="M1773" t="b">
        <v>0</v>
      </c>
      <c r="N1773" t="s">
        <v>8285</v>
      </c>
      <c r="O1773" s="15">
        <f t="shared" si="192"/>
        <v>21.30952380952381</v>
      </c>
      <c r="P1773" s="15">
        <f t="shared" si="198"/>
        <v>35.799999999999997</v>
      </c>
      <c r="Q1773" t="s">
        <v>8341</v>
      </c>
      <c r="R1773" t="s">
        <v>8342</v>
      </c>
      <c r="S1773" s="8">
        <f t="shared" si="193"/>
        <v>41905.771296296298</v>
      </c>
      <c r="T1773" s="11">
        <f t="shared" si="194"/>
        <v>41935.771296296291</v>
      </c>
      <c r="U1773" t="str">
        <f t="shared" si="195"/>
        <v>TRUE</v>
      </c>
      <c r="V1773" s="18">
        <f t="shared" si="196"/>
        <v>1</v>
      </c>
      <c r="W1773">
        <f t="shared" si="197"/>
        <v>2</v>
      </c>
    </row>
    <row r="1774" spans="1:23" ht="86.4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s="13" t="b">
        <v>1</v>
      </c>
      <c r="L1774">
        <v>19</v>
      </c>
      <c r="M1774" t="b">
        <v>0</v>
      </c>
      <c r="N1774" t="s">
        <v>8285</v>
      </c>
      <c r="O1774" s="15">
        <f t="shared" si="192"/>
        <v>15.6</v>
      </c>
      <c r="P1774" s="15">
        <f t="shared" si="198"/>
        <v>45.157894736842103</v>
      </c>
      <c r="Q1774" t="s">
        <v>8341</v>
      </c>
      <c r="R1774" t="s">
        <v>8342</v>
      </c>
      <c r="S1774" s="8">
        <f t="shared" si="193"/>
        <v>41766.509675925925</v>
      </c>
      <c r="T1774" s="11">
        <f t="shared" si="194"/>
        <v>41826.509675925925</v>
      </c>
      <c r="U1774" t="str">
        <f t="shared" si="195"/>
        <v>TRUE</v>
      </c>
      <c r="V1774" s="18">
        <f t="shared" si="196"/>
        <v>1</v>
      </c>
      <c r="W1774">
        <f t="shared" si="197"/>
        <v>2</v>
      </c>
    </row>
    <row r="1775" spans="1:23" ht="100.8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s="13" t="b">
        <v>1</v>
      </c>
      <c r="L1775">
        <v>19</v>
      </c>
      <c r="M1775" t="b">
        <v>0</v>
      </c>
      <c r="N1775" t="s">
        <v>8285</v>
      </c>
      <c r="O1775" s="15">
        <f t="shared" si="192"/>
        <v>6.2566666666666677</v>
      </c>
      <c r="P1775" s="15">
        <f t="shared" si="198"/>
        <v>98.78947368421052</v>
      </c>
      <c r="Q1775" t="s">
        <v>8341</v>
      </c>
      <c r="R1775" t="s">
        <v>8342</v>
      </c>
      <c r="S1775" s="8">
        <f t="shared" si="193"/>
        <v>41978.552060185182</v>
      </c>
      <c r="T1775" s="11">
        <f t="shared" si="194"/>
        <v>42023.552060185182</v>
      </c>
      <c r="U1775" t="str">
        <f t="shared" si="195"/>
        <v>TRUE</v>
      </c>
      <c r="V1775" s="18">
        <f t="shared" si="196"/>
        <v>1</v>
      </c>
      <c r="W1775">
        <f t="shared" si="197"/>
        <v>2</v>
      </c>
    </row>
    <row r="1776" spans="1:23" ht="100.8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s="13" t="b">
        <v>1</v>
      </c>
      <c r="L1776">
        <v>13</v>
      </c>
      <c r="M1776" t="b">
        <v>0</v>
      </c>
      <c r="N1776" t="s">
        <v>8285</v>
      </c>
      <c r="O1776" s="15">
        <f t="shared" si="192"/>
        <v>45.92</v>
      </c>
      <c r="P1776" s="15">
        <f t="shared" si="198"/>
        <v>88.307692307692307</v>
      </c>
      <c r="Q1776" t="s">
        <v>8341</v>
      </c>
      <c r="R1776" t="s">
        <v>8342</v>
      </c>
      <c r="S1776" s="8">
        <f t="shared" si="193"/>
        <v>41930.010324074072</v>
      </c>
      <c r="T1776" s="11">
        <f t="shared" si="194"/>
        <v>41972.415972222218</v>
      </c>
      <c r="U1776" t="str">
        <f t="shared" si="195"/>
        <v>TRUE</v>
      </c>
      <c r="V1776" s="18">
        <f t="shared" si="196"/>
        <v>1</v>
      </c>
      <c r="W1776">
        <f t="shared" si="197"/>
        <v>2</v>
      </c>
    </row>
    <row r="1777" spans="1:23" ht="100.8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s="13" t="b">
        <v>1</v>
      </c>
      <c r="L1777">
        <v>124</v>
      </c>
      <c r="M1777" t="b">
        <v>0</v>
      </c>
      <c r="N1777" t="s">
        <v>8285</v>
      </c>
      <c r="O1777" s="15">
        <f t="shared" si="192"/>
        <v>65.101538461538468</v>
      </c>
      <c r="P1777" s="15">
        <f t="shared" si="198"/>
        <v>170.62903225806451</v>
      </c>
      <c r="Q1777" t="s">
        <v>8341</v>
      </c>
      <c r="R1777" t="s">
        <v>8342</v>
      </c>
      <c r="S1777" s="8">
        <f t="shared" si="193"/>
        <v>41891.768055555556</v>
      </c>
      <c r="T1777" s="11">
        <f t="shared" si="194"/>
        <v>41936.768055555549</v>
      </c>
      <c r="U1777" t="str">
        <f t="shared" si="195"/>
        <v>TRUE</v>
      </c>
      <c r="V1777" s="18">
        <f t="shared" si="196"/>
        <v>1</v>
      </c>
      <c r="W1777">
        <f t="shared" si="197"/>
        <v>2</v>
      </c>
    </row>
    <row r="1778" spans="1:23" ht="100.8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s="13" t="b">
        <v>1</v>
      </c>
      <c r="L1778">
        <v>4</v>
      </c>
      <c r="M1778" t="b">
        <v>0</v>
      </c>
      <c r="N1778" t="s">
        <v>8285</v>
      </c>
      <c r="O1778" s="15">
        <f t="shared" si="192"/>
        <v>6.7</v>
      </c>
      <c r="P1778" s="15">
        <f t="shared" si="198"/>
        <v>83.75</v>
      </c>
      <c r="Q1778" t="s">
        <v>8341</v>
      </c>
      <c r="R1778" t="s">
        <v>8342</v>
      </c>
      <c r="S1778" s="8">
        <f t="shared" si="193"/>
        <v>41905.748506944445</v>
      </c>
      <c r="T1778" s="11">
        <f t="shared" si="194"/>
        <v>41941.748506944445</v>
      </c>
      <c r="U1778" t="str">
        <f t="shared" si="195"/>
        <v>TRUE</v>
      </c>
      <c r="V1778" s="18">
        <f t="shared" si="196"/>
        <v>1</v>
      </c>
      <c r="W1778">
        <f t="shared" si="197"/>
        <v>2</v>
      </c>
    </row>
    <row r="1779" spans="1:23" ht="115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s="13" t="b">
        <v>1</v>
      </c>
      <c r="L1779">
        <v>10</v>
      </c>
      <c r="M1779" t="b">
        <v>0</v>
      </c>
      <c r="N1779" t="s">
        <v>8285</v>
      </c>
      <c r="O1779" s="15">
        <f t="shared" si="192"/>
        <v>13.5625</v>
      </c>
      <c r="P1779" s="15">
        <f t="shared" si="198"/>
        <v>65.099999999999994</v>
      </c>
      <c r="Q1779" t="s">
        <v>8341</v>
      </c>
      <c r="R1779" t="s">
        <v>8342</v>
      </c>
      <c r="S1779" s="8">
        <f t="shared" si="193"/>
        <v>42025.14876157407</v>
      </c>
      <c r="T1779" s="11">
        <f t="shared" si="194"/>
        <v>42055.14876157407</v>
      </c>
      <c r="U1779" t="str">
        <f t="shared" si="195"/>
        <v>TRUE</v>
      </c>
      <c r="V1779" s="18">
        <f t="shared" si="196"/>
        <v>1</v>
      </c>
      <c r="W1779">
        <f t="shared" si="197"/>
        <v>2</v>
      </c>
    </row>
    <row r="1780" spans="1:23" ht="100.8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s="13" t="b">
        <v>1</v>
      </c>
      <c r="L1780">
        <v>15</v>
      </c>
      <c r="M1780" t="b">
        <v>0</v>
      </c>
      <c r="N1780" t="s">
        <v>8285</v>
      </c>
      <c r="O1780" s="15">
        <f t="shared" si="192"/>
        <v>1.9900000000000002</v>
      </c>
      <c r="P1780" s="15">
        <f t="shared" si="198"/>
        <v>66.333333333333329</v>
      </c>
      <c r="Q1780" t="s">
        <v>8341</v>
      </c>
      <c r="R1780" t="s">
        <v>8342</v>
      </c>
      <c r="S1780" s="8">
        <f t="shared" si="193"/>
        <v>42045.655034722215</v>
      </c>
      <c r="T1780" s="11">
        <f t="shared" si="194"/>
        <v>42090.613368055558</v>
      </c>
      <c r="U1780" t="str">
        <f t="shared" si="195"/>
        <v>TRUE</v>
      </c>
      <c r="V1780" s="18">
        <f t="shared" si="196"/>
        <v>1</v>
      </c>
      <c r="W1780">
        <f t="shared" si="197"/>
        <v>2</v>
      </c>
    </row>
    <row r="1781" spans="1:23" ht="115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s="13" t="b">
        <v>1</v>
      </c>
      <c r="L1781">
        <v>38</v>
      </c>
      <c r="M1781" t="b">
        <v>0</v>
      </c>
      <c r="N1781" t="s">
        <v>8285</v>
      </c>
      <c r="O1781" s="15">
        <f t="shared" si="192"/>
        <v>36.236363636363642</v>
      </c>
      <c r="P1781" s="15">
        <f t="shared" si="198"/>
        <v>104.89473684210526</v>
      </c>
      <c r="Q1781" t="s">
        <v>8341</v>
      </c>
      <c r="R1781" t="s">
        <v>8342</v>
      </c>
      <c r="S1781" s="8">
        <f t="shared" si="193"/>
        <v>42585.483564814807</v>
      </c>
      <c r="T1781" s="11">
        <f t="shared" si="194"/>
        <v>42615.483564814807</v>
      </c>
      <c r="U1781" t="str">
        <f t="shared" si="195"/>
        <v>TRUE</v>
      </c>
      <c r="V1781" s="18">
        <f t="shared" si="196"/>
        <v>1</v>
      </c>
      <c r="W1781">
        <f t="shared" si="197"/>
        <v>2</v>
      </c>
    </row>
    <row r="1782" spans="1:23" ht="100.8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s="13" t="b">
        <v>1</v>
      </c>
      <c r="L1782">
        <v>152</v>
      </c>
      <c r="M1782" t="b">
        <v>0</v>
      </c>
      <c r="N1782" t="s">
        <v>8285</v>
      </c>
      <c r="O1782" s="15">
        <f t="shared" si="192"/>
        <v>39.743333333333339</v>
      </c>
      <c r="P1782" s="15">
        <f t="shared" si="198"/>
        <v>78.440789473684205</v>
      </c>
      <c r="Q1782" t="s">
        <v>8341</v>
      </c>
      <c r="R1782" t="s">
        <v>8342</v>
      </c>
      <c r="S1782" s="8">
        <f t="shared" si="193"/>
        <v>42493.392476851855</v>
      </c>
      <c r="T1782" s="11">
        <f t="shared" si="194"/>
        <v>42553.392476851848</v>
      </c>
      <c r="U1782" t="str">
        <f t="shared" si="195"/>
        <v>TRUE</v>
      </c>
      <c r="V1782" s="18">
        <f t="shared" si="196"/>
        <v>1</v>
      </c>
      <c r="W1782">
        <f t="shared" si="197"/>
        <v>2</v>
      </c>
    </row>
    <row r="1783" spans="1:23" ht="115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s="13" t="b">
        <v>1</v>
      </c>
      <c r="L1783">
        <v>24</v>
      </c>
      <c r="M1783" t="b">
        <v>0</v>
      </c>
      <c r="N1783" t="s">
        <v>8285</v>
      </c>
      <c r="O1783" s="15">
        <f t="shared" si="192"/>
        <v>25.763636363636365</v>
      </c>
      <c r="P1783" s="15">
        <f t="shared" si="198"/>
        <v>59.041666666666664</v>
      </c>
      <c r="Q1783" t="s">
        <v>8341</v>
      </c>
      <c r="R1783" t="s">
        <v>8342</v>
      </c>
      <c r="S1783" s="8">
        <f t="shared" si="193"/>
        <v>42597.409085648142</v>
      </c>
      <c r="T1783" s="11">
        <f t="shared" si="194"/>
        <v>42628.409085648142</v>
      </c>
      <c r="U1783" t="str">
        <f t="shared" si="195"/>
        <v>TRUE</v>
      </c>
      <c r="V1783" s="18">
        <f t="shared" si="196"/>
        <v>1</v>
      </c>
      <c r="W1783">
        <f t="shared" si="197"/>
        <v>2</v>
      </c>
    </row>
    <row r="1784" spans="1:23" ht="100.8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s="13" t="b">
        <v>1</v>
      </c>
      <c r="L1784">
        <v>76</v>
      </c>
      <c r="M1784" t="b">
        <v>0</v>
      </c>
      <c r="N1784" t="s">
        <v>8285</v>
      </c>
      <c r="O1784" s="15">
        <f t="shared" si="192"/>
        <v>15.491428571428573</v>
      </c>
      <c r="P1784" s="15">
        <f t="shared" si="198"/>
        <v>71.34210526315789</v>
      </c>
      <c r="Q1784" t="s">
        <v>8341</v>
      </c>
      <c r="R1784" t="s">
        <v>8342</v>
      </c>
      <c r="S1784" s="8">
        <f t="shared" si="193"/>
        <v>42388.366770833331</v>
      </c>
      <c r="T1784" s="11">
        <f t="shared" si="194"/>
        <v>42421.366770833331</v>
      </c>
      <c r="U1784" t="str">
        <f t="shared" si="195"/>
        <v>TRUE</v>
      </c>
      <c r="V1784" s="18">
        <f t="shared" si="196"/>
        <v>1</v>
      </c>
      <c r="W1784">
        <f t="shared" si="197"/>
        <v>2</v>
      </c>
    </row>
    <row r="1785" spans="1:23" ht="100.8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s="13" t="b">
        <v>1</v>
      </c>
      <c r="L1785">
        <v>185</v>
      </c>
      <c r="M1785" t="b">
        <v>0</v>
      </c>
      <c r="N1785" t="s">
        <v>8285</v>
      </c>
      <c r="O1785" s="15">
        <f t="shared" si="192"/>
        <v>23.692499999999999</v>
      </c>
      <c r="P1785" s="15">
        <f t="shared" si="198"/>
        <v>51.227027027027027</v>
      </c>
      <c r="Q1785" t="s">
        <v>8341</v>
      </c>
      <c r="R1785" t="s">
        <v>8342</v>
      </c>
      <c r="S1785" s="8">
        <f t="shared" si="193"/>
        <v>42115.741643518515</v>
      </c>
      <c r="T1785" s="11">
        <f t="shared" si="194"/>
        <v>42145.741643518515</v>
      </c>
      <c r="U1785" t="str">
        <f t="shared" si="195"/>
        <v>TRUE</v>
      </c>
      <c r="V1785" s="18">
        <f t="shared" si="196"/>
        <v>1</v>
      </c>
      <c r="W1785">
        <f t="shared" si="197"/>
        <v>2</v>
      </c>
    </row>
    <row r="1786" spans="1:23" ht="100.8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s="13" t="b">
        <v>1</v>
      </c>
      <c r="L1786">
        <v>33</v>
      </c>
      <c r="M1786" t="b">
        <v>0</v>
      </c>
      <c r="N1786" t="s">
        <v>8285</v>
      </c>
      <c r="O1786" s="15">
        <f t="shared" si="192"/>
        <v>39.76</v>
      </c>
      <c r="P1786" s="15">
        <f t="shared" si="198"/>
        <v>60.242424242424242</v>
      </c>
      <c r="Q1786" t="s">
        <v>8341</v>
      </c>
      <c r="R1786" t="s">
        <v>8342</v>
      </c>
      <c r="S1786" s="8">
        <f t="shared" si="193"/>
        <v>42003.447222222218</v>
      </c>
      <c r="T1786" s="11">
        <f t="shared" si="194"/>
        <v>42034.934027777774</v>
      </c>
      <c r="U1786" t="str">
        <f t="shared" si="195"/>
        <v>TRUE</v>
      </c>
      <c r="V1786" s="18">
        <f t="shared" si="196"/>
        <v>1</v>
      </c>
      <c r="W1786">
        <f t="shared" si="197"/>
        <v>2</v>
      </c>
    </row>
    <row r="1787" spans="1:23" ht="86.4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s="13" t="b">
        <v>1</v>
      </c>
      <c r="L1787">
        <v>108</v>
      </c>
      <c r="M1787" t="b">
        <v>0</v>
      </c>
      <c r="N1787" t="s">
        <v>8285</v>
      </c>
      <c r="O1787" s="15">
        <f t="shared" si="192"/>
        <v>20.220833333333331</v>
      </c>
      <c r="P1787" s="15">
        <f t="shared" si="198"/>
        <v>44.935185185185183</v>
      </c>
      <c r="Q1787" t="s">
        <v>8341</v>
      </c>
      <c r="R1787" t="s">
        <v>8342</v>
      </c>
      <c r="S1787" s="8">
        <f t="shared" si="193"/>
        <v>41896.926562499997</v>
      </c>
      <c r="T1787" s="11">
        <f t="shared" si="194"/>
        <v>41927.791666666664</v>
      </c>
      <c r="U1787" t="str">
        <f t="shared" si="195"/>
        <v>TRUE</v>
      </c>
      <c r="V1787" s="18">
        <f t="shared" si="196"/>
        <v>1</v>
      </c>
      <c r="W1787">
        <f t="shared" si="197"/>
        <v>2</v>
      </c>
    </row>
    <row r="1788" spans="1:23" ht="100.8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s="13" t="b">
        <v>1</v>
      </c>
      <c r="L1788">
        <v>29</v>
      </c>
      <c r="M1788" t="b">
        <v>0</v>
      </c>
      <c r="N1788" t="s">
        <v>8285</v>
      </c>
      <c r="O1788" s="15">
        <f t="shared" si="192"/>
        <v>47.631578947368418</v>
      </c>
      <c r="P1788" s="15">
        <f t="shared" si="198"/>
        <v>31.206896551724139</v>
      </c>
      <c r="Q1788" t="s">
        <v>8341</v>
      </c>
      <c r="R1788" t="s">
        <v>8342</v>
      </c>
      <c r="S1788" s="8">
        <f t="shared" si="193"/>
        <v>41958.342326388891</v>
      </c>
      <c r="T1788" s="11">
        <f t="shared" si="194"/>
        <v>41988.342326388891</v>
      </c>
      <c r="U1788" t="str">
        <f t="shared" si="195"/>
        <v>TRUE</v>
      </c>
      <c r="V1788" s="18">
        <f t="shared" si="196"/>
        <v>1</v>
      </c>
      <c r="W1788">
        <f t="shared" si="197"/>
        <v>2</v>
      </c>
    </row>
    <row r="1789" spans="1:23" ht="86.4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s="13" t="b">
        <v>1</v>
      </c>
      <c r="L1789">
        <v>24</v>
      </c>
      <c r="M1789" t="b">
        <v>0</v>
      </c>
      <c r="N1789" t="s">
        <v>8285</v>
      </c>
      <c r="O1789" s="15">
        <f t="shared" si="192"/>
        <v>15.329999999999998</v>
      </c>
      <c r="P1789" s="15">
        <f t="shared" si="198"/>
        <v>63.875</v>
      </c>
      <c r="Q1789" t="s">
        <v>8341</v>
      </c>
      <c r="R1789" t="s">
        <v>8342</v>
      </c>
      <c r="S1789" s="8">
        <f t="shared" si="193"/>
        <v>42068.447187499994</v>
      </c>
      <c r="T1789" s="11">
        <f t="shared" si="194"/>
        <v>42098.40552083333</v>
      </c>
      <c r="U1789" t="str">
        <f t="shared" si="195"/>
        <v>TRUE</v>
      </c>
      <c r="V1789" s="18">
        <f t="shared" si="196"/>
        <v>1</v>
      </c>
      <c r="W1789">
        <f t="shared" si="197"/>
        <v>2</v>
      </c>
    </row>
    <row r="1790" spans="1:23" ht="86.4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s="13" t="b">
        <v>1</v>
      </c>
      <c r="L1790">
        <v>4</v>
      </c>
      <c r="M1790" t="b">
        <v>0</v>
      </c>
      <c r="N1790" t="s">
        <v>8285</v>
      </c>
      <c r="O1790" s="15">
        <f t="shared" si="192"/>
        <v>1.3818181818181818</v>
      </c>
      <c r="P1790" s="15">
        <f t="shared" si="198"/>
        <v>19</v>
      </c>
      <c r="Q1790" t="s">
        <v>8341</v>
      </c>
      <c r="R1790" t="s">
        <v>8342</v>
      </c>
      <c r="S1790" s="8">
        <f t="shared" si="193"/>
        <v>41913.740069444444</v>
      </c>
      <c r="T1790" s="11">
        <f t="shared" si="194"/>
        <v>41943.740069444444</v>
      </c>
      <c r="U1790" t="str">
        <f t="shared" si="195"/>
        <v>TRUE</v>
      </c>
      <c r="V1790" s="18">
        <f t="shared" si="196"/>
        <v>1</v>
      </c>
      <c r="W1790">
        <f t="shared" si="197"/>
        <v>2</v>
      </c>
    </row>
    <row r="1791" spans="1:23" ht="100.8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s="13" t="b">
        <v>1</v>
      </c>
      <c r="L1791">
        <v>4</v>
      </c>
      <c r="M1791" t="b">
        <v>0</v>
      </c>
      <c r="N1791" t="s">
        <v>8285</v>
      </c>
      <c r="O1791" s="15">
        <f t="shared" si="192"/>
        <v>0.5</v>
      </c>
      <c r="P1791" s="15">
        <f t="shared" si="198"/>
        <v>10</v>
      </c>
      <c r="Q1791" t="s">
        <v>8341</v>
      </c>
      <c r="R1791" t="s">
        <v>8342</v>
      </c>
      <c r="S1791" s="8">
        <f t="shared" si="193"/>
        <v>41956.041701388887</v>
      </c>
      <c r="T1791" s="11">
        <f t="shared" si="194"/>
        <v>42016.041701388887</v>
      </c>
      <c r="U1791" t="str">
        <f t="shared" si="195"/>
        <v>TRUE</v>
      </c>
      <c r="V1791" s="18">
        <f t="shared" si="196"/>
        <v>1</v>
      </c>
      <c r="W1791">
        <f t="shared" si="197"/>
        <v>2</v>
      </c>
    </row>
    <row r="1792" spans="1:23" ht="86.4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s="13" t="b">
        <v>1</v>
      </c>
      <c r="L1792">
        <v>15</v>
      </c>
      <c r="M1792" t="b">
        <v>0</v>
      </c>
      <c r="N1792" t="s">
        <v>8285</v>
      </c>
      <c r="O1792" s="15">
        <f t="shared" si="192"/>
        <v>4.957575757575758</v>
      </c>
      <c r="P1792" s="15">
        <f t="shared" si="198"/>
        <v>109.06666666666666</v>
      </c>
      <c r="Q1792" t="s">
        <v>8341</v>
      </c>
      <c r="R1792" t="s">
        <v>8342</v>
      </c>
      <c r="S1792" s="8">
        <f t="shared" si="193"/>
        <v>42010.466180555559</v>
      </c>
      <c r="T1792" s="11">
        <f t="shared" si="194"/>
        <v>42040.466180555552</v>
      </c>
      <c r="U1792" t="str">
        <f t="shared" si="195"/>
        <v>TRUE</v>
      </c>
      <c r="V1792" s="18">
        <f t="shared" si="196"/>
        <v>1</v>
      </c>
      <c r="W1792">
        <f t="shared" si="197"/>
        <v>2</v>
      </c>
    </row>
    <row r="1793" spans="1:23" ht="72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s="13" t="b">
        <v>1</v>
      </c>
      <c r="L1793">
        <v>4</v>
      </c>
      <c r="M1793" t="b">
        <v>0</v>
      </c>
      <c r="N1793" t="s">
        <v>8285</v>
      </c>
      <c r="O1793" s="15">
        <f t="shared" si="192"/>
        <v>3.5666666666666664</v>
      </c>
      <c r="P1793" s="15">
        <f t="shared" si="198"/>
        <v>26.75</v>
      </c>
      <c r="Q1793" t="s">
        <v>8341</v>
      </c>
      <c r="R1793" t="s">
        <v>8342</v>
      </c>
      <c r="S1793" s="8">
        <f t="shared" si="193"/>
        <v>41973.532002314816</v>
      </c>
      <c r="T1793" s="11">
        <f t="shared" si="194"/>
        <v>42033.532002314816</v>
      </c>
      <c r="U1793" t="str">
        <f t="shared" si="195"/>
        <v>TRUE</v>
      </c>
      <c r="V1793" s="18">
        <f t="shared" si="196"/>
        <v>1</v>
      </c>
      <c r="W1793">
        <f t="shared" si="197"/>
        <v>2</v>
      </c>
    </row>
    <row r="1794" spans="1:23" ht="86.4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s="13" t="b">
        <v>1</v>
      </c>
      <c r="L1794">
        <v>139</v>
      </c>
      <c r="M1794" t="b">
        <v>0</v>
      </c>
      <c r="N1794" t="s">
        <v>8285</v>
      </c>
      <c r="O1794" s="15">
        <f t="shared" si="192"/>
        <v>61.124000000000002</v>
      </c>
      <c r="P1794" s="15">
        <f t="shared" si="198"/>
        <v>109.93525179856115</v>
      </c>
      <c r="Q1794" t="s">
        <v>8341</v>
      </c>
      <c r="R1794" t="s">
        <v>8342</v>
      </c>
      <c r="S1794" s="8">
        <f t="shared" si="193"/>
        <v>42188.822708333326</v>
      </c>
      <c r="T1794" s="11">
        <f t="shared" si="194"/>
        <v>42226.082638888889</v>
      </c>
      <c r="U1794" t="str">
        <f t="shared" si="195"/>
        <v>TRUE</v>
      </c>
      <c r="V1794" s="18">
        <f t="shared" si="196"/>
        <v>1</v>
      </c>
      <c r="W1794">
        <f t="shared" si="197"/>
        <v>2</v>
      </c>
    </row>
    <row r="1795" spans="1:23" ht="86.4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s="13" t="b">
        <v>1</v>
      </c>
      <c r="L1795">
        <v>2</v>
      </c>
      <c r="M1795" t="b">
        <v>0</v>
      </c>
      <c r="N1795" t="s">
        <v>8285</v>
      </c>
      <c r="O1795" s="15">
        <f t="shared" ref="O1795:O1858" si="199">(E1795/D1795)*100</f>
        <v>1.3333333333333335</v>
      </c>
      <c r="P1795" s="15">
        <f t="shared" si="198"/>
        <v>20</v>
      </c>
      <c r="Q1795" t="s">
        <v>8341</v>
      </c>
      <c r="R1795" t="s">
        <v>8342</v>
      </c>
      <c r="S1795" s="8">
        <f t="shared" ref="S1795:S1858" si="200">(((J1795/60)/60)/24)+DATE(1970,1,1)+(-5/24)</f>
        <v>41940.683333333334</v>
      </c>
      <c r="T1795" s="11">
        <f t="shared" ref="T1795:T1858" si="201">(I1795/86400)+25569+(-5/24)</f>
        <v>41970.724999999999</v>
      </c>
      <c r="U1795" t="str">
        <f t="shared" ref="U1795:U1858" si="202">TRIM(K1795)</f>
        <v>TRUE</v>
      </c>
      <c r="V1795" s="18">
        <f t="shared" ref="V1795:V1858" si="203">IF(U1795="TRUE", 1, 2)</f>
        <v>1</v>
      </c>
      <c r="W1795">
        <f t="shared" ref="W1795:W1858" si="204">IF(F1795="successful", 1,  IF(F1795= "failed", 2, IF(F1795="canceled", 3, 4)))</f>
        <v>2</v>
      </c>
    </row>
    <row r="1796" spans="1:23" ht="100.8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s="13" t="b">
        <v>1</v>
      </c>
      <c r="L1796">
        <v>18</v>
      </c>
      <c r="M1796" t="b">
        <v>0</v>
      </c>
      <c r="N1796" t="s">
        <v>8285</v>
      </c>
      <c r="O1796" s="15">
        <f t="shared" si="199"/>
        <v>11.077777777777778</v>
      </c>
      <c r="P1796" s="15">
        <f t="shared" si="198"/>
        <v>55.388888888888886</v>
      </c>
      <c r="Q1796" t="s">
        <v>8341</v>
      </c>
      <c r="R1796" t="s">
        <v>8342</v>
      </c>
      <c r="S1796" s="8">
        <f t="shared" si="200"/>
        <v>42011.342847222222</v>
      </c>
      <c r="T1796" s="11">
        <f t="shared" si="201"/>
        <v>42046.342847222222</v>
      </c>
      <c r="U1796" t="str">
        <f t="shared" si="202"/>
        <v>TRUE</v>
      </c>
      <c r="V1796" s="18">
        <f t="shared" si="203"/>
        <v>1</v>
      </c>
      <c r="W1796">
        <f t="shared" si="204"/>
        <v>2</v>
      </c>
    </row>
    <row r="1797" spans="1:23" ht="86.4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s="13" t="b">
        <v>1</v>
      </c>
      <c r="L1797">
        <v>81</v>
      </c>
      <c r="M1797" t="b">
        <v>0</v>
      </c>
      <c r="N1797" t="s">
        <v>8285</v>
      </c>
      <c r="O1797" s="15">
        <f t="shared" si="199"/>
        <v>38.735714285714288</v>
      </c>
      <c r="P1797" s="15">
        <f t="shared" si="198"/>
        <v>133.90123456790124</v>
      </c>
      <c r="Q1797" t="s">
        <v>8341</v>
      </c>
      <c r="R1797" t="s">
        <v>8342</v>
      </c>
      <c r="S1797" s="8">
        <f t="shared" si="200"/>
        <v>42628.080335648141</v>
      </c>
      <c r="T1797" s="11">
        <f t="shared" si="201"/>
        <v>42657.458333333336</v>
      </c>
      <c r="U1797" t="str">
        <f t="shared" si="202"/>
        <v>TRUE</v>
      </c>
      <c r="V1797" s="18">
        <f t="shared" si="203"/>
        <v>1</v>
      </c>
      <c r="W1797">
        <f t="shared" si="204"/>
        <v>2</v>
      </c>
    </row>
    <row r="1798" spans="1:23" ht="115.2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s="13" t="b">
        <v>1</v>
      </c>
      <c r="L1798">
        <v>86</v>
      </c>
      <c r="M1798" t="b">
        <v>0</v>
      </c>
      <c r="N1798" t="s">
        <v>8285</v>
      </c>
      <c r="O1798" s="15">
        <f t="shared" si="199"/>
        <v>22.05263157894737</v>
      </c>
      <c r="P1798" s="15">
        <f t="shared" si="198"/>
        <v>48.720930232558139</v>
      </c>
      <c r="Q1798" t="s">
        <v>8341</v>
      </c>
      <c r="R1798" t="s">
        <v>8342</v>
      </c>
      <c r="S1798" s="8">
        <f t="shared" si="200"/>
        <v>42515.231087962959</v>
      </c>
      <c r="T1798" s="11">
        <f t="shared" si="201"/>
        <v>42575.231087962959</v>
      </c>
      <c r="U1798" t="str">
        <f t="shared" si="202"/>
        <v>TRUE</v>
      </c>
      <c r="V1798" s="18">
        <f t="shared" si="203"/>
        <v>1</v>
      </c>
      <c r="W1798">
        <f t="shared" si="204"/>
        <v>2</v>
      </c>
    </row>
    <row r="1799" spans="1:23" ht="100.8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s="13" t="b">
        <v>1</v>
      </c>
      <c r="L1799">
        <v>140</v>
      </c>
      <c r="M1799" t="b">
        <v>0</v>
      </c>
      <c r="N1799" t="s">
        <v>8285</v>
      </c>
      <c r="O1799" s="15">
        <f t="shared" si="199"/>
        <v>67.55</v>
      </c>
      <c r="P1799" s="15">
        <f t="shared" si="198"/>
        <v>48.25</v>
      </c>
      <c r="Q1799" t="s">
        <v>8341</v>
      </c>
      <c r="R1799" t="s">
        <v>8342</v>
      </c>
      <c r="S1799" s="8">
        <f t="shared" si="200"/>
        <v>42689.360983796294</v>
      </c>
      <c r="T1799" s="11">
        <f t="shared" si="201"/>
        <v>42719.360983796294</v>
      </c>
      <c r="U1799" t="str">
        <f t="shared" si="202"/>
        <v>TRUE</v>
      </c>
      <c r="V1799" s="18">
        <f t="shared" si="203"/>
        <v>1</v>
      </c>
      <c r="W1799">
        <f t="shared" si="204"/>
        <v>2</v>
      </c>
    </row>
    <row r="1800" spans="1:23" ht="100.8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s="13" t="b">
        <v>1</v>
      </c>
      <c r="L1800">
        <v>37</v>
      </c>
      <c r="M1800" t="b">
        <v>0</v>
      </c>
      <c r="N1800" t="s">
        <v>8285</v>
      </c>
      <c r="O1800" s="15">
        <f t="shared" si="199"/>
        <v>13.637499999999999</v>
      </c>
      <c r="P1800" s="15">
        <f t="shared" si="198"/>
        <v>58.972972972972975</v>
      </c>
      <c r="Q1800" t="s">
        <v>8341</v>
      </c>
      <c r="R1800" t="s">
        <v>8342</v>
      </c>
      <c r="S1800" s="8">
        <f t="shared" si="200"/>
        <v>42344.118437499994</v>
      </c>
      <c r="T1800" s="11">
        <f t="shared" si="201"/>
        <v>42404.118437499994</v>
      </c>
      <c r="U1800" t="str">
        <f t="shared" si="202"/>
        <v>TRUE</v>
      </c>
      <c r="V1800" s="18">
        <f t="shared" si="203"/>
        <v>1</v>
      </c>
      <c r="W1800">
        <f t="shared" si="204"/>
        <v>2</v>
      </c>
    </row>
    <row r="1801" spans="1:23" ht="57.6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s="13" t="b">
        <v>1</v>
      </c>
      <c r="L1801">
        <v>6</v>
      </c>
      <c r="M1801" t="b">
        <v>0</v>
      </c>
      <c r="N1801" t="s">
        <v>8285</v>
      </c>
      <c r="O1801" s="15">
        <f t="shared" si="199"/>
        <v>1.7457500000000001</v>
      </c>
      <c r="P1801" s="15">
        <f t="shared" si="198"/>
        <v>11.638333333333334</v>
      </c>
      <c r="Q1801" t="s">
        <v>8341</v>
      </c>
      <c r="R1801" t="s">
        <v>8342</v>
      </c>
      <c r="S1801" s="8">
        <f t="shared" si="200"/>
        <v>41934.634351851848</v>
      </c>
      <c r="T1801" s="11">
        <f t="shared" si="201"/>
        <v>41954.676018518519</v>
      </c>
      <c r="U1801" t="str">
        <f t="shared" si="202"/>
        <v>TRUE</v>
      </c>
      <c r="V1801" s="18">
        <f t="shared" si="203"/>
        <v>1</v>
      </c>
      <c r="W1801">
        <f t="shared" si="204"/>
        <v>2</v>
      </c>
    </row>
    <row r="1802" spans="1:23" ht="100.8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s="13" t="b">
        <v>1</v>
      </c>
      <c r="L1802">
        <v>113</v>
      </c>
      <c r="M1802" t="b">
        <v>0</v>
      </c>
      <c r="N1802" t="s">
        <v>8285</v>
      </c>
      <c r="O1802" s="15">
        <f t="shared" si="199"/>
        <v>20.44963251188932</v>
      </c>
      <c r="P1802" s="15">
        <f t="shared" si="198"/>
        <v>83.716814159292042</v>
      </c>
      <c r="Q1802" t="s">
        <v>8341</v>
      </c>
      <c r="R1802" t="s">
        <v>8342</v>
      </c>
      <c r="S1802" s="8">
        <f t="shared" si="200"/>
        <v>42623.397800925923</v>
      </c>
      <c r="T1802" s="11">
        <f t="shared" si="201"/>
        <v>42653.397800925923</v>
      </c>
      <c r="U1802" t="str">
        <f t="shared" si="202"/>
        <v>TRUE</v>
      </c>
      <c r="V1802" s="18">
        <f t="shared" si="203"/>
        <v>1</v>
      </c>
      <c r="W1802">
        <f t="shared" si="204"/>
        <v>2</v>
      </c>
    </row>
    <row r="1803" spans="1:23" ht="115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s="13" t="b">
        <v>1</v>
      </c>
      <c r="L1803">
        <v>37</v>
      </c>
      <c r="M1803" t="b">
        <v>0</v>
      </c>
      <c r="N1803" t="s">
        <v>8285</v>
      </c>
      <c r="O1803" s="15">
        <f t="shared" si="199"/>
        <v>13.852941176470587</v>
      </c>
      <c r="P1803" s="15">
        <f t="shared" si="198"/>
        <v>63.648648648648646</v>
      </c>
      <c r="Q1803" t="s">
        <v>8341</v>
      </c>
      <c r="R1803" t="s">
        <v>8342</v>
      </c>
      <c r="S1803" s="8">
        <f t="shared" si="200"/>
        <v>42321.452175925922</v>
      </c>
      <c r="T1803" s="11">
        <f t="shared" si="201"/>
        <v>42353.298611111109</v>
      </c>
      <c r="U1803" t="str">
        <f t="shared" si="202"/>
        <v>TRUE</v>
      </c>
      <c r="V1803" s="18">
        <f t="shared" si="203"/>
        <v>1</v>
      </c>
      <c r="W1803">
        <f t="shared" si="204"/>
        <v>2</v>
      </c>
    </row>
    <row r="1804" spans="1:23" ht="7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s="13" t="b">
        <v>1</v>
      </c>
      <c r="L1804">
        <v>18</v>
      </c>
      <c r="M1804" t="b">
        <v>0</v>
      </c>
      <c r="N1804" t="s">
        <v>8285</v>
      </c>
      <c r="O1804" s="15">
        <f t="shared" si="199"/>
        <v>48.485714285714288</v>
      </c>
      <c r="P1804" s="15">
        <f t="shared" si="198"/>
        <v>94.277777777777771</v>
      </c>
      <c r="Q1804" t="s">
        <v>8341</v>
      </c>
      <c r="R1804" t="s">
        <v>8342</v>
      </c>
      <c r="S1804" s="8">
        <f t="shared" si="200"/>
        <v>42159.264236111114</v>
      </c>
      <c r="T1804" s="11">
        <f t="shared" si="201"/>
        <v>42182.707638888889</v>
      </c>
      <c r="U1804" t="str">
        <f t="shared" si="202"/>
        <v>TRUE</v>
      </c>
      <c r="V1804" s="18">
        <f t="shared" si="203"/>
        <v>1</v>
      </c>
      <c r="W1804">
        <f t="shared" si="204"/>
        <v>2</v>
      </c>
    </row>
    <row r="1805" spans="1:23" ht="100.8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s="13" t="b">
        <v>1</v>
      </c>
      <c r="L1805">
        <v>75</v>
      </c>
      <c r="M1805" t="b">
        <v>0</v>
      </c>
      <c r="N1805" t="s">
        <v>8285</v>
      </c>
      <c r="O1805" s="15">
        <f t="shared" si="199"/>
        <v>30.8</v>
      </c>
      <c r="P1805" s="15">
        <f t="shared" si="198"/>
        <v>71.86666666666666</v>
      </c>
      <c r="Q1805" t="s">
        <v>8341</v>
      </c>
      <c r="R1805" t="s">
        <v>8342</v>
      </c>
      <c r="S1805" s="8">
        <f t="shared" si="200"/>
        <v>42017.863217592596</v>
      </c>
      <c r="T1805" s="11">
        <f t="shared" si="201"/>
        <v>42048.863217592589</v>
      </c>
      <c r="U1805" t="str">
        <f t="shared" si="202"/>
        <v>TRUE</v>
      </c>
      <c r="V1805" s="18">
        <f t="shared" si="203"/>
        <v>1</v>
      </c>
      <c r="W1805">
        <f t="shared" si="204"/>
        <v>2</v>
      </c>
    </row>
    <row r="1806" spans="1:23" ht="86.4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s="13" t="b">
        <v>1</v>
      </c>
      <c r="L1806">
        <v>52</v>
      </c>
      <c r="M1806" t="b">
        <v>0</v>
      </c>
      <c r="N1806" t="s">
        <v>8285</v>
      </c>
      <c r="O1806" s="15">
        <f t="shared" si="199"/>
        <v>35.174193548387095</v>
      </c>
      <c r="P1806" s="15">
        <f t="shared" si="198"/>
        <v>104.84615384615384</v>
      </c>
      <c r="Q1806" t="s">
        <v>8341</v>
      </c>
      <c r="R1806" t="s">
        <v>8342</v>
      </c>
      <c r="S1806" s="8">
        <f t="shared" si="200"/>
        <v>42282.469953703701</v>
      </c>
      <c r="T1806" s="11">
        <f t="shared" si="201"/>
        <v>42322.511620370373</v>
      </c>
      <c r="U1806" t="str">
        <f t="shared" si="202"/>
        <v>TRUE</v>
      </c>
      <c r="V1806" s="18">
        <f t="shared" si="203"/>
        <v>1</v>
      </c>
      <c r="W1806">
        <f t="shared" si="204"/>
        <v>2</v>
      </c>
    </row>
    <row r="1807" spans="1:23" ht="100.8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s="13" t="b">
        <v>1</v>
      </c>
      <c r="L1807">
        <v>122</v>
      </c>
      <c r="M1807" t="b">
        <v>0</v>
      </c>
      <c r="N1807" t="s">
        <v>8285</v>
      </c>
      <c r="O1807" s="15">
        <f t="shared" si="199"/>
        <v>36.404444444444444</v>
      </c>
      <c r="P1807" s="15">
        <f t="shared" si="198"/>
        <v>67.139344262295083</v>
      </c>
      <c r="Q1807" t="s">
        <v>8341</v>
      </c>
      <c r="R1807" t="s">
        <v>8342</v>
      </c>
      <c r="S1807" s="8">
        <f t="shared" si="200"/>
        <v>42247.595578703702</v>
      </c>
      <c r="T1807" s="11">
        <f t="shared" si="201"/>
        <v>42279.541666666664</v>
      </c>
      <c r="U1807" t="str">
        <f t="shared" si="202"/>
        <v>TRUE</v>
      </c>
      <c r="V1807" s="18">
        <f t="shared" si="203"/>
        <v>1</v>
      </c>
      <c r="W1807">
        <f t="shared" si="204"/>
        <v>2</v>
      </c>
    </row>
    <row r="1808" spans="1:23" ht="100.8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s="13" t="b">
        <v>1</v>
      </c>
      <c r="L1808">
        <v>8</v>
      </c>
      <c r="M1808" t="b">
        <v>0</v>
      </c>
      <c r="N1808" t="s">
        <v>8285</v>
      </c>
      <c r="O1808" s="15">
        <f t="shared" si="199"/>
        <v>2.9550000000000001</v>
      </c>
      <c r="P1808" s="15">
        <f t="shared" si="198"/>
        <v>73.875</v>
      </c>
      <c r="Q1808" t="s">
        <v>8341</v>
      </c>
      <c r="R1808" t="s">
        <v>8342</v>
      </c>
      <c r="S1808" s="8">
        <f t="shared" si="200"/>
        <v>41877.429965277777</v>
      </c>
      <c r="T1808" s="11">
        <f t="shared" si="201"/>
        <v>41912.429965277777</v>
      </c>
      <c r="U1808" t="str">
        <f t="shared" si="202"/>
        <v>TRUE</v>
      </c>
      <c r="V1808" s="18">
        <f t="shared" si="203"/>
        <v>1</v>
      </c>
      <c r="W1808">
        <f t="shared" si="204"/>
        <v>2</v>
      </c>
    </row>
    <row r="1809" spans="1:23" ht="57.6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s="13" t="b">
        <v>1</v>
      </c>
      <c r="L1809">
        <v>8</v>
      </c>
      <c r="M1809" t="b">
        <v>0</v>
      </c>
      <c r="N1809" t="s">
        <v>8285</v>
      </c>
      <c r="O1809" s="15">
        <f t="shared" si="199"/>
        <v>11.06</v>
      </c>
      <c r="P1809" s="15">
        <f t="shared" si="198"/>
        <v>69.125</v>
      </c>
      <c r="Q1809" t="s">
        <v>8341</v>
      </c>
      <c r="R1809" t="s">
        <v>8342</v>
      </c>
      <c r="S1809" s="8">
        <f t="shared" si="200"/>
        <v>41879.860104166662</v>
      </c>
      <c r="T1809" s="11">
        <f t="shared" si="201"/>
        <v>41909.860104166662</v>
      </c>
      <c r="U1809" t="str">
        <f t="shared" si="202"/>
        <v>TRUE</v>
      </c>
      <c r="V1809" s="18">
        <f t="shared" si="203"/>
        <v>1</v>
      </c>
      <c r="W1809">
        <f t="shared" si="204"/>
        <v>2</v>
      </c>
    </row>
    <row r="1810" spans="1:23" ht="100.8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s="13" t="b">
        <v>1</v>
      </c>
      <c r="L1810">
        <v>96</v>
      </c>
      <c r="M1810" t="b">
        <v>0</v>
      </c>
      <c r="N1810" t="s">
        <v>8285</v>
      </c>
      <c r="O1810" s="15">
        <f t="shared" si="199"/>
        <v>41.407142857142858</v>
      </c>
      <c r="P1810" s="15">
        <f t="shared" si="198"/>
        <v>120.77083333333333</v>
      </c>
      <c r="Q1810" t="s">
        <v>8341</v>
      </c>
      <c r="R1810" t="s">
        <v>8342</v>
      </c>
      <c r="S1810" s="8">
        <f t="shared" si="200"/>
        <v>42742.472569444442</v>
      </c>
      <c r="T1810" s="11">
        <f t="shared" si="201"/>
        <v>42777.472569444442</v>
      </c>
      <c r="U1810" t="str">
        <f t="shared" si="202"/>
        <v>TRUE</v>
      </c>
      <c r="V1810" s="18">
        <f t="shared" si="203"/>
        <v>1</v>
      </c>
      <c r="W1810">
        <f t="shared" si="204"/>
        <v>2</v>
      </c>
    </row>
    <row r="1811" spans="1:23" ht="86.4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s="13" t="b">
        <v>1</v>
      </c>
      <c r="L1811">
        <v>9</v>
      </c>
      <c r="M1811" t="b">
        <v>0</v>
      </c>
      <c r="N1811" t="s">
        <v>8285</v>
      </c>
      <c r="O1811" s="15">
        <f t="shared" si="199"/>
        <v>10.857142857142858</v>
      </c>
      <c r="P1811" s="15">
        <f t="shared" si="198"/>
        <v>42.222222222222221</v>
      </c>
      <c r="Q1811" t="s">
        <v>8341</v>
      </c>
      <c r="R1811" t="s">
        <v>8342</v>
      </c>
      <c r="S1811" s="8">
        <f t="shared" si="200"/>
        <v>42029.699525462966</v>
      </c>
      <c r="T1811" s="11">
        <f t="shared" si="201"/>
        <v>42064.699525462966</v>
      </c>
      <c r="U1811" t="str">
        <f t="shared" si="202"/>
        <v>TRUE</v>
      </c>
      <c r="V1811" s="18">
        <f t="shared" si="203"/>
        <v>1</v>
      </c>
      <c r="W1811">
        <f t="shared" si="204"/>
        <v>2</v>
      </c>
    </row>
    <row r="1812" spans="1:23" ht="7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s="13" t="b">
        <v>0</v>
      </c>
      <c r="L1812">
        <v>2</v>
      </c>
      <c r="M1812" t="b">
        <v>0</v>
      </c>
      <c r="N1812" t="s">
        <v>8285</v>
      </c>
      <c r="O1812" s="15">
        <f t="shared" si="199"/>
        <v>3.3333333333333335</v>
      </c>
      <c r="P1812" s="15">
        <f t="shared" si="198"/>
        <v>7.5</v>
      </c>
      <c r="Q1812" t="s">
        <v>8341</v>
      </c>
      <c r="R1812" t="s">
        <v>8342</v>
      </c>
      <c r="S1812" s="8">
        <f t="shared" si="200"/>
        <v>41860.701689814814</v>
      </c>
      <c r="T1812" s="11">
        <f t="shared" si="201"/>
        <v>41872.701689814814</v>
      </c>
      <c r="U1812" t="str">
        <f t="shared" si="202"/>
        <v>FALSE</v>
      </c>
      <c r="V1812" s="18">
        <f t="shared" si="203"/>
        <v>2</v>
      </c>
      <c r="W1812">
        <f t="shared" si="204"/>
        <v>2</v>
      </c>
    </row>
    <row r="1813" spans="1:23" ht="7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s="13" t="b">
        <v>0</v>
      </c>
      <c r="L1813">
        <v>26</v>
      </c>
      <c r="M1813" t="b">
        <v>0</v>
      </c>
      <c r="N1813" t="s">
        <v>8285</v>
      </c>
      <c r="O1813" s="15">
        <f t="shared" si="199"/>
        <v>7.407407407407407E-2</v>
      </c>
      <c r="P1813" s="15">
        <f t="shared" si="198"/>
        <v>1.5384615384615385</v>
      </c>
      <c r="Q1813" t="s">
        <v>8341</v>
      </c>
      <c r="R1813" t="s">
        <v>8342</v>
      </c>
      <c r="S1813" s="8">
        <f t="shared" si="200"/>
        <v>41876.225347222222</v>
      </c>
      <c r="T1813" s="11">
        <f t="shared" si="201"/>
        <v>41935.958333333328</v>
      </c>
      <c r="U1813" t="str">
        <f t="shared" si="202"/>
        <v>FALSE</v>
      </c>
      <c r="V1813" s="18">
        <f t="shared" si="203"/>
        <v>2</v>
      </c>
      <c r="W1813">
        <f t="shared" si="204"/>
        <v>2</v>
      </c>
    </row>
    <row r="1814" spans="1:23" ht="100.8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s="13" t="b">
        <v>0</v>
      </c>
      <c r="L1814">
        <v>23</v>
      </c>
      <c r="M1814" t="b">
        <v>0</v>
      </c>
      <c r="N1814" t="s">
        <v>8285</v>
      </c>
      <c r="O1814" s="15">
        <f t="shared" si="199"/>
        <v>13.307692307692307</v>
      </c>
      <c r="P1814" s="15">
        <f t="shared" si="198"/>
        <v>37.608695652173914</v>
      </c>
      <c r="Q1814" t="s">
        <v>8341</v>
      </c>
      <c r="R1814" t="s">
        <v>8342</v>
      </c>
      <c r="S1814" s="8">
        <f t="shared" si="200"/>
        <v>42524.110370370363</v>
      </c>
      <c r="T1814" s="11">
        <f t="shared" si="201"/>
        <v>42554.110370370363</v>
      </c>
      <c r="U1814" t="str">
        <f t="shared" si="202"/>
        <v>FALSE</v>
      </c>
      <c r="V1814" s="18">
        <f t="shared" si="203"/>
        <v>2</v>
      </c>
      <c r="W1814">
        <f t="shared" si="204"/>
        <v>2</v>
      </c>
    </row>
    <row r="1815" spans="1:23" ht="86.4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s="13" t="b">
        <v>0</v>
      </c>
      <c r="L1815">
        <v>0</v>
      </c>
      <c r="M1815" t="b">
        <v>0</v>
      </c>
      <c r="N1815" t="s">
        <v>8285</v>
      </c>
      <c r="O1815" s="15">
        <f t="shared" si="199"/>
        <v>0</v>
      </c>
      <c r="P1815" s="15">
        <f t="shared" si="198"/>
        <v>0</v>
      </c>
      <c r="Q1815" t="s">
        <v>8341</v>
      </c>
      <c r="R1815" t="s">
        <v>8342</v>
      </c>
      <c r="S1815" s="8">
        <f t="shared" si="200"/>
        <v>41829.68069444444</v>
      </c>
      <c r="T1815" s="11">
        <f t="shared" si="201"/>
        <v>41859.68069444444</v>
      </c>
      <c r="U1815" t="str">
        <f t="shared" si="202"/>
        <v>FALSE</v>
      </c>
      <c r="V1815" s="18">
        <f t="shared" si="203"/>
        <v>2</v>
      </c>
      <c r="W1815">
        <f t="shared" si="204"/>
        <v>2</v>
      </c>
    </row>
    <row r="1816" spans="1:23" ht="115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s="13" t="b">
        <v>0</v>
      </c>
      <c r="L1816">
        <v>140</v>
      </c>
      <c r="M1816" t="b">
        <v>0</v>
      </c>
      <c r="N1816" t="s">
        <v>8285</v>
      </c>
      <c r="O1816" s="15">
        <f t="shared" si="199"/>
        <v>49.183333333333337</v>
      </c>
      <c r="P1816" s="15">
        <f t="shared" si="198"/>
        <v>42.157142857142858</v>
      </c>
      <c r="Q1816" t="s">
        <v>8341</v>
      </c>
      <c r="R1816" t="s">
        <v>8342</v>
      </c>
      <c r="S1816" s="8">
        <f t="shared" si="200"/>
        <v>42033.105740740742</v>
      </c>
      <c r="T1816" s="11">
        <f t="shared" si="201"/>
        <v>42063.105740740742</v>
      </c>
      <c r="U1816" t="str">
        <f t="shared" si="202"/>
        <v>FALSE</v>
      </c>
      <c r="V1816" s="18">
        <f t="shared" si="203"/>
        <v>2</v>
      </c>
      <c r="W1816">
        <f t="shared" si="204"/>
        <v>2</v>
      </c>
    </row>
    <row r="1817" spans="1:23" ht="115.2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s="13" t="b">
        <v>0</v>
      </c>
      <c r="L1817">
        <v>0</v>
      </c>
      <c r="M1817" t="b">
        <v>0</v>
      </c>
      <c r="N1817" t="s">
        <v>8285</v>
      </c>
      <c r="O1817" s="15">
        <f t="shared" si="199"/>
        <v>0</v>
      </c>
      <c r="P1817" s="15">
        <f t="shared" si="198"/>
        <v>0</v>
      </c>
      <c r="Q1817" t="s">
        <v>8341</v>
      </c>
      <c r="R1817" t="s">
        <v>8342</v>
      </c>
      <c r="S1817" s="8">
        <f t="shared" si="200"/>
        <v>42172.698344907411</v>
      </c>
      <c r="T1817" s="11">
        <f t="shared" si="201"/>
        <v>42186.698344907403</v>
      </c>
      <c r="U1817" t="str">
        <f t="shared" si="202"/>
        <v>FALSE</v>
      </c>
      <c r="V1817" s="18">
        <f t="shared" si="203"/>
        <v>2</v>
      </c>
      <c r="W1817">
        <f t="shared" si="204"/>
        <v>2</v>
      </c>
    </row>
    <row r="1818" spans="1:23" ht="86.4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s="13" t="b">
        <v>0</v>
      </c>
      <c r="L1818">
        <v>6</v>
      </c>
      <c r="M1818" t="b">
        <v>0</v>
      </c>
      <c r="N1818" t="s">
        <v>8285</v>
      </c>
      <c r="O1818" s="15">
        <f t="shared" si="199"/>
        <v>2.036</v>
      </c>
      <c r="P1818" s="15">
        <f t="shared" si="198"/>
        <v>84.833333333333329</v>
      </c>
      <c r="Q1818" t="s">
        <v>8341</v>
      </c>
      <c r="R1818" t="s">
        <v>8342</v>
      </c>
      <c r="S1818" s="8">
        <f t="shared" si="200"/>
        <v>42548.667858796289</v>
      </c>
      <c r="T1818" s="11">
        <f t="shared" si="201"/>
        <v>42576.583333333336</v>
      </c>
      <c r="U1818" t="str">
        <f t="shared" si="202"/>
        <v>FALSE</v>
      </c>
      <c r="V1818" s="18">
        <f t="shared" si="203"/>
        <v>2</v>
      </c>
      <c r="W1818">
        <f t="shared" si="204"/>
        <v>2</v>
      </c>
    </row>
    <row r="1819" spans="1:23" ht="86.4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s="13" t="b">
        <v>0</v>
      </c>
      <c r="L1819">
        <v>100</v>
      </c>
      <c r="M1819" t="b">
        <v>0</v>
      </c>
      <c r="N1819" t="s">
        <v>8285</v>
      </c>
      <c r="O1819" s="15">
        <f t="shared" si="199"/>
        <v>52.327777777777776</v>
      </c>
      <c r="P1819" s="15">
        <f t="shared" si="198"/>
        <v>94.19</v>
      </c>
      <c r="Q1819" t="s">
        <v>8341</v>
      </c>
      <c r="R1819" t="s">
        <v>8342</v>
      </c>
      <c r="S1819" s="8">
        <f t="shared" si="200"/>
        <v>42705.453784722216</v>
      </c>
      <c r="T1819" s="11">
        <f t="shared" si="201"/>
        <v>42765.082638888889</v>
      </c>
      <c r="U1819" t="str">
        <f t="shared" si="202"/>
        <v>FALSE</v>
      </c>
      <c r="V1819" s="18">
        <f t="shared" si="203"/>
        <v>2</v>
      </c>
      <c r="W1819">
        <f t="shared" si="204"/>
        <v>2</v>
      </c>
    </row>
    <row r="1820" spans="1:23" ht="72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s="13" t="b">
        <v>0</v>
      </c>
      <c r="L1820">
        <v>0</v>
      </c>
      <c r="M1820" t="b">
        <v>0</v>
      </c>
      <c r="N1820" t="s">
        <v>8285</v>
      </c>
      <c r="O1820" s="15">
        <f t="shared" si="199"/>
        <v>0</v>
      </c>
      <c r="P1820" s="15">
        <f t="shared" si="198"/>
        <v>0</v>
      </c>
      <c r="Q1820" t="s">
        <v>8341</v>
      </c>
      <c r="R1820" t="s">
        <v>8342</v>
      </c>
      <c r="S1820" s="8">
        <f t="shared" si="200"/>
        <v>42067.026041666664</v>
      </c>
      <c r="T1820" s="11">
        <f t="shared" si="201"/>
        <v>42096.984374999993</v>
      </c>
      <c r="U1820" t="str">
        <f t="shared" si="202"/>
        <v>FALSE</v>
      </c>
      <c r="V1820" s="18">
        <f t="shared" si="203"/>
        <v>2</v>
      </c>
      <c r="W1820">
        <f t="shared" si="204"/>
        <v>2</v>
      </c>
    </row>
    <row r="1821" spans="1:23" ht="100.8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s="13" t="b">
        <v>0</v>
      </c>
      <c r="L1821">
        <v>4</v>
      </c>
      <c r="M1821" t="b">
        <v>0</v>
      </c>
      <c r="N1821" t="s">
        <v>8285</v>
      </c>
      <c r="O1821" s="15">
        <f t="shared" si="199"/>
        <v>2.083333333333333</v>
      </c>
      <c r="P1821" s="15">
        <f t="shared" si="198"/>
        <v>6.25</v>
      </c>
      <c r="Q1821" t="s">
        <v>8341</v>
      </c>
      <c r="R1821" t="s">
        <v>8342</v>
      </c>
      <c r="S1821" s="8">
        <f t="shared" si="200"/>
        <v>41820.543935185182</v>
      </c>
      <c r="T1821" s="11">
        <f t="shared" si="201"/>
        <v>41850.543935185182</v>
      </c>
      <c r="U1821" t="str">
        <f t="shared" si="202"/>
        <v>FALSE</v>
      </c>
      <c r="V1821" s="18">
        <f t="shared" si="203"/>
        <v>2</v>
      </c>
      <c r="W1821">
        <f t="shared" si="204"/>
        <v>2</v>
      </c>
    </row>
    <row r="1822" spans="1:23" ht="115.2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s="13" t="b">
        <v>0</v>
      </c>
      <c r="L1822">
        <v>8</v>
      </c>
      <c r="M1822" t="b">
        <v>0</v>
      </c>
      <c r="N1822" t="s">
        <v>8285</v>
      </c>
      <c r="O1822" s="15">
        <f t="shared" si="199"/>
        <v>6.565384615384616</v>
      </c>
      <c r="P1822" s="15">
        <f t="shared" si="198"/>
        <v>213.375</v>
      </c>
      <c r="Q1822" t="s">
        <v>8341</v>
      </c>
      <c r="R1822" t="s">
        <v>8342</v>
      </c>
      <c r="S1822" s="8">
        <f t="shared" si="200"/>
        <v>42064.87604166667</v>
      </c>
      <c r="T1822" s="11">
        <f t="shared" si="201"/>
        <v>42094.834374999999</v>
      </c>
      <c r="U1822" t="str">
        <f t="shared" si="202"/>
        <v>FALSE</v>
      </c>
      <c r="V1822" s="18">
        <f t="shared" si="203"/>
        <v>2</v>
      </c>
      <c r="W1822">
        <f t="shared" si="204"/>
        <v>2</v>
      </c>
    </row>
    <row r="1823" spans="1:23" ht="86.4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s="13" t="b">
        <v>0</v>
      </c>
      <c r="L1823">
        <v>57</v>
      </c>
      <c r="M1823" t="b">
        <v>1</v>
      </c>
      <c r="N1823" t="s">
        <v>8276</v>
      </c>
      <c r="O1823" s="15">
        <f t="shared" si="199"/>
        <v>134.88999999999999</v>
      </c>
      <c r="P1823" s="15">
        <f t="shared" si="198"/>
        <v>59.162280701754383</v>
      </c>
      <c r="Q1823" t="s">
        <v>8325</v>
      </c>
      <c r="R1823" t="s">
        <v>8336</v>
      </c>
      <c r="S1823" s="8">
        <f t="shared" si="200"/>
        <v>40926.110729166663</v>
      </c>
      <c r="T1823" s="11">
        <f t="shared" si="201"/>
        <v>40971.110729166663</v>
      </c>
      <c r="U1823" t="str">
        <f t="shared" si="202"/>
        <v>FALSE</v>
      </c>
      <c r="V1823" s="18">
        <f t="shared" si="203"/>
        <v>2</v>
      </c>
      <c r="W1823">
        <f t="shared" si="204"/>
        <v>1</v>
      </c>
    </row>
    <row r="1824" spans="1:23" ht="72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s="13" t="b">
        <v>0</v>
      </c>
      <c r="L1824">
        <v>11</v>
      </c>
      <c r="M1824" t="b">
        <v>1</v>
      </c>
      <c r="N1824" t="s">
        <v>8276</v>
      </c>
      <c r="O1824" s="15">
        <f t="shared" si="199"/>
        <v>100</v>
      </c>
      <c r="P1824" s="15">
        <f t="shared" si="198"/>
        <v>27.272727272727273</v>
      </c>
      <c r="Q1824" t="s">
        <v>8325</v>
      </c>
      <c r="R1824" t="s">
        <v>8336</v>
      </c>
      <c r="S1824" s="8">
        <f t="shared" si="200"/>
        <v>41634.588680555549</v>
      </c>
      <c r="T1824" s="11">
        <f t="shared" si="201"/>
        <v>41670.584027777775</v>
      </c>
      <c r="U1824" t="str">
        <f t="shared" si="202"/>
        <v>FALSE</v>
      </c>
      <c r="V1824" s="18">
        <f t="shared" si="203"/>
        <v>2</v>
      </c>
      <c r="W1824">
        <f t="shared" si="204"/>
        <v>1</v>
      </c>
    </row>
    <row r="1825" spans="1:23" ht="100.8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s="13" t="b">
        <v>0</v>
      </c>
      <c r="L1825">
        <v>33</v>
      </c>
      <c r="M1825" t="b">
        <v>1</v>
      </c>
      <c r="N1825" t="s">
        <v>8276</v>
      </c>
      <c r="O1825" s="15">
        <f t="shared" si="199"/>
        <v>115.85714285714286</v>
      </c>
      <c r="P1825" s="15">
        <f t="shared" si="198"/>
        <v>24.575757575757574</v>
      </c>
      <c r="Q1825" t="s">
        <v>8325</v>
      </c>
      <c r="R1825" t="s">
        <v>8336</v>
      </c>
      <c r="S1825" s="8">
        <f t="shared" si="200"/>
        <v>41176.47657407407</v>
      </c>
      <c r="T1825" s="11">
        <f t="shared" si="201"/>
        <v>41206.47657407407</v>
      </c>
      <c r="U1825" t="str">
        <f t="shared" si="202"/>
        <v>FALSE</v>
      </c>
      <c r="V1825" s="18">
        <f t="shared" si="203"/>
        <v>2</v>
      </c>
      <c r="W1825">
        <f t="shared" si="204"/>
        <v>1</v>
      </c>
    </row>
    <row r="1826" spans="1:23" ht="28.8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s="13" t="b">
        <v>0</v>
      </c>
      <c r="L1826">
        <v>40</v>
      </c>
      <c r="M1826" t="b">
        <v>1</v>
      </c>
      <c r="N1826" t="s">
        <v>8276</v>
      </c>
      <c r="O1826" s="15">
        <f t="shared" si="199"/>
        <v>100.06666666666666</v>
      </c>
      <c r="P1826" s="15">
        <f t="shared" si="198"/>
        <v>75.05</v>
      </c>
      <c r="Q1826" t="s">
        <v>8325</v>
      </c>
      <c r="R1826" t="s">
        <v>8336</v>
      </c>
      <c r="S1826" s="8">
        <f t="shared" si="200"/>
        <v>41626.707951388889</v>
      </c>
      <c r="T1826" s="11">
        <f t="shared" si="201"/>
        <v>41646.880555555552</v>
      </c>
      <c r="U1826" t="str">
        <f t="shared" si="202"/>
        <v>FALSE</v>
      </c>
      <c r="V1826" s="18">
        <f t="shared" si="203"/>
        <v>2</v>
      </c>
      <c r="W1826">
        <f t="shared" si="204"/>
        <v>1</v>
      </c>
    </row>
    <row r="1827" spans="1:23" ht="115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s="13" t="b">
        <v>0</v>
      </c>
      <c r="L1827">
        <v>50</v>
      </c>
      <c r="M1827" t="b">
        <v>1</v>
      </c>
      <c r="N1827" t="s">
        <v>8276</v>
      </c>
      <c r="O1827" s="15">
        <f t="shared" si="199"/>
        <v>105.05</v>
      </c>
      <c r="P1827" s="15">
        <f t="shared" si="198"/>
        <v>42.02</v>
      </c>
      <c r="Q1827" t="s">
        <v>8325</v>
      </c>
      <c r="R1827" t="s">
        <v>8336</v>
      </c>
      <c r="S1827" s="8">
        <f t="shared" si="200"/>
        <v>41443.626192129625</v>
      </c>
      <c r="T1827" s="11">
        <f t="shared" si="201"/>
        <v>41466.626192129625</v>
      </c>
      <c r="U1827" t="str">
        <f t="shared" si="202"/>
        <v>FALSE</v>
      </c>
      <c r="V1827" s="18">
        <f t="shared" si="203"/>
        <v>2</v>
      </c>
      <c r="W1827">
        <f t="shared" si="204"/>
        <v>1</v>
      </c>
    </row>
    <row r="1828" spans="1:23" ht="43.2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s="13" t="b">
        <v>0</v>
      </c>
      <c r="L1828">
        <v>38</v>
      </c>
      <c r="M1828" t="b">
        <v>1</v>
      </c>
      <c r="N1828" t="s">
        <v>8276</v>
      </c>
      <c r="O1828" s="15">
        <f t="shared" si="199"/>
        <v>101</v>
      </c>
      <c r="P1828" s="15">
        <f t="shared" si="198"/>
        <v>53.157894736842103</v>
      </c>
      <c r="Q1828" t="s">
        <v>8325</v>
      </c>
      <c r="R1828" t="s">
        <v>8336</v>
      </c>
      <c r="S1828" s="8">
        <f t="shared" si="200"/>
        <v>41657.715474537035</v>
      </c>
      <c r="T1828" s="11">
        <f t="shared" si="201"/>
        <v>41687.715474537035</v>
      </c>
      <c r="U1828" t="str">
        <f t="shared" si="202"/>
        <v>FALSE</v>
      </c>
      <c r="V1828" s="18">
        <f t="shared" si="203"/>
        <v>2</v>
      </c>
      <c r="W1828">
        <f t="shared" si="204"/>
        <v>1</v>
      </c>
    </row>
    <row r="1829" spans="1:23" ht="100.8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s="13" t="b">
        <v>0</v>
      </c>
      <c r="L1829">
        <v>96</v>
      </c>
      <c r="M1829" t="b">
        <v>1</v>
      </c>
      <c r="N1829" t="s">
        <v>8276</v>
      </c>
      <c r="O1829" s="15">
        <f t="shared" si="199"/>
        <v>100.66250000000001</v>
      </c>
      <c r="P1829" s="15">
        <f t="shared" si="198"/>
        <v>83.885416666666671</v>
      </c>
      <c r="Q1829" t="s">
        <v>8325</v>
      </c>
      <c r="R1829" t="s">
        <v>8336</v>
      </c>
      <c r="S1829" s="8">
        <f t="shared" si="200"/>
        <v>40555.117604166662</v>
      </c>
      <c r="T1829" s="11">
        <f t="shared" si="201"/>
        <v>40605.117604166662</v>
      </c>
      <c r="U1829" t="str">
        <f t="shared" si="202"/>
        <v>FALSE</v>
      </c>
      <c r="V1829" s="18">
        <f t="shared" si="203"/>
        <v>2</v>
      </c>
      <c r="W1829">
        <f t="shared" si="204"/>
        <v>1</v>
      </c>
    </row>
    <row r="1830" spans="1:23" ht="115.2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s="13" t="b">
        <v>0</v>
      </c>
      <c r="L1830">
        <v>48</v>
      </c>
      <c r="M1830" t="b">
        <v>1</v>
      </c>
      <c r="N1830" t="s">
        <v>8276</v>
      </c>
      <c r="O1830" s="15">
        <f t="shared" si="199"/>
        <v>100.16000000000001</v>
      </c>
      <c r="P1830" s="15">
        <f t="shared" si="198"/>
        <v>417.33333333333331</v>
      </c>
      <c r="Q1830" t="s">
        <v>8325</v>
      </c>
      <c r="R1830" t="s">
        <v>8336</v>
      </c>
      <c r="S1830" s="8">
        <f t="shared" si="200"/>
        <v>41736.691319444442</v>
      </c>
      <c r="T1830" s="11">
        <f t="shared" si="201"/>
        <v>41768.708333333328</v>
      </c>
      <c r="U1830" t="str">
        <f t="shared" si="202"/>
        <v>FALSE</v>
      </c>
      <c r="V1830" s="18">
        <f t="shared" si="203"/>
        <v>2</v>
      </c>
      <c r="W1830">
        <f t="shared" si="204"/>
        <v>1</v>
      </c>
    </row>
    <row r="1831" spans="1:23" ht="86.4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s="13" t="b">
        <v>0</v>
      </c>
      <c r="L1831">
        <v>33</v>
      </c>
      <c r="M1831" t="b">
        <v>1</v>
      </c>
      <c r="N1831" t="s">
        <v>8276</v>
      </c>
      <c r="O1831" s="15">
        <f t="shared" si="199"/>
        <v>166.68333333333334</v>
      </c>
      <c r="P1831" s="15">
        <f t="shared" si="198"/>
        <v>75.765151515151516</v>
      </c>
      <c r="Q1831" t="s">
        <v>8325</v>
      </c>
      <c r="R1831" t="s">
        <v>8336</v>
      </c>
      <c r="S1831" s="8">
        <f t="shared" si="200"/>
        <v>40515.879293981481</v>
      </c>
      <c r="T1831" s="11">
        <f t="shared" si="201"/>
        <v>40564.708333333328</v>
      </c>
      <c r="U1831" t="str">
        <f t="shared" si="202"/>
        <v>FALSE</v>
      </c>
      <c r="V1831" s="18">
        <f t="shared" si="203"/>
        <v>2</v>
      </c>
      <c r="W1831">
        <f t="shared" si="204"/>
        <v>1</v>
      </c>
    </row>
    <row r="1832" spans="1:23" ht="86.4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s="13" t="b">
        <v>0</v>
      </c>
      <c r="L1832">
        <v>226</v>
      </c>
      <c r="M1832" t="b">
        <v>1</v>
      </c>
      <c r="N1832" t="s">
        <v>8276</v>
      </c>
      <c r="O1832" s="15">
        <f t="shared" si="199"/>
        <v>101.53333333333335</v>
      </c>
      <c r="P1832" s="15">
        <f t="shared" ref="P1832:P1895" si="205">IFERROR(E1832/L1832,0)</f>
        <v>67.389380530973455</v>
      </c>
      <c r="Q1832" t="s">
        <v>8325</v>
      </c>
      <c r="R1832" t="s">
        <v>8336</v>
      </c>
      <c r="S1832" s="8">
        <f t="shared" si="200"/>
        <v>41664.475775462961</v>
      </c>
      <c r="T1832" s="11">
        <f t="shared" si="201"/>
        <v>41694.475775462961</v>
      </c>
      <c r="U1832" t="str">
        <f t="shared" si="202"/>
        <v>FALSE</v>
      </c>
      <c r="V1832" s="18">
        <f t="shared" si="203"/>
        <v>2</v>
      </c>
      <c r="W1832">
        <f t="shared" si="204"/>
        <v>1</v>
      </c>
    </row>
    <row r="1833" spans="1:23" ht="100.8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s="13" t="b">
        <v>0</v>
      </c>
      <c r="L1833">
        <v>14</v>
      </c>
      <c r="M1833" t="b">
        <v>1</v>
      </c>
      <c r="N1833" t="s">
        <v>8276</v>
      </c>
      <c r="O1833" s="15">
        <f t="shared" si="199"/>
        <v>103</v>
      </c>
      <c r="P1833" s="15">
        <f t="shared" si="205"/>
        <v>73.571428571428569</v>
      </c>
      <c r="Q1833" t="s">
        <v>8325</v>
      </c>
      <c r="R1833" t="s">
        <v>8336</v>
      </c>
      <c r="S1833" s="8">
        <f t="shared" si="200"/>
        <v>41026.787766203699</v>
      </c>
      <c r="T1833" s="11">
        <f t="shared" si="201"/>
        <v>41041.787766203699</v>
      </c>
      <c r="U1833" t="str">
        <f t="shared" si="202"/>
        <v>FALSE</v>
      </c>
      <c r="V1833" s="18">
        <f t="shared" si="203"/>
        <v>2</v>
      </c>
      <c r="W1833">
        <f t="shared" si="204"/>
        <v>1</v>
      </c>
    </row>
    <row r="1834" spans="1:23" ht="115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s="13" t="b">
        <v>0</v>
      </c>
      <c r="L1834">
        <v>20</v>
      </c>
      <c r="M1834" t="b">
        <v>1</v>
      </c>
      <c r="N1834" t="s">
        <v>8276</v>
      </c>
      <c r="O1834" s="15">
        <f t="shared" si="199"/>
        <v>142.85714285714286</v>
      </c>
      <c r="P1834" s="15">
        <f t="shared" si="205"/>
        <v>25</v>
      </c>
      <c r="Q1834" t="s">
        <v>8325</v>
      </c>
      <c r="R1834" t="s">
        <v>8336</v>
      </c>
      <c r="S1834" s="8">
        <f t="shared" si="200"/>
        <v>40576.331331018519</v>
      </c>
      <c r="T1834" s="11">
        <f t="shared" si="201"/>
        <v>40606.331331018519</v>
      </c>
      <c r="U1834" t="str">
        <f t="shared" si="202"/>
        <v>FALSE</v>
      </c>
      <c r="V1834" s="18">
        <f t="shared" si="203"/>
        <v>2</v>
      </c>
      <c r="W1834">
        <f t="shared" si="204"/>
        <v>1</v>
      </c>
    </row>
    <row r="1835" spans="1:23" ht="100.8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s="13" t="b">
        <v>0</v>
      </c>
      <c r="L1835">
        <v>25</v>
      </c>
      <c r="M1835" t="b">
        <v>1</v>
      </c>
      <c r="N1835" t="s">
        <v>8276</v>
      </c>
      <c r="O1835" s="15">
        <f t="shared" si="199"/>
        <v>262.5</v>
      </c>
      <c r="P1835" s="15">
        <f t="shared" si="205"/>
        <v>42</v>
      </c>
      <c r="Q1835" t="s">
        <v>8325</v>
      </c>
      <c r="R1835" t="s">
        <v>8336</v>
      </c>
      <c r="S1835" s="8">
        <f t="shared" si="200"/>
        <v>41302.835682870369</v>
      </c>
      <c r="T1835" s="11">
        <f t="shared" si="201"/>
        <v>41335.124305555553</v>
      </c>
      <c r="U1835" t="str">
        <f t="shared" si="202"/>
        <v>FALSE</v>
      </c>
      <c r="V1835" s="18">
        <f t="shared" si="203"/>
        <v>2</v>
      </c>
      <c r="W1835">
        <f t="shared" si="204"/>
        <v>1</v>
      </c>
    </row>
    <row r="1836" spans="1:23" ht="43.2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s="13" t="b">
        <v>0</v>
      </c>
      <c r="L1836">
        <v>90</v>
      </c>
      <c r="M1836" t="b">
        <v>1</v>
      </c>
      <c r="N1836" t="s">
        <v>8276</v>
      </c>
      <c r="O1836" s="15">
        <f t="shared" si="199"/>
        <v>118.05000000000001</v>
      </c>
      <c r="P1836" s="15">
        <f t="shared" si="205"/>
        <v>131.16666666666666</v>
      </c>
      <c r="Q1836" t="s">
        <v>8325</v>
      </c>
      <c r="R1836" t="s">
        <v>8336</v>
      </c>
      <c r="S1836" s="8">
        <f t="shared" si="200"/>
        <v>41988.755729166667</v>
      </c>
      <c r="T1836" s="11">
        <f t="shared" si="201"/>
        <v>42028.755729166667</v>
      </c>
      <c r="U1836" t="str">
        <f t="shared" si="202"/>
        <v>FALSE</v>
      </c>
      <c r="V1836" s="18">
        <f t="shared" si="203"/>
        <v>2</v>
      </c>
      <c r="W1836">
        <f t="shared" si="204"/>
        <v>1</v>
      </c>
    </row>
    <row r="1837" spans="1:23" ht="115.2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s="13" t="b">
        <v>0</v>
      </c>
      <c r="L1837">
        <v>11</v>
      </c>
      <c r="M1837" t="b">
        <v>1</v>
      </c>
      <c r="N1837" t="s">
        <v>8276</v>
      </c>
      <c r="O1837" s="15">
        <f t="shared" si="199"/>
        <v>104</v>
      </c>
      <c r="P1837" s="15">
        <f t="shared" si="205"/>
        <v>47.272727272727273</v>
      </c>
      <c r="Q1837" t="s">
        <v>8325</v>
      </c>
      <c r="R1837" t="s">
        <v>8336</v>
      </c>
      <c r="S1837" s="8">
        <f t="shared" si="200"/>
        <v>42430.49387731481</v>
      </c>
      <c r="T1837" s="11">
        <f t="shared" si="201"/>
        <v>42460.452210648145</v>
      </c>
      <c r="U1837" t="str">
        <f t="shared" si="202"/>
        <v>FALSE</v>
      </c>
      <c r="V1837" s="18">
        <f t="shared" si="203"/>
        <v>2</v>
      </c>
      <c r="W1837">
        <f t="shared" si="204"/>
        <v>1</v>
      </c>
    </row>
    <row r="1838" spans="1:23" ht="43.2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s="13" t="b">
        <v>0</v>
      </c>
      <c r="L1838">
        <v>55</v>
      </c>
      <c r="M1838" t="b">
        <v>1</v>
      </c>
      <c r="N1838" t="s">
        <v>8276</v>
      </c>
      <c r="O1838" s="15">
        <f t="shared" si="199"/>
        <v>200.34</v>
      </c>
      <c r="P1838" s="15">
        <f t="shared" si="205"/>
        <v>182.12727272727273</v>
      </c>
      <c r="Q1838" t="s">
        <v>8325</v>
      </c>
      <c r="R1838" t="s">
        <v>8336</v>
      </c>
      <c r="S1838" s="8">
        <f t="shared" si="200"/>
        <v>41305.601030092592</v>
      </c>
      <c r="T1838" s="11">
        <f t="shared" si="201"/>
        <v>41322.601030092592</v>
      </c>
      <c r="U1838" t="str">
        <f t="shared" si="202"/>
        <v>FALSE</v>
      </c>
      <c r="V1838" s="18">
        <f t="shared" si="203"/>
        <v>2</v>
      </c>
      <c r="W1838">
        <f t="shared" si="204"/>
        <v>1</v>
      </c>
    </row>
    <row r="1839" spans="1:23" ht="115.2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s="13" t="b">
        <v>0</v>
      </c>
      <c r="L1839">
        <v>30</v>
      </c>
      <c r="M1839" t="b">
        <v>1</v>
      </c>
      <c r="N1839" t="s">
        <v>8276</v>
      </c>
      <c r="O1839" s="15">
        <f t="shared" si="199"/>
        <v>306.83333333333331</v>
      </c>
      <c r="P1839" s="15">
        <f t="shared" si="205"/>
        <v>61.366666666666667</v>
      </c>
      <c r="Q1839" t="s">
        <v>8325</v>
      </c>
      <c r="R1839" t="s">
        <v>8336</v>
      </c>
      <c r="S1839" s="8">
        <f t="shared" si="200"/>
        <v>40925.839525462965</v>
      </c>
      <c r="T1839" s="11">
        <f t="shared" si="201"/>
        <v>40985.797858796293</v>
      </c>
      <c r="U1839" t="str">
        <f t="shared" si="202"/>
        <v>FALSE</v>
      </c>
      <c r="V1839" s="18">
        <f t="shared" si="203"/>
        <v>2</v>
      </c>
      <c r="W1839">
        <f t="shared" si="204"/>
        <v>1</v>
      </c>
    </row>
    <row r="1840" spans="1:23" ht="100.8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s="13" t="b">
        <v>0</v>
      </c>
      <c r="L1840">
        <v>28</v>
      </c>
      <c r="M1840" t="b">
        <v>1</v>
      </c>
      <c r="N1840" t="s">
        <v>8276</v>
      </c>
      <c r="O1840" s="15">
        <f t="shared" si="199"/>
        <v>100.149</v>
      </c>
      <c r="P1840" s="15">
        <f t="shared" si="205"/>
        <v>35.767499999999998</v>
      </c>
      <c r="Q1840" t="s">
        <v>8325</v>
      </c>
      <c r="R1840" t="s">
        <v>8336</v>
      </c>
      <c r="S1840" s="8">
        <f t="shared" si="200"/>
        <v>40788.578206018516</v>
      </c>
      <c r="T1840" s="11">
        <f t="shared" si="201"/>
        <v>40816.916666666664</v>
      </c>
      <c r="U1840" t="str">
        <f t="shared" si="202"/>
        <v>FALSE</v>
      </c>
      <c r="V1840" s="18">
        <f t="shared" si="203"/>
        <v>2</v>
      </c>
      <c r="W1840">
        <f t="shared" si="204"/>
        <v>1</v>
      </c>
    </row>
    <row r="1841" spans="1:23" ht="100.8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s="13" t="b">
        <v>0</v>
      </c>
      <c r="L1841">
        <v>45</v>
      </c>
      <c r="M1841" t="b">
        <v>1</v>
      </c>
      <c r="N1841" t="s">
        <v>8276</v>
      </c>
      <c r="O1841" s="15">
        <f t="shared" si="199"/>
        <v>205.29999999999998</v>
      </c>
      <c r="P1841" s="15">
        <f t="shared" si="205"/>
        <v>45.62222222222222</v>
      </c>
      <c r="Q1841" t="s">
        <v>8325</v>
      </c>
      <c r="R1841" t="s">
        <v>8336</v>
      </c>
      <c r="S1841" s="8">
        <f t="shared" si="200"/>
        <v>42614.513680555552</v>
      </c>
      <c r="T1841" s="11">
        <f t="shared" si="201"/>
        <v>42644.513680555552</v>
      </c>
      <c r="U1841" t="str">
        <f t="shared" si="202"/>
        <v>FALSE</v>
      </c>
      <c r="V1841" s="18">
        <f t="shared" si="203"/>
        <v>2</v>
      </c>
      <c r="W1841">
        <f t="shared" si="204"/>
        <v>1</v>
      </c>
    </row>
    <row r="1842" spans="1:23" ht="100.8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s="13" t="b">
        <v>0</v>
      </c>
      <c r="L1842">
        <v>13</v>
      </c>
      <c r="M1842" t="b">
        <v>1</v>
      </c>
      <c r="N1842" t="s">
        <v>8276</v>
      </c>
      <c r="O1842" s="15">
        <f t="shared" si="199"/>
        <v>108.88888888888889</v>
      </c>
      <c r="P1842" s="15">
        <f t="shared" si="205"/>
        <v>75.384615384615387</v>
      </c>
      <c r="Q1842" t="s">
        <v>8325</v>
      </c>
      <c r="R1842" t="s">
        <v>8336</v>
      </c>
      <c r="S1842" s="8">
        <f t="shared" si="200"/>
        <v>41381.88784722222</v>
      </c>
      <c r="T1842" s="11">
        <f t="shared" si="201"/>
        <v>41400.999305555553</v>
      </c>
      <c r="U1842" t="str">
        <f t="shared" si="202"/>
        <v>FALSE</v>
      </c>
      <c r="V1842" s="18">
        <f t="shared" si="203"/>
        <v>2</v>
      </c>
      <c r="W1842">
        <f t="shared" si="204"/>
        <v>1</v>
      </c>
    </row>
    <row r="1843" spans="1:23" ht="72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s="13" t="b">
        <v>0</v>
      </c>
      <c r="L1843">
        <v>40</v>
      </c>
      <c r="M1843" t="b">
        <v>1</v>
      </c>
      <c r="N1843" t="s">
        <v>8276</v>
      </c>
      <c r="O1843" s="15">
        <f t="shared" si="199"/>
        <v>101.75</v>
      </c>
      <c r="P1843" s="15">
        <f t="shared" si="205"/>
        <v>50.875</v>
      </c>
      <c r="Q1843" t="s">
        <v>8325</v>
      </c>
      <c r="R1843" t="s">
        <v>8336</v>
      </c>
      <c r="S1843" s="8">
        <f t="shared" si="200"/>
        <v>41745.637094907404</v>
      </c>
      <c r="T1843" s="11">
        <f t="shared" si="201"/>
        <v>41778.999305555553</v>
      </c>
      <c r="U1843" t="str">
        <f t="shared" si="202"/>
        <v>FALSE</v>
      </c>
      <c r="V1843" s="18">
        <f t="shared" si="203"/>
        <v>2</v>
      </c>
      <c r="W1843">
        <f t="shared" si="204"/>
        <v>1</v>
      </c>
    </row>
    <row r="1844" spans="1:23" ht="100.8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s="13" t="b">
        <v>0</v>
      </c>
      <c r="L1844">
        <v>21</v>
      </c>
      <c r="M1844" t="b">
        <v>1</v>
      </c>
      <c r="N1844" t="s">
        <v>8276</v>
      </c>
      <c r="O1844" s="15">
        <f t="shared" si="199"/>
        <v>125.25</v>
      </c>
      <c r="P1844" s="15">
        <f t="shared" si="205"/>
        <v>119.28571428571429</v>
      </c>
      <c r="Q1844" t="s">
        <v>8325</v>
      </c>
      <c r="R1844" t="s">
        <v>8336</v>
      </c>
      <c r="S1844" s="8">
        <f t="shared" si="200"/>
        <v>42031.423391203702</v>
      </c>
      <c r="T1844" s="11">
        <f t="shared" si="201"/>
        <v>42065.040972222218</v>
      </c>
      <c r="U1844" t="str">
        <f t="shared" si="202"/>
        <v>FALSE</v>
      </c>
      <c r="V1844" s="18">
        <f t="shared" si="203"/>
        <v>2</v>
      </c>
      <c r="W1844">
        <f t="shared" si="204"/>
        <v>1</v>
      </c>
    </row>
    <row r="1845" spans="1:23" ht="115.2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s="13" t="b">
        <v>0</v>
      </c>
      <c r="L1845">
        <v>134</v>
      </c>
      <c r="M1845" t="b">
        <v>1</v>
      </c>
      <c r="N1845" t="s">
        <v>8276</v>
      </c>
      <c r="O1845" s="15">
        <f t="shared" si="199"/>
        <v>124.0061</v>
      </c>
      <c r="P1845" s="15">
        <f t="shared" si="205"/>
        <v>92.541865671641801</v>
      </c>
      <c r="Q1845" t="s">
        <v>8325</v>
      </c>
      <c r="R1845" t="s">
        <v>8336</v>
      </c>
      <c r="S1845" s="8">
        <f t="shared" si="200"/>
        <v>40564.786504629628</v>
      </c>
      <c r="T1845" s="11">
        <f t="shared" si="201"/>
        <v>40594.786504629628</v>
      </c>
      <c r="U1845" t="str">
        <f t="shared" si="202"/>
        <v>FALSE</v>
      </c>
      <c r="V1845" s="18">
        <f t="shared" si="203"/>
        <v>2</v>
      </c>
      <c r="W1845">
        <f t="shared" si="204"/>
        <v>1</v>
      </c>
    </row>
    <row r="1846" spans="1:23" ht="100.8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s="13" t="b">
        <v>0</v>
      </c>
      <c r="L1846">
        <v>20</v>
      </c>
      <c r="M1846" t="b">
        <v>1</v>
      </c>
      <c r="N1846" t="s">
        <v>8276</v>
      </c>
      <c r="O1846" s="15">
        <f t="shared" si="199"/>
        <v>101.4</v>
      </c>
      <c r="P1846" s="15">
        <f t="shared" si="205"/>
        <v>76.05</v>
      </c>
      <c r="Q1846" t="s">
        <v>8325</v>
      </c>
      <c r="R1846" t="s">
        <v>8336</v>
      </c>
      <c r="S1846" s="8">
        <f t="shared" si="200"/>
        <v>40666.765208333331</v>
      </c>
      <c r="T1846" s="11">
        <f t="shared" si="201"/>
        <v>40704.916666666664</v>
      </c>
      <c r="U1846" t="str">
        <f t="shared" si="202"/>
        <v>FALSE</v>
      </c>
      <c r="V1846" s="18">
        <f t="shared" si="203"/>
        <v>2</v>
      </c>
      <c r="W1846">
        <f t="shared" si="204"/>
        <v>1</v>
      </c>
    </row>
    <row r="1847" spans="1:23" ht="14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s="13" t="b">
        <v>0</v>
      </c>
      <c r="L1847">
        <v>19</v>
      </c>
      <c r="M1847" t="b">
        <v>1</v>
      </c>
      <c r="N1847" t="s">
        <v>8276</v>
      </c>
      <c r="O1847" s="15">
        <f t="shared" si="199"/>
        <v>100</v>
      </c>
      <c r="P1847" s="15">
        <f t="shared" si="205"/>
        <v>52.631578947368418</v>
      </c>
      <c r="Q1847" t="s">
        <v>8325</v>
      </c>
      <c r="R1847" t="s">
        <v>8336</v>
      </c>
      <c r="S1847" s="8">
        <f t="shared" si="200"/>
        <v>42523.124976851854</v>
      </c>
      <c r="T1847" s="11">
        <f t="shared" si="201"/>
        <v>42537.996527777774</v>
      </c>
      <c r="U1847" t="str">
        <f t="shared" si="202"/>
        <v>FALSE</v>
      </c>
      <c r="V1847" s="18">
        <f t="shared" si="203"/>
        <v>2</v>
      </c>
      <c r="W1847">
        <f t="shared" si="204"/>
        <v>1</v>
      </c>
    </row>
    <row r="1848" spans="1:23" ht="100.8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s="13" t="b">
        <v>0</v>
      </c>
      <c r="L1848">
        <v>209</v>
      </c>
      <c r="M1848" t="b">
        <v>1</v>
      </c>
      <c r="N1848" t="s">
        <v>8276</v>
      </c>
      <c r="O1848" s="15">
        <f t="shared" si="199"/>
        <v>137.92666666666668</v>
      </c>
      <c r="P1848" s="15">
        <f t="shared" si="205"/>
        <v>98.990430622009569</v>
      </c>
      <c r="Q1848" t="s">
        <v>8325</v>
      </c>
      <c r="R1848" t="s">
        <v>8336</v>
      </c>
      <c r="S1848" s="8">
        <f t="shared" si="200"/>
        <v>41228.441863425927</v>
      </c>
      <c r="T1848" s="11">
        <f t="shared" si="201"/>
        <v>41258.441863425927</v>
      </c>
      <c r="U1848" t="str">
        <f t="shared" si="202"/>
        <v>FALSE</v>
      </c>
      <c r="V1848" s="18">
        <f t="shared" si="203"/>
        <v>2</v>
      </c>
      <c r="W1848">
        <f t="shared" si="204"/>
        <v>1</v>
      </c>
    </row>
    <row r="1849" spans="1:23" ht="100.8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s="13" t="b">
        <v>0</v>
      </c>
      <c r="L1849">
        <v>38</v>
      </c>
      <c r="M1849" t="b">
        <v>1</v>
      </c>
      <c r="N1849" t="s">
        <v>8276</v>
      </c>
      <c r="O1849" s="15">
        <f t="shared" si="199"/>
        <v>120.88000000000001</v>
      </c>
      <c r="P1849" s="15">
        <f t="shared" si="205"/>
        <v>79.526315789473685</v>
      </c>
      <c r="Q1849" t="s">
        <v>8325</v>
      </c>
      <c r="R1849" t="s">
        <v>8336</v>
      </c>
      <c r="S1849" s="8">
        <f t="shared" si="200"/>
        <v>42094.028148148143</v>
      </c>
      <c r="T1849" s="11">
        <f t="shared" si="201"/>
        <v>42115.028148148143</v>
      </c>
      <c r="U1849" t="str">
        <f t="shared" si="202"/>
        <v>FALSE</v>
      </c>
      <c r="V1849" s="18">
        <f t="shared" si="203"/>
        <v>2</v>
      </c>
      <c r="W1849">
        <f t="shared" si="204"/>
        <v>1</v>
      </c>
    </row>
    <row r="1850" spans="1:23" ht="100.8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s="13" t="b">
        <v>0</v>
      </c>
      <c r="L1850">
        <v>24</v>
      </c>
      <c r="M1850" t="b">
        <v>1</v>
      </c>
      <c r="N1850" t="s">
        <v>8276</v>
      </c>
      <c r="O1850" s="15">
        <f t="shared" si="199"/>
        <v>107.36666666666667</v>
      </c>
      <c r="P1850" s="15">
        <f t="shared" si="205"/>
        <v>134.20833333333334</v>
      </c>
      <c r="Q1850" t="s">
        <v>8325</v>
      </c>
      <c r="R1850" t="s">
        <v>8336</v>
      </c>
      <c r="S1850" s="8">
        <f t="shared" si="200"/>
        <v>40691.579722222217</v>
      </c>
      <c r="T1850" s="11">
        <f t="shared" si="201"/>
        <v>40755.082638888889</v>
      </c>
      <c r="U1850" t="str">
        <f t="shared" si="202"/>
        <v>FALSE</v>
      </c>
      <c r="V1850" s="18">
        <f t="shared" si="203"/>
        <v>2</v>
      </c>
      <c r="W1850">
        <f t="shared" si="204"/>
        <v>1</v>
      </c>
    </row>
    <row r="1851" spans="1:23" ht="72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s="13" t="b">
        <v>0</v>
      </c>
      <c r="L1851">
        <v>8</v>
      </c>
      <c r="M1851" t="b">
        <v>1</v>
      </c>
      <c r="N1851" t="s">
        <v>8276</v>
      </c>
      <c r="O1851" s="15">
        <f t="shared" si="199"/>
        <v>100.33333333333334</v>
      </c>
      <c r="P1851" s="15">
        <f t="shared" si="205"/>
        <v>37.625</v>
      </c>
      <c r="Q1851" t="s">
        <v>8325</v>
      </c>
      <c r="R1851" t="s">
        <v>8336</v>
      </c>
      <c r="S1851" s="8">
        <f t="shared" si="200"/>
        <v>41169.637256944443</v>
      </c>
      <c r="T1851" s="11">
        <f t="shared" si="201"/>
        <v>41199.637256944443</v>
      </c>
      <c r="U1851" t="str">
        <f t="shared" si="202"/>
        <v>FALSE</v>
      </c>
      <c r="V1851" s="18">
        <f t="shared" si="203"/>
        <v>2</v>
      </c>
      <c r="W1851">
        <f t="shared" si="204"/>
        <v>1</v>
      </c>
    </row>
    <row r="1852" spans="1:23" ht="100.8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s="13" t="b">
        <v>0</v>
      </c>
      <c r="L1852">
        <v>179</v>
      </c>
      <c r="M1852" t="b">
        <v>1</v>
      </c>
      <c r="N1852" t="s">
        <v>8276</v>
      </c>
      <c r="O1852" s="15">
        <f t="shared" si="199"/>
        <v>101.52222222222223</v>
      </c>
      <c r="P1852" s="15">
        <f t="shared" si="205"/>
        <v>51.044692737430168</v>
      </c>
      <c r="Q1852" t="s">
        <v>8325</v>
      </c>
      <c r="R1852" t="s">
        <v>8336</v>
      </c>
      <c r="S1852" s="8">
        <f t="shared" si="200"/>
        <v>41800.751157407409</v>
      </c>
      <c r="T1852" s="11">
        <f t="shared" si="201"/>
        <v>41830.751157407409</v>
      </c>
      <c r="U1852" t="str">
        <f t="shared" si="202"/>
        <v>FALSE</v>
      </c>
      <c r="V1852" s="18">
        <f t="shared" si="203"/>
        <v>2</v>
      </c>
      <c r="W1852">
        <f t="shared" si="204"/>
        <v>1</v>
      </c>
    </row>
    <row r="1853" spans="1:23" ht="100.8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s="13" t="b">
        <v>0</v>
      </c>
      <c r="L1853">
        <v>26</v>
      </c>
      <c r="M1853" t="b">
        <v>1</v>
      </c>
      <c r="N1853" t="s">
        <v>8276</v>
      </c>
      <c r="O1853" s="15">
        <f t="shared" si="199"/>
        <v>100.07692307692308</v>
      </c>
      <c r="P1853" s="15">
        <f t="shared" si="205"/>
        <v>50.03846153846154</v>
      </c>
      <c r="Q1853" t="s">
        <v>8325</v>
      </c>
      <c r="R1853" t="s">
        <v>8336</v>
      </c>
      <c r="S1853" s="8">
        <f t="shared" si="200"/>
        <v>41827.69835648148</v>
      </c>
      <c r="T1853" s="11">
        <f t="shared" si="201"/>
        <v>41847.833333333328</v>
      </c>
      <c r="U1853" t="str">
        <f t="shared" si="202"/>
        <v>FALSE</v>
      </c>
      <c r="V1853" s="18">
        <f t="shared" si="203"/>
        <v>2</v>
      </c>
      <c r="W1853">
        <f t="shared" si="204"/>
        <v>1</v>
      </c>
    </row>
    <row r="1854" spans="1:23" ht="100.8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s="13" t="b">
        <v>0</v>
      </c>
      <c r="L1854">
        <v>131</v>
      </c>
      <c r="M1854" t="b">
        <v>1</v>
      </c>
      <c r="N1854" t="s">
        <v>8276</v>
      </c>
      <c r="O1854" s="15">
        <f t="shared" si="199"/>
        <v>116.96666666666667</v>
      </c>
      <c r="P1854" s="15">
        <f t="shared" si="205"/>
        <v>133.93129770992365</v>
      </c>
      <c r="Q1854" t="s">
        <v>8325</v>
      </c>
      <c r="R1854" t="s">
        <v>8336</v>
      </c>
      <c r="S1854" s="8">
        <f t="shared" si="200"/>
        <v>42081.563101851854</v>
      </c>
      <c r="T1854" s="11">
        <f t="shared" si="201"/>
        <v>42118.791666666664</v>
      </c>
      <c r="U1854" t="str">
        <f t="shared" si="202"/>
        <v>FALSE</v>
      </c>
      <c r="V1854" s="18">
        <f t="shared" si="203"/>
        <v>2</v>
      </c>
      <c r="W1854">
        <f t="shared" si="204"/>
        <v>1</v>
      </c>
    </row>
    <row r="1855" spans="1:23" ht="100.8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s="13" t="b">
        <v>0</v>
      </c>
      <c r="L1855">
        <v>14</v>
      </c>
      <c r="M1855" t="b">
        <v>1</v>
      </c>
      <c r="N1855" t="s">
        <v>8276</v>
      </c>
      <c r="O1855" s="15">
        <f t="shared" si="199"/>
        <v>101.875</v>
      </c>
      <c r="P1855" s="15">
        <f t="shared" si="205"/>
        <v>58.214285714285715</v>
      </c>
      <c r="Q1855" t="s">
        <v>8325</v>
      </c>
      <c r="R1855" t="s">
        <v>8336</v>
      </c>
      <c r="S1855" s="8">
        <f t="shared" si="200"/>
        <v>41176.852048611108</v>
      </c>
      <c r="T1855" s="11">
        <f t="shared" si="201"/>
        <v>41226.893715277773</v>
      </c>
      <c r="U1855" t="str">
        <f t="shared" si="202"/>
        <v>FALSE</v>
      </c>
      <c r="V1855" s="18">
        <f t="shared" si="203"/>
        <v>2</v>
      </c>
      <c r="W1855">
        <f t="shared" si="204"/>
        <v>1</v>
      </c>
    </row>
    <row r="1856" spans="1:23" ht="100.8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s="13" t="b">
        <v>0</v>
      </c>
      <c r="L1856">
        <v>174</v>
      </c>
      <c r="M1856" t="b">
        <v>1</v>
      </c>
      <c r="N1856" t="s">
        <v>8276</v>
      </c>
      <c r="O1856" s="15">
        <f t="shared" si="199"/>
        <v>102.12366666666665</v>
      </c>
      <c r="P1856" s="15">
        <f t="shared" si="205"/>
        <v>88.037643678160919</v>
      </c>
      <c r="Q1856" t="s">
        <v>8325</v>
      </c>
      <c r="R1856" t="s">
        <v>8336</v>
      </c>
      <c r="S1856" s="8">
        <f t="shared" si="200"/>
        <v>41387.812928240739</v>
      </c>
      <c r="T1856" s="11">
        <f t="shared" si="201"/>
        <v>41417.812928240739</v>
      </c>
      <c r="U1856" t="str">
        <f t="shared" si="202"/>
        <v>FALSE</v>
      </c>
      <c r="V1856" s="18">
        <f t="shared" si="203"/>
        <v>2</v>
      </c>
      <c r="W1856">
        <f t="shared" si="204"/>
        <v>1</v>
      </c>
    </row>
    <row r="1857" spans="1:23" ht="100.8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s="13" t="b">
        <v>0</v>
      </c>
      <c r="L1857">
        <v>191</v>
      </c>
      <c r="M1857" t="b">
        <v>1</v>
      </c>
      <c r="N1857" t="s">
        <v>8276</v>
      </c>
      <c r="O1857" s="15">
        <f t="shared" si="199"/>
        <v>154.05897142857143</v>
      </c>
      <c r="P1857" s="15">
        <f t="shared" si="205"/>
        <v>70.576753926701571</v>
      </c>
      <c r="Q1857" t="s">
        <v>8325</v>
      </c>
      <c r="R1857" t="s">
        <v>8336</v>
      </c>
      <c r="S1857" s="8">
        <f t="shared" si="200"/>
        <v>41600.330324074072</v>
      </c>
      <c r="T1857" s="11">
        <f t="shared" si="201"/>
        <v>41645.330324074072</v>
      </c>
      <c r="U1857" t="str">
        <f t="shared" si="202"/>
        <v>FALSE</v>
      </c>
      <c r="V1857" s="18">
        <f t="shared" si="203"/>
        <v>2</v>
      </c>
      <c r="W1857">
        <f t="shared" si="204"/>
        <v>1</v>
      </c>
    </row>
    <row r="1858" spans="1:23" ht="115.2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s="13" t="b">
        <v>0</v>
      </c>
      <c r="L1858">
        <v>38</v>
      </c>
      <c r="M1858" t="b">
        <v>1</v>
      </c>
      <c r="N1858" t="s">
        <v>8276</v>
      </c>
      <c r="O1858" s="15">
        <f t="shared" si="199"/>
        <v>101.25</v>
      </c>
      <c r="P1858" s="15">
        <f t="shared" si="205"/>
        <v>53.289473684210527</v>
      </c>
      <c r="Q1858" t="s">
        <v>8325</v>
      </c>
      <c r="R1858" t="s">
        <v>8336</v>
      </c>
      <c r="S1858" s="8">
        <f t="shared" si="200"/>
        <v>41817.64666666666</v>
      </c>
      <c r="T1858" s="11">
        <f t="shared" si="201"/>
        <v>41838.64666666666</v>
      </c>
      <c r="U1858" t="str">
        <f t="shared" si="202"/>
        <v>FALSE</v>
      </c>
      <c r="V1858" s="18">
        <f t="shared" si="203"/>
        <v>2</v>
      </c>
      <c r="W1858">
        <f t="shared" si="204"/>
        <v>1</v>
      </c>
    </row>
    <row r="1859" spans="1:23" ht="100.8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s="13" t="b">
        <v>0</v>
      </c>
      <c r="L1859">
        <v>22</v>
      </c>
      <c r="M1859" t="b">
        <v>1</v>
      </c>
      <c r="N1859" t="s">
        <v>8276</v>
      </c>
      <c r="O1859" s="15">
        <f t="shared" ref="O1859:O1922" si="206">(E1859/D1859)*100</f>
        <v>100</v>
      </c>
      <c r="P1859" s="15">
        <f t="shared" si="205"/>
        <v>136.36363636363637</v>
      </c>
      <c r="Q1859" t="s">
        <v>8325</v>
      </c>
      <c r="R1859" t="s">
        <v>8336</v>
      </c>
      <c r="S1859" s="8">
        <f t="shared" ref="S1859:S1922" si="207">(((J1859/60)/60)/24)+DATE(1970,1,1)+(-5/24)</f>
        <v>41864.560335648144</v>
      </c>
      <c r="T1859" s="11">
        <f t="shared" ref="T1859:T1922" si="208">(I1859/86400)+25569+(-5/24)</f>
        <v>41894.560335648144</v>
      </c>
      <c r="U1859" t="str">
        <f t="shared" ref="U1859:U1922" si="209">TRIM(K1859)</f>
        <v>FALSE</v>
      </c>
      <c r="V1859" s="18">
        <f t="shared" ref="V1859:V1922" si="210">IF(U1859="TRUE", 1, 2)</f>
        <v>2</v>
      </c>
      <c r="W1859">
        <f t="shared" ref="W1859:W1922" si="211">IF(F1859="successful", 1,  IF(F1859= "failed", 2, IF(F1859="canceled", 3, 4)))</f>
        <v>1</v>
      </c>
    </row>
    <row r="1860" spans="1:23" ht="100.8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s="13" t="b">
        <v>0</v>
      </c>
      <c r="L1860">
        <v>149</v>
      </c>
      <c r="M1860" t="b">
        <v>1</v>
      </c>
      <c r="N1860" t="s">
        <v>8276</v>
      </c>
      <c r="O1860" s="15">
        <f t="shared" si="206"/>
        <v>108.74800874800874</v>
      </c>
      <c r="P1860" s="15">
        <f t="shared" si="205"/>
        <v>40.547315436241611</v>
      </c>
      <c r="Q1860" t="s">
        <v>8325</v>
      </c>
      <c r="R1860" t="s">
        <v>8336</v>
      </c>
      <c r="S1860" s="8">
        <f t="shared" si="207"/>
        <v>40832.9921412037</v>
      </c>
      <c r="T1860" s="11">
        <f t="shared" si="208"/>
        <v>40893.033807870372</v>
      </c>
      <c r="U1860" t="str">
        <f t="shared" si="209"/>
        <v>FALSE</v>
      </c>
      <c r="V1860" s="18">
        <f t="shared" si="210"/>
        <v>2</v>
      </c>
      <c r="W1860">
        <f t="shared" si="211"/>
        <v>1</v>
      </c>
    </row>
    <row r="1861" spans="1:23" ht="43.2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s="13" t="b">
        <v>0</v>
      </c>
      <c r="L1861">
        <v>56</v>
      </c>
      <c r="M1861" t="b">
        <v>1</v>
      </c>
      <c r="N1861" t="s">
        <v>8276</v>
      </c>
      <c r="O1861" s="15">
        <f t="shared" si="206"/>
        <v>131.83333333333334</v>
      </c>
      <c r="P1861" s="15">
        <f t="shared" si="205"/>
        <v>70.625</v>
      </c>
      <c r="Q1861" t="s">
        <v>8325</v>
      </c>
      <c r="R1861" t="s">
        <v>8336</v>
      </c>
      <c r="S1861" s="8">
        <f t="shared" si="207"/>
        <v>40778.561678240738</v>
      </c>
      <c r="T1861" s="11">
        <f t="shared" si="208"/>
        <v>40808.561678240738</v>
      </c>
      <c r="U1861" t="str">
        <f t="shared" si="209"/>
        <v>FALSE</v>
      </c>
      <c r="V1861" s="18">
        <f t="shared" si="210"/>
        <v>2</v>
      </c>
      <c r="W1861">
        <f t="shared" si="211"/>
        <v>1</v>
      </c>
    </row>
    <row r="1862" spans="1:23" ht="86.4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s="13" t="b">
        <v>0</v>
      </c>
      <c r="L1862">
        <v>19</v>
      </c>
      <c r="M1862" t="b">
        <v>1</v>
      </c>
      <c r="N1862" t="s">
        <v>8276</v>
      </c>
      <c r="O1862" s="15">
        <f t="shared" si="206"/>
        <v>133.46666666666667</v>
      </c>
      <c r="P1862" s="15">
        <f t="shared" si="205"/>
        <v>52.684210526315788</v>
      </c>
      <c r="Q1862" t="s">
        <v>8325</v>
      </c>
      <c r="R1862" t="s">
        <v>8336</v>
      </c>
      <c r="S1862" s="8">
        <f t="shared" si="207"/>
        <v>41655.500972222217</v>
      </c>
      <c r="T1862" s="11">
        <f t="shared" si="208"/>
        <v>41676.500972222224</v>
      </c>
      <c r="U1862" t="str">
        <f t="shared" si="209"/>
        <v>FALSE</v>
      </c>
      <c r="V1862" s="18">
        <f t="shared" si="210"/>
        <v>2</v>
      </c>
      <c r="W1862">
        <f t="shared" si="211"/>
        <v>1</v>
      </c>
    </row>
    <row r="1863" spans="1:23" ht="100.8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s="13" t="b">
        <v>0</v>
      </c>
      <c r="L1863">
        <v>0</v>
      </c>
      <c r="M1863" t="b">
        <v>0</v>
      </c>
      <c r="N1863" t="s">
        <v>8283</v>
      </c>
      <c r="O1863" s="15">
        <f t="shared" si="206"/>
        <v>0</v>
      </c>
      <c r="P1863" s="15">
        <f t="shared" si="205"/>
        <v>0</v>
      </c>
      <c r="Q1863" t="s">
        <v>8319</v>
      </c>
      <c r="R1863" t="s">
        <v>8320</v>
      </c>
      <c r="S1863" s="8">
        <f t="shared" si="207"/>
        <v>42000.091909722221</v>
      </c>
      <c r="T1863" s="11">
        <f t="shared" si="208"/>
        <v>42030.091909722221</v>
      </c>
      <c r="U1863" t="str">
        <f t="shared" si="209"/>
        <v>FALSE</v>
      </c>
      <c r="V1863" s="18">
        <f t="shared" si="210"/>
        <v>2</v>
      </c>
      <c r="W1863">
        <f t="shared" si="211"/>
        <v>2</v>
      </c>
    </row>
    <row r="1864" spans="1:23" ht="115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s="13" t="b">
        <v>0</v>
      </c>
      <c r="L1864">
        <v>16</v>
      </c>
      <c r="M1864" t="b">
        <v>0</v>
      </c>
      <c r="N1864" t="s">
        <v>8283</v>
      </c>
      <c r="O1864" s="15">
        <f t="shared" si="206"/>
        <v>8.0833333333333321</v>
      </c>
      <c r="P1864" s="15">
        <f t="shared" si="205"/>
        <v>90.9375</v>
      </c>
      <c r="Q1864" t="s">
        <v>8319</v>
      </c>
      <c r="R1864" t="s">
        <v>8320</v>
      </c>
      <c r="S1864" s="8">
        <f t="shared" si="207"/>
        <v>42755.284421296288</v>
      </c>
      <c r="T1864" s="11">
        <f t="shared" si="208"/>
        <v>42802.104166666664</v>
      </c>
      <c r="U1864" t="str">
        <f t="shared" si="209"/>
        <v>FALSE</v>
      </c>
      <c r="V1864" s="18">
        <f t="shared" si="210"/>
        <v>2</v>
      </c>
      <c r="W1864">
        <f t="shared" si="211"/>
        <v>2</v>
      </c>
    </row>
    <row r="1865" spans="1:23" ht="86.4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s="13" t="b">
        <v>0</v>
      </c>
      <c r="L1865">
        <v>2</v>
      </c>
      <c r="M1865" t="b">
        <v>0</v>
      </c>
      <c r="N1865" t="s">
        <v>8283</v>
      </c>
      <c r="O1865" s="15">
        <f t="shared" si="206"/>
        <v>0.4</v>
      </c>
      <c r="P1865" s="15">
        <f t="shared" si="205"/>
        <v>5</v>
      </c>
      <c r="Q1865" t="s">
        <v>8319</v>
      </c>
      <c r="R1865" t="s">
        <v>8320</v>
      </c>
      <c r="S1865" s="8">
        <f t="shared" si="207"/>
        <v>41772.588946759257</v>
      </c>
      <c r="T1865" s="11">
        <f t="shared" si="208"/>
        <v>41802.588946759257</v>
      </c>
      <c r="U1865" t="str">
        <f t="shared" si="209"/>
        <v>FALSE</v>
      </c>
      <c r="V1865" s="18">
        <f t="shared" si="210"/>
        <v>2</v>
      </c>
      <c r="W1865">
        <f t="shared" si="211"/>
        <v>2</v>
      </c>
    </row>
    <row r="1866" spans="1:23" ht="115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s="13" t="b">
        <v>0</v>
      </c>
      <c r="L1866">
        <v>48</v>
      </c>
      <c r="M1866" t="b">
        <v>0</v>
      </c>
      <c r="N1866" t="s">
        <v>8283</v>
      </c>
      <c r="O1866" s="15">
        <f t="shared" si="206"/>
        <v>42.892307692307689</v>
      </c>
      <c r="P1866" s="15">
        <f t="shared" si="205"/>
        <v>58.083333333333336</v>
      </c>
      <c r="Q1866" t="s">
        <v>8319</v>
      </c>
      <c r="R1866" t="s">
        <v>8320</v>
      </c>
      <c r="S1866" s="8">
        <f t="shared" si="207"/>
        <v>41733.508101851847</v>
      </c>
      <c r="T1866" s="11">
        <f t="shared" si="208"/>
        <v>41763.508101851847</v>
      </c>
      <c r="U1866" t="str">
        <f t="shared" si="209"/>
        <v>FALSE</v>
      </c>
      <c r="V1866" s="18">
        <f t="shared" si="210"/>
        <v>2</v>
      </c>
      <c r="W1866">
        <f t="shared" si="211"/>
        <v>2</v>
      </c>
    </row>
    <row r="1867" spans="1:23" ht="115.2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s="13" t="b">
        <v>0</v>
      </c>
      <c r="L1867">
        <v>2</v>
      </c>
      <c r="M1867" t="b">
        <v>0</v>
      </c>
      <c r="N1867" t="s">
        <v>8283</v>
      </c>
      <c r="O1867" s="15">
        <f t="shared" si="206"/>
        <v>3.6363636363636364E-3</v>
      </c>
      <c r="P1867" s="15">
        <f t="shared" si="205"/>
        <v>2</v>
      </c>
      <c r="Q1867" t="s">
        <v>8319</v>
      </c>
      <c r="R1867" t="s">
        <v>8320</v>
      </c>
      <c r="S1867" s="8">
        <f t="shared" si="207"/>
        <v>42645.159108796295</v>
      </c>
      <c r="T1867" s="11">
        <f t="shared" si="208"/>
        <v>42680.200775462959</v>
      </c>
      <c r="U1867" t="str">
        <f t="shared" si="209"/>
        <v>FALSE</v>
      </c>
      <c r="V1867" s="18">
        <f t="shared" si="210"/>
        <v>2</v>
      </c>
      <c r="W1867">
        <f t="shared" si="211"/>
        <v>2</v>
      </c>
    </row>
    <row r="1868" spans="1:23" ht="100.8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s="13" t="b">
        <v>0</v>
      </c>
      <c r="L1868">
        <v>2</v>
      </c>
      <c r="M1868" t="b">
        <v>0</v>
      </c>
      <c r="N1868" t="s">
        <v>8283</v>
      </c>
      <c r="O1868" s="15">
        <f t="shared" si="206"/>
        <v>0.5</v>
      </c>
      <c r="P1868" s="15">
        <f t="shared" si="205"/>
        <v>62.5</v>
      </c>
      <c r="Q1868" t="s">
        <v>8319</v>
      </c>
      <c r="R1868" t="s">
        <v>8320</v>
      </c>
      <c r="S1868" s="8">
        <f t="shared" si="207"/>
        <v>42742.038159722222</v>
      </c>
      <c r="T1868" s="11">
        <f t="shared" si="208"/>
        <v>42794.958333333336</v>
      </c>
      <c r="U1868" t="str">
        <f t="shared" si="209"/>
        <v>FALSE</v>
      </c>
      <c r="V1868" s="18">
        <f t="shared" si="210"/>
        <v>2</v>
      </c>
      <c r="W1868">
        <f t="shared" si="211"/>
        <v>2</v>
      </c>
    </row>
    <row r="1869" spans="1:23" ht="115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s="13" t="b">
        <v>0</v>
      </c>
      <c r="L1869">
        <v>1</v>
      </c>
      <c r="M1869" t="b">
        <v>0</v>
      </c>
      <c r="N1869" t="s">
        <v>8283</v>
      </c>
      <c r="O1869" s="15">
        <f t="shared" si="206"/>
        <v>0.05</v>
      </c>
      <c r="P1869" s="15">
        <f t="shared" si="205"/>
        <v>10</v>
      </c>
      <c r="Q1869" t="s">
        <v>8319</v>
      </c>
      <c r="R1869" t="s">
        <v>8320</v>
      </c>
      <c r="S1869" s="8">
        <f t="shared" si="207"/>
        <v>42649.716574074067</v>
      </c>
      <c r="T1869" s="11">
        <f t="shared" si="208"/>
        <v>42679.716574074067</v>
      </c>
      <c r="U1869" t="str">
        <f t="shared" si="209"/>
        <v>FALSE</v>
      </c>
      <c r="V1869" s="18">
        <f t="shared" si="210"/>
        <v>2</v>
      </c>
      <c r="W1869">
        <f t="shared" si="211"/>
        <v>2</v>
      </c>
    </row>
    <row r="1870" spans="1:23" ht="100.8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s="13" t="b">
        <v>0</v>
      </c>
      <c r="L1870">
        <v>17</v>
      </c>
      <c r="M1870" t="b">
        <v>0</v>
      </c>
      <c r="N1870" t="s">
        <v>8283</v>
      </c>
      <c r="O1870" s="15">
        <f t="shared" si="206"/>
        <v>4.8680000000000003</v>
      </c>
      <c r="P1870" s="15">
        <f t="shared" si="205"/>
        <v>71.588235294117652</v>
      </c>
      <c r="Q1870" t="s">
        <v>8319</v>
      </c>
      <c r="R1870" t="s">
        <v>8320</v>
      </c>
      <c r="S1870" s="8">
        <f t="shared" si="207"/>
        <v>42328.570891203701</v>
      </c>
      <c r="T1870" s="11">
        <f t="shared" si="208"/>
        <v>42353.124305555553</v>
      </c>
      <c r="U1870" t="str">
        <f t="shared" si="209"/>
        <v>FALSE</v>
      </c>
      <c r="V1870" s="18">
        <f t="shared" si="210"/>
        <v>2</v>
      </c>
      <c r="W1870">
        <f t="shared" si="211"/>
        <v>2</v>
      </c>
    </row>
    <row r="1871" spans="1:23" ht="100.8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s="13" t="b">
        <v>0</v>
      </c>
      <c r="L1871">
        <v>0</v>
      </c>
      <c r="M1871" t="b">
        <v>0</v>
      </c>
      <c r="N1871" t="s">
        <v>8283</v>
      </c>
      <c r="O1871" s="15">
        <f t="shared" si="206"/>
        <v>0</v>
      </c>
      <c r="P1871" s="15">
        <f t="shared" si="205"/>
        <v>0</v>
      </c>
      <c r="Q1871" t="s">
        <v>8319</v>
      </c>
      <c r="R1871" t="s">
        <v>8320</v>
      </c>
      <c r="S1871" s="8">
        <f t="shared" si="207"/>
        <v>42708.794548611106</v>
      </c>
      <c r="T1871" s="11">
        <f t="shared" si="208"/>
        <v>42738.794548611106</v>
      </c>
      <c r="U1871" t="str">
        <f t="shared" si="209"/>
        <v>FALSE</v>
      </c>
      <c r="V1871" s="18">
        <f t="shared" si="210"/>
        <v>2</v>
      </c>
      <c r="W1871">
        <f t="shared" si="211"/>
        <v>2</v>
      </c>
    </row>
    <row r="1872" spans="1:23" ht="100.8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s="13" t="b">
        <v>0</v>
      </c>
      <c r="L1872">
        <v>11</v>
      </c>
      <c r="M1872" t="b">
        <v>0</v>
      </c>
      <c r="N1872" t="s">
        <v>8283</v>
      </c>
      <c r="O1872" s="15">
        <f t="shared" si="206"/>
        <v>10.314285714285715</v>
      </c>
      <c r="P1872" s="15">
        <f t="shared" si="205"/>
        <v>32.81818181818182</v>
      </c>
      <c r="Q1872" t="s">
        <v>8319</v>
      </c>
      <c r="R1872" t="s">
        <v>8320</v>
      </c>
      <c r="S1872" s="8">
        <f t="shared" si="207"/>
        <v>42371.14739583333</v>
      </c>
      <c r="T1872" s="11">
        <f t="shared" si="208"/>
        <v>42399.970138888886</v>
      </c>
      <c r="U1872" t="str">
        <f t="shared" si="209"/>
        <v>FALSE</v>
      </c>
      <c r="V1872" s="18">
        <f t="shared" si="210"/>
        <v>2</v>
      </c>
      <c r="W1872">
        <f t="shared" si="211"/>
        <v>2</v>
      </c>
    </row>
    <row r="1873" spans="1:23" ht="100.8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s="13" t="b">
        <v>0</v>
      </c>
      <c r="L1873">
        <v>95</v>
      </c>
      <c r="M1873" t="b">
        <v>0</v>
      </c>
      <c r="N1873" t="s">
        <v>8283</v>
      </c>
      <c r="O1873" s="15">
        <f t="shared" si="206"/>
        <v>71.784615384615378</v>
      </c>
      <c r="P1873" s="15">
        <f t="shared" si="205"/>
        <v>49.11578947368421</v>
      </c>
      <c r="Q1873" t="s">
        <v>8319</v>
      </c>
      <c r="R1873" t="s">
        <v>8320</v>
      </c>
      <c r="S1873" s="8">
        <f t="shared" si="207"/>
        <v>41923.575243055551</v>
      </c>
      <c r="T1873" s="11">
        <f t="shared" si="208"/>
        <v>41963.616909722223</v>
      </c>
      <c r="U1873" t="str">
        <f t="shared" si="209"/>
        <v>FALSE</v>
      </c>
      <c r="V1873" s="18">
        <f t="shared" si="210"/>
        <v>2</v>
      </c>
      <c r="W1873">
        <f t="shared" si="211"/>
        <v>2</v>
      </c>
    </row>
    <row r="1874" spans="1:23" ht="100.8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s="13" t="b">
        <v>0</v>
      </c>
      <c r="L1874">
        <v>13</v>
      </c>
      <c r="M1874" t="b">
        <v>0</v>
      </c>
      <c r="N1874" t="s">
        <v>8283</v>
      </c>
      <c r="O1874" s="15">
        <f t="shared" si="206"/>
        <v>1.06</v>
      </c>
      <c r="P1874" s="15">
        <f t="shared" si="205"/>
        <v>16.307692307692307</v>
      </c>
      <c r="Q1874" t="s">
        <v>8319</v>
      </c>
      <c r="R1874" t="s">
        <v>8320</v>
      </c>
      <c r="S1874" s="8">
        <f t="shared" si="207"/>
        <v>42154.921319444438</v>
      </c>
      <c r="T1874" s="11">
        <f t="shared" si="208"/>
        <v>42184.921319444438</v>
      </c>
      <c r="U1874" t="str">
        <f t="shared" si="209"/>
        <v>FALSE</v>
      </c>
      <c r="V1874" s="18">
        <f t="shared" si="210"/>
        <v>2</v>
      </c>
      <c r="W1874">
        <f t="shared" si="211"/>
        <v>2</v>
      </c>
    </row>
    <row r="1875" spans="1:23" ht="100.8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s="13" t="b">
        <v>0</v>
      </c>
      <c r="L1875">
        <v>2</v>
      </c>
      <c r="M1875" t="b">
        <v>0</v>
      </c>
      <c r="N1875" t="s">
        <v>8283</v>
      </c>
      <c r="O1875" s="15">
        <f t="shared" si="206"/>
        <v>0.44999999999999996</v>
      </c>
      <c r="P1875" s="15">
        <f t="shared" si="205"/>
        <v>18</v>
      </c>
      <c r="Q1875" t="s">
        <v>8319</v>
      </c>
      <c r="R1875" t="s">
        <v>8320</v>
      </c>
      <c r="S1875" s="8">
        <f t="shared" si="207"/>
        <v>42164.407523148147</v>
      </c>
      <c r="T1875" s="11">
        <f t="shared" si="208"/>
        <v>42193.489583333336</v>
      </c>
      <c r="U1875" t="str">
        <f t="shared" si="209"/>
        <v>FALSE</v>
      </c>
      <c r="V1875" s="18">
        <f t="shared" si="210"/>
        <v>2</v>
      </c>
      <c r="W1875">
        <f t="shared" si="211"/>
        <v>2</v>
      </c>
    </row>
    <row r="1876" spans="1:23" ht="115.2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s="13" t="b">
        <v>0</v>
      </c>
      <c r="L1876">
        <v>2</v>
      </c>
      <c r="M1876" t="b">
        <v>0</v>
      </c>
      <c r="N1876" t="s">
        <v>8283</v>
      </c>
      <c r="O1876" s="15">
        <f t="shared" si="206"/>
        <v>1.6250000000000001E-2</v>
      </c>
      <c r="P1876" s="15">
        <f t="shared" si="205"/>
        <v>13</v>
      </c>
      <c r="Q1876" t="s">
        <v>8319</v>
      </c>
      <c r="R1876" t="s">
        <v>8320</v>
      </c>
      <c r="S1876" s="8">
        <f t="shared" si="207"/>
        <v>42529.760798611103</v>
      </c>
      <c r="T1876" s="11">
        <f t="shared" si="208"/>
        <v>42549.760798611103</v>
      </c>
      <c r="U1876" t="str">
        <f t="shared" si="209"/>
        <v>FALSE</v>
      </c>
      <c r="V1876" s="18">
        <f t="shared" si="210"/>
        <v>2</v>
      </c>
      <c r="W1876">
        <f t="shared" si="211"/>
        <v>2</v>
      </c>
    </row>
    <row r="1877" spans="1:23" ht="86.4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s="13" t="b">
        <v>0</v>
      </c>
      <c r="L1877">
        <v>3</v>
      </c>
      <c r="M1877" t="b">
        <v>0</v>
      </c>
      <c r="N1877" t="s">
        <v>8283</v>
      </c>
      <c r="O1877" s="15">
        <f t="shared" si="206"/>
        <v>0.51</v>
      </c>
      <c r="P1877" s="15">
        <f t="shared" si="205"/>
        <v>17</v>
      </c>
      <c r="Q1877" t="s">
        <v>8319</v>
      </c>
      <c r="R1877" t="s">
        <v>8320</v>
      </c>
      <c r="S1877" s="8">
        <f t="shared" si="207"/>
        <v>42528.691064814811</v>
      </c>
      <c r="T1877" s="11">
        <f t="shared" si="208"/>
        <v>42588.691064814811</v>
      </c>
      <c r="U1877" t="str">
        <f t="shared" si="209"/>
        <v>FALSE</v>
      </c>
      <c r="V1877" s="18">
        <f t="shared" si="210"/>
        <v>2</v>
      </c>
      <c r="W1877">
        <f t="shared" si="211"/>
        <v>2</v>
      </c>
    </row>
    <row r="1878" spans="1:23" ht="100.8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s="13" t="b">
        <v>0</v>
      </c>
      <c r="L1878">
        <v>0</v>
      </c>
      <c r="M1878" t="b">
        <v>0</v>
      </c>
      <c r="N1878" t="s">
        <v>8283</v>
      </c>
      <c r="O1878" s="15">
        <f t="shared" si="206"/>
        <v>0</v>
      </c>
      <c r="P1878" s="15">
        <f t="shared" si="205"/>
        <v>0</v>
      </c>
      <c r="Q1878" t="s">
        <v>8319</v>
      </c>
      <c r="R1878" t="s">
        <v>8320</v>
      </c>
      <c r="S1878" s="8">
        <f t="shared" si="207"/>
        <v>41776.076446759253</v>
      </c>
      <c r="T1878" s="11">
        <f t="shared" si="208"/>
        <v>41806.07644675926</v>
      </c>
      <c r="U1878" t="str">
        <f t="shared" si="209"/>
        <v>FALSE</v>
      </c>
      <c r="V1878" s="18">
        <f t="shared" si="210"/>
        <v>2</v>
      </c>
      <c r="W1878">
        <f t="shared" si="211"/>
        <v>2</v>
      </c>
    </row>
    <row r="1879" spans="1:23" ht="86.4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s="13" t="b">
        <v>0</v>
      </c>
      <c r="L1879">
        <v>0</v>
      </c>
      <c r="M1879" t="b">
        <v>0</v>
      </c>
      <c r="N1879" t="s">
        <v>8283</v>
      </c>
      <c r="O1879" s="15">
        <f t="shared" si="206"/>
        <v>0</v>
      </c>
      <c r="P1879" s="15">
        <f t="shared" si="205"/>
        <v>0</v>
      </c>
      <c r="Q1879" t="s">
        <v>8319</v>
      </c>
      <c r="R1879" t="s">
        <v>8320</v>
      </c>
      <c r="S1879" s="8">
        <f t="shared" si="207"/>
        <v>42034.820891203701</v>
      </c>
      <c r="T1879" s="11">
        <f t="shared" si="208"/>
        <v>42063.820891203701</v>
      </c>
      <c r="U1879" t="str">
        <f t="shared" si="209"/>
        <v>FALSE</v>
      </c>
      <c r="V1879" s="18">
        <f t="shared" si="210"/>
        <v>2</v>
      </c>
      <c r="W1879">
        <f t="shared" si="211"/>
        <v>2</v>
      </c>
    </row>
    <row r="1880" spans="1:23" ht="129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s="13" t="b">
        <v>0</v>
      </c>
      <c r="L1880">
        <v>0</v>
      </c>
      <c r="M1880" t="b">
        <v>0</v>
      </c>
      <c r="N1880" t="s">
        <v>8283</v>
      </c>
      <c r="O1880" s="15">
        <f t="shared" si="206"/>
        <v>0</v>
      </c>
      <c r="P1880" s="15">
        <f t="shared" si="205"/>
        <v>0</v>
      </c>
      <c r="Q1880" t="s">
        <v>8319</v>
      </c>
      <c r="R1880" t="s">
        <v>8320</v>
      </c>
      <c r="S1880" s="8">
        <f t="shared" si="207"/>
        <v>41772.800405092588</v>
      </c>
      <c r="T1880" s="11">
        <f t="shared" si="208"/>
        <v>41802.800405092588</v>
      </c>
      <c r="U1880" t="str">
        <f t="shared" si="209"/>
        <v>FALSE</v>
      </c>
      <c r="V1880" s="18">
        <f t="shared" si="210"/>
        <v>2</v>
      </c>
      <c r="W1880">
        <f t="shared" si="211"/>
        <v>2</v>
      </c>
    </row>
    <row r="1881" spans="1:23" ht="100.8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s="13" t="b">
        <v>0</v>
      </c>
      <c r="L1881">
        <v>2</v>
      </c>
      <c r="M1881" t="b">
        <v>0</v>
      </c>
      <c r="N1881" t="s">
        <v>8283</v>
      </c>
      <c r="O1881" s="15">
        <f t="shared" si="206"/>
        <v>0.12</v>
      </c>
      <c r="P1881" s="15">
        <f t="shared" si="205"/>
        <v>3</v>
      </c>
      <c r="Q1881" t="s">
        <v>8319</v>
      </c>
      <c r="R1881" t="s">
        <v>8320</v>
      </c>
      <c r="S1881" s="8">
        <f t="shared" si="207"/>
        <v>42413.441307870373</v>
      </c>
      <c r="T1881" s="11">
        <f t="shared" si="208"/>
        <v>42443.399641203701</v>
      </c>
      <c r="U1881" t="str">
        <f t="shared" si="209"/>
        <v>FALSE</v>
      </c>
      <c r="V1881" s="18">
        <f t="shared" si="210"/>
        <v>2</v>
      </c>
      <c r="W1881">
        <f t="shared" si="211"/>
        <v>2</v>
      </c>
    </row>
    <row r="1882" spans="1:23" ht="57.6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s="13" t="b">
        <v>0</v>
      </c>
      <c r="L1882">
        <v>24</v>
      </c>
      <c r="M1882" t="b">
        <v>0</v>
      </c>
      <c r="N1882" t="s">
        <v>8283</v>
      </c>
      <c r="O1882" s="15">
        <f t="shared" si="206"/>
        <v>20.080000000000002</v>
      </c>
      <c r="P1882" s="15">
        <f t="shared" si="205"/>
        <v>41.833333333333336</v>
      </c>
      <c r="Q1882" t="s">
        <v>8319</v>
      </c>
      <c r="R1882" t="s">
        <v>8320</v>
      </c>
      <c r="S1882" s="8">
        <f t="shared" si="207"/>
        <v>42430.358564814807</v>
      </c>
      <c r="T1882" s="11">
        <f t="shared" si="208"/>
        <v>42459.31689814815</v>
      </c>
      <c r="U1882" t="str">
        <f t="shared" si="209"/>
        <v>FALSE</v>
      </c>
      <c r="V1882" s="18">
        <f t="shared" si="210"/>
        <v>2</v>
      </c>
      <c r="W1882">
        <f t="shared" si="211"/>
        <v>2</v>
      </c>
    </row>
    <row r="1883" spans="1:23" ht="86.4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s="13" t="b">
        <v>0</v>
      </c>
      <c r="L1883">
        <v>70</v>
      </c>
      <c r="M1883" t="b">
        <v>1</v>
      </c>
      <c r="N1883" t="s">
        <v>8279</v>
      </c>
      <c r="O1883" s="15">
        <f t="shared" si="206"/>
        <v>172.68449999999999</v>
      </c>
      <c r="P1883" s="15">
        <f t="shared" si="205"/>
        <v>49.338428571428572</v>
      </c>
      <c r="Q1883" t="s">
        <v>8325</v>
      </c>
      <c r="R1883" t="s">
        <v>8339</v>
      </c>
      <c r="S1883" s="8">
        <f t="shared" si="207"/>
        <v>42042.944317129623</v>
      </c>
      <c r="T1883" s="11">
        <f t="shared" si="208"/>
        <v>42072.902650462966</v>
      </c>
      <c r="U1883" t="str">
        <f t="shared" si="209"/>
        <v>FALSE</v>
      </c>
      <c r="V1883" s="18">
        <f t="shared" si="210"/>
        <v>2</v>
      </c>
      <c r="W1883">
        <f t="shared" si="211"/>
        <v>1</v>
      </c>
    </row>
    <row r="1884" spans="1:23" ht="100.8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s="13" t="b">
        <v>0</v>
      </c>
      <c r="L1884">
        <v>81</v>
      </c>
      <c r="M1884" t="b">
        <v>1</v>
      </c>
      <c r="N1884" t="s">
        <v>8279</v>
      </c>
      <c r="O1884" s="15">
        <f t="shared" si="206"/>
        <v>100.8955223880597</v>
      </c>
      <c r="P1884" s="15">
        <f t="shared" si="205"/>
        <v>41.728395061728392</v>
      </c>
      <c r="Q1884" t="s">
        <v>8325</v>
      </c>
      <c r="R1884" t="s">
        <v>8339</v>
      </c>
      <c r="S1884" s="8">
        <f t="shared" si="207"/>
        <v>41067.740879629629</v>
      </c>
      <c r="T1884" s="11">
        <f t="shared" si="208"/>
        <v>41100.783333333333</v>
      </c>
      <c r="U1884" t="str">
        <f t="shared" si="209"/>
        <v>FALSE</v>
      </c>
      <c r="V1884" s="18">
        <f t="shared" si="210"/>
        <v>2</v>
      </c>
      <c r="W1884">
        <f t="shared" si="211"/>
        <v>1</v>
      </c>
    </row>
    <row r="1885" spans="1:23" ht="100.8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s="13" t="b">
        <v>0</v>
      </c>
      <c r="L1885">
        <v>32</v>
      </c>
      <c r="M1885" t="b">
        <v>1</v>
      </c>
      <c r="N1885" t="s">
        <v>8279</v>
      </c>
      <c r="O1885" s="15">
        <f t="shared" si="206"/>
        <v>104.8048048048048</v>
      </c>
      <c r="P1885" s="15">
        <f t="shared" si="205"/>
        <v>32.71875</v>
      </c>
      <c r="Q1885" t="s">
        <v>8325</v>
      </c>
      <c r="R1885" t="s">
        <v>8339</v>
      </c>
      <c r="S1885" s="8">
        <f t="shared" si="207"/>
        <v>40977.739675925921</v>
      </c>
      <c r="T1885" s="11">
        <f t="shared" si="208"/>
        <v>41007.698009259257</v>
      </c>
      <c r="U1885" t="str">
        <f t="shared" si="209"/>
        <v>FALSE</v>
      </c>
      <c r="V1885" s="18">
        <f t="shared" si="210"/>
        <v>2</v>
      </c>
      <c r="W1885">
        <f t="shared" si="211"/>
        <v>1</v>
      </c>
    </row>
    <row r="1886" spans="1:23" ht="100.8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s="13" t="b">
        <v>0</v>
      </c>
      <c r="L1886">
        <v>26</v>
      </c>
      <c r="M1886" t="b">
        <v>1</v>
      </c>
      <c r="N1886" t="s">
        <v>8279</v>
      </c>
      <c r="O1886" s="15">
        <f t="shared" si="206"/>
        <v>135.1</v>
      </c>
      <c r="P1886" s="15">
        <f t="shared" si="205"/>
        <v>51.96153846153846</v>
      </c>
      <c r="Q1886" t="s">
        <v>8325</v>
      </c>
      <c r="R1886" t="s">
        <v>8339</v>
      </c>
      <c r="S1886" s="8">
        <f t="shared" si="207"/>
        <v>41204.989988425921</v>
      </c>
      <c r="T1886" s="11">
        <f t="shared" si="208"/>
        <v>41240.291666666664</v>
      </c>
      <c r="U1886" t="str">
        <f t="shared" si="209"/>
        <v>FALSE</v>
      </c>
      <c r="V1886" s="18">
        <f t="shared" si="210"/>
        <v>2</v>
      </c>
      <c r="W1886">
        <f t="shared" si="211"/>
        <v>1</v>
      </c>
    </row>
    <row r="1887" spans="1:23" ht="86.4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s="13" t="b">
        <v>0</v>
      </c>
      <c r="L1887">
        <v>105</v>
      </c>
      <c r="M1887" t="b">
        <v>1</v>
      </c>
      <c r="N1887" t="s">
        <v>8279</v>
      </c>
      <c r="O1887" s="15">
        <f t="shared" si="206"/>
        <v>116.32786885245903</v>
      </c>
      <c r="P1887" s="15">
        <f t="shared" si="205"/>
        <v>50.685714285714283</v>
      </c>
      <c r="Q1887" t="s">
        <v>8325</v>
      </c>
      <c r="R1887" t="s">
        <v>8339</v>
      </c>
      <c r="S1887" s="8">
        <f t="shared" si="207"/>
        <v>41098.885532407403</v>
      </c>
      <c r="T1887" s="11">
        <f t="shared" si="208"/>
        <v>41131.708333333328</v>
      </c>
      <c r="U1887" t="str">
        <f t="shared" si="209"/>
        <v>FALSE</v>
      </c>
      <c r="V1887" s="18">
        <f t="shared" si="210"/>
        <v>2</v>
      </c>
      <c r="W1887">
        <f t="shared" si="211"/>
        <v>1</v>
      </c>
    </row>
    <row r="1888" spans="1:23" ht="100.8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s="13" t="b">
        <v>0</v>
      </c>
      <c r="L1888">
        <v>29</v>
      </c>
      <c r="M1888" t="b">
        <v>1</v>
      </c>
      <c r="N1888" t="s">
        <v>8279</v>
      </c>
      <c r="O1888" s="15">
        <f t="shared" si="206"/>
        <v>102.08333333333333</v>
      </c>
      <c r="P1888" s="15">
        <f t="shared" si="205"/>
        <v>42.241379310344826</v>
      </c>
      <c r="Q1888" t="s">
        <v>8325</v>
      </c>
      <c r="R1888" t="s">
        <v>8339</v>
      </c>
      <c r="S1888" s="8">
        <f t="shared" si="207"/>
        <v>41925.69835648148</v>
      </c>
      <c r="T1888" s="11">
        <f t="shared" si="208"/>
        <v>41955.740023148144</v>
      </c>
      <c r="U1888" t="str">
        <f t="shared" si="209"/>
        <v>FALSE</v>
      </c>
      <c r="V1888" s="18">
        <f t="shared" si="210"/>
        <v>2</v>
      </c>
      <c r="W1888">
        <f t="shared" si="211"/>
        <v>1</v>
      </c>
    </row>
    <row r="1889" spans="1:23" ht="100.8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s="13" t="b">
        <v>0</v>
      </c>
      <c r="L1889">
        <v>8</v>
      </c>
      <c r="M1889" t="b">
        <v>1</v>
      </c>
      <c r="N1889" t="s">
        <v>8279</v>
      </c>
      <c r="O1889" s="15">
        <f t="shared" si="206"/>
        <v>111.16666666666666</v>
      </c>
      <c r="P1889" s="15">
        <f t="shared" si="205"/>
        <v>416.875</v>
      </c>
      <c r="Q1889" t="s">
        <v>8325</v>
      </c>
      <c r="R1889" t="s">
        <v>8339</v>
      </c>
      <c r="S1889" s="8">
        <f t="shared" si="207"/>
        <v>42323.591805555552</v>
      </c>
      <c r="T1889" s="11">
        <f t="shared" si="208"/>
        <v>42341.687499999993</v>
      </c>
      <c r="U1889" t="str">
        <f t="shared" si="209"/>
        <v>FALSE</v>
      </c>
      <c r="V1889" s="18">
        <f t="shared" si="210"/>
        <v>2</v>
      </c>
      <c r="W1889">
        <f t="shared" si="211"/>
        <v>1</v>
      </c>
    </row>
    <row r="1890" spans="1:23" ht="115.2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s="13" t="b">
        <v>0</v>
      </c>
      <c r="L1890">
        <v>89</v>
      </c>
      <c r="M1890" t="b">
        <v>1</v>
      </c>
      <c r="N1890" t="s">
        <v>8279</v>
      </c>
      <c r="O1890" s="15">
        <f t="shared" si="206"/>
        <v>166.08</v>
      </c>
      <c r="P1890" s="15">
        <f t="shared" si="205"/>
        <v>46.651685393258425</v>
      </c>
      <c r="Q1890" t="s">
        <v>8325</v>
      </c>
      <c r="R1890" t="s">
        <v>8339</v>
      </c>
      <c r="S1890" s="8">
        <f t="shared" si="207"/>
        <v>40299.03162037037</v>
      </c>
      <c r="T1890" s="11">
        <f t="shared" si="208"/>
        <v>40329.999305555553</v>
      </c>
      <c r="U1890" t="str">
        <f t="shared" si="209"/>
        <v>FALSE</v>
      </c>
      <c r="V1890" s="18">
        <f t="shared" si="210"/>
        <v>2</v>
      </c>
      <c r="W1890">
        <f t="shared" si="211"/>
        <v>1</v>
      </c>
    </row>
    <row r="1891" spans="1:23" ht="115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s="13" t="b">
        <v>0</v>
      </c>
      <c r="L1891">
        <v>44</v>
      </c>
      <c r="M1891" t="b">
        <v>1</v>
      </c>
      <c r="N1891" t="s">
        <v>8279</v>
      </c>
      <c r="O1891" s="15">
        <f t="shared" si="206"/>
        <v>106.60000000000001</v>
      </c>
      <c r="P1891" s="15">
        <f t="shared" si="205"/>
        <v>48.454545454545453</v>
      </c>
      <c r="Q1891" t="s">
        <v>8325</v>
      </c>
      <c r="R1891" t="s">
        <v>8339</v>
      </c>
      <c r="S1891" s="8">
        <f t="shared" si="207"/>
        <v>41299.585023148145</v>
      </c>
      <c r="T1891" s="11">
        <f t="shared" si="208"/>
        <v>41344.543356481481</v>
      </c>
      <c r="U1891" t="str">
        <f t="shared" si="209"/>
        <v>FALSE</v>
      </c>
      <c r="V1891" s="18">
        <f t="shared" si="210"/>
        <v>2</v>
      </c>
      <c r="W1891">
        <f t="shared" si="211"/>
        <v>1</v>
      </c>
    </row>
    <row r="1892" spans="1:23" ht="100.8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s="13" t="b">
        <v>0</v>
      </c>
      <c r="L1892">
        <v>246</v>
      </c>
      <c r="M1892" t="b">
        <v>1</v>
      </c>
      <c r="N1892" t="s">
        <v>8279</v>
      </c>
      <c r="O1892" s="15">
        <f t="shared" si="206"/>
        <v>144.58441666666667</v>
      </c>
      <c r="P1892" s="15">
        <f t="shared" si="205"/>
        <v>70.5289837398374</v>
      </c>
      <c r="Q1892" t="s">
        <v>8325</v>
      </c>
      <c r="R1892" t="s">
        <v>8339</v>
      </c>
      <c r="S1892" s="8">
        <f t="shared" si="207"/>
        <v>41228.577870370369</v>
      </c>
      <c r="T1892" s="11">
        <f t="shared" si="208"/>
        <v>41258.577870370369</v>
      </c>
      <c r="U1892" t="str">
        <f t="shared" si="209"/>
        <v>FALSE</v>
      </c>
      <c r="V1892" s="18">
        <f t="shared" si="210"/>
        <v>2</v>
      </c>
      <c r="W1892">
        <f t="shared" si="211"/>
        <v>1</v>
      </c>
    </row>
    <row r="1893" spans="1:23" ht="129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s="13" t="b">
        <v>0</v>
      </c>
      <c r="L1893">
        <v>120</v>
      </c>
      <c r="M1893" t="b">
        <v>1</v>
      </c>
      <c r="N1893" t="s">
        <v>8279</v>
      </c>
      <c r="O1893" s="15">
        <f t="shared" si="206"/>
        <v>105.55000000000001</v>
      </c>
      <c r="P1893" s="15">
        <f t="shared" si="205"/>
        <v>87.958333333333329</v>
      </c>
      <c r="Q1893" t="s">
        <v>8325</v>
      </c>
      <c r="R1893" t="s">
        <v>8339</v>
      </c>
      <c r="S1893" s="8">
        <f t="shared" si="207"/>
        <v>40335.589745370366</v>
      </c>
      <c r="T1893" s="11">
        <f t="shared" si="208"/>
        <v>40381.041666666664</v>
      </c>
      <c r="U1893" t="str">
        <f t="shared" si="209"/>
        <v>FALSE</v>
      </c>
      <c r="V1893" s="18">
        <f t="shared" si="210"/>
        <v>2</v>
      </c>
      <c r="W1893">
        <f t="shared" si="211"/>
        <v>1</v>
      </c>
    </row>
    <row r="1894" spans="1:23" ht="86.4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s="13" t="b">
        <v>0</v>
      </c>
      <c r="L1894">
        <v>26</v>
      </c>
      <c r="M1894" t="b">
        <v>1</v>
      </c>
      <c r="N1894" t="s">
        <v>8279</v>
      </c>
      <c r="O1894" s="15">
        <f t="shared" si="206"/>
        <v>136.60000000000002</v>
      </c>
      <c r="P1894" s="15">
        <f t="shared" si="205"/>
        <v>26.26923076923077</v>
      </c>
      <c r="Q1894" t="s">
        <v>8325</v>
      </c>
      <c r="R1894" t="s">
        <v>8339</v>
      </c>
      <c r="S1894" s="8">
        <f t="shared" si="207"/>
        <v>40671.429178240738</v>
      </c>
      <c r="T1894" s="11">
        <f t="shared" si="208"/>
        <v>40701.429178240738</v>
      </c>
      <c r="U1894" t="str">
        <f t="shared" si="209"/>
        <v>FALSE</v>
      </c>
      <c r="V1894" s="18">
        <f t="shared" si="210"/>
        <v>2</v>
      </c>
      <c r="W1894">
        <f t="shared" si="211"/>
        <v>1</v>
      </c>
    </row>
    <row r="1895" spans="1:23" ht="86.4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s="13" t="b">
        <v>0</v>
      </c>
      <c r="L1895">
        <v>45</v>
      </c>
      <c r="M1895" t="b">
        <v>1</v>
      </c>
      <c r="N1895" t="s">
        <v>8279</v>
      </c>
      <c r="O1895" s="15">
        <f t="shared" si="206"/>
        <v>104</v>
      </c>
      <c r="P1895" s="15">
        <f t="shared" si="205"/>
        <v>57.777777777777779</v>
      </c>
      <c r="Q1895" t="s">
        <v>8325</v>
      </c>
      <c r="R1895" t="s">
        <v>8339</v>
      </c>
      <c r="S1895" s="8">
        <f t="shared" si="207"/>
        <v>40632.733622685184</v>
      </c>
      <c r="T1895" s="11">
        <f t="shared" si="208"/>
        <v>40648.957638888889</v>
      </c>
      <c r="U1895" t="str">
        <f t="shared" si="209"/>
        <v>FALSE</v>
      </c>
      <c r="V1895" s="18">
        <f t="shared" si="210"/>
        <v>2</v>
      </c>
      <c r="W1895">
        <f t="shared" si="211"/>
        <v>1</v>
      </c>
    </row>
    <row r="1896" spans="1:23" ht="43.2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s="13" t="b">
        <v>0</v>
      </c>
      <c r="L1896">
        <v>20</v>
      </c>
      <c r="M1896" t="b">
        <v>1</v>
      </c>
      <c r="N1896" t="s">
        <v>8279</v>
      </c>
      <c r="O1896" s="15">
        <f t="shared" si="206"/>
        <v>114.5</v>
      </c>
      <c r="P1896" s="15">
        <f t="shared" ref="P1896:P1959" si="212">IFERROR(E1896/L1896,0)</f>
        <v>57.25</v>
      </c>
      <c r="Q1896" t="s">
        <v>8325</v>
      </c>
      <c r="R1896" t="s">
        <v>8339</v>
      </c>
      <c r="S1896" s="8">
        <f t="shared" si="207"/>
        <v>40920.696562500001</v>
      </c>
      <c r="T1896" s="11">
        <f t="shared" si="208"/>
        <v>40951.696562499994</v>
      </c>
      <c r="U1896" t="str">
        <f t="shared" si="209"/>
        <v>FALSE</v>
      </c>
      <c r="V1896" s="18">
        <f t="shared" si="210"/>
        <v>2</v>
      </c>
      <c r="W1896">
        <f t="shared" si="211"/>
        <v>1</v>
      </c>
    </row>
    <row r="1897" spans="1:23" ht="100.8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s="13" t="b">
        <v>0</v>
      </c>
      <c r="L1897">
        <v>47</v>
      </c>
      <c r="M1897" t="b">
        <v>1</v>
      </c>
      <c r="N1897" t="s">
        <v>8279</v>
      </c>
      <c r="O1897" s="15">
        <f t="shared" si="206"/>
        <v>101.71957671957672</v>
      </c>
      <c r="P1897" s="15">
        <f t="shared" si="212"/>
        <v>196.34042553191489</v>
      </c>
      <c r="Q1897" t="s">
        <v>8325</v>
      </c>
      <c r="R1897" t="s">
        <v>8339</v>
      </c>
      <c r="S1897" s="8">
        <f t="shared" si="207"/>
        <v>42267.538449074076</v>
      </c>
      <c r="T1897" s="11">
        <f t="shared" si="208"/>
        <v>42297.538449074076</v>
      </c>
      <c r="U1897" t="str">
        <f t="shared" si="209"/>
        <v>FALSE</v>
      </c>
      <c r="V1897" s="18">
        <f t="shared" si="210"/>
        <v>2</v>
      </c>
      <c r="W1897">
        <f t="shared" si="211"/>
        <v>1</v>
      </c>
    </row>
    <row r="1898" spans="1:23" ht="115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s="13" t="b">
        <v>0</v>
      </c>
      <c r="L1898">
        <v>13</v>
      </c>
      <c r="M1898" t="b">
        <v>1</v>
      </c>
      <c r="N1898" t="s">
        <v>8279</v>
      </c>
      <c r="O1898" s="15">
        <f t="shared" si="206"/>
        <v>123.94678492239468</v>
      </c>
      <c r="P1898" s="15">
        <f t="shared" si="212"/>
        <v>43</v>
      </c>
      <c r="Q1898" t="s">
        <v>8325</v>
      </c>
      <c r="R1898" t="s">
        <v>8339</v>
      </c>
      <c r="S1898" s="8">
        <f t="shared" si="207"/>
        <v>40981.501909722218</v>
      </c>
      <c r="T1898" s="11">
        <f t="shared" si="208"/>
        <v>41011.501909722218</v>
      </c>
      <c r="U1898" t="str">
        <f t="shared" si="209"/>
        <v>FALSE</v>
      </c>
      <c r="V1898" s="18">
        <f t="shared" si="210"/>
        <v>2</v>
      </c>
      <c r="W1898">
        <f t="shared" si="211"/>
        <v>1</v>
      </c>
    </row>
    <row r="1899" spans="1:23" ht="100.8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s="13" t="b">
        <v>0</v>
      </c>
      <c r="L1899">
        <v>183</v>
      </c>
      <c r="M1899" t="b">
        <v>1</v>
      </c>
      <c r="N1899" t="s">
        <v>8279</v>
      </c>
      <c r="O1899" s="15">
        <f t="shared" si="206"/>
        <v>102.45669291338582</v>
      </c>
      <c r="P1899" s="15">
        <f t="shared" si="212"/>
        <v>35.551912568306008</v>
      </c>
      <c r="Q1899" t="s">
        <v>8325</v>
      </c>
      <c r="R1899" t="s">
        <v>8339</v>
      </c>
      <c r="S1899" s="8">
        <f t="shared" si="207"/>
        <v>41680.375069444446</v>
      </c>
      <c r="T1899" s="11">
        <f t="shared" si="208"/>
        <v>41702.666666666664</v>
      </c>
      <c r="U1899" t="str">
        <f t="shared" si="209"/>
        <v>FALSE</v>
      </c>
      <c r="V1899" s="18">
        <f t="shared" si="210"/>
        <v>2</v>
      </c>
      <c r="W1899">
        <f t="shared" si="211"/>
        <v>1</v>
      </c>
    </row>
    <row r="1900" spans="1:23" ht="100.8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s="13" t="b">
        <v>0</v>
      </c>
      <c r="L1900">
        <v>21</v>
      </c>
      <c r="M1900" t="b">
        <v>1</v>
      </c>
      <c r="N1900" t="s">
        <v>8279</v>
      </c>
      <c r="O1900" s="15">
        <f t="shared" si="206"/>
        <v>144.5</v>
      </c>
      <c r="P1900" s="15">
        <f t="shared" si="212"/>
        <v>68.80952380952381</v>
      </c>
      <c r="Q1900" t="s">
        <v>8325</v>
      </c>
      <c r="R1900" t="s">
        <v>8339</v>
      </c>
      <c r="S1900" s="8">
        <f t="shared" si="207"/>
        <v>42365.9846412037</v>
      </c>
      <c r="T1900" s="11">
        <f t="shared" si="208"/>
        <v>42401.541666666664</v>
      </c>
      <c r="U1900" t="str">
        <f t="shared" si="209"/>
        <v>FALSE</v>
      </c>
      <c r="V1900" s="18">
        <f t="shared" si="210"/>
        <v>2</v>
      </c>
      <c r="W1900">
        <f t="shared" si="211"/>
        <v>1</v>
      </c>
    </row>
    <row r="1901" spans="1:23" ht="115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s="13" t="b">
        <v>0</v>
      </c>
      <c r="L1901">
        <v>42</v>
      </c>
      <c r="M1901" t="b">
        <v>1</v>
      </c>
      <c r="N1901" t="s">
        <v>8279</v>
      </c>
      <c r="O1901" s="15">
        <f t="shared" si="206"/>
        <v>133.33333333333331</v>
      </c>
      <c r="P1901" s="15">
        <f t="shared" si="212"/>
        <v>28.571428571428573</v>
      </c>
      <c r="Q1901" t="s">
        <v>8325</v>
      </c>
      <c r="R1901" t="s">
        <v>8339</v>
      </c>
      <c r="S1901" s="8">
        <f t="shared" si="207"/>
        <v>42058.733402777776</v>
      </c>
      <c r="T1901" s="11">
        <f t="shared" si="208"/>
        <v>42088.691736111105</v>
      </c>
      <c r="U1901" t="str">
        <f t="shared" si="209"/>
        <v>FALSE</v>
      </c>
      <c r="V1901" s="18">
        <f t="shared" si="210"/>
        <v>2</v>
      </c>
      <c r="W1901">
        <f t="shared" si="211"/>
        <v>1</v>
      </c>
    </row>
    <row r="1902" spans="1:23" ht="100.8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s="13" t="b">
        <v>0</v>
      </c>
      <c r="L1902">
        <v>54</v>
      </c>
      <c r="M1902" t="b">
        <v>1</v>
      </c>
      <c r="N1902" t="s">
        <v>8279</v>
      </c>
      <c r="O1902" s="15">
        <f t="shared" si="206"/>
        <v>109.3644</v>
      </c>
      <c r="P1902" s="15">
        <f t="shared" si="212"/>
        <v>50.631666666666668</v>
      </c>
      <c r="Q1902" t="s">
        <v>8325</v>
      </c>
      <c r="R1902" t="s">
        <v>8339</v>
      </c>
      <c r="S1902" s="8">
        <f t="shared" si="207"/>
        <v>41160.663553240738</v>
      </c>
      <c r="T1902" s="11">
        <f t="shared" si="208"/>
        <v>41188.207638888889</v>
      </c>
      <c r="U1902" t="str">
        <f t="shared" si="209"/>
        <v>FALSE</v>
      </c>
      <c r="V1902" s="18">
        <f t="shared" si="210"/>
        <v>2</v>
      </c>
      <c r="W1902">
        <f t="shared" si="211"/>
        <v>1</v>
      </c>
    </row>
    <row r="1903" spans="1:23" ht="100.8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s="13" t="b">
        <v>0</v>
      </c>
      <c r="L1903">
        <v>25</v>
      </c>
      <c r="M1903" t="b">
        <v>0</v>
      </c>
      <c r="N1903" t="s">
        <v>8294</v>
      </c>
      <c r="O1903" s="15">
        <f t="shared" si="206"/>
        <v>2.6969696969696968</v>
      </c>
      <c r="P1903" s="15">
        <f t="shared" si="212"/>
        <v>106.8</v>
      </c>
      <c r="Q1903" t="s">
        <v>8330</v>
      </c>
      <c r="R1903" t="s">
        <v>8351</v>
      </c>
      <c r="S1903" s="8">
        <f t="shared" si="207"/>
        <v>42116.334826388884</v>
      </c>
      <c r="T1903" s="11">
        <f t="shared" si="208"/>
        <v>42146.333333333336</v>
      </c>
      <c r="U1903" t="str">
        <f t="shared" si="209"/>
        <v>FALSE</v>
      </c>
      <c r="V1903" s="18">
        <f t="shared" si="210"/>
        <v>2</v>
      </c>
      <c r="W1903">
        <f t="shared" si="211"/>
        <v>2</v>
      </c>
    </row>
    <row r="1904" spans="1:23" ht="100.8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s="13" t="b">
        <v>0</v>
      </c>
      <c r="L1904">
        <v>3</v>
      </c>
      <c r="M1904" t="b">
        <v>0</v>
      </c>
      <c r="N1904" t="s">
        <v>8294</v>
      </c>
      <c r="O1904" s="15">
        <f t="shared" si="206"/>
        <v>1.2</v>
      </c>
      <c r="P1904" s="15">
        <f t="shared" si="212"/>
        <v>4</v>
      </c>
      <c r="Q1904" t="s">
        <v>8330</v>
      </c>
      <c r="R1904" t="s">
        <v>8351</v>
      </c>
      <c r="S1904" s="8">
        <f t="shared" si="207"/>
        <v>42037.581562499996</v>
      </c>
      <c r="T1904" s="11">
        <f t="shared" si="208"/>
        <v>42067.581562499996</v>
      </c>
      <c r="U1904" t="str">
        <f t="shared" si="209"/>
        <v>FALSE</v>
      </c>
      <c r="V1904" s="18">
        <f t="shared" si="210"/>
        <v>2</v>
      </c>
      <c r="W1904">
        <f t="shared" si="211"/>
        <v>2</v>
      </c>
    </row>
    <row r="1905" spans="1:23" ht="115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s="13" t="b">
        <v>0</v>
      </c>
      <c r="L1905">
        <v>41</v>
      </c>
      <c r="M1905" t="b">
        <v>0</v>
      </c>
      <c r="N1905" t="s">
        <v>8294</v>
      </c>
      <c r="O1905" s="15">
        <f t="shared" si="206"/>
        <v>46.6</v>
      </c>
      <c r="P1905" s="15">
        <f t="shared" si="212"/>
        <v>34.097560975609753</v>
      </c>
      <c r="Q1905" t="s">
        <v>8330</v>
      </c>
      <c r="R1905" t="s">
        <v>8351</v>
      </c>
      <c r="S1905" s="8">
        <f t="shared" si="207"/>
        <v>42702.562395833331</v>
      </c>
      <c r="T1905" s="11">
        <f t="shared" si="208"/>
        <v>42762.562395833331</v>
      </c>
      <c r="U1905" t="str">
        <f t="shared" si="209"/>
        <v>FALSE</v>
      </c>
      <c r="V1905" s="18">
        <f t="shared" si="210"/>
        <v>2</v>
      </c>
      <c r="W1905">
        <f t="shared" si="211"/>
        <v>2</v>
      </c>
    </row>
    <row r="1906" spans="1:23" ht="100.8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s="13" t="b">
        <v>0</v>
      </c>
      <c r="L1906">
        <v>2</v>
      </c>
      <c r="M1906" t="b">
        <v>0</v>
      </c>
      <c r="N1906" t="s">
        <v>8294</v>
      </c>
      <c r="O1906" s="15">
        <f t="shared" si="206"/>
        <v>0.1</v>
      </c>
      <c r="P1906" s="15">
        <f t="shared" si="212"/>
        <v>25</v>
      </c>
      <c r="Q1906" t="s">
        <v>8330</v>
      </c>
      <c r="R1906" t="s">
        <v>8351</v>
      </c>
      <c r="S1906" s="8">
        <f t="shared" si="207"/>
        <v>42326.477094907408</v>
      </c>
      <c r="T1906" s="11">
        <f t="shared" si="208"/>
        <v>42371.477094907408</v>
      </c>
      <c r="U1906" t="str">
        <f t="shared" si="209"/>
        <v>FALSE</v>
      </c>
      <c r="V1906" s="18">
        <f t="shared" si="210"/>
        <v>2</v>
      </c>
      <c r="W1906">
        <f t="shared" si="211"/>
        <v>2</v>
      </c>
    </row>
    <row r="1907" spans="1:23" ht="115.2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s="13" t="b">
        <v>0</v>
      </c>
      <c r="L1907">
        <v>4</v>
      </c>
      <c r="M1907" t="b">
        <v>0</v>
      </c>
      <c r="N1907" t="s">
        <v>8294</v>
      </c>
      <c r="O1907" s="15">
        <f t="shared" si="206"/>
        <v>0.16800000000000001</v>
      </c>
      <c r="P1907" s="15">
        <f t="shared" si="212"/>
        <v>10.5</v>
      </c>
      <c r="Q1907" t="s">
        <v>8330</v>
      </c>
      <c r="R1907" t="s">
        <v>8351</v>
      </c>
      <c r="S1907" s="8">
        <f t="shared" si="207"/>
        <v>41859.717523148145</v>
      </c>
      <c r="T1907" s="11">
        <f t="shared" si="208"/>
        <v>41889.717523148145</v>
      </c>
      <c r="U1907" t="str">
        <f t="shared" si="209"/>
        <v>FALSE</v>
      </c>
      <c r="V1907" s="18">
        <f t="shared" si="210"/>
        <v>2</v>
      </c>
      <c r="W1907">
        <f t="shared" si="211"/>
        <v>2</v>
      </c>
    </row>
    <row r="1908" spans="1:23" ht="100.8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s="13" t="b">
        <v>0</v>
      </c>
      <c r="L1908">
        <v>99</v>
      </c>
      <c r="M1908" t="b">
        <v>0</v>
      </c>
      <c r="N1908" t="s">
        <v>8294</v>
      </c>
      <c r="O1908" s="15">
        <f t="shared" si="206"/>
        <v>42.76</v>
      </c>
      <c r="P1908" s="15">
        <f t="shared" si="212"/>
        <v>215.95959595959596</v>
      </c>
      <c r="Q1908" t="s">
        <v>8330</v>
      </c>
      <c r="R1908" t="s">
        <v>8351</v>
      </c>
      <c r="S1908" s="8">
        <f t="shared" si="207"/>
        <v>42514.462766203702</v>
      </c>
      <c r="T1908" s="11">
        <f t="shared" si="208"/>
        <v>42544.462766203702</v>
      </c>
      <c r="U1908" t="str">
        <f t="shared" si="209"/>
        <v>FALSE</v>
      </c>
      <c r="V1908" s="18">
        <f t="shared" si="210"/>
        <v>2</v>
      </c>
      <c r="W1908">
        <f t="shared" si="211"/>
        <v>2</v>
      </c>
    </row>
    <row r="1909" spans="1:23" ht="100.8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s="13" t="b">
        <v>0</v>
      </c>
      <c r="L1909">
        <v>4</v>
      </c>
      <c r="M1909" t="b">
        <v>0</v>
      </c>
      <c r="N1909" t="s">
        <v>8294</v>
      </c>
      <c r="O1909" s="15">
        <f t="shared" si="206"/>
        <v>0.28333333333333333</v>
      </c>
      <c r="P1909" s="15">
        <f t="shared" si="212"/>
        <v>21.25</v>
      </c>
      <c r="Q1909" t="s">
        <v>8330</v>
      </c>
      <c r="R1909" t="s">
        <v>8351</v>
      </c>
      <c r="S1909" s="8">
        <f t="shared" si="207"/>
        <v>41767.378761574073</v>
      </c>
      <c r="T1909" s="11">
        <f t="shared" si="208"/>
        <v>41782.378761574073</v>
      </c>
      <c r="U1909" t="str">
        <f t="shared" si="209"/>
        <v>FALSE</v>
      </c>
      <c r="V1909" s="18">
        <f t="shared" si="210"/>
        <v>2</v>
      </c>
      <c r="W1909">
        <f t="shared" si="211"/>
        <v>2</v>
      </c>
    </row>
    <row r="1910" spans="1:23" ht="100.8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s="13" t="b">
        <v>0</v>
      </c>
      <c r="L1910">
        <v>4</v>
      </c>
      <c r="M1910" t="b">
        <v>0</v>
      </c>
      <c r="N1910" t="s">
        <v>8294</v>
      </c>
      <c r="O1910" s="15">
        <f t="shared" si="206"/>
        <v>1.7319999999999998</v>
      </c>
      <c r="P1910" s="15">
        <f t="shared" si="212"/>
        <v>108.25</v>
      </c>
      <c r="Q1910" t="s">
        <v>8330</v>
      </c>
      <c r="R1910" t="s">
        <v>8351</v>
      </c>
      <c r="S1910" s="8">
        <f t="shared" si="207"/>
        <v>42703.709490740737</v>
      </c>
      <c r="T1910" s="11">
        <f t="shared" si="208"/>
        <v>42733.709490740737</v>
      </c>
      <c r="U1910" t="str">
        <f t="shared" si="209"/>
        <v>FALSE</v>
      </c>
      <c r="V1910" s="18">
        <f t="shared" si="210"/>
        <v>2</v>
      </c>
      <c r="W1910">
        <f t="shared" si="211"/>
        <v>2</v>
      </c>
    </row>
    <row r="1911" spans="1:23" ht="115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s="13" t="b">
        <v>0</v>
      </c>
      <c r="L1911">
        <v>38</v>
      </c>
      <c r="M1911" t="b">
        <v>0</v>
      </c>
      <c r="N1911" t="s">
        <v>8294</v>
      </c>
      <c r="O1911" s="15">
        <f t="shared" si="206"/>
        <v>14.111428571428572</v>
      </c>
      <c r="P1911" s="15">
        <f t="shared" si="212"/>
        <v>129.97368421052633</v>
      </c>
      <c r="Q1911" t="s">
        <v>8330</v>
      </c>
      <c r="R1911" t="s">
        <v>8351</v>
      </c>
      <c r="S1911" s="8">
        <f t="shared" si="207"/>
        <v>41905.220821759256</v>
      </c>
      <c r="T1911" s="11">
        <f t="shared" si="208"/>
        <v>41935.220821759256</v>
      </c>
      <c r="U1911" t="str">
        <f t="shared" si="209"/>
        <v>FALSE</v>
      </c>
      <c r="V1911" s="18">
        <f t="shared" si="210"/>
        <v>2</v>
      </c>
      <c r="W1911">
        <f t="shared" si="211"/>
        <v>2</v>
      </c>
    </row>
    <row r="1912" spans="1:23" ht="86.4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s="13" t="b">
        <v>0</v>
      </c>
      <c r="L1912">
        <v>285</v>
      </c>
      <c r="M1912" t="b">
        <v>0</v>
      </c>
      <c r="N1912" t="s">
        <v>8294</v>
      </c>
      <c r="O1912" s="15">
        <f t="shared" si="206"/>
        <v>39.395294117647055</v>
      </c>
      <c r="P1912" s="15">
        <f t="shared" si="212"/>
        <v>117.49473684210527</v>
      </c>
      <c r="Q1912" t="s">
        <v>8330</v>
      </c>
      <c r="R1912" t="s">
        <v>8351</v>
      </c>
      <c r="S1912" s="8">
        <f t="shared" si="207"/>
        <v>42264.754826388882</v>
      </c>
      <c r="T1912" s="11">
        <f t="shared" si="208"/>
        <v>42308.739583333336</v>
      </c>
      <c r="U1912" t="str">
        <f t="shared" si="209"/>
        <v>FALSE</v>
      </c>
      <c r="V1912" s="18">
        <f t="shared" si="210"/>
        <v>2</v>
      </c>
      <c r="W1912">
        <f t="shared" si="211"/>
        <v>2</v>
      </c>
    </row>
    <row r="1913" spans="1:23" ht="115.2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s="13" t="b">
        <v>0</v>
      </c>
      <c r="L1913">
        <v>1</v>
      </c>
      <c r="M1913" t="b">
        <v>0</v>
      </c>
      <c r="N1913" t="s">
        <v>8294</v>
      </c>
      <c r="O1913" s="15">
        <f t="shared" si="206"/>
        <v>2.3529411764705882E-2</v>
      </c>
      <c r="P1913" s="15">
        <f t="shared" si="212"/>
        <v>10</v>
      </c>
      <c r="Q1913" t="s">
        <v>8330</v>
      </c>
      <c r="R1913" t="s">
        <v>8351</v>
      </c>
      <c r="S1913" s="8">
        <f t="shared" si="207"/>
        <v>41829.825624999998</v>
      </c>
      <c r="T1913" s="11">
        <f t="shared" si="208"/>
        <v>41859.825624999998</v>
      </c>
      <c r="U1913" t="str">
        <f t="shared" si="209"/>
        <v>FALSE</v>
      </c>
      <c r="V1913" s="18">
        <f t="shared" si="210"/>
        <v>2</v>
      </c>
      <c r="W1913">
        <f t="shared" si="211"/>
        <v>2</v>
      </c>
    </row>
    <row r="1914" spans="1:23" ht="100.8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s="13" t="b">
        <v>0</v>
      </c>
      <c r="L1914">
        <v>42</v>
      </c>
      <c r="M1914" t="b">
        <v>0</v>
      </c>
      <c r="N1914" t="s">
        <v>8294</v>
      </c>
      <c r="O1914" s="15">
        <f t="shared" si="206"/>
        <v>59.3</v>
      </c>
      <c r="P1914" s="15">
        <f t="shared" si="212"/>
        <v>70.595238095238102</v>
      </c>
      <c r="Q1914" t="s">
        <v>8330</v>
      </c>
      <c r="R1914" t="s">
        <v>8351</v>
      </c>
      <c r="S1914" s="8">
        <f t="shared" si="207"/>
        <v>42129.018055555549</v>
      </c>
      <c r="T1914" s="11">
        <f t="shared" si="208"/>
        <v>42159.018055555549</v>
      </c>
      <c r="U1914" t="str">
        <f t="shared" si="209"/>
        <v>FALSE</v>
      </c>
      <c r="V1914" s="18">
        <f t="shared" si="210"/>
        <v>2</v>
      </c>
      <c r="W1914">
        <f t="shared" si="211"/>
        <v>2</v>
      </c>
    </row>
    <row r="1915" spans="1:23" ht="72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s="13" t="b">
        <v>0</v>
      </c>
      <c r="L1915">
        <v>26</v>
      </c>
      <c r="M1915" t="b">
        <v>0</v>
      </c>
      <c r="N1915" t="s">
        <v>8294</v>
      </c>
      <c r="O1915" s="15">
        <f t="shared" si="206"/>
        <v>1.3270833333333334</v>
      </c>
      <c r="P1915" s="15">
        <f t="shared" si="212"/>
        <v>24.5</v>
      </c>
      <c r="Q1915" t="s">
        <v>8330</v>
      </c>
      <c r="R1915" t="s">
        <v>8351</v>
      </c>
      <c r="S1915" s="8">
        <f t="shared" si="207"/>
        <v>41890.302986111106</v>
      </c>
      <c r="T1915" s="11">
        <f t="shared" si="208"/>
        <v>41920.302986111106</v>
      </c>
      <c r="U1915" t="str">
        <f t="shared" si="209"/>
        <v>FALSE</v>
      </c>
      <c r="V1915" s="18">
        <f t="shared" si="210"/>
        <v>2</v>
      </c>
      <c r="W1915">
        <f t="shared" si="211"/>
        <v>2</v>
      </c>
    </row>
    <row r="1916" spans="1:23" ht="100.8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s="13" t="b">
        <v>0</v>
      </c>
      <c r="L1916">
        <v>2</v>
      </c>
      <c r="M1916" t="b">
        <v>0</v>
      </c>
      <c r="N1916" t="s">
        <v>8294</v>
      </c>
      <c r="O1916" s="15">
        <f t="shared" si="206"/>
        <v>9.0090090090090094</v>
      </c>
      <c r="P1916" s="15">
        <f t="shared" si="212"/>
        <v>30</v>
      </c>
      <c r="Q1916" t="s">
        <v>8330</v>
      </c>
      <c r="R1916" t="s">
        <v>8351</v>
      </c>
      <c r="S1916" s="8">
        <f t="shared" si="207"/>
        <v>41928.966122685182</v>
      </c>
      <c r="T1916" s="11">
        <f t="shared" si="208"/>
        <v>41943.957638888889</v>
      </c>
      <c r="U1916" t="str">
        <f t="shared" si="209"/>
        <v>FALSE</v>
      </c>
      <c r="V1916" s="18">
        <f t="shared" si="210"/>
        <v>2</v>
      </c>
      <c r="W1916">
        <f t="shared" si="211"/>
        <v>2</v>
      </c>
    </row>
    <row r="1917" spans="1:23" ht="115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s="13" t="b">
        <v>0</v>
      </c>
      <c r="L1917">
        <v>4</v>
      </c>
      <c r="M1917" t="b">
        <v>0</v>
      </c>
      <c r="N1917" t="s">
        <v>8294</v>
      </c>
      <c r="O1917" s="15">
        <f t="shared" si="206"/>
        <v>1.6</v>
      </c>
      <c r="P1917" s="15">
        <f t="shared" si="212"/>
        <v>2</v>
      </c>
      <c r="Q1917" t="s">
        <v>8330</v>
      </c>
      <c r="R1917" t="s">
        <v>8351</v>
      </c>
      <c r="S1917" s="8">
        <f t="shared" si="207"/>
        <v>41863.840532407405</v>
      </c>
      <c r="T1917" s="11">
        <f t="shared" si="208"/>
        <v>41883.840532407405</v>
      </c>
      <c r="U1917" t="str">
        <f t="shared" si="209"/>
        <v>FALSE</v>
      </c>
      <c r="V1917" s="18">
        <f t="shared" si="210"/>
        <v>2</v>
      </c>
      <c r="W1917">
        <f t="shared" si="211"/>
        <v>2</v>
      </c>
    </row>
    <row r="1918" spans="1:23" ht="57.6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s="13" t="b">
        <v>0</v>
      </c>
      <c r="L1918">
        <v>6</v>
      </c>
      <c r="M1918" t="b">
        <v>0</v>
      </c>
      <c r="N1918" t="s">
        <v>8294</v>
      </c>
      <c r="O1918" s="15">
        <f t="shared" si="206"/>
        <v>0.51</v>
      </c>
      <c r="P1918" s="15">
        <f t="shared" si="212"/>
        <v>17</v>
      </c>
      <c r="Q1918" t="s">
        <v>8330</v>
      </c>
      <c r="R1918" t="s">
        <v>8351</v>
      </c>
      <c r="S1918" s="8">
        <f t="shared" si="207"/>
        <v>42656.508969907409</v>
      </c>
      <c r="T1918" s="11">
        <f t="shared" si="208"/>
        <v>42681.550636574073</v>
      </c>
      <c r="U1918" t="str">
        <f t="shared" si="209"/>
        <v>FALSE</v>
      </c>
      <c r="V1918" s="18">
        <f t="shared" si="210"/>
        <v>2</v>
      </c>
      <c r="W1918">
        <f t="shared" si="211"/>
        <v>2</v>
      </c>
    </row>
    <row r="1919" spans="1:23" ht="57.6" hidden="1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s="13" t="b">
        <v>0</v>
      </c>
      <c r="L1919">
        <v>70</v>
      </c>
      <c r="M1919" t="b">
        <v>0</v>
      </c>
      <c r="N1919" t="s">
        <v>8294</v>
      </c>
      <c r="O1919" s="15">
        <f t="shared" si="206"/>
        <v>52.570512820512818</v>
      </c>
      <c r="P1919" s="15">
        <f t="shared" si="212"/>
        <v>2928.9285714285716</v>
      </c>
      <c r="Q1919" t="s">
        <v>8330</v>
      </c>
      <c r="R1919" t="s">
        <v>8351</v>
      </c>
      <c r="S1919" s="8">
        <f t="shared" si="207"/>
        <v>42746.06172453703</v>
      </c>
      <c r="T1919" s="11">
        <f t="shared" si="208"/>
        <v>42776.06172453703</v>
      </c>
      <c r="U1919" t="str">
        <f t="shared" si="209"/>
        <v>FALSE</v>
      </c>
      <c r="V1919" s="18">
        <f t="shared" si="210"/>
        <v>2</v>
      </c>
      <c r="W1919">
        <f t="shared" si="211"/>
        <v>2</v>
      </c>
    </row>
    <row r="1920" spans="1:23" ht="100.8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s="13" t="b">
        <v>0</v>
      </c>
      <c r="L1920">
        <v>9</v>
      </c>
      <c r="M1920" t="b">
        <v>0</v>
      </c>
      <c r="N1920" t="s">
        <v>8294</v>
      </c>
      <c r="O1920" s="15">
        <f t="shared" si="206"/>
        <v>1.04</v>
      </c>
      <c r="P1920" s="15">
        <f t="shared" si="212"/>
        <v>28.888888888888889</v>
      </c>
      <c r="Q1920" t="s">
        <v>8330</v>
      </c>
      <c r="R1920" t="s">
        <v>8351</v>
      </c>
      <c r="S1920" s="8">
        <f t="shared" si="207"/>
        <v>41828.581608796296</v>
      </c>
      <c r="T1920" s="11">
        <f t="shared" si="208"/>
        <v>41863.581608796296</v>
      </c>
      <c r="U1920" t="str">
        <f t="shared" si="209"/>
        <v>FALSE</v>
      </c>
      <c r="V1920" s="18">
        <f t="shared" si="210"/>
        <v>2</v>
      </c>
      <c r="W1920">
        <f t="shared" si="211"/>
        <v>2</v>
      </c>
    </row>
    <row r="1921" spans="1:23" ht="100.8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s="13" t="b">
        <v>0</v>
      </c>
      <c r="L1921">
        <v>8</v>
      </c>
      <c r="M1921" t="b">
        <v>0</v>
      </c>
      <c r="N1921" t="s">
        <v>8294</v>
      </c>
      <c r="O1921" s="15">
        <f t="shared" si="206"/>
        <v>47.4</v>
      </c>
      <c r="P1921" s="15">
        <f t="shared" si="212"/>
        <v>29.625</v>
      </c>
      <c r="Q1921" t="s">
        <v>8330</v>
      </c>
      <c r="R1921" t="s">
        <v>8351</v>
      </c>
      <c r="S1921" s="8">
        <f t="shared" si="207"/>
        <v>42113.667233796288</v>
      </c>
      <c r="T1921" s="11">
        <f t="shared" si="208"/>
        <v>42143.667233796295</v>
      </c>
      <c r="U1921" t="str">
        <f t="shared" si="209"/>
        <v>FALSE</v>
      </c>
      <c r="V1921" s="18">
        <f t="shared" si="210"/>
        <v>2</v>
      </c>
      <c r="W1921">
        <f t="shared" si="211"/>
        <v>2</v>
      </c>
    </row>
    <row r="1922" spans="1:23" ht="86.4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s="13" t="b">
        <v>0</v>
      </c>
      <c r="L1922">
        <v>105</v>
      </c>
      <c r="M1922" t="b">
        <v>0</v>
      </c>
      <c r="N1922" t="s">
        <v>8294</v>
      </c>
      <c r="O1922" s="15">
        <f t="shared" si="206"/>
        <v>43.03</v>
      </c>
      <c r="P1922" s="15">
        <f t="shared" si="212"/>
        <v>40.980952380952381</v>
      </c>
      <c r="Q1922" t="s">
        <v>8330</v>
      </c>
      <c r="R1922" t="s">
        <v>8351</v>
      </c>
      <c r="S1922" s="8">
        <f t="shared" si="207"/>
        <v>42270.66737268518</v>
      </c>
      <c r="T1922" s="11">
        <f t="shared" si="208"/>
        <v>42298.749999999993</v>
      </c>
      <c r="U1922" t="str">
        <f t="shared" si="209"/>
        <v>FALSE</v>
      </c>
      <c r="V1922" s="18">
        <f t="shared" si="210"/>
        <v>2</v>
      </c>
      <c r="W1922">
        <f t="shared" si="211"/>
        <v>2</v>
      </c>
    </row>
    <row r="1923" spans="1:23" ht="43.2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s="13" t="b">
        <v>0</v>
      </c>
      <c r="L1923">
        <v>38</v>
      </c>
      <c r="M1923" t="b">
        <v>1</v>
      </c>
      <c r="N1923" t="s">
        <v>8279</v>
      </c>
      <c r="O1923" s="15">
        <f t="shared" ref="O1923:O1986" si="213">(E1923/D1923)*100</f>
        <v>136.80000000000001</v>
      </c>
      <c r="P1923" s="15">
        <f t="shared" si="212"/>
        <v>54</v>
      </c>
      <c r="Q1923" t="s">
        <v>8325</v>
      </c>
      <c r="R1923" t="s">
        <v>8339</v>
      </c>
      <c r="S1923" s="8">
        <f t="shared" ref="S1923:S1986" si="214">(((J1923/60)/60)/24)+DATE(1970,1,1)+(-5/24)</f>
        <v>41074.013229166667</v>
      </c>
      <c r="T1923" s="11">
        <f t="shared" ref="T1923:T1986" si="215">(I1923/86400)+25569+(-5/24)</f>
        <v>41104.013229166667</v>
      </c>
      <c r="U1923" t="str">
        <f t="shared" ref="U1923:U1986" si="216">TRIM(K1923)</f>
        <v>FALSE</v>
      </c>
      <c r="V1923" s="18">
        <f t="shared" ref="V1923:V1986" si="217">IF(U1923="TRUE", 1, 2)</f>
        <v>2</v>
      </c>
      <c r="W1923">
        <f t="shared" ref="W1923:W1986" si="218">IF(F1923="successful", 1,  IF(F1923= "failed", 2, IF(F1923="canceled", 3, 4)))</f>
        <v>1</v>
      </c>
    </row>
    <row r="1924" spans="1:23" ht="86.4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s="13" t="b">
        <v>0</v>
      </c>
      <c r="L1924">
        <v>64</v>
      </c>
      <c r="M1924" t="b">
        <v>1</v>
      </c>
      <c r="N1924" t="s">
        <v>8279</v>
      </c>
      <c r="O1924" s="15">
        <f t="shared" si="213"/>
        <v>115.55</v>
      </c>
      <c r="P1924" s="15">
        <f t="shared" si="212"/>
        <v>36.109375</v>
      </c>
      <c r="Q1924" t="s">
        <v>8325</v>
      </c>
      <c r="R1924" t="s">
        <v>8339</v>
      </c>
      <c r="S1924" s="8">
        <f t="shared" si="214"/>
        <v>41590.047534722216</v>
      </c>
      <c r="T1924" s="11">
        <f t="shared" si="215"/>
        <v>41620.047534722216</v>
      </c>
      <c r="U1924" t="str">
        <f t="shared" si="216"/>
        <v>FALSE</v>
      </c>
      <c r="V1924" s="18">
        <f t="shared" si="217"/>
        <v>2</v>
      </c>
      <c r="W1924">
        <f t="shared" si="218"/>
        <v>1</v>
      </c>
    </row>
    <row r="1925" spans="1:23" ht="86.4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s="13" t="b">
        <v>0</v>
      </c>
      <c r="L1925">
        <v>13</v>
      </c>
      <c r="M1925" t="b">
        <v>1</v>
      </c>
      <c r="N1925" t="s">
        <v>8279</v>
      </c>
      <c r="O1925" s="15">
        <f t="shared" si="213"/>
        <v>240.79999999999998</v>
      </c>
      <c r="P1925" s="15">
        <f t="shared" si="212"/>
        <v>23.153846153846153</v>
      </c>
      <c r="Q1925" t="s">
        <v>8325</v>
      </c>
      <c r="R1925" t="s">
        <v>8339</v>
      </c>
      <c r="S1925" s="8">
        <f t="shared" si="214"/>
        <v>40772.640416666662</v>
      </c>
      <c r="T1925" s="11">
        <f t="shared" si="215"/>
        <v>40812.999305555553</v>
      </c>
      <c r="U1925" t="str">
        <f t="shared" si="216"/>
        <v>FALSE</v>
      </c>
      <c r="V1925" s="18">
        <f t="shared" si="217"/>
        <v>2</v>
      </c>
      <c r="W1925">
        <f t="shared" si="218"/>
        <v>1</v>
      </c>
    </row>
    <row r="1926" spans="1:23" ht="100.8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s="13" t="b">
        <v>0</v>
      </c>
      <c r="L1926">
        <v>33</v>
      </c>
      <c r="M1926" t="b">
        <v>1</v>
      </c>
      <c r="N1926" t="s">
        <v>8279</v>
      </c>
      <c r="O1926" s="15">
        <f t="shared" si="213"/>
        <v>114.39999999999999</v>
      </c>
      <c r="P1926" s="15">
        <f t="shared" si="212"/>
        <v>104</v>
      </c>
      <c r="Q1926" t="s">
        <v>8325</v>
      </c>
      <c r="R1926" t="s">
        <v>8339</v>
      </c>
      <c r="S1926" s="8">
        <f t="shared" si="214"/>
        <v>41626.552719907406</v>
      </c>
      <c r="T1926" s="11">
        <f t="shared" si="215"/>
        <v>41654.606249999997</v>
      </c>
      <c r="U1926" t="str">
        <f t="shared" si="216"/>
        <v>FALSE</v>
      </c>
      <c r="V1926" s="18">
        <f t="shared" si="217"/>
        <v>2</v>
      </c>
      <c r="W1926">
        <f t="shared" si="218"/>
        <v>1</v>
      </c>
    </row>
    <row r="1927" spans="1:23" ht="86.4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s="13" t="b">
        <v>0</v>
      </c>
      <c r="L1927">
        <v>52</v>
      </c>
      <c r="M1927" t="b">
        <v>1</v>
      </c>
      <c r="N1927" t="s">
        <v>8279</v>
      </c>
      <c r="O1927" s="15">
        <f t="shared" si="213"/>
        <v>110.33333333333333</v>
      </c>
      <c r="P1927" s="15">
        <f t="shared" si="212"/>
        <v>31.826923076923077</v>
      </c>
      <c r="Q1927" t="s">
        <v>8325</v>
      </c>
      <c r="R1927" t="s">
        <v>8339</v>
      </c>
      <c r="S1927" s="8">
        <f t="shared" si="214"/>
        <v>41535.693148148144</v>
      </c>
      <c r="T1927" s="11">
        <f t="shared" si="215"/>
        <v>41557.791666666664</v>
      </c>
      <c r="U1927" t="str">
        <f t="shared" si="216"/>
        <v>FALSE</v>
      </c>
      <c r="V1927" s="18">
        <f t="shared" si="217"/>
        <v>2</v>
      </c>
      <c r="W1927">
        <f t="shared" si="218"/>
        <v>1</v>
      </c>
    </row>
    <row r="1928" spans="1:23" ht="144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s="13" t="b">
        <v>0</v>
      </c>
      <c r="L1928">
        <v>107</v>
      </c>
      <c r="M1928" t="b">
        <v>1</v>
      </c>
      <c r="N1928" t="s">
        <v>8279</v>
      </c>
      <c r="O1928" s="15">
        <f t="shared" si="213"/>
        <v>195.37933333333334</v>
      </c>
      <c r="P1928" s="15">
        <f t="shared" si="212"/>
        <v>27.3896261682243</v>
      </c>
      <c r="Q1928" t="s">
        <v>8325</v>
      </c>
      <c r="R1928" t="s">
        <v>8339</v>
      </c>
      <c r="S1928" s="8">
        <f t="shared" si="214"/>
        <v>40456.746018518512</v>
      </c>
      <c r="T1928" s="11">
        <f t="shared" si="215"/>
        <v>40483.80972222222</v>
      </c>
      <c r="U1928" t="str">
        <f t="shared" si="216"/>
        <v>FALSE</v>
      </c>
      <c r="V1928" s="18">
        <f t="shared" si="217"/>
        <v>2</v>
      </c>
      <c r="W1928">
        <f t="shared" si="218"/>
        <v>1</v>
      </c>
    </row>
    <row r="1929" spans="1:23" ht="28.8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s="13" t="b">
        <v>0</v>
      </c>
      <c r="L1929">
        <v>11</v>
      </c>
      <c r="M1929" t="b">
        <v>1</v>
      </c>
      <c r="N1929" t="s">
        <v>8279</v>
      </c>
      <c r="O1929" s="15">
        <f t="shared" si="213"/>
        <v>103.33333333333334</v>
      </c>
      <c r="P1929" s="15">
        <f t="shared" si="212"/>
        <v>56.363636363636367</v>
      </c>
      <c r="Q1929" t="s">
        <v>8325</v>
      </c>
      <c r="R1929" t="s">
        <v>8339</v>
      </c>
      <c r="S1929" s="8">
        <f t="shared" si="214"/>
        <v>40960.653229166666</v>
      </c>
      <c r="T1929" s="11">
        <f t="shared" si="215"/>
        <v>40975.999305555553</v>
      </c>
      <c r="U1929" t="str">
        <f t="shared" si="216"/>
        <v>FALSE</v>
      </c>
      <c r="V1929" s="18">
        <f t="shared" si="217"/>
        <v>2</v>
      </c>
      <c r="W1929">
        <f t="shared" si="218"/>
        <v>1</v>
      </c>
    </row>
    <row r="1930" spans="1:23" ht="57.6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s="13" t="b">
        <v>0</v>
      </c>
      <c r="L1930">
        <v>34</v>
      </c>
      <c r="M1930" t="b">
        <v>1</v>
      </c>
      <c r="N1930" t="s">
        <v>8279</v>
      </c>
      <c r="O1930" s="15">
        <f t="shared" si="213"/>
        <v>103.1372549019608</v>
      </c>
      <c r="P1930" s="15">
        <f t="shared" si="212"/>
        <v>77.352941176470594</v>
      </c>
      <c r="Q1930" t="s">
        <v>8325</v>
      </c>
      <c r="R1930" t="s">
        <v>8339</v>
      </c>
      <c r="S1930" s="8">
        <f t="shared" si="214"/>
        <v>41371.439745370371</v>
      </c>
      <c r="T1930" s="11">
        <f t="shared" si="215"/>
        <v>41401.439745370364</v>
      </c>
      <c r="U1930" t="str">
        <f t="shared" si="216"/>
        <v>FALSE</v>
      </c>
      <c r="V1930" s="18">
        <f t="shared" si="217"/>
        <v>2</v>
      </c>
      <c r="W1930">
        <f t="shared" si="218"/>
        <v>1</v>
      </c>
    </row>
    <row r="1931" spans="1:23" ht="86.4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s="13" t="b">
        <v>0</v>
      </c>
      <c r="L1931">
        <v>75</v>
      </c>
      <c r="M1931" t="b">
        <v>1</v>
      </c>
      <c r="N1931" t="s">
        <v>8279</v>
      </c>
      <c r="O1931" s="15">
        <f t="shared" si="213"/>
        <v>100.3125</v>
      </c>
      <c r="P1931" s="15">
        <f t="shared" si="212"/>
        <v>42.8</v>
      </c>
      <c r="Q1931" t="s">
        <v>8325</v>
      </c>
      <c r="R1931" t="s">
        <v>8339</v>
      </c>
      <c r="S1931" s="8">
        <f t="shared" si="214"/>
        <v>40686.813263888886</v>
      </c>
      <c r="T1931" s="11">
        <f t="shared" si="215"/>
        <v>40728.813263888886</v>
      </c>
      <c r="U1931" t="str">
        <f t="shared" si="216"/>
        <v>FALSE</v>
      </c>
      <c r="V1931" s="18">
        <f t="shared" si="217"/>
        <v>2</v>
      </c>
      <c r="W1931">
        <f t="shared" si="218"/>
        <v>1</v>
      </c>
    </row>
    <row r="1932" spans="1:23" ht="72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s="13" t="b">
        <v>0</v>
      </c>
      <c r="L1932">
        <v>26</v>
      </c>
      <c r="M1932" t="b">
        <v>1</v>
      </c>
      <c r="N1932" t="s">
        <v>8279</v>
      </c>
      <c r="O1932" s="15">
        <f t="shared" si="213"/>
        <v>127</v>
      </c>
      <c r="P1932" s="15">
        <f t="shared" si="212"/>
        <v>48.846153846153847</v>
      </c>
      <c r="Q1932" t="s">
        <v>8325</v>
      </c>
      <c r="R1932" t="s">
        <v>8339</v>
      </c>
      <c r="S1932" s="8">
        <f t="shared" si="214"/>
        <v>41402.350486111107</v>
      </c>
      <c r="T1932" s="11">
        <f t="shared" si="215"/>
        <v>41462.350486111107</v>
      </c>
      <c r="U1932" t="str">
        <f t="shared" si="216"/>
        <v>FALSE</v>
      </c>
      <c r="V1932" s="18">
        <f t="shared" si="217"/>
        <v>2</v>
      </c>
      <c r="W1932">
        <f t="shared" si="218"/>
        <v>1</v>
      </c>
    </row>
    <row r="1933" spans="1:23" ht="86.4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s="13" t="b">
        <v>0</v>
      </c>
      <c r="L1933">
        <v>50</v>
      </c>
      <c r="M1933" t="b">
        <v>1</v>
      </c>
      <c r="N1933" t="s">
        <v>8279</v>
      </c>
      <c r="O1933" s="15">
        <f t="shared" si="213"/>
        <v>120.601</v>
      </c>
      <c r="P1933" s="15">
        <f t="shared" si="212"/>
        <v>48.240400000000001</v>
      </c>
      <c r="Q1933" t="s">
        <v>8325</v>
      </c>
      <c r="R1933" t="s">
        <v>8339</v>
      </c>
      <c r="S1933" s="8">
        <f t="shared" si="214"/>
        <v>41037.684131944443</v>
      </c>
      <c r="T1933" s="11">
        <f t="shared" si="215"/>
        <v>41050.9375</v>
      </c>
      <c r="U1933" t="str">
        <f t="shared" si="216"/>
        <v>FALSE</v>
      </c>
      <c r="V1933" s="18">
        <f t="shared" si="217"/>
        <v>2</v>
      </c>
      <c r="W1933">
        <f t="shared" si="218"/>
        <v>1</v>
      </c>
    </row>
    <row r="1934" spans="1:23" ht="100.8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s="13" t="b">
        <v>0</v>
      </c>
      <c r="L1934">
        <v>80</v>
      </c>
      <c r="M1934" t="b">
        <v>1</v>
      </c>
      <c r="N1934" t="s">
        <v>8279</v>
      </c>
      <c r="O1934" s="15">
        <f t="shared" si="213"/>
        <v>106.99047619047619</v>
      </c>
      <c r="P1934" s="15">
        <f t="shared" si="212"/>
        <v>70.212500000000006</v>
      </c>
      <c r="Q1934" t="s">
        <v>8325</v>
      </c>
      <c r="R1934" t="s">
        <v>8339</v>
      </c>
      <c r="S1934" s="8">
        <f t="shared" si="214"/>
        <v>40911.601539351846</v>
      </c>
      <c r="T1934" s="11">
        <f t="shared" si="215"/>
        <v>40932.601539351854</v>
      </c>
      <c r="U1934" t="str">
        <f t="shared" si="216"/>
        <v>FALSE</v>
      </c>
      <c r="V1934" s="18">
        <f t="shared" si="217"/>
        <v>2</v>
      </c>
      <c r="W1934">
        <f t="shared" si="218"/>
        <v>1</v>
      </c>
    </row>
    <row r="1935" spans="1:23" ht="115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s="13" t="b">
        <v>0</v>
      </c>
      <c r="L1935">
        <v>110</v>
      </c>
      <c r="M1935" t="b">
        <v>1</v>
      </c>
      <c r="N1935" t="s">
        <v>8279</v>
      </c>
      <c r="O1935" s="15">
        <f t="shared" si="213"/>
        <v>172.43333333333334</v>
      </c>
      <c r="P1935" s="15">
        <f t="shared" si="212"/>
        <v>94.054545454545448</v>
      </c>
      <c r="Q1935" t="s">
        <v>8325</v>
      </c>
      <c r="R1935" t="s">
        <v>8339</v>
      </c>
      <c r="S1935" s="8">
        <f t="shared" si="214"/>
        <v>41878.922534722216</v>
      </c>
      <c r="T1935" s="11">
        <f t="shared" si="215"/>
        <v>41908.922534722216</v>
      </c>
      <c r="U1935" t="str">
        <f t="shared" si="216"/>
        <v>FALSE</v>
      </c>
      <c r="V1935" s="18">
        <f t="shared" si="217"/>
        <v>2</v>
      </c>
      <c r="W1935">
        <f t="shared" si="218"/>
        <v>1</v>
      </c>
    </row>
    <row r="1936" spans="1:23" ht="100.8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s="13" t="b">
        <v>0</v>
      </c>
      <c r="L1936">
        <v>77</v>
      </c>
      <c r="M1936" t="b">
        <v>1</v>
      </c>
      <c r="N1936" t="s">
        <v>8279</v>
      </c>
      <c r="O1936" s="15">
        <f t="shared" si="213"/>
        <v>123.61999999999999</v>
      </c>
      <c r="P1936" s="15">
        <f t="shared" si="212"/>
        <v>80.272727272727266</v>
      </c>
      <c r="Q1936" t="s">
        <v>8325</v>
      </c>
      <c r="R1936" t="s">
        <v>8339</v>
      </c>
      <c r="S1936" s="8">
        <f t="shared" si="214"/>
        <v>40865.658807870372</v>
      </c>
      <c r="T1936" s="11">
        <f t="shared" si="215"/>
        <v>40902</v>
      </c>
      <c r="U1936" t="str">
        <f t="shared" si="216"/>
        <v>FALSE</v>
      </c>
      <c r="V1936" s="18">
        <f t="shared" si="217"/>
        <v>2</v>
      </c>
      <c r="W1936">
        <f t="shared" si="218"/>
        <v>1</v>
      </c>
    </row>
    <row r="1937" spans="1:23" ht="115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s="13" t="b">
        <v>0</v>
      </c>
      <c r="L1937">
        <v>50</v>
      </c>
      <c r="M1937" t="b">
        <v>1</v>
      </c>
      <c r="N1937" t="s">
        <v>8279</v>
      </c>
      <c r="O1937" s="15">
        <f t="shared" si="213"/>
        <v>108.4</v>
      </c>
      <c r="P1937" s="15">
        <f t="shared" si="212"/>
        <v>54.2</v>
      </c>
      <c r="Q1937" t="s">
        <v>8325</v>
      </c>
      <c r="R1937" t="s">
        <v>8339</v>
      </c>
      <c r="S1937" s="8">
        <f t="shared" si="214"/>
        <v>41773.72420138889</v>
      </c>
      <c r="T1937" s="11">
        <f t="shared" si="215"/>
        <v>41810.999305555553</v>
      </c>
      <c r="U1937" t="str">
        <f t="shared" si="216"/>
        <v>FALSE</v>
      </c>
      <c r="V1937" s="18">
        <f t="shared" si="217"/>
        <v>2</v>
      </c>
      <c r="W1937">
        <f t="shared" si="218"/>
        <v>1</v>
      </c>
    </row>
    <row r="1938" spans="1:23" ht="100.8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s="13" t="b">
        <v>0</v>
      </c>
      <c r="L1938">
        <v>145</v>
      </c>
      <c r="M1938" t="b">
        <v>1</v>
      </c>
      <c r="N1938" t="s">
        <v>8279</v>
      </c>
      <c r="O1938" s="15">
        <f t="shared" si="213"/>
        <v>116.52013333333333</v>
      </c>
      <c r="P1938" s="15">
        <f t="shared" si="212"/>
        <v>60.26903448275862</v>
      </c>
      <c r="Q1938" t="s">
        <v>8325</v>
      </c>
      <c r="R1938" t="s">
        <v>8339</v>
      </c>
      <c r="S1938" s="8">
        <f t="shared" si="214"/>
        <v>40852.68136574074</v>
      </c>
      <c r="T1938" s="11">
        <f t="shared" si="215"/>
        <v>40883.040972222218</v>
      </c>
      <c r="U1938" t="str">
        <f t="shared" si="216"/>
        <v>FALSE</v>
      </c>
      <c r="V1938" s="18">
        <f t="shared" si="217"/>
        <v>2</v>
      </c>
      <c r="W1938">
        <f t="shared" si="218"/>
        <v>1</v>
      </c>
    </row>
    <row r="1939" spans="1:23" ht="100.8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s="13" t="b">
        <v>0</v>
      </c>
      <c r="L1939">
        <v>29</v>
      </c>
      <c r="M1939" t="b">
        <v>1</v>
      </c>
      <c r="N1939" t="s">
        <v>8279</v>
      </c>
      <c r="O1939" s="15">
        <f t="shared" si="213"/>
        <v>187.245</v>
      </c>
      <c r="P1939" s="15">
        <f t="shared" si="212"/>
        <v>38.740344827586206</v>
      </c>
      <c r="Q1939" t="s">
        <v>8325</v>
      </c>
      <c r="R1939" t="s">
        <v>8339</v>
      </c>
      <c r="S1939" s="8">
        <f t="shared" si="214"/>
        <v>41058.91065972222</v>
      </c>
      <c r="T1939" s="11">
        <f t="shared" si="215"/>
        <v>41074.957638888889</v>
      </c>
      <c r="U1939" t="str">
        <f t="shared" si="216"/>
        <v>FALSE</v>
      </c>
      <c r="V1939" s="18">
        <f t="shared" si="217"/>
        <v>2</v>
      </c>
      <c r="W1939">
        <f t="shared" si="218"/>
        <v>1</v>
      </c>
    </row>
    <row r="1940" spans="1:23" ht="100.8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s="13" t="b">
        <v>0</v>
      </c>
      <c r="L1940">
        <v>114</v>
      </c>
      <c r="M1940" t="b">
        <v>1</v>
      </c>
      <c r="N1940" t="s">
        <v>8279</v>
      </c>
      <c r="O1940" s="15">
        <f t="shared" si="213"/>
        <v>115.93333333333334</v>
      </c>
      <c r="P1940" s="15">
        <f t="shared" si="212"/>
        <v>152.54385964912279</v>
      </c>
      <c r="Q1940" t="s">
        <v>8325</v>
      </c>
      <c r="R1940" t="s">
        <v>8339</v>
      </c>
      <c r="S1940" s="8">
        <f t="shared" si="214"/>
        <v>41426.05128472222</v>
      </c>
      <c r="T1940" s="11">
        <f t="shared" si="215"/>
        <v>41457</v>
      </c>
      <c r="U1940" t="str">
        <f t="shared" si="216"/>
        <v>FALSE</v>
      </c>
      <c r="V1940" s="18">
        <f t="shared" si="217"/>
        <v>2</v>
      </c>
      <c r="W1940">
        <f t="shared" si="218"/>
        <v>1</v>
      </c>
    </row>
    <row r="1941" spans="1:23" ht="100.8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s="13" t="b">
        <v>0</v>
      </c>
      <c r="L1941">
        <v>96</v>
      </c>
      <c r="M1941" t="b">
        <v>1</v>
      </c>
      <c r="N1941" t="s">
        <v>8279</v>
      </c>
      <c r="O1941" s="15">
        <f t="shared" si="213"/>
        <v>110.7</v>
      </c>
      <c r="P1941" s="15">
        <f t="shared" si="212"/>
        <v>115.3125</v>
      </c>
      <c r="Q1941" t="s">
        <v>8325</v>
      </c>
      <c r="R1941" t="s">
        <v>8339</v>
      </c>
      <c r="S1941" s="8">
        <f t="shared" si="214"/>
        <v>41313.776712962957</v>
      </c>
      <c r="T1941" s="11">
        <f t="shared" si="215"/>
        <v>41343.735046296293</v>
      </c>
      <c r="U1941" t="str">
        <f t="shared" si="216"/>
        <v>FALSE</v>
      </c>
      <c r="V1941" s="18">
        <f t="shared" si="217"/>
        <v>2</v>
      </c>
      <c r="W1941">
        <f t="shared" si="218"/>
        <v>1</v>
      </c>
    </row>
    <row r="1942" spans="1:23" ht="100.8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s="13" t="b">
        <v>0</v>
      </c>
      <c r="L1942">
        <v>31</v>
      </c>
      <c r="M1942" t="b">
        <v>1</v>
      </c>
      <c r="N1942" t="s">
        <v>8279</v>
      </c>
      <c r="O1942" s="15">
        <f t="shared" si="213"/>
        <v>170.92307692307693</v>
      </c>
      <c r="P1942" s="15">
        <f t="shared" si="212"/>
        <v>35.838709677419352</v>
      </c>
      <c r="Q1942" t="s">
        <v>8325</v>
      </c>
      <c r="R1942" t="s">
        <v>8339</v>
      </c>
      <c r="S1942" s="8">
        <f t="shared" si="214"/>
        <v>40670.298993055556</v>
      </c>
      <c r="T1942" s="11">
        <f t="shared" si="215"/>
        <v>40708.957638888889</v>
      </c>
      <c r="U1942" t="str">
        <f t="shared" si="216"/>
        <v>FALSE</v>
      </c>
      <c r="V1942" s="18">
        <f t="shared" si="217"/>
        <v>2</v>
      </c>
      <c r="W1942">
        <f t="shared" si="218"/>
        <v>1</v>
      </c>
    </row>
    <row r="1943" spans="1:23" ht="100.8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s="13" t="b">
        <v>1</v>
      </c>
      <c r="L1943">
        <v>4883</v>
      </c>
      <c r="M1943" t="b">
        <v>1</v>
      </c>
      <c r="N1943" t="s">
        <v>8295</v>
      </c>
      <c r="O1943" s="15">
        <f t="shared" si="213"/>
        <v>126.11835600000001</v>
      </c>
      <c r="P1943" s="15">
        <f t="shared" si="212"/>
        <v>64.570118779438872</v>
      </c>
      <c r="Q1943" t="s">
        <v>8330</v>
      </c>
      <c r="R1943" t="s">
        <v>8352</v>
      </c>
      <c r="S1943" s="8">
        <f t="shared" si="214"/>
        <v>41744.08253472222</v>
      </c>
      <c r="T1943" s="11">
        <f t="shared" si="215"/>
        <v>41774.08253472222</v>
      </c>
      <c r="U1943" t="str">
        <f t="shared" si="216"/>
        <v>TRUE</v>
      </c>
      <c r="V1943" s="18">
        <f t="shared" si="217"/>
        <v>1</v>
      </c>
      <c r="W1943">
        <f t="shared" si="218"/>
        <v>1</v>
      </c>
    </row>
    <row r="1944" spans="1:23" ht="100.8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s="13" t="b">
        <v>1</v>
      </c>
      <c r="L1944">
        <v>95</v>
      </c>
      <c r="M1944" t="b">
        <v>1</v>
      </c>
      <c r="N1944" t="s">
        <v>8295</v>
      </c>
      <c r="O1944" s="15">
        <f t="shared" si="213"/>
        <v>138.44033333333334</v>
      </c>
      <c r="P1944" s="15">
        <f t="shared" si="212"/>
        <v>87.436000000000007</v>
      </c>
      <c r="Q1944" t="s">
        <v>8330</v>
      </c>
      <c r="R1944" t="s">
        <v>8352</v>
      </c>
      <c r="S1944" s="8">
        <f t="shared" si="214"/>
        <v>40638.619675925926</v>
      </c>
      <c r="T1944" s="11">
        <f t="shared" si="215"/>
        <v>40728.619675925926</v>
      </c>
      <c r="U1944" t="str">
        <f t="shared" si="216"/>
        <v>TRUE</v>
      </c>
      <c r="V1944" s="18">
        <f t="shared" si="217"/>
        <v>1</v>
      </c>
      <c r="W1944">
        <f t="shared" si="218"/>
        <v>1</v>
      </c>
    </row>
    <row r="1945" spans="1:23" ht="100.8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s="13" t="b">
        <v>1</v>
      </c>
      <c r="L1945">
        <v>2478</v>
      </c>
      <c r="M1945" t="b">
        <v>1</v>
      </c>
      <c r="N1945" t="s">
        <v>8295</v>
      </c>
      <c r="O1945" s="15">
        <f t="shared" si="213"/>
        <v>1705.2499999999998</v>
      </c>
      <c r="P1945" s="15">
        <f t="shared" si="212"/>
        <v>68.815577078288939</v>
      </c>
      <c r="Q1945" t="s">
        <v>8330</v>
      </c>
      <c r="R1945" t="s">
        <v>8352</v>
      </c>
      <c r="S1945" s="8">
        <f t="shared" si="214"/>
        <v>42548.061527777776</v>
      </c>
      <c r="T1945" s="11">
        <f t="shared" si="215"/>
        <v>42593.061527777776</v>
      </c>
      <c r="U1945" t="str">
        <f t="shared" si="216"/>
        <v>TRUE</v>
      </c>
      <c r="V1945" s="18">
        <f t="shared" si="217"/>
        <v>1</v>
      </c>
      <c r="W1945">
        <f t="shared" si="218"/>
        <v>1</v>
      </c>
    </row>
    <row r="1946" spans="1:23" ht="100.8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s="13" t="b">
        <v>1</v>
      </c>
      <c r="L1946">
        <v>1789</v>
      </c>
      <c r="M1946" t="b">
        <v>1</v>
      </c>
      <c r="N1946" t="s">
        <v>8295</v>
      </c>
      <c r="O1946" s="15">
        <f t="shared" si="213"/>
        <v>788.05550000000005</v>
      </c>
      <c r="P1946" s="15">
        <f t="shared" si="212"/>
        <v>176.200223588597</v>
      </c>
      <c r="Q1946" t="s">
        <v>8330</v>
      </c>
      <c r="R1946" t="s">
        <v>8352</v>
      </c>
      <c r="S1946" s="8">
        <f t="shared" si="214"/>
        <v>41730.376041666663</v>
      </c>
      <c r="T1946" s="11">
        <f t="shared" si="215"/>
        <v>41760.376041666663</v>
      </c>
      <c r="U1946" t="str">
        <f t="shared" si="216"/>
        <v>TRUE</v>
      </c>
      <c r="V1946" s="18">
        <f t="shared" si="217"/>
        <v>1</v>
      </c>
      <c r="W1946">
        <f t="shared" si="218"/>
        <v>1</v>
      </c>
    </row>
    <row r="1947" spans="1:23" ht="100.8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s="13" t="b">
        <v>1</v>
      </c>
      <c r="L1947">
        <v>680</v>
      </c>
      <c r="M1947" t="b">
        <v>1</v>
      </c>
      <c r="N1947" t="s">
        <v>8295</v>
      </c>
      <c r="O1947" s="15">
        <f t="shared" si="213"/>
        <v>348.01799999999997</v>
      </c>
      <c r="P1947" s="15">
        <f t="shared" si="212"/>
        <v>511.79117647058825</v>
      </c>
      <c r="Q1947" t="s">
        <v>8330</v>
      </c>
      <c r="R1947" t="s">
        <v>8352</v>
      </c>
      <c r="S1947" s="8">
        <f t="shared" si="214"/>
        <v>42157.043495370373</v>
      </c>
      <c r="T1947" s="11">
        <f t="shared" si="215"/>
        <v>42197.043495370366</v>
      </c>
      <c r="U1947" t="str">
        <f t="shared" si="216"/>
        <v>TRUE</v>
      </c>
      <c r="V1947" s="18">
        <f t="shared" si="217"/>
        <v>1</v>
      </c>
      <c r="W1947">
        <f t="shared" si="218"/>
        <v>1</v>
      </c>
    </row>
    <row r="1948" spans="1:23" ht="129.6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s="13" t="b">
        <v>1</v>
      </c>
      <c r="L1948">
        <v>70</v>
      </c>
      <c r="M1948" t="b">
        <v>1</v>
      </c>
      <c r="N1948" t="s">
        <v>8295</v>
      </c>
      <c r="O1948" s="15">
        <f t="shared" si="213"/>
        <v>149.74666666666667</v>
      </c>
      <c r="P1948" s="15">
        <f t="shared" si="212"/>
        <v>160.44285714285715</v>
      </c>
      <c r="Q1948" t="s">
        <v>8330</v>
      </c>
      <c r="R1948" t="s">
        <v>8352</v>
      </c>
      <c r="S1948" s="8">
        <f t="shared" si="214"/>
        <v>41688.941678240735</v>
      </c>
      <c r="T1948" s="11">
        <f t="shared" si="215"/>
        <v>41748.900011574071</v>
      </c>
      <c r="U1948" t="str">
        <f t="shared" si="216"/>
        <v>TRUE</v>
      </c>
      <c r="V1948" s="18">
        <f t="shared" si="217"/>
        <v>1</v>
      </c>
      <c r="W1948">
        <f t="shared" si="218"/>
        <v>1</v>
      </c>
    </row>
    <row r="1949" spans="1:23" ht="115.2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s="13" t="b">
        <v>1</v>
      </c>
      <c r="L1949">
        <v>23</v>
      </c>
      <c r="M1949" t="b">
        <v>1</v>
      </c>
      <c r="N1949" t="s">
        <v>8295</v>
      </c>
      <c r="O1949" s="15">
        <f t="shared" si="213"/>
        <v>100.63375000000001</v>
      </c>
      <c r="P1949" s="15">
        <f t="shared" si="212"/>
        <v>35.003043478260871</v>
      </c>
      <c r="Q1949" t="s">
        <v>8330</v>
      </c>
      <c r="R1949" t="s">
        <v>8352</v>
      </c>
      <c r="S1949" s="8">
        <f t="shared" si="214"/>
        <v>40102.709722222222</v>
      </c>
      <c r="T1949" s="11">
        <f t="shared" si="215"/>
        <v>40140.040972222218</v>
      </c>
      <c r="U1949" t="str">
        <f t="shared" si="216"/>
        <v>TRUE</v>
      </c>
      <c r="V1949" s="18">
        <f t="shared" si="217"/>
        <v>1</v>
      </c>
      <c r="W1949">
        <f t="shared" si="218"/>
        <v>1</v>
      </c>
    </row>
    <row r="1950" spans="1:23" ht="57.6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s="13" t="b">
        <v>1</v>
      </c>
      <c r="L1950">
        <v>4245</v>
      </c>
      <c r="M1950" t="b">
        <v>1</v>
      </c>
      <c r="N1950" t="s">
        <v>8295</v>
      </c>
      <c r="O1950" s="15">
        <f t="shared" si="213"/>
        <v>800.21100000000001</v>
      </c>
      <c r="P1950" s="15">
        <f t="shared" si="212"/>
        <v>188.50671378091872</v>
      </c>
      <c r="Q1950" t="s">
        <v>8330</v>
      </c>
      <c r="R1950" t="s">
        <v>8352</v>
      </c>
      <c r="S1950" s="8">
        <f t="shared" si="214"/>
        <v>42473.395937499998</v>
      </c>
      <c r="T1950" s="11">
        <f t="shared" si="215"/>
        <v>42527.501388888886</v>
      </c>
      <c r="U1950" t="str">
        <f t="shared" si="216"/>
        <v>TRUE</v>
      </c>
      <c r="V1950" s="18">
        <f t="shared" si="217"/>
        <v>1</v>
      </c>
      <c r="W1950">
        <f t="shared" si="218"/>
        <v>1</v>
      </c>
    </row>
    <row r="1951" spans="1:23" ht="86.4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s="13" t="b">
        <v>1</v>
      </c>
      <c r="L1951">
        <v>943</v>
      </c>
      <c r="M1951" t="b">
        <v>1</v>
      </c>
      <c r="N1951" t="s">
        <v>8295</v>
      </c>
      <c r="O1951" s="15">
        <f t="shared" si="213"/>
        <v>106.00260000000002</v>
      </c>
      <c r="P1951" s="15">
        <f t="shared" si="212"/>
        <v>56.204984093319197</v>
      </c>
      <c r="Q1951" t="s">
        <v>8330</v>
      </c>
      <c r="R1951" t="s">
        <v>8352</v>
      </c>
      <c r="S1951" s="8">
        <f t="shared" si="214"/>
        <v>41800.214710648142</v>
      </c>
      <c r="T1951" s="11">
        <f t="shared" si="215"/>
        <v>41830.21471064815</v>
      </c>
      <c r="U1951" t="str">
        <f t="shared" si="216"/>
        <v>TRUE</v>
      </c>
      <c r="V1951" s="18">
        <f t="shared" si="217"/>
        <v>1</v>
      </c>
      <c r="W1951">
        <f t="shared" si="218"/>
        <v>1</v>
      </c>
    </row>
    <row r="1952" spans="1:23" ht="86.4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s="13" t="b">
        <v>1</v>
      </c>
      <c r="L1952">
        <v>1876</v>
      </c>
      <c r="M1952" t="b">
        <v>1</v>
      </c>
      <c r="N1952" t="s">
        <v>8295</v>
      </c>
      <c r="O1952" s="15">
        <f t="shared" si="213"/>
        <v>200.51866666666669</v>
      </c>
      <c r="P1952" s="15">
        <f t="shared" si="212"/>
        <v>51.3054157782516</v>
      </c>
      <c r="Q1952" t="s">
        <v>8330</v>
      </c>
      <c r="R1952" t="s">
        <v>8352</v>
      </c>
      <c r="S1952" s="8">
        <f t="shared" si="214"/>
        <v>40623.973067129627</v>
      </c>
      <c r="T1952" s="11">
        <f t="shared" si="215"/>
        <v>40654.973067129627</v>
      </c>
      <c r="U1952" t="str">
        <f t="shared" si="216"/>
        <v>TRUE</v>
      </c>
      <c r="V1952" s="18">
        <f t="shared" si="217"/>
        <v>1</v>
      </c>
      <c r="W1952">
        <f t="shared" si="218"/>
        <v>1</v>
      </c>
    </row>
    <row r="1953" spans="1:23" ht="100.8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s="13" t="b">
        <v>1</v>
      </c>
      <c r="L1953">
        <v>834</v>
      </c>
      <c r="M1953" t="b">
        <v>1</v>
      </c>
      <c r="N1953" t="s">
        <v>8295</v>
      </c>
      <c r="O1953" s="15">
        <f t="shared" si="213"/>
        <v>212.44399999999999</v>
      </c>
      <c r="P1953" s="15">
        <f t="shared" si="212"/>
        <v>127.36450839328538</v>
      </c>
      <c r="Q1953" t="s">
        <v>8330</v>
      </c>
      <c r="R1953" t="s">
        <v>8352</v>
      </c>
      <c r="S1953" s="8">
        <f t="shared" si="214"/>
        <v>42651.212233796294</v>
      </c>
      <c r="T1953" s="11">
        <f t="shared" si="215"/>
        <v>42681.253900462958</v>
      </c>
      <c r="U1953" t="str">
        <f t="shared" si="216"/>
        <v>TRUE</v>
      </c>
      <c r="V1953" s="18">
        <f t="shared" si="217"/>
        <v>1</v>
      </c>
      <c r="W1953">
        <f t="shared" si="218"/>
        <v>1</v>
      </c>
    </row>
    <row r="1954" spans="1:23" ht="100.8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s="13" t="b">
        <v>1</v>
      </c>
      <c r="L1954">
        <v>682</v>
      </c>
      <c r="M1954" t="b">
        <v>1</v>
      </c>
      <c r="N1954" t="s">
        <v>8295</v>
      </c>
      <c r="O1954" s="15">
        <f t="shared" si="213"/>
        <v>198.47237142857145</v>
      </c>
      <c r="P1954" s="15">
        <f t="shared" si="212"/>
        <v>101.85532258064516</v>
      </c>
      <c r="Q1954" t="s">
        <v>8330</v>
      </c>
      <c r="R1954" t="s">
        <v>8352</v>
      </c>
      <c r="S1954" s="8">
        <f t="shared" si="214"/>
        <v>41526.398321759254</v>
      </c>
      <c r="T1954" s="11">
        <f t="shared" si="215"/>
        <v>41563.398321759254</v>
      </c>
      <c r="U1954" t="str">
        <f t="shared" si="216"/>
        <v>TRUE</v>
      </c>
      <c r="V1954" s="18">
        <f t="shared" si="217"/>
        <v>1</v>
      </c>
      <c r="W1954">
        <f t="shared" si="218"/>
        <v>1</v>
      </c>
    </row>
    <row r="1955" spans="1:23" ht="86.4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s="13" t="b">
        <v>1</v>
      </c>
      <c r="L1955">
        <v>147</v>
      </c>
      <c r="M1955" t="b">
        <v>1</v>
      </c>
      <c r="N1955" t="s">
        <v>8295</v>
      </c>
      <c r="O1955" s="15">
        <f t="shared" si="213"/>
        <v>225.94666666666666</v>
      </c>
      <c r="P1955" s="15">
        <f t="shared" si="212"/>
        <v>230.55782312925169</v>
      </c>
      <c r="Q1955" t="s">
        <v>8330</v>
      </c>
      <c r="R1955" t="s">
        <v>8352</v>
      </c>
      <c r="S1955" s="8">
        <f t="shared" si="214"/>
        <v>40940.991493055553</v>
      </c>
      <c r="T1955" s="11">
        <f t="shared" si="215"/>
        <v>40969.916666666664</v>
      </c>
      <c r="U1955" t="str">
        <f t="shared" si="216"/>
        <v>TRUE</v>
      </c>
      <c r="V1955" s="18">
        <f t="shared" si="217"/>
        <v>1</v>
      </c>
      <c r="W1955">
        <f t="shared" si="218"/>
        <v>1</v>
      </c>
    </row>
    <row r="1956" spans="1:23" ht="57.6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s="13" t="b">
        <v>1</v>
      </c>
      <c r="L1956">
        <v>415</v>
      </c>
      <c r="M1956" t="b">
        <v>1</v>
      </c>
      <c r="N1956" t="s">
        <v>8295</v>
      </c>
      <c r="O1956" s="15">
        <f t="shared" si="213"/>
        <v>698.94800000000009</v>
      </c>
      <c r="P1956" s="15">
        <f t="shared" si="212"/>
        <v>842.10602409638557</v>
      </c>
      <c r="Q1956" t="s">
        <v>8330</v>
      </c>
      <c r="R1956" t="s">
        <v>8352</v>
      </c>
      <c r="S1956" s="8">
        <f t="shared" si="214"/>
        <v>42394.372407407405</v>
      </c>
      <c r="T1956" s="11">
        <f t="shared" si="215"/>
        <v>42440.999999999993</v>
      </c>
      <c r="U1956" t="str">
        <f t="shared" si="216"/>
        <v>TRUE</v>
      </c>
      <c r="V1956" s="18">
        <f t="shared" si="217"/>
        <v>1</v>
      </c>
      <c r="W1956">
        <f t="shared" si="218"/>
        <v>1</v>
      </c>
    </row>
    <row r="1957" spans="1:23" ht="115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s="13" t="b">
        <v>1</v>
      </c>
      <c r="L1957">
        <v>290</v>
      </c>
      <c r="M1957" t="b">
        <v>1</v>
      </c>
      <c r="N1957" t="s">
        <v>8295</v>
      </c>
      <c r="O1957" s="15">
        <f t="shared" si="213"/>
        <v>398.59528571428569</v>
      </c>
      <c r="P1957" s="15">
        <f t="shared" si="212"/>
        <v>577.27593103448271</v>
      </c>
      <c r="Q1957" t="s">
        <v>8330</v>
      </c>
      <c r="R1957" t="s">
        <v>8352</v>
      </c>
      <c r="S1957" s="8">
        <f t="shared" si="214"/>
        <v>41020.063437500001</v>
      </c>
      <c r="T1957" s="11">
        <f t="shared" si="215"/>
        <v>41052.583333333328</v>
      </c>
      <c r="U1957" t="str">
        <f t="shared" si="216"/>
        <v>TRUE</v>
      </c>
      <c r="V1957" s="18">
        <f t="shared" si="217"/>
        <v>1</v>
      </c>
      <c r="W1957">
        <f t="shared" si="218"/>
        <v>1</v>
      </c>
    </row>
    <row r="1958" spans="1:23" ht="100.8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s="13" t="b">
        <v>1</v>
      </c>
      <c r="L1958">
        <v>365</v>
      </c>
      <c r="M1958" t="b">
        <v>1</v>
      </c>
      <c r="N1958" t="s">
        <v>8295</v>
      </c>
      <c r="O1958" s="15">
        <f t="shared" si="213"/>
        <v>294.0333333333333</v>
      </c>
      <c r="P1958" s="15">
        <f t="shared" si="212"/>
        <v>483.34246575342468</v>
      </c>
      <c r="Q1958" t="s">
        <v>8330</v>
      </c>
      <c r="R1958" t="s">
        <v>8352</v>
      </c>
      <c r="S1958" s="8">
        <f t="shared" si="214"/>
        <v>42067.71533564815</v>
      </c>
      <c r="T1958" s="11">
        <f t="shared" si="215"/>
        <v>42112.673668981479</v>
      </c>
      <c r="U1958" t="str">
        <f t="shared" si="216"/>
        <v>TRUE</v>
      </c>
      <c r="V1958" s="18">
        <f t="shared" si="217"/>
        <v>1</v>
      </c>
      <c r="W1958">
        <f t="shared" si="218"/>
        <v>1</v>
      </c>
    </row>
    <row r="1959" spans="1:23" ht="57.6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s="13" t="b">
        <v>1</v>
      </c>
      <c r="L1959">
        <v>660</v>
      </c>
      <c r="M1959" t="b">
        <v>1</v>
      </c>
      <c r="N1959" t="s">
        <v>8295</v>
      </c>
      <c r="O1959" s="15">
        <f t="shared" si="213"/>
        <v>167.50470000000001</v>
      </c>
      <c r="P1959" s="15">
        <f t="shared" si="212"/>
        <v>76.138500000000008</v>
      </c>
      <c r="Q1959" t="s">
        <v>8330</v>
      </c>
      <c r="R1959" t="s">
        <v>8352</v>
      </c>
      <c r="S1959" s="8">
        <f t="shared" si="214"/>
        <v>41178.890196759254</v>
      </c>
      <c r="T1959" s="11">
        <f t="shared" si="215"/>
        <v>41208.890196759261</v>
      </c>
      <c r="U1959" t="str">
        <f t="shared" si="216"/>
        <v>TRUE</v>
      </c>
      <c r="V1959" s="18">
        <f t="shared" si="217"/>
        <v>1</v>
      </c>
      <c r="W1959">
        <f t="shared" si="218"/>
        <v>1</v>
      </c>
    </row>
    <row r="1960" spans="1:23" ht="100.8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s="13" t="b">
        <v>1</v>
      </c>
      <c r="L1960">
        <v>1356</v>
      </c>
      <c r="M1960" t="b">
        <v>1</v>
      </c>
      <c r="N1960" t="s">
        <v>8295</v>
      </c>
      <c r="O1960" s="15">
        <f t="shared" si="213"/>
        <v>1435.5717142857143</v>
      </c>
      <c r="P1960" s="15">
        <f t="shared" ref="P1960:P2023" si="219">IFERROR(E1960/L1960,0)</f>
        <v>74.107684365781708</v>
      </c>
      <c r="Q1960" t="s">
        <v>8330</v>
      </c>
      <c r="R1960" t="s">
        <v>8352</v>
      </c>
      <c r="S1960" s="8">
        <f t="shared" si="214"/>
        <v>41326.779641203699</v>
      </c>
      <c r="T1960" s="11">
        <f t="shared" si="215"/>
        <v>41356.737974537034</v>
      </c>
      <c r="U1960" t="str">
        <f t="shared" si="216"/>
        <v>TRUE</v>
      </c>
      <c r="V1960" s="18">
        <f t="shared" si="217"/>
        <v>1</v>
      </c>
      <c r="W1960">
        <f t="shared" si="218"/>
        <v>1</v>
      </c>
    </row>
    <row r="1961" spans="1:23" ht="115.2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s="13" t="b">
        <v>1</v>
      </c>
      <c r="L1961">
        <v>424</v>
      </c>
      <c r="M1961" t="b">
        <v>1</v>
      </c>
      <c r="N1961" t="s">
        <v>8295</v>
      </c>
      <c r="O1961" s="15">
        <f t="shared" si="213"/>
        <v>156.73439999999999</v>
      </c>
      <c r="P1961" s="15">
        <f t="shared" si="219"/>
        <v>36.965660377358489</v>
      </c>
      <c r="Q1961" t="s">
        <v>8330</v>
      </c>
      <c r="R1961" t="s">
        <v>8352</v>
      </c>
      <c r="S1961" s="8">
        <f t="shared" si="214"/>
        <v>41871.63726851852</v>
      </c>
      <c r="T1961" s="11">
        <f t="shared" si="215"/>
        <v>41912.791666666664</v>
      </c>
      <c r="U1961" t="str">
        <f t="shared" si="216"/>
        <v>TRUE</v>
      </c>
      <c r="V1961" s="18">
        <f t="shared" si="217"/>
        <v>1</v>
      </c>
      <c r="W1961">
        <f t="shared" si="218"/>
        <v>1</v>
      </c>
    </row>
    <row r="1962" spans="1:23" ht="100.8" hidden="1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s="13" t="b">
        <v>1</v>
      </c>
      <c r="L1962">
        <v>33</v>
      </c>
      <c r="M1962" t="b">
        <v>1</v>
      </c>
      <c r="N1962" t="s">
        <v>8295</v>
      </c>
      <c r="O1962" s="15">
        <f t="shared" si="213"/>
        <v>117.90285714285716</v>
      </c>
      <c r="P1962" s="15">
        <f t="shared" si="219"/>
        <v>2500.969696969697</v>
      </c>
      <c r="Q1962" t="s">
        <v>8330</v>
      </c>
      <c r="R1962" t="s">
        <v>8352</v>
      </c>
      <c r="S1962" s="8">
        <f t="shared" si="214"/>
        <v>41964.154409722221</v>
      </c>
      <c r="T1962" s="11">
        <f t="shared" si="215"/>
        <v>41994.154409722221</v>
      </c>
      <c r="U1962" t="str">
        <f t="shared" si="216"/>
        <v>TRUE</v>
      </c>
      <c r="V1962" s="18">
        <f t="shared" si="217"/>
        <v>1</v>
      </c>
      <c r="W1962">
        <f t="shared" si="218"/>
        <v>1</v>
      </c>
    </row>
    <row r="1963" spans="1:23" ht="100.8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s="13" t="b">
        <v>1</v>
      </c>
      <c r="L1963">
        <v>1633</v>
      </c>
      <c r="M1963" t="b">
        <v>1</v>
      </c>
      <c r="N1963" t="s">
        <v>8295</v>
      </c>
      <c r="O1963" s="15">
        <f t="shared" si="213"/>
        <v>1105.3811999999998</v>
      </c>
      <c r="P1963" s="15">
        <f t="shared" si="219"/>
        <v>67.690214329454989</v>
      </c>
      <c r="Q1963" t="s">
        <v>8330</v>
      </c>
      <c r="R1963" t="s">
        <v>8352</v>
      </c>
      <c r="S1963" s="8">
        <f t="shared" si="214"/>
        <v>41147.986307870371</v>
      </c>
      <c r="T1963" s="11">
        <f t="shared" si="215"/>
        <v>41187.957638888889</v>
      </c>
      <c r="U1963" t="str">
        <f t="shared" si="216"/>
        <v>TRUE</v>
      </c>
      <c r="V1963" s="18">
        <f t="shared" si="217"/>
        <v>1</v>
      </c>
      <c r="W1963">
        <f t="shared" si="218"/>
        <v>1</v>
      </c>
    </row>
    <row r="1964" spans="1:23" ht="115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s="13" t="b">
        <v>1</v>
      </c>
      <c r="L1964">
        <v>306</v>
      </c>
      <c r="M1964" t="b">
        <v>1</v>
      </c>
      <c r="N1964" t="s">
        <v>8295</v>
      </c>
      <c r="O1964" s="15">
        <f t="shared" si="213"/>
        <v>192.92499999999998</v>
      </c>
      <c r="P1964" s="15">
        <f t="shared" si="219"/>
        <v>63.04738562091503</v>
      </c>
      <c r="Q1964" t="s">
        <v>8330</v>
      </c>
      <c r="R1964" t="s">
        <v>8352</v>
      </c>
      <c r="S1964" s="8">
        <f t="shared" si="214"/>
        <v>41742.572175925925</v>
      </c>
      <c r="T1964" s="11">
        <f t="shared" si="215"/>
        <v>41772.572175925925</v>
      </c>
      <c r="U1964" t="str">
        <f t="shared" si="216"/>
        <v>TRUE</v>
      </c>
      <c r="V1964" s="18">
        <f t="shared" si="217"/>
        <v>1</v>
      </c>
      <c r="W1964">
        <f t="shared" si="218"/>
        <v>1</v>
      </c>
    </row>
    <row r="1965" spans="1:23" ht="115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s="13" t="b">
        <v>1</v>
      </c>
      <c r="L1965">
        <v>205</v>
      </c>
      <c r="M1965" t="b">
        <v>1</v>
      </c>
      <c r="N1965" t="s">
        <v>8295</v>
      </c>
      <c r="O1965" s="15">
        <f t="shared" si="213"/>
        <v>126.8842105263158</v>
      </c>
      <c r="P1965" s="15">
        <f t="shared" si="219"/>
        <v>117.6</v>
      </c>
      <c r="Q1965" t="s">
        <v>8330</v>
      </c>
      <c r="R1965" t="s">
        <v>8352</v>
      </c>
      <c r="S1965" s="8">
        <f t="shared" si="214"/>
        <v>41863.221458333333</v>
      </c>
      <c r="T1965" s="11">
        <f t="shared" si="215"/>
        <v>41898.221458333333</v>
      </c>
      <c r="U1965" t="str">
        <f t="shared" si="216"/>
        <v>TRUE</v>
      </c>
      <c r="V1965" s="18">
        <f t="shared" si="217"/>
        <v>1</v>
      </c>
      <c r="W1965">
        <f t="shared" si="218"/>
        <v>1</v>
      </c>
    </row>
    <row r="1966" spans="1:23" ht="100.8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s="13" t="b">
        <v>1</v>
      </c>
      <c r="L1966">
        <v>1281</v>
      </c>
      <c r="M1966" t="b">
        <v>1</v>
      </c>
      <c r="N1966" t="s">
        <v>8295</v>
      </c>
      <c r="O1966" s="15">
        <f t="shared" si="213"/>
        <v>259.57748878923763</v>
      </c>
      <c r="P1966" s="15">
        <f t="shared" si="219"/>
        <v>180.75185011709601</v>
      </c>
      <c r="Q1966" t="s">
        <v>8330</v>
      </c>
      <c r="R1966" t="s">
        <v>8352</v>
      </c>
      <c r="S1966" s="8">
        <f t="shared" si="214"/>
        <v>42452.064490740733</v>
      </c>
      <c r="T1966" s="11">
        <f t="shared" si="215"/>
        <v>42482.064490740733</v>
      </c>
      <c r="U1966" t="str">
        <f t="shared" si="216"/>
        <v>TRUE</v>
      </c>
      <c r="V1966" s="18">
        <f t="shared" si="217"/>
        <v>1</v>
      </c>
      <c r="W1966">
        <f t="shared" si="218"/>
        <v>1</v>
      </c>
    </row>
    <row r="1967" spans="1:23" ht="86.4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s="13" t="b">
        <v>1</v>
      </c>
      <c r="L1967">
        <v>103</v>
      </c>
      <c r="M1967" t="b">
        <v>1</v>
      </c>
      <c r="N1967" t="s">
        <v>8295</v>
      </c>
      <c r="O1967" s="15">
        <f t="shared" si="213"/>
        <v>262.27999999999997</v>
      </c>
      <c r="P1967" s="15">
        <f t="shared" si="219"/>
        <v>127.32038834951456</v>
      </c>
      <c r="Q1967" t="s">
        <v>8330</v>
      </c>
      <c r="R1967" t="s">
        <v>8352</v>
      </c>
      <c r="S1967" s="8">
        <f t="shared" si="214"/>
        <v>40897.880902777775</v>
      </c>
      <c r="T1967" s="11">
        <f t="shared" si="215"/>
        <v>40919.833333333328</v>
      </c>
      <c r="U1967" t="str">
        <f t="shared" si="216"/>
        <v>TRUE</v>
      </c>
      <c r="V1967" s="18">
        <f t="shared" si="217"/>
        <v>1</v>
      </c>
      <c r="W1967">
        <f t="shared" si="218"/>
        <v>1</v>
      </c>
    </row>
    <row r="1968" spans="1:23" ht="100.8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s="13" t="b">
        <v>1</v>
      </c>
      <c r="L1968">
        <v>1513</v>
      </c>
      <c r="M1968" t="b">
        <v>1</v>
      </c>
      <c r="N1968" t="s">
        <v>8295</v>
      </c>
      <c r="O1968" s="15">
        <f t="shared" si="213"/>
        <v>206.74309000000002</v>
      </c>
      <c r="P1968" s="15">
        <f t="shared" si="219"/>
        <v>136.6444745538665</v>
      </c>
      <c r="Q1968" t="s">
        <v>8330</v>
      </c>
      <c r="R1968" t="s">
        <v>8352</v>
      </c>
      <c r="S1968" s="8">
        <f t="shared" si="214"/>
        <v>41835.332152777773</v>
      </c>
      <c r="T1968" s="11">
        <f t="shared" si="215"/>
        <v>41865.332152777773</v>
      </c>
      <c r="U1968" t="str">
        <f t="shared" si="216"/>
        <v>TRUE</v>
      </c>
      <c r="V1968" s="18">
        <f t="shared" si="217"/>
        <v>1</v>
      </c>
      <c r="W1968">
        <f t="shared" si="218"/>
        <v>1</v>
      </c>
    </row>
    <row r="1969" spans="1:23" ht="100.8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s="13" t="b">
        <v>1</v>
      </c>
      <c r="L1969">
        <v>405</v>
      </c>
      <c r="M1969" t="b">
        <v>1</v>
      </c>
      <c r="N1969" t="s">
        <v>8295</v>
      </c>
      <c r="O1969" s="15">
        <f t="shared" si="213"/>
        <v>370.13</v>
      </c>
      <c r="P1969" s="15">
        <f t="shared" si="219"/>
        <v>182.78024691358024</v>
      </c>
      <c r="Q1969" t="s">
        <v>8330</v>
      </c>
      <c r="R1969" t="s">
        <v>8352</v>
      </c>
      <c r="S1969" s="8">
        <f t="shared" si="214"/>
        <v>41730.455196759256</v>
      </c>
      <c r="T1969" s="11">
        <f t="shared" si="215"/>
        <v>41760.455196759256</v>
      </c>
      <c r="U1969" t="str">
        <f t="shared" si="216"/>
        <v>TRUE</v>
      </c>
      <c r="V1969" s="18">
        <f t="shared" si="217"/>
        <v>1</v>
      </c>
      <c r="W1969">
        <f t="shared" si="218"/>
        <v>1</v>
      </c>
    </row>
    <row r="1970" spans="1:23" ht="72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s="13" t="b">
        <v>1</v>
      </c>
      <c r="L1970">
        <v>510</v>
      </c>
      <c r="M1970" t="b">
        <v>1</v>
      </c>
      <c r="N1970" t="s">
        <v>8295</v>
      </c>
      <c r="O1970" s="15">
        <f t="shared" si="213"/>
        <v>284.96600000000001</v>
      </c>
      <c r="P1970" s="15">
        <f t="shared" si="219"/>
        <v>279.37843137254902</v>
      </c>
      <c r="Q1970" t="s">
        <v>8330</v>
      </c>
      <c r="R1970" t="s">
        <v>8352</v>
      </c>
      <c r="S1970" s="8">
        <f t="shared" si="214"/>
        <v>42676.378645833327</v>
      </c>
      <c r="T1970" s="11">
        <f t="shared" si="215"/>
        <v>42707.420312499999</v>
      </c>
      <c r="U1970" t="str">
        <f t="shared" si="216"/>
        <v>TRUE</v>
      </c>
      <c r="V1970" s="18">
        <f t="shared" si="217"/>
        <v>1</v>
      </c>
      <c r="W1970">
        <f t="shared" si="218"/>
        <v>1</v>
      </c>
    </row>
    <row r="1971" spans="1:23" ht="115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s="13" t="b">
        <v>1</v>
      </c>
      <c r="L1971">
        <v>1887</v>
      </c>
      <c r="M1971" t="b">
        <v>1</v>
      </c>
      <c r="N1971" t="s">
        <v>8295</v>
      </c>
      <c r="O1971" s="15">
        <f t="shared" si="213"/>
        <v>579.08000000000004</v>
      </c>
      <c r="P1971" s="15">
        <f t="shared" si="219"/>
        <v>61.375728669846318</v>
      </c>
      <c r="Q1971" t="s">
        <v>8330</v>
      </c>
      <c r="R1971" t="s">
        <v>8352</v>
      </c>
      <c r="S1971" s="8">
        <f t="shared" si="214"/>
        <v>42557.584120370368</v>
      </c>
      <c r="T1971" s="11">
        <f t="shared" si="215"/>
        <v>42587.584120370368</v>
      </c>
      <c r="U1971" t="str">
        <f t="shared" si="216"/>
        <v>TRUE</v>
      </c>
      <c r="V1971" s="18">
        <f t="shared" si="217"/>
        <v>1</v>
      </c>
      <c r="W1971">
        <f t="shared" si="218"/>
        <v>1</v>
      </c>
    </row>
    <row r="1972" spans="1:23" ht="86.4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s="13" t="b">
        <v>1</v>
      </c>
      <c r="L1972">
        <v>701</v>
      </c>
      <c r="M1972" t="b">
        <v>1</v>
      </c>
      <c r="N1972" t="s">
        <v>8295</v>
      </c>
      <c r="O1972" s="15">
        <f t="shared" si="213"/>
        <v>1131.8</v>
      </c>
      <c r="P1972" s="15">
        <f t="shared" si="219"/>
        <v>80.727532097004286</v>
      </c>
      <c r="Q1972" t="s">
        <v>8330</v>
      </c>
      <c r="R1972" t="s">
        <v>8352</v>
      </c>
      <c r="S1972" s="8">
        <f t="shared" si="214"/>
        <v>41323.984965277778</v>
      </c>
      <c r="T1972" s="11">
        <f t="shared" si="215"/>
        <v>41383.943298611106</v>
      </c>
      <c r="U1972" t="str">
        <f t="shared" si="216"/>
        <v>TRUE</v>
      </c>
      <c r="V1972" s="18">
        <f t="shared" si="217"/>
        <v>1</v>
      </c>
      <c r="W1972">
        <f t="shared" si="218"/>
        <v>1</v>
      </c>
    </row>
    <row r="1973" spans="1:23" ht="100.8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s="13" t="b">
        <v>1</v>
      </c>
      <c r="L1973">
        <v>3863</v>
      </c>
      <c r="M1973" t="b">
        <v>1</v>
      </c>
      <c r="N1973" t="s">
        <v>8295</v>
      </c>
      <c r="O1973" s="15">
        <f t="shared" si="213"/>
        <v>263.02771750000005</v>
      </c>
      <c r="P1973" s="15">
        <f t="shared" si="219"/>
        <v>272.35590732591254</v>
      </c>
      <c r="Q1973" t="s">
        <v>8330</v>
      </c>
      <c r="R1973" t="s">
        <v>8352</v>
      </c>
      <c r="S1973" s="8">
        <f t="shared" si="214"/>
        <v>41561.29237268518</v>
      </c>
      <c r="T1973" s="11">
        <f t="shared" si="215"/>
        <v>41592.958333333328</v>
      </c>
      <c r="U1973" t="str">
        <f t="shared" si="216"/>
        <v>TRUE</v>
      </c>
      <c r="V1973" s="18">
        <f t="shared" si="217"/>
        <v>1</v>
      </c>
      <c r="W1973">
        <f t="shared" si="218"/>
        <v>1</v>
      </c>
    </row>
    <row r="1974" spans="1:23" ht="100.8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s="13" t="b">
        <v>1</v>
      </c>
      <c r="L1974">
        <v>238</v>
      </c>
      <c r="M1974" t="b">
        <v>1</v>
      </c>
      <c r="N1974" t="s">
        <v>8295</v>
      </c>
      <c r="O1974" s="15">
        <f t="shared" si="213"/>
        <v>674.48</v>
      </c>
      <c r="P1974" s="15">
        <f t="shared" si="219"/>
        <v>70.848739495798313</v>
      </c>
      <c r="Q1974" t="s">
        <v>8330</v>
      </c>
      <c r="R1974" t="s">
        <v>8352</v>
      </c>
      <c r="S1974" s="8">
        <f t="shared" si="214"/>
        <v>41200.803749999999</v>
      </c>
      <c r="T1974" s="11">
        <f t="shared" si="215"/>
        <v>41230.845416666663</v>
      </c>
      <c r="U1974" t="str">
        <f t="shared" si="216"/>
        <v>TRUE</v>
      </c>
      <c r="V1974" s="18">
        <f t="shared" si="217"/>
        <v>1</v>
      </c>
      <c r="W1974">
        <f t="shared" si="218"/>
        <v>1</v>
      </c>
    </row>
    <row r="1975" spans="1:23" ht="100.8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s="13" t="b">
        <v>1</v>
      </c>
      <c r="L1975">
        <v>2051</v>
      </c>
      <c r="M1975" t="b">
        <v>1</v>
      </c>
      <c r="N1975" t="s">
        <v>8295</v>
      </c>
      <c r="O1975" s="15">
        <f t="shared" si="213"/>
        <v>256.83081313131316</v>
      </c>
      <c r="P1975" s="15">
        <f t="shared" si="219"/>
        <v>247.94003412969283</v>
      </c>
      <c r="Q1975" t="s">
        <v>8330</v>
      </c>
      <c r="R1975" t="s">
        <v>8352</v>
      </c>
      <c r="S1975" s="8">
        <f t="shared" si="214"/>
        <v>42549.514629629623</v>
      </c>
      <c r="T1975" s="11">
        <f t="shared" si="215"/>
        <v>42588.083333333336</v>
      </c>
      <c r="U1975" t="str">
        <f t="shared" si="216"/>
        <v>TRUE</v>
      </c>
      <c r="V1975" s="18">
        <f t="shared" si="217"/>
        <v>1</v>
      </c>
      <c r="W1975">
        <f t="shared" si="218"/>
        <v>1</v>
      </c>
    </row>
    <row r="1976" spans="1:23" ht="100.8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s="13" t="b">
        <v>1</v>
      </c>
      <c r="L1976">
        <v>402</v>
      </c>
      <c r="M1976" t="b">
        <v>1</v>
      </c>
      <c r="N1976" t="s">
        <v>8295</v>
      </c>
      <c r="O1976" s="15">
        <f t="shared" si="213"/>
        <v>375.49599999999998</v>
      </c>
      <c r="P1976" s="15">
        <f t="shared" si="219"/>
        <v>186.81393034825871</v>
      </c>
      <c r="Q1976" t="s">
        <v>8330</v>
      </c>
      <c r="R1976" t="s">
        <v>8352</v>
      </c>
      <c r="S1976" s="8">
        <f t="shared" si="214"/>
        <v>41445.125798611109</v>
      </c>
      <c r="T1976" s="11">
        <f t="shared" si="215"/>
        <v>41505.125798611109</v>
      </c>
      <c r="U1976" t="str">
        <f t="shared" si="216"/>
        <v>TRUE</v>
      </c>
      <c r="V1976" s="18">
        <f t="shared" si="217"/>
        <v>1</v>
      </c>
      <c r="W1976">
        <f t="shared" si="218"/>
        <v>1</v>
      </c>
    </row>
    <row r="1977" spans="1:23" ht="72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s="13" t="b">
        <v>1</v>
      </c>
      <c r="L1977">
        <v>253</v>
      </c>
      <c r="M1977" t="b">
        <v>1</v>
      </c>
      <c r="N1977" t="s">
        <v>8295</v>
      </c>
      <c r="O1977" s="15">
        <f t="shared" si="213"/>
        <v>208.70837499999996</v>
      </c>
      <c r="P1977" s="15">
        <f t="shared" si="219"/>
        <v>131.98948616600788</v>
      </c>
      <c r="Q1977" t="s">
        <v>8330</v>
      </c>
      <c r="R1977" t="s">
        <v>8352</v>
      </c>
      <c r="S1977" s="8">
        <f t="shared" si="214"/>
        <v>41313.54688657407</v>
      </c>
      <c r="T1977" s="11">
        <f t="shared" si="215"/>
        <v>41343.54688657407</v>
      </c>
      <c r="U1977" t="str">
        <f t="shared" si="216"/>
        <v>TRUE</v>
      </c>
      <c r="V1977" s="18">
        <f t="shared" si="217"/>
        <v>1</v>
      </c>
      <c r="W1977">
        <f t="shared" si="218"/>
        <v>1</v>
      </c>
    </row>
    <row r="1978" spans="1:23" ht="43.2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s="13" t="b">
        <v>1</v>
      </c>
      <c r="L1978">
        <v>473</v>
      </c>
      <c r="M1978" t="b">
        <v>1</v>
      </c>
      <c r="N1978" t="s">
        <v>8295</v>
      </c>
      <c r="O1978" s="15">
        <f t="shared" si="213"/>
        <v>346.6</v>
      </c>
      <c r="P1978" s="15">
        <f t="shared" si="219"/>
        <v>29.310782241014799</v>
      </c>
      <c r="Q1978" t="s">
        <v>8330</v>
      </c>
      <c r="R1978" t="s">
        <v>8352</v>
      </c>
      <c r="S1978" s="8">
        <f t="shared" si="214"/>
        <v>41438.691261574073</v>
      </c>
      <c r="T1978" s="11">
        <f t="shared" si="215"/>
        <v>41468.691261574073</v>
      </c>
      <c r="U1978" t="str">
        <f t="shared" si="216"/>
        <v>TRUE</v>
      </c>
      <c r="V1978" s="18">
        <f t="shared" si="217"/>
        <v>1</v>
      </c>
      <c r="W1978">
        <f t="shared" si="218"/>
        <v>1</v>
      </c>
    </row>
    <row r="1979" spans="1:23" ht="86.4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s="13" t="b">
        <v>1</v>
      </c>
      <c r="L1979">
        <v>821</v>
      </c>
      <c r="M1979" t="b">
        <v>1</v>
      </c>
      <c r="N1979" t="s">
        <v>8295</v>
      </c>
      <c r="O1979" s="15">
        <f t="shared" si="213"/>
        <v>402.33</v>
      </c>
      <c r="P1979" s="15">
        <f t="shared" si="219"/>
        <v>245.02436053593178</v>
      </c>
      <c r="Q1979" t="s">
        <v>8330</v>
      </c>
      <c r="R1979" t="s">
        <v>8352</v>
      </c>
      <c r="S1979" s="8">
        <f t="shared" si="214"/>
        <v>42311.008564814816</v>
      </c>
      <c r="T1979" s="11">
        <f t="shared" si="215"/>
        <v>42357.124305555553</v>
      </c>
      <c r="U1979" t="str">
        <f t="shared" si="216"/>
        <v>TRUE</v>
      </c>
      <c r="V1979" s="18">
        <f t="shared" si="217"/>
        <v>1</v>
      </c>
      <c r="W1979">
        <f t="shared" si="218"/>
        <v>1</v>
      </c>
    </row>
    <row r="1980" spans="1:23" ht="100.8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s="13" t="b">
        <v>1</v>
      </c>
      <c r="L1980">
        <v>388</v>
      </c>
      <c r="M1980" t="b">
        <v>1</v>
      </c>
      <c r="N1980" t="s">
        <v>8295</v>
      </c>
      <c r="O1980" s="15">
        <f t="shared" si="213"/>
        <v>1026.8451399999999</v>
      </c>
      <c r="P1980" s="15">
        <f t="shared" si="219"/>
        <v>1323.2540463917526</v>
      </c>
      <c r="Q1980" t="s">
        <v>8330</v>
      </c>
      <c r="R1980" t="s">
        <v>8352</v>
      </c>
      <c r="S1980" s="8">
        <f t="shared" si="214"/>
        <v>41039.017268518517</v>
      </c>
      <c r="T1980" s="11">
        <f t="shared" si="215"/>
        <v>41072.083333333328</v>
      </c>
      <c r="U1980" t="str">
        <f t="shared" si="216"/>
        <v>TRUE</v>
      </c>
      <c r="V1980" s="18">
        <f t="shared" si="217"/>
        <v>1</v>
      </c>
      <c r="W1980">
        <f t="shared" si="218"/>
        <v>1</v>
      </c>
    </row>
    <row r="1981" spans="1:23" ht="86.4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s="13" t="b">
        <v>1</v>
      </c>
      <c r="L1981">
        <v>813</v>
      </c>
      <c r="M1981" t="b">
        <v>1</v>
      </c>
      <c r="N1981" t="s">
        <v>8295</v>
      </c>
      <c r="O1981" s="15">
        <f t="shared" si="213"/>
        <v>114.901155</v>
      </c>
      <c r="P1981" s="15">
        <f t="shared" si="219"/>
        <v>282.65966789667897</v>
      </c>
      <c r="Q1981" t="s">
        <v>8330</v>
      </c>
      <c r="R1981" t="s">
        <v>8352</v>
      </c>
      <c r="S1981" s="8">
        <f t="shared" si="214"/>
        <v>42290.25168981481</v>
      </c>
      <c r="T1981" s="11">
        <f t="shared" si="215"/>
        <v>42326.999305555553</v>
      </c>
      <c r="U1981" t="str">
        <f t="shared" si="216"/>
        <v>TRUE</v>
      </c>
      <c r="V1981" s="18">
        <f t="shared" si="217"/>
        <v>1</v>
      </c>
      <c r="W1981">
        <f t="shared" si="218"/>
        <v>1</v>
      </c>
    </row>
    <row r="1982" spans="1:23" ht="57.6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s="13" t="b">
        <v>1</v>
      </c>
      <c r="L1982">
        <v>1945</v>
      </c>
      <c r="M1982" t="b">
        <v>1</v>
      </c>
      <c r="N1982" t="s">
        <v>8295</v>
      </c>
      <c r="O1982" s="15">
        <f t="shared" si="213"/>
        <v>354.82402000000002</v>
      </c>
      <c r="P1982" s="15">
        <f t="shared" si="219"/>
        <v>91.214401028277635</v>
      </c>
      <c r="Q1982" t="s">
        <v>8330</v>
      </c>
      <c r="R1982" t="s">
        <v>8352</v>
      </c>
      <c r="S1982" s="8">
        <f t="shared" si="214"/>
        <v>42423.334050925921</v>
      </c>
      <c r="T1982" s="11">
        <f t="shared" si="215"/>
        <v>42463.292384259257</v>
      </c>
      <c r="U1982" t="str">
        <f t="shared" si="216"/>
        <v>TRUE</v>
      </c>
      <c r="V1982" s="18">
        <f t="shared" si="217"/>
        <v>1</v>
      </c>
      <c r="W1982">
        <f t="shared" si="218"/>
        <v>1</v>
      </c>
    </row>
    <row r="1983" spans="1:23" ht="115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s="13" t="b">
        <v>0</v>
      </c>
      <c r="L1983">
        <v>12</v>
      </c>
      <c r="M1983" t="b">
        <v>0</v>
      </c>
      <c r="N1983" t="s">
        <v>8296</v>
      </c>
      <c r="O1983" s="15">
        <f t="shared" si="213"/>
        <v>5.08</v>
      </c>
      <c r="P1983" s="15">
        <f t="shared" si="219"/>
        <v>31.75</v>
      </c>
      <c r="Q1983" t="s">
        <v>8341</v>
      </c>
      <c r="R1983" t="s">
        <v>8316</v>
      </c>
      <c r="S1983" s="8">
        <f t="shared" si="214"/>
        <v>41799.516956018517</v>
      </c>
      <c r="T1983" s="11">
        <f t="shared" si="215"/>
        <v>41829.516956018517</v>
      </c>
      <c r="U1983" t="str">
        <f t="shared" si="216"/>
        <v>FALSE</v>
      </c>
      <c r="V1983" s="18">
        <f t="shared" si="217"/>
        <v>2</v>
      </c>
      <c r="W1983">
        <f t="shared" si="218"/>
        <v>2</v>
      </c>
    </row>
    <row r="1984" spans="1:23" ht="86.4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s="13" t="b">
        <v>0</v>
      </c>
      <c r="L1984">
        <v>0</v>
      </c>
      <c r="M1984" t="b">
        <v>0</v>
      </c>
      <c r="N1984" t="s">
        <v>8296</v>
      </c>
      <c r="O1984" s="15">
        <f t="shared" si="213"/>
        <v>0</v>
      </c>
      <c r="P1984" s="15">
        <f t="shared" si="219"/>
        <v>0</v>
      </c>
      <c r="Q1984" t="s">
        <v>8341</v>
      </c>
      <c r="R1984" t="s">
        <v>8316</v>
      </c>
      <c r="S1984" s="8">
        <f t="shared" si="214"/>
        <v>42678.378321759257</v>
      </c>
      <c r="T1984" s="11">
        <f t="shared" si="215"/>
        <v>42708.419988425921</v>
      </c>
      <c r="U1984" t="str">
        <f t="shared" si="216"/>
        <v>FALSE</v>
      </c>
      <c r="V1984" s="18">
        <f t="shared" si="217"/>
        <v>2</v>
      </c>
      <c r="W1984">
        <f t="shared" si="218"/>
        <v>2</v>
      </c>
    </row>
    <row r="1985" spans="1:23" ht="115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s="13" t="b">
        <v>0</v>
      </c>
      <c r="L1985">
        <v>16</v>
      </c>
      <c r="M1985" t="b">
        <v>0</v>
      </c>
      <c r="N1985" t="s">
        <v>8296</v>
      </c>
      <c r="O1985" s="15">
        <f t="shared" si="213"/>
        <v>4.3</v>
      </c>
      <c r="P1985" s="15">
        <f t="shared" si="219"/>
        <v>88.6875</v>
      </c>
      <c r="Q1985" t="s">
        <v>8341</v>
      </c>
      <c r="R1985" t="s">
        <v>8316</v>
      </c>
      <c r="S1985" s="8">
        <f t="shared" si="214"/>
        <v>42592.803449074076</v>
      </c>
      <c r="T1985" s="11">
        <f t="shared" si="215"/>
        <v>42615.083333333336</v>
      </c>
      <c r="U1985" t="str">
        <f t="shared" si="216"/>
        <v>FALSE</v>
      </c>
      <c r="V1985" s="18">
        <f t="shared" si="217"/>
        <v>2</v>
      </c>
      <c r="W1985">
        <f t="shared" si="218"/>
        <v>2</v>
      </c>
    </row>
    <row r="1986" spans="1:23" ht="115.2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s="13" t="b">
        <v>0</v>
      </c>
      <c r="L1986">
        <v>7</v>
      </c>
      <c r="M1986" t="b">
        <v>0</v>
      </c>
      <c r="N1986" t="s">
        <v>8296</v>
      </c>
      <c r="O1986" s="15">
        <f t="shared" si="213"/>
        <v>21.146666666666665</v>
      </c>
      <c r="P1986" s="15">
        <f t="shared" si="219"/>
        <v>453.14285714285717</v>
      </c>
      <c r="Q1986" t="s">
        <v>8341</v>
      </c>
      <c r="R1986" t="s">
        <v>8316</v>
      </c>
      <c r="S1986" s="8">
        <f t="shared" si="214"/>
        <v>41913.581956018512</v>
      </c>
      <c r="T1986" s="11">
        <f t="shared" si="215"/>
        <v>41973.623622685183</v>
      </c>
      <c r="U1986" t="str">
        <f t="shared" si="216"/>
        <v>FALSE</v>
      </c>
      <c r="V1986" s="18">
        <f t="shared" si="217"/>
        <v>2</v>
      </c>
      <c r="W1986">
        <f t="shared" si="218"/>
        <v>2</v>
      </c>
    </row>
    <row r="1987" spans="1:23" ht="100.8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s="13" t="b">
        <v>0</v>
      </c>
      <c r="L1987">
        <v>4</v>
      </c>
      <c r="M1987" t="b">
        <v>0</v>
      </c>
      <c r="N1987" t="s">
        <v>8296</v>
      </c>
      <c r="O1987" s="15">
        <f t="shared" ref="O1987:O2050" si="220">(E1987/D1987)*100</f>
        <v>3.1875</v>
      </c>
      <c r="P1987" s="15">
        <f t="shared" si="219"/>
        <v>12.75</v>
      </c>
      <c r="Q1987" t="s">
        <v>8341</v>
      </c>
      <c r="R1987" t="s">
        <v>8316</v>
      </c>
      <c r="S1987" s="8">
        <f t="shared" ref="S1987:S2050" si="221">(((J1987/60)/60)/24)+DATE(1970,1,1)+(-5/24)</f>
        <v>42555.490405092591</v>
      </c>
      <c r="T1987" s="11">
        <f t="shared" ref="T1987:T2050" si="222">(I1987/86400)+25569+(-5/24)</f>
        <v>42584.749999999993</v>
      </c>
      <c r="U1987" t="str">
        <f t="shared" ref="U1987:U2050" si="223">TRIM(K1987)</f>
        <v>FALSE</v>
      </c>
      <c r="V1987" s="18">
        <f t="shared" ref="V1987:V2050" si="224">IF(U1987="TRUE", 1, 2)</f>
        <v>2</v>
      </c>
      <c r="W1987">
        <f t="shared" ref="W1987:W2050" si="225">IF(F1987="successful", 1,  IF(F1987= "failed", 2, IF(F1987="canceled", 3, 4)))</f>
        <v>2</v>
      </c>
    </row>
    <row r="1988" spans="1:23" ht="115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s="13" t="b">
        <v>0</v>
      </c>
      <c r="L1988">
        <v>1</v>
      </c>
      <c r="M1988" t="b">
        <v>0</v>
      </c>
      <c r="N1988" t="s">
        <v>8296</v>
      </c>
      <c r="O1988" s="15">
        <f t="shared" si="220"/>
        <v>0.05</v>
      </c>
      <c r="P1988" s="15">
        <f t="shared" si="219"/>
        <v>1</v>
      </c>
      <c r="Q1988" t="s">
        <v>8341</v>
      </c>
      <c r="R1988" t="s">
        <v>8316</v>
      </c>
      <c r="S1988" s="8">
        <f t="shared" si="221"/>
        <v>42413.225497685176</v>
      </c>
      <c r="T1988" s="11">
        <f t="shared" si="222"/>
        <v>42443.183831018519</v>
      </c>
      <c r="U1988" t="str">
        <f t="shared" si="223"/>
        <v>FALSE</v>
      </c>
      <c r="V1988" s="18">
        <f t="shared" si="224"/>
        <v>2</v>
      </c>
      <c r="W1988">
        <f t="shared" si="225"/>
        <v>2</v>
      </c>
    </row>
    <row r="1989" spans="1:23" ht="72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s="13" t="b">
        <v>0</v>
      </c>
      <c r="L1989">
        <v>28</v>
      </c>
      <c r="M1989" t="b">
        <v>0</v>
      </c>
      <c r="N1989" t="s">
        <v>8296</v>
      </c>
      <c r="O1989" s="15">
        <f t="shared" si="220"/>
        <v>42.472727272727276</v>
      </c>
      <c r="P1989" s="15">
        <f t="shared" si="219"/>
        <v>83.428571428571431</v>
      </c>
      <c r="Q1989" t="s">
        <v>8341</v>
      </c>
      <c r="R1989" t="s">
        <v>8316</v>
      </c>
      <c r="S1989" s="8">
        <f t="shared" si="221"/>
        <v>42034.431435185186</v>
      </c>
      <c r="T1989" s="11">
        <f t="shared" si="222"/>
        <v>42064.431435185186</v>
      </c>
      <c r="U1989" t="str">
        <f t="shared" si="223"/>
        <v>FALSE</v>
      </c>
      <c r="V1989" s="18">
        <f t="shared" si="224"/>
        <v>2</v>
      </c>
      <c r="W1989">
        <f t="shared" si="225"/>
        <v>2</v>
      </c>
    </row>
    <row r="1990" spans="1:23" ht="28.8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s="13" t="b">
        <v>0</v>
      </c>
      <c r="L1990">
        <v>1</v>
      </c>
      <c r="M1990" t="b">
        <v>0</v>
      </c>
      <c r="N1990" t="s">
        <v>8296</v>
      </c>
      <c r="O1990" s="15">
        <f t="shared" si="220"/>
        <v>0.41666666666666669</v>
      </c>
      <c r="P1990" s="15">
        <f t="shared" si="219"/>
        <v>25</v>
      </c>
      <c r="Q1990" t="s">
        <v>8341</v>
      </c>
      <c r="R1990" t="s">
        <v>8316</v>
      </c>
      <c r="S1990" s="8">
        <f t="shared" si="221"/>
        <v>42206.554884259262</v>
      </c>
      <c r="T1990" s="11">
        <f t="shared" si="222"/>
        <v>42236.554884259262</v>
      </c>
      <c r="U1990" t="str">
        <f t="shared" si="223"/>
        <v>FALSE</v>
      </c>
      <c r="V1990" s="18">
        <f t="shared" si="224"/>
        <v>2</v>
      </c>
      <c r="W1990">
        <f t="shared" si="225"/>
        <v>2</v>
      </c>
    </row>
    <row r="1991" spans="1:23" ht="100.8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s="13" t="b">
        <v>0</v>
      </c>
      <c r="L1991">
        <v>1</v>
      </c>
      <c r="M1991" t="b">
        <v>0</v>
      </c>
      <c r="N1991" t="s">
        <v>8296</v>
      </c>
      <c r="O1991" s="15">
        <f t="shared" si="220"/>
        <v>1</v>
      </c>
      <c r="P1991" s="15">
        <f t="shared" si="219"/>
        <v>50</v>
      </c>
      <c r="Q1991" t="s">
        <v>8341</v>
      </c>
      <c r="R1991" t="s">
        <v>8316</v>
      </c>
      <c r="S1991" s="8">
        <f t="shared" si="221"/>
        <v>42685.472314814811</v>
      </c>
      <c r="T1991" s="11">
        <f t="shared" si="222"/>
        <v>42715.472314814811</v>
      </c>
      <c r="U1991" t="str">
        <f t="shared" si="223"/>
        <v>FALSE</v>
      </c>
      <c r="V1991" s="18">
        <f t="shared" si="224"/>
        <v>2</v>
      </c>
      <c r="W1991">
        <f t="shared" si="225"/>
        <v>2</v>
      </c>
    </row>
    <row r="1992" spans="1:23" ht="100.8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s="13" t="b">
        <v>0</v>
      </c>
      <c r="L1992">
        <v>5</v>
      </c>
      <c r="M1992" t="b">
        <v>0</v>
      </c>
      <c r="N1992" t="s">
        <v>8296</v>
      </c>
      <c r="O1992" s="15">
        <f t="shared" si="220"/>
        <v>16.966666666666665</v>
      </c>
      <c r="P1992" s="15">
        <f t="shared" si="219"/>
        <v>101.8</v>
      </c>
      <c r="Q1992" t="s">
        <v>8341</v>
      </c>
      <c r="R1992" t="s">
        <v>8316</v>
      </c>
      <c r="S1992" s="8">
        <f t="shared" si="221"/>
        <v>42397.987638888888</v>
      </c>
      <c r="T1992" s="11">
        <f t="shared" si="222"/>
        <v>42412.987638888888</v>
      </c>
      <c r="U1992" t="str">
        <f t="shared" si="223"/>
        <v>FALSE</v>
      </c>
      <c r="V1992" s="18">
        <f t="shared" si="224"/>
        <v>2</v>
      </c>
      <c r="W1992">
        <f t="shared" si="225"/>
        <v>2</v>
      </c>
    </row>
    <row r="1993" spans="1:23" ht="72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s="13" t="b">
        <v>0</v>
      </c>
      <c r="L1993">
        <v>3</v>
      </c>
      <c r="M1993" t="b">
        <v>0</v>
      </c>
      <c r="N1993" t="s">
        <v>8296</v>
      </c>
      <c r="O1993" s="15">
        <f t="shared" si="220"/>
        <v>7.0000000000000009</v>
      </c>
      <c r="P1993" s="15">
        <f t="shared" si="219"/>
        <v>46.666666666666664</v>
      </c>
      <c r="Q1993" t="s">
        <v>8341</v>
      </c>
      <c r="R1993" t="s">
        <v>8316</v>
      </c>
      <c r="S1993" s="8">
        <f t="shared" si="221"/>
        <v>42167.685023148144</v>
      </c>
      <c r="T1993" s="11">
        <f t="shared" si="222"/>
        <v>42188.685023148144</v>
      </c>
      <c r="U1993" t="str">
        <f t="shared" si="223"/>
        <v>FALSE</v>
      </c>
      <c r="V1993" s="18">
        <f t="shared" si="224"/>
        <v>2</v>
      </c>
      <c r="W1993">
        <f t="shared" si="225"/>
        <v>2</v>
      </c>
    </row>
    <row r="1994" spans="1:23" ht="43.2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s="13" t="b">
        <v>0</v>
      </c>
      <c r="L1994">
        <v>2</v>
      </c>
      <c r="M1994" t="b">
        <v>0</v>
      </c>
      <c r="N1994" t="s">
        <v>8296</v>
      </c>
      <c r="O1994" s="15">
        <f t="shared" si="220"/>
        <v>0.13333333333333333</v>
      </c>
      <c r="P1994" s="15">
        <f t="shared" si="219"/>
        <v>1</v>
      </c>
      <c r="Q1994" t="s">
        <v>8341</v>
      </c>
      <c r="R1994" t="s">
        <v>8316</v>
      </c>
      <c r="S1994" s="8">
        <f t="shared" si="221"/>
        <v>42022.935081018521</v>
      </c>
      <c r="T1994" s="11">
        <f t="shared" si="222"/>
        <v>42052.935081018521</v>
      </c>
      <c r="U1994" t="str">
        <f t="shared" si="223"/>
        <v>FALSE</v>
      </c>
      <c r="V1994" s="18">
        <f t="shared" si="224"/>
        <v>2</v>
      </c>
      <c r="W1994">
        <f t="shared" si="225"/>
        <v>2</v>
      </c>
    </row>
    <row r="1995" spans="1:23" ht="115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s="13" t="b">
        <v>0</v>
      </c>
      <c r="L1995">
        <v>0</v>
      </c>
      <c r="M1995" t="b">
        <v>0</v>
      </c>
      <c r="N1995" t="s">
        <v>8296</v>
      </c>
      <c r="O1995" s="15">
        <f t="shared" si="220"/>
        <v>0</v>
      </c>
      <c r="P1995" s="15">
        <f t="shared" si="219"/>
        <v>0</v>
      </c>
      <c r="Q1995" t="s">
        <v>8341</v>
      </c>
      <c r="R1995" t="s">
        <v>8316</v>
      </c>
      <c r="S1995" s="8">
        <f t="shared" si="221"/>
        <v>42329.380057870374</v>
      </c>
      <c r="T1995" s="11">
        <f t="shared" si="222"/>
        <v>42359.380057870367</v>
      </c>
      <c r="U1995" t="str">
        <f t="shared" si="223"/>
        <v>FALSE</v>
      </c>
      <c r="V1995" s="18">
        <f t="shared" si="224"/>
        <v>2</v>
      </c>
      <c r="W1995">
        <f t="shared" si="225"/>
        <v>2</v>
      </c>
    </row>
    <row r="1996" spans="1:23" ht="115.2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s="13" t="b">
        <v>0</v>
      </c>
      <c r="L1996">
        <v>0</v>
      </c>
      <c r="M1996" t="b">
        <v>0</v>
      </c>
      <c r="N1996" t="s">
        <v>8296</v>
      </c>
      <c r="O1996" s="15">
        <f t="shared" si="220"/>
        <v>0</v>
      </c>
      <c r="P1996" s="15">
        <f t="shared" si="219"/>
        <v>0</v>
      </c>
      <c r="Q1996" t="s">
        <v>8341</v>
      </c>
      <c r="R1996" t="s">
        <v>8316</v>
      </c>
      <c r="S1996" s="8">
        <f t="shared" si="221"/>
        <v>42650.797939814809</v>
      </c>
      <c r="T1996" s="11">
        <f t="shared" si="222"/>
        <v>42710.839606481481</v>
      </c>
      <c r="U1996" t="str">
        <f t="shared" si="223"/>
        <v>FALSE</v>
      </c>
      <c r="V1996" s="18">
        <f t="shared" si="224"/>
        <v>2</v>
      </c>
      <c r="W1996">
        <f t="shared" si="225"/>
        <v>2</v>
      </c>
    </row>
    <row r="1997" spans="1:23" ht="100.8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s="13" t="b">
        <v>0</v>
      </c>
      <c r="L1997">
        <v>3</v>
      </c>
      <c r="M1997" t="b">
        <v>0</v>
      </c>
      <c r="N1997" t="s">
        <v>8296</v>
      </c>
      <c r="O1997" s="15">
        <f t="shared" si="220"/>
        <v>7.8</v>
      </c>
      <c r="P1997" s="15">
        <f t="shared" si="219"/>
        <v>26</v>
      </c>
      <c r="Q1997" t="s">
        <v>8341</v>
      </c>
      <c r="R1997" t="s">
        <v>8316</v>
      </c>
      <c r="S1997" s="8">
        <f t="shared" si="221"/>
        <v>42181.693703703706</v>
      </c>
      <c r="T1997" s="11">
        <f t="shared" si="222"/>
        <v>42201.693703703706</v>
      </c>
      <c r="U1997" t="str">
        <f t="shared" si="223"/>
        <v>FALSE</v>
      </c>
      <c r="V1997" s="18">
        <f t="shared" si="224"/>
        <v>2</v>
      </c>
      <c r="W1997">
        <f t="shared" si="225"/>
        <v>2</v>
      </c>
    </row>
    <row r="1998" spans="1:23" ht="115.2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s="13" t="b">
        <v>0</v>
      </c>
      <c r="L1998">
        <v>0</v>
      </c>
      <c r="M1998" t="b">
        <v>0</v>
      </c>
      <c r="N1998" t="s">
        <v>8296</v>
      </c>
      <c r="O1998" s="15">
        <f t="shared" si="220"/>
        <v>0</v>
      </c>
      <c r="P1998" s="15">
        <f t="shared" si="219"/>
        <v>0</v>
      </c>
      <c r="Q1998" t="s">
        <v>8341</v>
      </c>
      <c r="R1998" t="s">
        <v>8316</v>
      </c>
      <c r="S1998" s="8">
        <f t="shared" si="221"/>
        <v>41800.611238425925</v>
      </c>
      <c r="T1998" s="11">
        <f t="shared" si="222"/>
        <v>41830.611238425925</v>
      </c>
      <c r="U1998" t="str">
        <f t="shared" si="223"/>
        <v>FALSE</v>
      </c>
      <c r="V1998" s="18">
        <f t="shared" si="224"/>
        <v>2</v>
      </c>
      <c r="W1998">
        <f t="shared" si="225"/>
        <v>2</v>
      </c>
    </row>
    <row r="1999" spans="1:23" ht="100.8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s="13" t="b">
        <v>0</v>
      </c>
      <c r="L1999">
        <v>0</v>
      </c>
      <c r="M1999" t="b">
        <v>0</v>
      </c>
      <c r="N1999" t="s">
        <v>8296</v>
      </c>
      <c r="O1999" s="15">
        <f t="shared" si="220"/>
        <v>0</v>
      </c>
      <c r="P1999" s="15">
        <f t="shared" si="219"/>
        <v>0</v>
      </c>
      <c r="Q1999" t="s">
        <v>8341</v>
      </c>
      <c r="R1999" t="s">
        <v>8316</v>
      </c>
      <c r="S1999" s="8">
        <f t="shared" si="221"/>
        <v>41847.722361111111</v>
      </c>
      <c r="T1999" s="11">
        <f t="shared" si="222"/>
        <v>41877.722361111111</v>
      </c>
      <c r="U1999" t="str">
        <f t="shared" si="223"/>
        <v>FALSE</v>
      </c>
      <c r="V1999" s="18">
        <f t="shared" si="224"/>
        <v>2</v>
      </c>
      <c r="W1999">
        <f t="shared" si="225"/>
        <v>2</v>
      </c>
    </row>
    <row r="2000" spans="1:23" ht="129.6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s="13" t="b">
        <v>0</v>
      </c>
      <c r="L2000">
        <v>3</v>
      </c>
      <c r="M2000" t="b">
        <v>0</v>
      </c>
      <c r="N2000" t="s">
        <v>8296</v>
      </c>
      <c r="O2000" s="15">
        <f t="shared" si="220"/>
        <v>26.200000000000003</v>
      </c>
      <c r="P2000" s="15">
        <f t="shared" si="219"/>
        <v>218.33333333333334</v>
      </c>
      <c r="Q2000" t="s">
        <v>8341</v>
      </c>
      <c r="R2000" t="s">
        <v>8316</v>
      </c>
      <c r="S2000" s="8">
        <f t="shared" si="221"/>
        <v>41806.910162037035</v>
      </c>
      <c r="T2000" s="11">
        <f t="shared" si="222"/>
        <v>41851.910162037035</v>
      </c>
      <c r="U2000" t="str">
        <f t="shared" si="223"/>
        <v>FALSE</v>
      </c>
      <c r="V2000" s="18">
        <f t="shared" si="224"/>
        <v>2</v>
      </c>
      <c r="W2000">
        <f t="shared" si="225"/>
        <v>2</v>
      </c>
    </row>
    <row r="2001" spans="1:23" ht="7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s="13" t="b">
        <v>0</v>
      </c>
      <c r="L2001">
        <v>7</v>
      </c>
      <c r="M2001" t="b">
        <v>0</v>
      </c>
      <c r="N2001" t="s">
        <v>8296</v>
      </c>
      <c r="O2001" s="15">
        <f t="shared" si="220"/>
        <v>0.76129032258064511</v>
      </c>
      <c r="P2001" s="15">
        <f t="shared" si="219"/>
        <v>33.714285714285715</v>
      </c>
      <c r="Q2001" t="s">
        <v>8341</v>
      </c>
      <c r="R2001" t="s">
        <v>8316</v>
      </c>
      <c r="S2001" s="8">
        <f t="shared" si="221"/>
        <v>41926.274398148147</v>
      </c>
      <c r="T2001" s="11">
        <f t="shared" si="222"/>
        <v>41956.316064814811</v>
      </c>
      <c r="U2001" t="str">
        <f t="shared" si="223"/>
        <v>FALSE</v>
      </c>
      <c r="V2001" s="18">
        <f t="shared" si="224"/>
        <v>2</v>
      </c>
      <c r="W2001">
        <f t="shared" si="225"/>
        <v>2</v>
      </c>
    </row>
    <row r="2002" spans="1:23" ht="115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s="13" t="b">
        <v>0</v>
      </c>
      <c r="L2002">
        <v>25</v>
      </c>
      <c r="M2002" t="b">
        <v>0</v>
      </c>
      <c r="N2002" t="s">
        <v>8296</v>
      </c>
      <c r="O2002" s="15">
        <f t="shared" si="220"/>
        <v>12.5</v>
      </c>
      <c r="P2002" s="15">
        <f t="shared" si="219"/>
        <v>25</v>
      </c>
      <c r="Q2002" t="s">
        <v>8341</v>
      </c>
      <c r="R2002" t="s">
        <v>8316</v>
      </c>
      <c r="S2002" s="8">
        <f t="shared" si="221"/>
        <v>42345.743206018517</v>
      </c>
      <c r="T2002" s="11">
        <f t="shared" si="222"/>
        <v>42375.743206018517</v>
      </c>
      <c r="U2002" t="str">
        <f t="shared" si="223"/>
        <v>FALSE</v>
      </c>
      <c r="V2002" s="18">
        <f t="shared" si="224"/>
        <v>2</v>
      </c>
      <c r="W2002">
        <f t="shared" si="225"/>
        <v>2</v>
      </c>
    </row>
    <row r="2003" spans="1:23" ht="86.4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s="13" t="b">
        <v>1</v>
      </c>
      <c r="L2003">
        <v>1637</v>
      </c>
      <c r="M2003" t="b">
        <v>1</v>
      </c>
      <c r="N2003" t="s">
        <v>8295</v>
      </c>
      <c r="O2003" s="15">
        <f t="shared" si="220"/>
        <v>382.12909090909091</v>
      </c>
      <c r="P2003" s="15">
        <f t="shared" si="219"/>
        <v>128.38790470372632</v>
      </c>
      <c r="Q2003" t="s">
        <v>8330</v>
      </c>
      <c r="R2003" t="s">
        <v>8352</v>
      </c>
      <c r="S2003" s="8">
        <f t="shared" si="221"/>
        <v>42136.001342592594</v>
      </c>
      <c r="T2003" s="11">
        <f t="shared" si="222"/>
        <v>42167.624999999993</v>
      </c>
      <c r="U2003" t="str">
        <f t="shared" si="223"/>
        <v>TRUE</v>
      </c>
      <c r="V2003" s="18">
        <f t="shared" si="224"/>
        <v>1</v>
      </c>
      <c r="W2003">
        <f t="shared" si="225"/>
        <v>1</v>
      </c>
    </row>
    <row r="2004" spans="1:23" ht="100.8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s="13" t="b">
        <v>1</v>
      </c>
      <c r="L2004">
        <v>1375</v>
      </c>
      <c r="M2004" t="b">
        <v>1</v>
      </c>
      <c r="N2004" t="s">
        <v>8295</v>
      </c>
      <c r="O2004" s="15">
        <f t="shared" si="220"/>
        <v>216.79422000000002</v>
      </c>
      <c r="P2004" s="15">
        <f t="shared" si="219"/>
        <v>78.834261818181815</v>
      </c>
      <c r="Q2004" t="s">
        <v>8330</v>
      </c>
      <c r="R2004" t="s">
        <v>8352</v>
      </c>
      <c r="S2004" s="8">
        <f t="shared" si="221"/>
        <v>42728.503969907404</v>
      </c>
      <c r="T2004" s="11">
        <f t="shared" si="222"/>
        <v>42758.503969907404</v>
      </c>
      <c r="U2004" t="str">
        <f t="shared" si="223"/>
        <v>TRUE</v>
      </c>
      <c r="V2004" s="18">
        <f t="shared" si="224"/>
        <v>1</v>
      </c>
      <c r="W2004">
        <f t="shared" si="225"/>
        <v>1</v>
      </c>
    </row>
    <row r="2005" spans="1:23" ht="129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s="13" t="b">
        <v>1</v>
      </c>
      <c r="L2005">
        <v>17</v>
      </c>
      <c r="M2005" t="b">
        <v>1</v>
      </c>
      <c r="N2005" t="s">
        <v>8295</v>
      </c>
      <c r="O2005" s="15">
        <f t="shared" si="220"/>
        <v>312</v>
      </c>
      <c r="P2005" s="15">
        <f t="shared" si="219"/>
        <v>91.764705882352942</v>
      </c>
      <c r="Q2005" t="s">
        <v>8330</v>
      </c>
      <c r="R2005" t="s">
        <v>8352</v>
      </c>
      <c r="S2005" s="8">
        <f t="shared" si="221"/>
        <v>40346.917268518519</v>
      </c>
      <c r="T2005" s="11">
        <f t="shared" si="222"/>
        <v>40361.75</v>
      </c>
      <c r="U2005" t="str">
        <f t="shared" si="223"/>
        <v>TRUE</v>
      </c>
      <c r="V2005" s="18">
        <f t="shared" si="224"/>
        <v>1</v>
      </c>
      <c r="W2005">
        <f t="shared" si="225"/>
        <v>1</v>
      </c>
    </row>
    <row r="2006" spans="1:23" ht="100.8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s="13" t="b">
        <v>1</v>
      </c>
      <c r="L2006">
        <v>354</v>
      </c>
      <c r="M2006" t="b">
        <v>1</v>
      </c>
      <c r="N2006" t="s">
        <v>8295</v>
      </c>
      <c r="O2006" s="15">
        <f t="shared" si="220"/>
        <v>234.42048</v>
      </c>
      <c r="P2006" s="15">
        <f t="shared" si="219"/>
        <v>331.10237288135596</v>
      </c>
      <c r="Q2006" t="s">
        <v>8330</v>
      </c>
      <c r="R2006" t="s">
        <v>8352</v>
      </c>
      <c r="S2006" s="8">
        <f t="shared" si="221"/>
        <v>41800.396562499998</v>
      </c>
      <c r="T2006" s="11">
        <f t="shared" si="222"/>
        <v>41830.396562499998</v>
      </c>
      <c r="U2006" t="str">
        <f t="shared" si="223"/>
        <v>TRUE</v>
      </c>
      <c r="V2006" s="18">
        <f t="shared" si="224"/>
        <v>1</v>
      </c>
      <c r="W2006">
        <f t="shared" si="225"/>
        <v>1</v>
      </c>
    </row>
    <row r="2007" spans="1:23" ht="100.8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s="13" t="b">
        <v>1</v>
      </c>
      <c r="L2007">
        <v>191</v>
      </c>
      <c r="M2007" t="b">
        <v>1</v>
      </c>
      <c r="N2007" t="s">
        <v>8295</v>
      </c>
      <c r="O2007" s="15">
        <f t="shared" si="220"/>
        <v>123.68010000000001</v>
      </c>
      <c r="P2007" s="15">
        <f t="shared" si="219"/>
        <v>194.26193717277485</v>
      </c>
      <c r="Q2007" t="s">
        <v>8330</v>
      </c>
      <c r="R2007" t="s">
        <v>8352</v>
      </c>
      <c r="S2007" s="8">
        <f t="shared" si="221"/>
        <v>41535.604374999995</v>
      </c>
      <c r="T2007" s="11">
        <f t="shared" si="222"/>
        <v>41562.957638888889</v>
      </c>
      <c r="U2007" t="str">
        <f t="shared" si="223"/>
        <v>TRUE</v>
      </c>
      <c r="V2007" s="18">
        <f t="shared" si="224"/>
        <v>1</v>
      </c>
      <c r="W2007">
        <f t="shared" si="225"/>
        <v>1</v>
      </c>
    </row>
    <row r="2008" spans="1:23" ht="100.8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s="13" t="b">
        <v>1</v>
      </c>
      <c r="L2008">
        <v>303</v>
      </c>
      <c r="M2008" t="b">
        <v>1</v>
      </c>
      <c r="N2008" t="s">
        <v>8295</v>
      </c>
      <c r="O2008" s="15">
        <f t="shared" si="220"/>
        <v>247.84</v>
      </c>
      <c r="P2008" s="15">
        <f t="shared" si="219"/>
        <v>408.97689768976898</v>
      </c>
      <c r="Q2008" t="s">
        <v>8330</v>
      </c>
      <c r="R2008" t="s">
        <v>8352</v>
      </c>
      <c r="S2008" s="8">
        <f t="shared" si="221"/>
        <v>41941.292187499996</v>
      </c>
      <c r="T2008" s="11">
        <f t="shared" si="222"/>
        <v>41976.333854166667</v>
      </c>
      <c r="U2008" t="str">
        <f t="shared" si="223"/>
        <v>TRUE</v>
      </c>
      <c r="V2008" s="18">
        <f t="shared" si="224"/>
        <v>1</v>
      </c>
      <c r="W2008">
        <f t="shared" si="225"/>
        <v>1</v>
      </c>
    </row>
    <row r="2009" spans="1:23" ht="115.2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s="13" t="b">
        <v>1</v>
      </c>
      <c r="L2009">
        <v>137</v>
      </c>
      <c r="M2009" t="b">
        <v>1</v>
      </c>
      <c r="N2009" t="s">
        <v>8295</v>
      </c>
      <c r="O2009" s="15">
        <f t="shared" si="220"/>
        <v>115.7092</v>
      </c>
      <c r="P2009" s="15">
        <f t="shared" si="219"/>
        <v>84.459270072992695</v>
      </c>
      <c r="Q2009" t="s">
        <v>8330</v>
      </c>
      <c r="R2009" t="s">
        <v>8352</v>
      </c>
      <c r="S2009" s="8">
        <f t="shared" si="221"/>
        <v>40347.629467592589</v>
      </c>
      <c r="T2009" s="11">
        <f t="shared" si="222"/>
        <v>40413.958333333328</v>
      </c>
      <c r="U2009" t="str">
        <f t="shared" si="223"/>
        <v>TRUE</v>
      </c>
      <c r="V2009" s="18">
        <f t="shared" si="224"/>
        <v>1</v>
      </c>
      <c r="W2009">
        <f t="shared" si="225"/>
        <v>1</v>
      </c>
    </row>
    <row r="2010" spans="1:23" ht="100.8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s="13" t="b">
        <v>1</v>
      </c>
      <c r="L2010">
        <v>41</v>
      </c>
      <c r="M2010" t="b">
        <v>1</v>
      </c>
      <c r="N2010" t="s">
        <v>8295</v>
      </c>
      <c r="O2010" s="15">
        <f t="shared" si="220"/>
        <v>117.07484768810599</v>
      </c>
      <c r="P2010" s="15">
        <f t="shared" si="219"/>
        <v>44.853658536585364</v>
      </c>
      <c r="Q2010" t="s">
        <v>8330</v>
      </c>
      <c r="R2010" t="s">
        <v>8352</v>
      </c>
      <c r="S2010" s="8">
        <f t="shared" si="221"/>
        <v>40761.396087962959</v>
      </c>
      <c r="T2010" s="11">
        <f t="shared" si="222"/>
        <v>40805.396087962959</v>
      </c>
      <c r="U2010" t="str">
        <f t="shared" si="223"/>
        <v>TRUE</v>
      </c>
      <c r="V2010" s="18">
        <f t="shared" si="224"/>
        <v>1</v>
      </c>
      <c r="W2010">
        <f t="shared" si="225"/>
        <v>1</v>
      </c>
    </row>
    <row r="2011" spans="1:23" ht="100.8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s="13" t="b">
        <v>1</v>
      </c>
      <c r="L2011">
        <v>398</v>
      </c>
      <c r="M2011" t="b">
        <v>1</v>
      </c>
      <c r="N2011" t="s">
        <v>8295</v>
      </c>
      <c r="O2011" s="15">
        <f t="shared" si="220"/>
        <v>305.15800000000002</v>
      </c>
      <c r="P2011" s="15">
        <f t="shared" si="219"/>
        <v>383.3643216080402</v>
      </c>
      <c r="Q2011" t="s">
        <v>8330</v>
      </c>
      <c r="R2011" t="s">
        <v>8352</v>
      </c>
      <c r="S2011" s="8">
        <f t="shared" si="221"/>
        <v>42661.115081018514</v>
      </c>
      <c r="T2011" s="11">
        <f t="shared" si="222"/>
        <v>42697.156747685185</v>
      </c>
      <c r="U2011" t="str">
        <f t="shared" si="223"/>
        <v>TRUE</v>
      </c>
      <c r="V2011" s="18">
        <f t="shared" si="224"/>
        <v>1</v>
      </c>
      <c r="W2011">
        <f t="shared" si="225"/>
        <v>1</v>
      </c>
    </row>
    <row r="2012" spans="1:23" ht="72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s="13" t="b">
        <v>1</v>
      </c>
      <c r="L2012">
        <v>1737</v>
      </c>
      <c r="M2012" t="b">
        <v>1</v>
      </c>
      <c r="N2012" t="s">
        <v>8295</v>
      </c>
      <c r="O2012" s="15">
        <f t="shared" si="220"/>
        <v>320.05299999999994</v>
      </c>
      <c r="P2012" s="15">
        <f t="shared" si="219"/>
        <v>55.276856649395505</v>
      </c>
      <c r="Q2012" t="s">
        <v>8330</v>
      </c>
      <c r="R2012" t="s">
        <v>8352</v>
      </c>
      <c r="S2012" s="8">
        <f t="shared" si="221"/>
        <v>42570.788090277776</v>
      </c>
      <c r="T2012" s="11">
        <f t="shared" si="222"/>
        <v>42600.788090277776</v>
      </c>
      <c r="U2012" t="str">
        <f t="shared" si="223"/>
        <v>TRUE</v>
      </c>
      <c r="V2012" s="18">
        <f t="shared" si="224"/>
        <v>1</v>
      </c>
      <c r="W2012">
        <f t="shared" si="225"/>
        <v>1</v>
      </c>
    </row>
    <row r="2013" spans="1:23" ht="86.4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s="13" t="b">
        <v>1</v>
      </c>
      <c r="L2013">
        <v>971</v>
      </c>
      <c r="M2013" t="b">
        <v>1</v>
      </c>
      <c r="N2013" t="s">
        <v>8295</v>
      </c>
      <c r="O2013" s="15">
        <f t="shared" si="220"/>
        <v>819.56399999999996</v>
      </c>
      <c r="P2013" s="15">
        <f t="shared" si="219"/>
        <v>422.02059732234807</v>
      </c>
      <c r="Q2013" t="s">
        <v>8330</v>
      </c>
      <c r="R2013" t="s">
        <v>8352</v>
      </c>
      <c r="S2013" s="8">
        <f t="shared" si="221"/>
        <v>42347.150150462963</v>
      </c>
      <c r="T2013" s="11">
        <f t="shared" si="222"/>
        <v>42380.749999999993</v>
      </c>
      <c r="U2013" t="str">
        <f t="shared" si="223"/>
        <v>TRUE</v>
      </c>
      <c r="V2013" s="18">
        <f t="shared" si="224"/>
        <v>1</v>
      </c>
      <c r="W2013">
        <f t="shared" si="225"/>
        <v>1</v>
      </c>
    </row>
    <row r="2014" spans="1:23" ht="100.8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s="13" t="b">
        <v>1</v>
      </c>
      <c r="L2014">
        <v>183</v>
      </c>
      <c r="M2014" t="b">
        <v>1</v>
      </c>
      <c r="N2014" t="s">
        <v>8295</v>
      </c>
      <c r="O2014" s="15">
        <f t="shared" si="220"/>
        <v>234.90000000000003</v>
      </c>
      <c r="P2014" s="15">
        <f t="shared" si="219"/>
        <v>64.180327868852459</v>
      </c>
      <c r="Q2014" t="s">
        <v>8330</v>
      </c>
      <c r="R2014" t="s">
        <v>8352</v>
      </c>
      <c r="S2014" s="8">
        <f t="shared" si="221"/>
        <v>42010.613900462959</v>
      </c>
      <c r="T2014" s="11">
        <f t="shared" si="222"/>
        <v>42040.613900462959</v>
      </c>
      <c r="U2014" t="str">
        <f t="shared" si="223"/>
        <v>TRUE</v>
      </c>
      <c r="V2014" s="18">
        <f t="shared" si="224"/>
        <v>1</v>
      </c>
      <c r="W2014">
        <f t="shared" si="225"/>
        <v>1</v>
      </c>
    </row>
    <row r="2015" spans="1:23" ht="115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s="13" t="b">
        <v>1</v>
      </c>
      <c r="L2015">
        <v>4562</v>
      </c>
      <c r="M2015" t="b">
        <v>1</v>
      </c>
      <c r="N2015" t="s">
        <v>8295</v>
      </c>
      <c r="O2015" s="15">
        <f t="shared" si="220"/>
        <v>494.91374999999999</v>
      </c>
      <c r="P2015" s="15">
        <f t="shared" si="219"/>
        <v>173.57781674704077</v>
      </c>
      <c r="Q2015" t="s">
        <v>8330</v>
      </c>
      <c r="R2015" t="s">
        <v>8352</v>
      </c>
      <c r="S2015" s="8">
        <f t="shared" si="221"/>
        <v>42499.752476851849</v>
      </c>
      <c r="T2015" s="11">
        <f t="shared" si="222"/>
        <v>42559.752476851849</v>
      </c>
      <c r="U2015" t="str">
        <f t="shared" si="223"/>
        <v>TRUE</v>
      </c>
      <c r="V2015" s="18">
        <f t="shared" si="224"/>
        <v>1</v>
      </c>
      <c r="W2015">
        <f t="shared" si="225"/>
        <v>1</v>
      </c>
    </row>
    <row r="2016" spans="1:23" ht="100.8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s="13" t="b">
        <v>1</v>
      </c>
      <c r="L2016">
        <v>26457</v>
      </c>
      <c r="M2016" t="b">
        <v>1</v>
      </c>
      <c r="N2016" t="s">
        <v>8295</v>
      </c>
      <c r="O2016" s="15">
        <f t="shared" si="220"/>
        <v>7813.7822333333334</v>
      </c>
      <c r="P2016" s="15">
        <f t="shared" si="219"/>
        <v>88.601680840609291</v>
      </c>
      <c r="Q2016" t="s">
        <v>8330</v>
      </c>
      <c r="R2016" t="s">
        <v>8352</v>
      </c>
      <c r="S2016" s="8">
        <f t="shared" si="221"/>
        <v>41324.006238425922</v>
      </c>
      <c r="T2016" s="11">
        <f t="shared" si="222"/>
        <v>41357.964571759258</v>
      </c>
      <c r="U2016" t="str">
        <f t="shared" si="223"/>
        <v>TRUE</v>
      </c>
      <c r="V2016" s="18">
        <f t="shared" si="224"/>
        <v>1</v>
      </c>
      <c r="W2016">
        <f t="shared" si="225"/>
        <v>1</v>
      </c>
    </row>
    <row r="2017" spans="1:23" ht="86.4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s="13" t="b">
        <v>1</v>
      </c>
      <c r="L2017">
        <v>162</v>
      </c>
      <c r="M2017" t="b">
        <v>1</v>
      </c>
      <c r="N2017" t="s">
        <v>8295</v>
      </c>
      <c r="O2017" s="15">
        <f t="shared" si="220"/>
        <v>113.00013888888888</v>
      </c>
      <c r="P2017" s="15">
        <f t="shared" si="219"/>
        <v>50.222283950617282</v>
      </c>
      <c r="Q2017" t="s">
        <v>8330</v>
      </c>
      <c r="R2017" t="s">
        <v>8352</v>
      </c>
      <c r="S2017" s="8">
        <f t="shared" si="221"/>
        <v>40765.668553240735</v>
      </c>
      <c r="T2017" s="11">
        <f t="shared" si="222"/>
        <v>40795.668553240735</v>
      </c>
      <c r="U2017" t="str">
        <f t="shared" si="223"/>
        <v>TRUE</v>
      </c>
      <c r="V2017" s="18">
        <f t="shared" si="224"/>
        <v>1</v>
      </c>
      <c r="W2017">
        <f t="shared" si="225"/>
        <v>1</v>
      </c>
    </row>
    <row r="2018" spans="1:23" ht="57.6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s="13" t="b">
        <v>1</v>
      </c>
      <c r="L2018">
        <v>479</v>
      </c>
      <c r="M2018" t="b">
        <v>1</v>
      </c>
      <c r="N2018" t="s">
        <v>8295</v>
      </c>
      <c r="O2018" s="15">
        <f t="shared" si="220"/>
        <v>921.54219999999998</v>
      </c>
      <c r="P2018" s="15">
        <f t="shared" si="219"/>
        <v>192.38876826722338</v>
      </c>
      <c r="Q2018" t="s">
        <v>8330</v>
      </c>
      <c r="R2018" t="s">
        <v>8352</v>
      </c>
      <c r="S2018" s="8">
        <f t="shared" si="221"/>
        <v>41312.672442129624</v>
      </c>
      <c r="T2018" s="11">
        <f t="shared" si="222"/>
        <v>41342.672442129631</v>
      </c>
      <c r="U2018" t="str">
        <f t="shared" si="223"/>
        <v>TRUE</v>
      </c>
      <c r="V2018" s="18">
        <f t="shared" si="224"/>
        <v>1</v>
      </c>
      <c r="W2018">
        <f t="shared" si="225"/>
        <v>1</v>
      </c>
    </row>
    <row r="2019" spans="1:23" ht="100.8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s="13" t="b">
        <v>1</v>
      </c>
      <c r="L2019">
        <v>426</v>
      </c>
      <c r="M2019" t="b">
        <v>1</v>
      </c>
      <c r="N2019" t="s">
        <v>8295</v>
      </c>
      <c r="O2019" s="15">
        <f t="shared" si="220"/>
        <v>125.10239999999999</v>
      </c>
      <c r="P2019" s="15">
        <f t="shared" si="219"/>
        <v>73.416901408450698</v>
      </c>
      <c r="Q2019" t="s">
        <v>8330</v>
      </c>
      <c r="R2019" t="s">
        <v>8352</v>
      </c>
      <c r="S2019" s="8">
        <f t="shared" si="221"/>
        <v>40960.849016203698</v>
      </c>
      <c r="T2019" s="11">
        <f t="shared" si="222"/>
        <v>40991.958333333328</v>
      </c>
      <c r="U2019" t="str">
        <f t="shared" si="223"/>
        <v>TRUE</v>
      </c>
      <c r="V2019" s="18">
        <f t="shared" si="224"/>
        <v>1</v>
      </c>
      <c r="W2019">
        <f t="shared" si="225"/>
        <v>1</v>
      </c>
    </row>
    <row r="2020" spans="1:23" ht="115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s="13" t="b">
        <v>1</v>
      </c>
      <c r="L2020">
        <v>450</v>
      </c>
      <c r="M2020" t="b">
        <v>1</v>
      </c>
      <c r="N2020" t="s">
        <v>8295</v>
      </c>
      <c r="O2020" s="15">
        <f t="shared" si="220"/>
        <v>102.24343076923077</v>
      </c>
      <c r="P2020" s="15">
        <f t="shared" si="219"/>
        <v>147.68495555555555</v>
      </c>
      <c r="Q2020" t="s">
        <v>8330</v>
      </c>
      <c r="R2020" t="s">
        <v>8352</v>
      </c>
      <c r="S2020" s="8">
        <f t="shared" si="221"/>
        <v>42199.157511574071</v>
      </c>
      <c r="T2020" s="11">
        <f t="shared" si="222"/>
        <v>42229.157511574071</v>
      </c>
      <c r="U2020" t="str">
        <f t="shared" si="223"/>
        <v>TRUE</v>
      </c>
      <c r="V2020" s="18">
        <f t="shared" si="224"/>
        <v>1</v>
      </c>
      <c r="W2020">
        <f t="shared" si="225"/>
        <v>1</v>
      </c>
    </row>
    <row r="2021" spans="1:23" ht="100.8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s="13" t="b">
        <v>1</v>
      </c>
      <c r="L2021">
        <v>1780</v>
      </c>
      <c r="M2021" t="b">
        <v>1</v>
      </c>
      <c r="N2021" t="s">
        <v>8295</v>
      </c>
      <c r="O2021" s="15">
        <f t="shared" si="220"/>
        <v>484.90975000000003</v>
      </c>
      <c r="P2021" s="15">
        <f t="shared" si="219"/>
        <v>108.96848314606741</v>
      </c>
      <c r="Q2021" t="s">
        <v>8330</v>
      </c>
      <c r="R2021" t="s">
        <v>8352</v>
      </c>
      <c r="S2021" s="8">
        <f t="shared" si="221"/>
        <v>42605.500243055554</v>
      </c>
      <c r="T2021" s="11">
        <f t="shared" si="222"/>
        <v>42635.500243055554</v>
      </c>
      <c r="U2021" t="str">
        <f t="shared" si="223"/>
        <v>TRUE</v>
      </c>
      <c r="V2021" s="18">
        <f t="shared" si="224"/>
        <v>1</v>
      </c>
      <c r="W2021">
        <f t="shared" si="225"/>
        <v>1</v>
      </c>
    </row>
    <row r="2022" spans="1:23" ht="115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s="13" t="b">
        <v>1</v>
      </c>
      <c r="L2022">
        <v>122</v>
      </c>
      <c r="M2022" t="b">
        <v>1</v>
      </c>
      <c r="N2022" t="s">
        <v>8295</v>
      </c>
      <c r="O2022" s="15">
        <f t="shared" si="220"/>
        <v>192.33333333333334</v>
      </c>
      <c r="P2022" s="15">
        <f t="shared" si="219"/>
        <v>23.647540983606557</v>
      </c>
      <c r="Q2022" t="s">
        <v>8330</v>
      </c>
      <c r="R2022" t="s">
        <v>8352</v>
      </c>
      <c r="S2022" s="8">
        <f t="shared" si="221"/>
        <v>41736.88916666666</v>
      </c>
      <c r="T2022" s="11">
        <f t="shared" si="222"/>
        <v>41773.75277777778</v>
      </c>
      <c r="U2022" t="str">
        <f t="shared" si="223"/>
        <v>TRUE</v>
      </c>
      <c r="V2022" s="18">
        <f t="shared" si="224"/>
        <v>1</v>
      </c>
      <c r="W2022">
        <f t="shared" si="225"/>
        <v>1</v>
      </c>
    </row>
    <row r="2023" spans="1:23" ht="115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s="13" t="b">
        <v>1</v>
      </c>
      <c r="L2023">
        <v>95</v>
      </c>
      <c r="M2023" t="b">
        <v>1</v>
      </c>
      <c r="N2023" t="s">
        <v>8295</v>
      </c>
      <c r="O2023" s="15">
        <f t="shared" si="220"/>
        <v>281.10000000000002</v>
      </c>
      <c r="P2023" s="15">
        <f t="shared" si="219"/>
        <v>147.94736842105263</v>
      </c>
      <c r="Q2023" t="s">
        <v>8330</v>
      </c>
      <c r="R2023" t="s">
        <v>8352</v>
      </c>
      <c r="S2023" s="8">
        <f t="shared" si="221"/>
        <v>41860.862233796295</v>
      </c>
      <c r="T2023" s="11">
        <f t="shared" si="222"/>
        <v>41905.862233796295</v>
      </c>
      <c r="U2023" t="str">
        <f t="shared" si="223"/>
        <v>TRUE</v>
      </c>
      <c r="V2023" s="18">
        <f t="shared" si="224"/>
        <v>1</v>
      </c>
      <c r="W2023">
        <f t="shared" si="225"/>
        <v>1</v>
      </c>
    </row>
    <row r="2024" spans="1:23" ht="100.8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s="13" t="b">
        <v>1</v>
      </c>
      <c r="L2024">
        <v>325</v>
      </c>
      <c r="M2024" t="b">
        <v>1</v>
      </c>
      <c r="N2024" t="s">
        <v>8295</v>
      </c>
      <c r="O2024" s="15">
        <f t="shared" si="220"/>
        <v>125.13700000000001</v>
      </c>
      <c r="P2024" s="15">
        <f t="shared" ref="P2024:P2087" si="226">IFERROR(E2024/L2024,0)</f>
        <v>385.03692307692307</v>
      </c>
      <c r="Q2024" t="s">
        <v>8330</v>
      </c>
      <c r="R2024" t="s">
        <v>8352</v>
      </c>
      <c r="S2024" s="8">
        <f t="shared" si="221"/>
        <v>42502.36078703704</v>
      </c>
      <c r="T2024" s="11">
        <f t="shared" si="222"/>
        <v>42532.36078703704</v>
      </c>
      <c r="U2024" t="str">
        <f t="shared" si="223"/>
        <v>TRUE</v>
      </c>
      <c r="V2024" s="18">
        <f t="shared" si="224"/>
        <v>1</v>
      </c>
      <c r="W2024">
        <f t="shared" si="225"/>
        <v>1</v>
      </c>
    </row>
    <row r="2025" spans="1:23" ht="115.2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s="13" t="b">
        <v>1</v>
      </c>
      <c r="L2025">
        <v>353</v>
      </c>
      <c r="M2025" t="b">
        <v>1</v>
      </c>
      <c r="N2025" t="s">
        <v>8295</v>
      </c>
      <c r="O2025" s="15">
        <f t="shared" si="220"/>
        <v>161.459</v>
      </c>
      <c r="P2025" s="15">
        <f t="shared" si="226"/>
        <v>457.39093484419266</v>
      </c>
      <c r="Q2025" t="s">
        <v>8330</v>
      </c>
      <c r="R2025" t="s">
        <v>8352</v>
      </c>
      <c r="S2025" s="8">
        <f t="shared" si="221"/>
        <v>42136.212418981479</v>
      </c>
      <c r="T2025" s="11">
        <f t="shared" si="222"/>
        <v>42166.212418981479</v>
      </c>
      <c r="U2025" t="str">
        <f t="shared" si="223"/>
        <v>TRUE</v>
      </c>
      <c r="V2025" s="18">
        <f t="shared" si="224"/>
        <v>1</v>
      </c>
      <c r="W2025">
        <f t="shared" si="225"/>
        <v>1</v>
      </c>
    </row>
    <row r="2026" spans="1:23" ht="115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s="13" t="b">
        <v>1</v>
      </c>
      <c r="L2026">
        <v>105</v>
      </c>
      <c r="M2026" t="b">
        <v>1</v>
      </c>
      <c r="N2026" t="s">
        <v>8295</v>
      </c>
      <c r="O2026" s="15">
        <f t="shared" si="220"/>
        <v>585.35</v>
      </c>
      <c r="P2026" s="15">
        <f t="shared" si="226"/>
        <v>222.99047619047619</v>
      </c>
      <c r="Q2026" t="s">
        <v>8330</v>
      </c>
      <c r="R2026" t="s">
        <v>8352</v>
      </c>
      <c r="S2026" s="8">
        <f t="shared" si="221"/>
        <v>41099.758611111109</v>
      </c>
      <c r="T2026" s="11">
        <f t="shared" si="222"/>
        <v>41133.916666666664</v>
      </c>
      <c r="U2026" t="str">
        <f t="shared" si="223"/>
        <v>TRUE</v>
      </c>
      <c r="V2026" s="18">
        <f t="shared" si="224"/>
        <v>1</v>
      </c>
      <c r="W2026">
        <f t="shared" si="225"/>
        <v>1</v>
      </c>
    </row>
    <row r="2027" spans="1:23" ht="115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s="13" t="b">
        <v>1</v>
      </c>
      <c r="L2027">
        <v>729</v>
      </c>
      <c r="M2027" t="b">
        <v>1</v>
      </c>
      <c r="N2027" t="s">
        <v>8295</v>
      </c>
      <c r="O2027" s="15">
        <f t="shared" si="220"/>
        <v>201.14999999999998</v>
      </c>
      <c r="P2027" s="15">
        <f t="shared" si="226"/>
        <v>220.74074074074073</v>
      </c>
      <c r="Q2027" t="s">
        <v>8330</v>
      </c>
      <c r="R2027" t="s">
        <v>8352</v>
      </c>
      <c r="S2027" s="8">
        <f t="shared" si="221"/>
        <v>42135.976226851846</v>
      </c>
      <c r="T2027" s="11">
        <f t="shared" si="222"/>
        <v>42165.976226851846</v>
      </c>
      <c r="U2027" t="str">
        <f t="shared" si="223"/>
        <v>TRUE</v>
      </c>
      <c r="V2027" s="18">
        <f t="shared" si="224"/>
        <v>1</v>
      </c>
      <c r="W2027">
        <f t="shared" si="225"/>
        <v>1</v>
      </c>
    </row>
    <row r="2028" spans="1:23" ht="57.6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s="13" t="b">
        <v>1</v>
      </c>
      <c r="L2028">
        <v>454</v>
      </c>
      <c r="M2028" t="b">
        <v>1</v>
      </c>
      <c r="N2028" t="s">
        <v>8295</v>
      </c>
      <c r="O2028" s="15">
        <f t="shared" si="220"/>
        <v>133.48307999999997</v>
      </c>
      <c r="P2028" s="15">
        <f t="shared" si="226"/>
        <v>73.503898678414089</v>
      </c>
      <c r="Q2028" t="s">
        <v>8330</v>
      </c>
      <c r="R2028" t="s">
        <v>8352</v>
      </c>
      <c r="S2028" s="8">
        <f t="shared" si="221"/>
        <v>41704.527604166666</v>
      </c>
      <c r="T2028" s="11">
        <f t="shared" si="222"/>
        <v>41749.957638888889</v>
      </c>
      <c r="U2028" t="str">
        <f t="shared" si="223"/>
        <v>TRUE</v>
      </c>
      <c r="V2028" s="18">
        <f t="shared" si="224"/>
        <v>1</v>
      </c>
      <c r="W2028">
        <f t="shared" si="225"/>
        <v>1</v>
      </c>
    </row>
    <row r="2029" spans="1:23" ht="86.4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s="13" t="b">
        <v>1</v>
      </c>
      <c r="L2029">
        <v>539</v>
      </c>
      <c r="M2029" t="b">
        <v>1</v>
      </c>
      <c r="N2029" t="s">
        <v>8295</v>
      </c>
      <c r="O2029" s="15">
        <f t="shared" si="220"/>
        <v>120.24900000000001</v>
      </c>
      <c r="P2029" s="15">
        <f t="shared" si="226"/>
        <v>223.09647495361781</v>
      </c>
      <c r="Q2029" t="s">
        <v>8330</v>
      </c>
      <c r="R2029" t="s">
        <v>8352</v>
      </c>
      <c r="S2029" s="8">
        <f t="shared" si="221"/>
        <v>42048.605543981481</v>
      </c>
      <c r="T2029" s="11">
        <f t="shared" si="222"/>
        <v>42093.563877314817</v>
      </c>
      <c r="U2029" t="str">
        <f t="shared" si="223"/>
        <v>TRUE</v>
      </c>
      <c r="V2029" s="18">
        <f t="shared" si="224"/>
        <v>1</v>
      </c>
      <c r="W2029">
        <f t="shared" si="225"/>
        <v>1</v>
      </c>
    </row>
    <row r="2030" spans="1:23" ht="57.6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s="13" t="b">
        <v>1</v>
      </c>
      <c r="L2030">
        <v>79</v>
      </c>
      <c r="M2030" t="b">
        <v>1</v>
      </c>
      <c r="N2030" t="s">
        <v>8295</v>
      </c>
      <c r="O2030" s="15">
        <f t="shared" si="220"/>
        <v>126.16666666666667</v>
      </c>
      <c r="P2030" s="15">
        <f t="shared" si="226"/>
        <v>47.911392405063289</v>
      </c>
      <c r="Q2030" t="s">
        <v>8330</v>
      </c>
      <c r="R2030" t="s">
        <v>8352</v>
      </c>
      <c r="S2030" s="8">
        <f t="shared" si="221"/>
        <v>40215.710717592592</v>
      </c>
      <c r="T2030" s="11">
        <f t="shared" si="222"/>
        <v>40252.704861111109</v>
      </c>
      <c r="U2030" t="str">
        <f t="shared" si="223"/>
        <v>TRUE</v>
      </c>
      <c r="V2030" s="18">
        <f t="shared" si="224"/>
        <v>1</v>
      </c>
      <c r="W2030">
        <f t="shared" si="225"/>
        <v>1</v>
      </c>
    </row>
    <row r="2031" spans="1:23" ht="7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s="13" t="b">
        <v>1</v>
      </c>
      <c r="L2031">
        <v>94</v>
      </c>
      <c r="M2031" t="b">
        <v>1</v>
      </c>
      <c r="N2031" t="s">
        <v>8295</v>
      </c>
      <c r="O2031" s="15">
        <f t="shared" si="220"/>
        <v>361.2</v>
      </c>
      <c r="P2031" s="15">
        <f t="shared" si="226"/>
        <v>96.063829787234042</v>
      </c>
      <c r="Q2031" t="s">
        <v>8330</v>
      </c>
      <c r="R2031" t="s">
        <v>8352</v>
      </c>
      <c r="S2031" s="8">
        <f t="shared" si="221"/>
        <v>41847.813437500001</v>
      </c>
      <c r="T2031" s="11">
        <f t="shared" si="222"/>
        <v>41877.813437500001</v>
      </c>
      <c r="U2031" t="str">
        <f t="shared" si="223"/>
        <v>TRUE</v>
      </c>
      <c r="V2031" s="18">
        <f t="shared" si="224"/>
        <v>1</v>
      </c>
      <c r="W2031">
        <f t="shared" si="225"/>
        <v>1</v>
      </c>
    </row>
    <row r="2032" spans="1:23" ht="100.8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s="13" t="b">
        <v>1</v>
      </c>
      <c r="L2032">
        <v>625</v>
      </c>
      <c r="M2032" t="b">
        <v>1</v>
      </c>
      <c r="N2032" t="s">
        <v>8295</v>
      </c>
      <c r="O2032" s="15">
        <f t="shared" si="220"/>
        <v>226.239013671875</v>
      </c>
      <c r="P2032" s="15">
        <f t="shared" si="226"/>
        <v>118.6144</v>
      </c>
      <c r="Q2032" t="s">
        <v>8330</v>
      </c>
      <c r="R2032" t="s">
        <v>8352</v>
      </c>
      <c r="S2032" s="8">
        <f t="shared" si="221"/>
        <v>41212.788148148145</v>
      </c>
      <c r="T2032" s="11">
        <f t="shared" si="222"/>
        <v>41242.788148148145</v>
      </c>
      <c r="U2032" t="str">
        <f t="shared" si="223"/>
        <v>TRUE</v>
      </c>
      <c r="V2032" s="18">
        <f t="shared" si="224"/>
        <v>1</v>
      </c>
      <c r="W2032">
        <f t="shared" si="225"/>
        <v>1</v>
      </c>
    </row>
    <row r="2033" spans="1:23" ht="7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s="13" t="b">
        <v>1</v>
      </c>
      <c r="L2033">
        <v>508</v>
      </c>
      <c r="M2033" t="b">
        <v>1</v>
      </c>
      <c r="N2033" t="s">
        <v>8295</v>
      </c>
      <c r="O2033" s="15">
        <f t="shared" si="220"/>
        <v>120.35</v>
      </c>
      <c r="P2033" s="15">
        <f t="shared" si="226"/>
        <v>118.45472440944881</v>
      </c>
      <c r="Q2033" t="s">
        <v>8330</v>
      </c>
      <c r="R2033" t="s">
        <v>8352</v>
      </c>
      <c r="S2033" s="8">
        <f t="shared" si="221"/>
        <v>41975.120983796289</v>
      </c>
      <c r="T2033" s="11">
        <f t="shared" si="222"/>
        <v>42012.833333333336</v>
      </c>
      <c r="U2033" t="str">
        <f t="shared" si="223"/>
        <v>TRUE</v>
      </c>
      <c r="V2033" s="18">
        <f t="shared" si="224"/>
        <v>1</v>
      </c>
      <c r="W2033">
        <f t="shared" si="225"/>
        <v>1</v>
      </c>
    </row>
    <row r="2034" spans="1:23" ht="100.8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s="13" t="b">
        <v>1</v>
      </c>
      <c r="L2034">
        <v>531</v>
      </c>
      <c r="M2034" t="b">
        <v>1</v>
      </c>
      <c r="N2034" t="s">
        <v>8295</v>
      </c>
      <c r="O2034" s="15">
        <f t="shared" si="220"/>
        <v>304.18799999999999</v>
      </c>
      <c r="P2034" s="15">
        <f t="shared" si="226"/>
        <v>143.21468926553672</v>
      </c>
      <c r="Q2034" t="s">
        <v>8330</v>
      </c>
      <c r="R2034" t="s">
        <v>8352</v>
      </c>
      <c r="S2034" s="8">
        <f t="shared" si="221"/>
        <v>42689.35733796296</v>
      </c>
      <c r="T2034" s="11">
        <f t="shared" si="222"/>
        <v>42718.999999999993</v>
      </c>
      <c r="U2034" t="str">
        <f t="shared" si="223"/>
        <v>TRUE</v>
      </c>
      <c r="V2034" s="18">
        <f t="shared" si="224"/>
        <v>1</v>
      </c>
      <c r="W2034">
        <f t="shared" si="225"/>
        <v>1</v>
      </c>
    </row>
    <row r="2035" spans="1:23" ht="129.6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s="13" t="b">
        <v>1</v>
      </c>
      <c r="L2035">
        <v>158</v>
      </c>
      <c r="M2035" t="b">
        <v>1</v>
      </c>
      <c r="N2035" t="s">
        <v>8295</v>
      </c>
      <c r="O2035" s="15">
        <f t="shared" si="220"/>
        <v>178.67599999999999</v>
      </c>
      <c r="P2035" s="15">
        <f t="shared" si="226"/>
        <v>282.71518987341773</v>
      </c>
      <c r="Q2035" t="s">
        <v>8330</v>
      </c>
      <c r="R2035" t="s">
        <v>8352</v>
      </c>
      <c r="S2035" s="8">
        <f t="shared" si="221"/>
        <v>41724.874050925922</v>
      </c>
      <c r="T2035" s="11">
        <f t="shared" si="222"/>
        <v>41754.874050925922</v>
      </c>
      <c r="U2035" t="str">
        <f t="shared" si="223"/>
        <v>TRUE</v>
      </c>
      <c r="V2035" s="18">
        <f t="shared" si="224"/>
        <v>1</v>
      </c>
      <c r="W2035">
        <f t="shared" si="225"/>
        <v>1</v>
      </c>
    </row>
    <row r="2036" spans="1:23" ht="115.2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s="13" t="b">
        <v>1</v>
      </c>
      <c r="L2036">
        <v>508</v>
      </c>
      <c r="M2036" t="b">
        <v>1</v>
      </c>
      <c r="N2036" t="s">
        <v>8295</v>
      </c>
      <c r="O2036" s="15">
        <f t="shared" si="220"/>
        <v>386.81998717948721</v>
      </c>
      <c r="P2036" s="15">
        <f t="shared" si="226"/>
        <v>593.93620078740162</v>
      </c>
      <c r="Q2036" t="s">
        <v>8330</v>
      </c>
      <c r="R2036" t="s">
        <v>8352</v>
      </c>
      <c r="S2036" s="8">
        <f t="shared" si="221"/>
        <v>42075.921678240738</v>
      </c>
      <c r="T2036" s="11">
        <f t="shared" si="222"/>
        <v>42131.081944444442</v>
      </c>
      <c r="U2036" t="str">
        <f t="shared" si="223"/>
        <v>TRUE</v>
      </c>
      <c r="V2036" s="18">
        <f t="shared" si="224"/>
        <v>1</v>
      </c>
      <c r="W2036">
        <f t="shared" si="225"/>
        <v>1</v>
      </c>
    </row>
    <row r="2037" spans="1:23" ht="115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s="13" t="b">
        <v>1</v>
      </c>
      <c r="L2037">
        <v>644</v>
      </c>
      <c r="M2037" t="b">
        <v>1</v>
      </c>
      <c r="N2037" t="s">
        <v>8295</v>
      </c>
      <c r="O2037" s="15">
        <f t="shared" si="220"/>
        <v>211.03642500000004</v>
      </c>
      <c r="P2037" s="15">
        <f t="shared" si="226"/>
        <v>262.15704968944101</v>
      </c>
      <c r="Q2037" t="s">
        <v>8330</v>
      </c>
      <c r="R2037" t="s">
        <v>8352</v>
      </c>
      <c r="S2037" s="8">
        <f t="shared" si="221"/>
        <v>42311.41674768518</v>
      </c>
      <c r="T2037" s="11">
        <f t="shared" si="222"/>
        <v>42356.833333333336</v>
      </c>
      <c r="U2037" t="str">
        <f t="shared" si="223"/>
        <v>TRUE</v>
      </c>
      <c r="V2037" s="18">
        <f t="shared" si="224"/>
        <v>1</v>
      </c>
      <c r="W2037">
        <f t="shared" si="225"/>
        <v>1</v>
      </c>
    </row>
    <row r="2038" spans="1:23" ht="100.8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s="13" t="b">
        <v>1</v>
      </c>
      <c r="L2038">
        <v>848</v>
      </c>
      <c r="M2038" t="b">
        <v>1</v>
      </c>
      <c r="N2038" t="s">
        <v>8295</v>
      </c>
      <c r="O2038" s="15">
        <f t="shared" si="220"/>
        <v>131.66833333333335</v>
      </c>
      <c r="P2038" s="15">
        <f t="shared" si="226"/>
        <v>46.580778301886795</v>
      </c>
      <c r="Q2038" t="s">
        <v>8330</v>
      </c>
      <c r="R2038" t="s">
        <v>8352</v>
      </c>
      <c r="S2038" s="8">
        <f t="shared" si="221"/>
        <v>41738.656469907408</v>
      </c>
      <c r="T2038" s="11">
        <f t="shared" si="222"/>
        <v>41768.656469907401</v>
      </c>
      <c r="U2038" t="str">
        <f t="shared" si="223"/>
        <v>TRUE</v>
      </c>
      <c r="V2038" s="18">
        <f t="shared" si="224"/>
        <v>1</v>
      </c>
      <c r="W2038">
        <f t="shared" si="225"/>
        <v>1</v>
      </c>
    </row>
    <row r="2039" spans="1:23" ht="86.4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s="13" t="b">
        <v>1</v>
      </c>
      <c r="L2039">
        <v>429</v>
      </c>
      <c r="M2039" t="b">
        <v>1</v>
      </c>
      <c r="N2039" t="s">
        <v>8295</v>
      </c>
      <c r="O2039" s="15">
        <f t="shared" si="220"/>
        <v>300.47639999999996</v>
      </c>
      <c r="P2039" s="15">
        <f t="shared" si="226"/>
        <v>70.041118881118877</v>
      </c>
      <c r="Q2039" t="s">
        <v>8330</v>
      </c>
      <c r="R2039" t="s">
        <v>8352</v>
      </c>
      <c r="S2039" s="8">
        <f t="shared" si="221"/>
        <v>41578.001770833333</v>
      </c>
      <c r="T2039" s="11">
        <f t="shared" si="222"/>
        <v>41638.043437499997</v>
      </c>
      <c r="U2039" t="str">
        <f t="shared" si="223"/>
        <v>TRUE</v>
      </c>
      <c r="V2039" s="18">
        <f t="shared" si="224"/>
        <v>1</v>
      </c>
      <c r="W2039">
        <f t="shared" si="225"/>
        <v>1</v>
      </c>
    </row>
    <row r="2040" spans="1:23" ht="115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s="13" t="b">
        <v>1</v>
      </c>
      <c r="L2040">
        <v>204</v>
      </c>
      <c r="M2040" t="b">
        <v>1</v>
      </c>
      <c r="N2040" t="s">
        <v>8295</v>
      </c>
      <c r="O2040" s="15">
        <f t="shared" si="220"/>
        <v>420.51249999999999</v>
      </c>
      <c r="P2040" s="15">
        <f t="shared" si="226"/>
        <v>164.90686274509804</v>
      </c>
      <c r="Q2040" t="s">
        <v>8330</v>
      </c>
      <c r="R2040" t="s">
        <v>8352</v>
      </c>
      <c r="S2040" s="8">
        <f t="shared" si="221"/>
        <v>41424.062743055554</v>
      </c>
      <c r="T2040" s="11">
        <f t="shared" si="222"/>
        <v>41456.541666666664</v>
      </c>
      <c r="U2040" t="str">
        <f t="shared" si="223"/>
        <v>TRUE</v>
      </c>
      <c r="V2040" s="18">
        <f t="shared" si="224"/>
        <v>1</v>
      </c>
      <c r="W2040">
        <f t="shared" si="225"/>
        <v>1</v>
      </c>
    </row>
    <row r="2041" spans="1:23" ht="72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s="13" t="b">
        <v>1</v>
      </c>
      <c r="L2041">
        <v>379</v>
      </c>
      <c r="M2041" t="b">
        <v>1</v>
      </c>
      <c r="N2041" t="s">
        <v>8295</v>
      </c>
      <c r="O2041" s="15">
        <f t="shared" si="220"/>
        <v>136.21680000000001</v>
      </c>
      <c r="P2041" s="15">
        <f t="shared" si="226"/>
        <v>449.26385224274406</v>
      </c>
      <c r="Q2041" t="s">
        <v>8330</v>
      </c>
      <c r="R2041" t="s">
        <v>8352</v>
      </c>
      <c r="S2041" s="8">
        <f t="shared" si="221"/>
        <v>42675.23061342592</v>
      </c>
      <c r="T2041" s="11">
        <f t="shared" si="222"/>
        <v>42704.999305555553</v>
      </c>
      <c r="U2041" t="str">
        <f t="shared" si="223"/>
        <v>TRUE</v>
      </c>
      <c r="V2041" s="18">
        <f t="shared" si="224"/>
        <v>1</v>
      </c>
      <c r="W2041">
        <f t="shared" si="225"/>
        <v>1</v>
      </c>
    </row>
    <row r="2042" spans="1:23" ht="57.6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s="13" t="b">
        <v>1</v>
      </c>
      <c r="L2042">
        <v>271</v>
      </c>
      <c r="M2042" t="b">
        <v>1</v>
      </c>
      <c r="N2042" t="s">
        <v>8295</v>
      </c>
      <c r="O2042" s="15">
        <f t="shared" si="220"/>
        <v>248.17133333333334</v>
      </c>
      <c r="P2042" s="15">
        <f t="shared" si="226"/>
        <v>27.472841328413285</v>
      </c>
      <c r="Q2042" t="s">
        <v>8330</v>
      </c>
      <c r="R2042" t="s">
        <v>8352</v>
      </c>
      <c r="S2042" s="8">
        <f t="shared" si="221"/>
        <v>41578.718784722223</v>
      </c>
      <c r="T2042" s="11">
        <f t="shared" si="222"/>
        <v>41593.760451388887</v>
      </c>
      <c r="U2042" t="str">
        <f t="shared" si="223"/>
        <v>TRUE</v>
      </c>
      <c r="V2042" s="18">
        <f t="shared" si="224"/>
        <v>1</v>
      </c>
      <c r="W2042">
        <f t="shared" si="225"/>
        <v>1</v>
      </c>
    </row>
    <row r="2043" spans="1:23" ht="100.8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s="13" t="b">
        <v>0</v>
      </c>
      <c r="L2043">
        <v>120</v>
      </c>
      <c r="M2043" t="b">
        <v>1</v>
      </c>
      <c r="N2043" t="s">
        <v>8295</v>
      </c>
      <c r="O2043" s="15">
        <f t="shared" si="220"/>
        <v>181.86315789473684</v>
      </c>
      <c r="P2043" s="15">
        <f t="shared" si="226"/>
        <v>143.97499999999999</v>
      </c>
      <c r="Q2043" t="s">
        <v>8330</v>
      </c>
      <c r="R2043" t="s">
        <v>8352</v>
      </c>
      <c r="S2043" s="8">
        <f t="shared" si="221"/>
        <v>42654.317442129628</v>
      </c>
      <c r="T2043" s="11">
        <f t="shared" si="222"/>
        <v>42684.359108796292</v>
      </c>
      <c r="U2043" t="str">
        <f t="shared" si="223"/>
        <v>FALSE</v>
      </c>
      <c r="V2043" s="18">
        <f t="shared" si="224"/>
        <v>2</v>
      </c>
      <c r="W2043">
        <f t="shared" si="225"/>
        <v>1</v>
      </c>
    </row>
    <row r="2044" spans="1:23" ht="100.8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s="13" t="b">
        <v>0</v>
      </c>
      <c r="L2044">
        <v>140</v>
      </c>
      <c r="M2044" t="b">
        <v>1</v>
      </c>
      <c r="N2044" t="s">
        <v>8295</v>
      </c>
      <c r="O2044" s="15">
        <f t="shared" si="220"/>
        <v>123.53</v>
      </c>
      <c r="P2044" s="15">
        <f t="shared" si="226"/>
        <v>88.23571428571428</v>
      </c>
      <c r="Q2044" t="s">
        <v>8330</v>
      </c>
      <c r="R2044" t="s">
        <v>8352</v>
      </c>
      <c r="S2044" s="8">
        <f t="shared" si="221"/>
        <v>42331.499699074069</v>
      </c>
      <c r="T2044" s="11">
        <f t="shared" si="222"/>
        <v>42391.499699074069</v>
      </c>
      <c r="U2044" t="str">
        <f t="shared" si="223"/>
        <v>FALSE</v>
      </c>
      <c r="V2044" s="18">
        <f t="shared" si="224"/>
        <v>2</v>
      </c>
      <c r="W2044">
        <f t="shared" si="225"/>
        <v>1</v>
      </c>
    </row>
    <row r="2045" spans="1:23" ht="115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s="13" t="b">
        <v>0</v>
      </c>
      <c r="L2045">
        <v>193</v>
      </c>
      <c r="M2045" t="b">
        <v>1</v>
      </c>
      <c r="N2045" t="s">
        <v>8295</v>
      </c>
      <c r="O2045" s="15">
        <f t="shared" si="220"/>
        <v>506.20938628158842</v>
      </c>
      <c r="P2045" s="15">
        <f t="shared" si="226"/>
        <v>36.326424870466319</v>
      </c>
      <c r="Q2045" t="s">
        <v>8330</v>
      </c>
      <c r="R2045" t="s">
        <v>8352</v>
      </c>
      <c r="S2045" s="8">
        <f t="shared" si="221"/>
        <v>42660.968483796292</v>
      </c>
      <c r="T2045" s="11">
        <f t="shared" si="222"/>
        <v>42714.999305555553</v>
      </c>
      <c r="U2045" t="str">
        <f t="shared" si="223"/>
        <v>FALSE</v>
      </c>
      <c r="V2045" s="18">
        <f t="shared" si="224"/>
        <v>2</v>
      </c>
      <c r="W2045">
        <f t="shared" si="225"/>
        <v>1</v>
      </c>
    </row>
    <row r="2046" spans="1:23" ht="100.8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s="13" t="b">
        <v>0</v>
      </c>
      <c r="L2046">
        <v>180</v>
      </c>
      <c r="M2046" t="b">
        <v>1</v>
      </c>
      <c r="N2046" t="s">
        <v>8295</v>
      </c>
      <c r="O2046" s="15">
        <f t="shared" si="220"/>
        <v>108.21333333333334</v>
      </c>
      <c r="P2046" s="15">
        <f t="shared" si="226"/>
        <v>90.177777777777777</v>
      </c>
      <c r="Q2046" t="s">
        <v>8330</v>
      </c>
      <c r="R2046" t="s">
        <v>8352</v>
      </c>
      <c r="S2046" s="8">
        <f t="shared" si="221"/>
        <v>42138.475856481477</v>
      </c>
      <c r="T2046" s="11">
        <f t="shared" si="222"/>
        <v>42168.475856481477</v>
      </c>
      <c r="U2046" t="str">
        <f t="shared" si="223"/>
        <v>FALSE</v>
      </c>
      <c r="V2046" s="18">
        <f t="shared" si="224"/>
        <v>2</v>
      </c>
      <c r="W2046">
        <f t="shared" si="225"/>
        <v>1</v>
      </c>
    </row>
    <row r="2047" spans="1:23" ht="115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s="13" t="b">
        <v>0</v>
      </c>
      <c r="L2047">
        <v>263</v>
      </c>
      <c r="M2047" t="b">
        <v>1</v>
      </c>
      <c r="N2047" t="s">
        <v>8295</v>
      </c>
      <c r="O2047" s="15">
        <f t="shared" si="220"/>
        <v>819.18387755102037</v>
      </c>
      <c r="P2047" s="15">
        <f t="shared" si="226"/>
        <v>152.62361216730039</v>
      </c>
      <c r="Q2047" t="s">
        <v>8330</v>
      </c>
      <c r="R2047" t="s">
        <v>8352</v>
      </c>
      <c r="S2047" s="8">
        <f t="shared" si="221"/>
        <v>41068.880173611105</v>
      </c>
      <c r="T2047" s="11">
        <f t="shared" si="222"/>
        <v>41098.880173611113</v>
      </c>
      <c r="U2047" t="str">
        <f t="shared" si="223"/>
        <v>FALSE</v>
      </c>
      <c r="V2047" s="18">
        <f t="shared" si="224"/>
        <v>2</v>
      </c>
      <c r="W2047">
        <f t="shared" si="225"/>
        <v>1</v>
      </c>
    </row>
    <row r="2048" spans="1:23" ht="100.8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s="13" t="b">
        <v>0</v>
      </c>
      <c r="L2048">
        <v>217</v>
      </c>
      <c r="M2048" t="b">
        <v>1</v>
      </c>
      <c r="N2048" t="s">
        <v>8295</v>
      </c>
      <c r="O2048" s="15">
        <f t="shared" si="220"/>
        <v>121.10000000000001</v>
      </c>
      <c r="P2048" s="15">
        <f t="shared" si="226"/>
        <v>55.806451612903224</v>
      </c>
      <c r="Q2048" t="s">
        <v>8330</v>
      </c>
      <c r="R2048" t="s">
        <v>8352</v>
      </c>
      <c r="S2048" s="8">
        <f t="shared" si="221"/>
        <v>41386.963472222218</v>
      </c>
      <c r="T2048" s="11">
        <f t="shared" si="222"/>
        <v>41416.963472222218</v>
      </c>
      <c r="U2048" t="str">
        <f t="shared" si="223"/>
        <v>FALSE</v>
      </c>
      <c r="V2048" s="18">
        <f t="shared" si="224"/>
        <v>2</v>
      </c>
      <c r="W2048">
        <f t="shared" si="225"/>
        <v>1</v>
      </c>
    </row>
    <row r="2049" spans="1:23" ht="100.8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s="13" t="b">
        <v>0</v>
      </c>
      <c r="L2049">
        <v>443</v>
      </c>
      <c r="M2049" t="b">
        <v>1</v>
      </c>
      <c r="N2049" t="s">
        <v>8295</v>
      </c>
      <c r="O2049" s="15">
        <f t="shared" si="220"/>
        <v>102.99897959183673</v>
      </c>
      <c r="P2049" s="15">
        <f t="shared" si="226"/>
        <v>227.85327313769753</v>
      </c>
      <c r="Q2049" t="s">
        <v>8330</v>
      </c>
      <c r="R2049" t="s">
        <v>8352</v>
      </c>
      <c r="S2049" s="8">
        <f t="shared" si="221"/>
        <v>42081.695254629631</v>
      </c>
      <c r="T2049" s="11">
        <f t="shared" si="222"/>
        <v>42110.791666666664</v>
      </c>
      <c r="U2049" t="str">
        <f t="shared" si="223"/>
        <v>FALSE</v>
      </c>
      <c r="V2049" s="18">
        <f t="shared" si="224"/>
        <v>2</v>
      </c>
      <c r="W2049">
        <f t="shared" si="225"/>
        <v>1</v>
      </c>
    </row>
    <row r="2050" spans="1:23" ht="115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s="13" t="b">
        <v>0</v>
      </c>
      <c r="L2050">
        <v>1373</v>
      </c>
      <c r="M2050" t="b">
        <v>1</v>
      </c>
      <c r="N2050" t="s">
        <v>8295</v>
      </c>
      <c r="O2050" s="15">
        <f t="shared" si="220"/>
        <v>148.33229411764705</v>
      </c>
      <c r="P2050" s="15">
        <f t="shared" si="226"/>
        <v>91.82989803350327</v>
      </c>
      <c r="Q2050" t="s">
        <v>8330</v>
      </c>
      <c r="R2050" t="s">
        <v>8352</v>
      </c>
      <c r="S2050" s="8">
        <f t="shared" si="221"/>
        <v>41387.443182870367</v>
      </c>
      <c r="T2050" s="11">
        <f t="shared" si="222"/>
        <v>41417.443182870367</v>
      </c>
      <c r="U2050" t="str">
        <f t="shared" si="223"/>
        <v>FALSE</v>
      </c>
      <c r="V2050" s="18">
        <f t="shared" si="224"/>
        <v>2</v>
      </c>
      <c r="W2050">
        <f t="shared" si="225"/>
        <v>1</v>
      </c>
    </row>
    <row r="2051" spans="1:23" ht="43.2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s="13" t="b">
        <v>0</v>
      </c>
      <c r="L2051">
        <v>742</v>
      </c>
      <c r="M2051" t="b">
        <v>1</v>
      </c>
      <c r="N2051" t="s">
        <v>8295</v>
      </c>
      <c r="O2051" s="15">
        <f t="shared" ref="O2051:O2114" si="227">(E2051/D2051)*100</f>
        <v>120.19070000000001</v>
      </c>
      <c r="P2051" s="15">
        <f t="shared" si="226"/>
        <v>80.991037735849048</v>
      </c>
      <c r="Q2051" t="s">
        <v>8330</v>
      </c>
      <c r="R2051" t="s">
        <v>8352</v>
      </c>
      <c r="S2051" s="8">
        <f t="shared" ref="S2051:S2114" si="228">(((J2051/60)/60)/24)+DATE(1970,1,1)+(-5/24)</f>
        <v>41575.319016203699</v>
      </c>
      <c r="T2051" s="11">
        <f t="shared" ref="T2051:T2114" si="229">(I2051/86400)+25569+(-5/24)</f>
        <v>41610.749305555553</v>
      </c>
      <c r="U2051" t="str">
        <f t="shared" ref="U2051:U2114" si="230">TRIM(K2051)</f>
        <v>FALSE</v>
      </c>
      <c r="V2051" s="18">
        <f t="shared" ref="V2051:V2114" si="231">IF(U2051="TRUE", 1, 2)</f>
        <v>2</v>
      </c>
      <c r="W2051">
        <f t="shared" ref="W2051:W2114" si="232">IF(F2051="successful", 1,  IF(F2051= "failed", 2, IF(F2051="canceled", 3, 4)))</f>
        <v>1</v>
      </c>
    </row>
    <row r="2052" spans="1:23" ht="115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s="13" t="b">
        <v>0</v>
      </c>
      <c r="L2052">
        <v>170</v>
      </c>
      <c r="M2052" t="b">
        <v>1</v>
      </c>
      <c r="N2052" t="s">
        <v>8295</v>
      </c>
      <c r="O2052" s="15">
        <f t="shared" si="227"/>
        <v>473.27000000000004</v>
      </c>
      <c r="P2052" s="15">
        <f t="shared" si="226"/>
        <v>278.39411764705881</v>
      </c>
      <c r="Q2052" t="s">
        <v>8330</v>
      </c>
      <c r="R2052" t="s">
        <v>8352</v>
      </c>
      <c r="S2052" s="8">
        <f t="shared" si="228"/>
        <v>42114.863171296289</v>
      </c>
      <c r="T2052" s="11">
        <f t="shared" si="229"/>
        <v>42154.863171296289</v>
      </c>
      <c r="U2052" t="str">
        <f t="shared" si="230"/>
        <v>FALSE</v>
      </c>
      <c r="V2052" s="18">
        <f t="shared" si="231"/>
        <v>2</v>
      </c>
      <c r="W2052">
        <f t="shared" si="232"/>
        <v>1</v>
      </c>
    </row>
    <row r="2053" spans="1:23" ht="100.8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s="13" t="b">
        <v>0</v>
      </c>
      <c r="L2053">
        <v>242</v>
      </c>
      <c r="M2053" t="b">
        <v>1</v>
      </c>
      <c r="N2053" t="s">
        <v>8295</v>
      </c>
      <c r="O2053" s="15">
        <f t="shared" si="227"/>
        <v>130.36250000000001</v>
      </c>
      <c r="P2053" s="15">
        <f t="shared" si="226"/>
        <v>43.095041322314053</v>
      </c>
      <c r="Q2053" t="s">
        <v>8330</v>
      </c>
      <c r="R2053" t="s">
        <v>8352</v>
      </c>
      <c r="S2053" s="8">
        <f t="shared" si="228"/>
        <v>41603.814085648148</v>
      </c>
      <c r="T2053" s="11">
        <f t="shared" si="229"/>
        <v>41633.814085648148</v>
      </c>
      <c r="U2053" t="str">
        <f t="shared" si="230"/>
        <v>FALSE</v>
      </c>
      <c r="V2053" s="18">
        <f t="shared" si="231"/>
        <v>2</v>
      </c>
      <c r="W2053">
        <f t="shared" si="232"/>
        <v>1</v>
      </c>
    </row>
    <row r="2054" spans="1:23" ht="100.8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s="13" t="b">
        <v>0</v>
      </c>
      <c r="L2054">
        <v>541</v>
      </c>
      <c r="M2054" t="b">
        <v>1</v>
      </c>
      <c r="N2054" t="s">
        <v>8295</v>
      </c>
      <c r="O2054" s="15">
        <f t="shared" si="227"/>
        <v>353.048</v>
      </c>
      <c r="P2054" s="15">
        <f t="shared" si="226"/>
        <v>326.29205175600737</v>
      </c>
      <c r="Q2054" t="s">
        <v>8330</v>
      </c>
      <c r="R2054" t="s">
        <v>8352</v>
      </c>
      <c r="S2054" s="8">
        <f t="shared" si="228"/>
        <v>42374.875613425924</v>
      </c>
      <c r="T2054" s="11">
        <f t="shared" si="229"/>
        <v>42419.875613425924</v>
      </c>
      <c r="U2054" t="str">
        <f t="shared" si="230"/>
        <v>FALSE</v>
      </c>
      <c r="V2054" s="18">
        <f t="shared" si="231"/>
        <v>2</v>
      </c>
      <c r="W2054">
        <f t="shared" si="232"/>
        <v>1</v>
      </c>
    </row>
    <row r="2055" spans="1:23" ht="100.8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s="13" t="b">
        <v>0</v>
      </c>
      <c r="L2055">
        <v>121</v>
      </c>
      <c r="M2055" t="b">
        <v>1</v>
      </c>
      <c r="N2055" t="s">
        <v>8295</v>
      </c>
      <c r="O2055" s="15">
        <f t="shared" si="227"/>
        <v>101.02</v>
      </c>
      <c r="P2055" s="15">
        <f t="shared" si="226"/>
        <v>41.743801652892564</v>
      </c>
      <c r="Q2055" t="s">
        <v>8330</v>
      </c>
      <c r="R2055" t="s">
        <v>8352</v>
      </c>
      <c r="S2055" s="8">
        <f t="shared" si="228"/>
        <v>42303.409155092588</v>
      </c>
      <c r="T2055" s="11">
        <f t="shared" si="229"/>
        <v>42333.450821759259</v>
      </c>
      <c r="U2055" t="str">
        <f t="shared" si="230"/>
        <v>FALSE</v>
      </c>
      <c r="V2055" s="18">
        <f t="shared" si="231"/>
        <v>2</v>
      </c>
      <c r="W2055">
        <f t="shared" si="232"/>
        <v>1</v>
      </c>
    </row>
    <row r="2056" spans="1:23" ht="100.8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s="13" t="b">
        <v>0</v>
      </c>
      <c r="L2056">
        <v>621</v>
      </c>
      <c r="M2056" t="b">
        <v>1</v>
      </c>
      <c r="N2056" t="s">
        <v>8295</v>
      </c>
      <c r="O2056" s="15">
        <f t="shared" si="227"/>
        <v>113.59142857142857</v>
      </c>
      <c r="P2056" s="15">
        <f t="shared" si="226"/>
        <v>64.020933977455712</v>
      </c>
      <c r="Q2056" t="s">
        <v>8330</v>
      </c>
      <c r="R2056" t="s">
        <v>8352</v>
      </c>
      <c r="S2056" s="8">
        <f t="shared" si="228"/>
        <v>41731.312615740739</v>
      </c>
      <c r="T2056" s="11">
        <f t="shared" si="229"/>
        <v>41761.312615740739</v>
      </c>
      <c r="U2056" t="str">
        <f t="shared" si="230"/>
        <v>FALSE</v>
      </c>
      <c r="V2056" s="18">
        <f t="shared" si="231"/>
        <v>2</v>
      </c>
      <c r="W2056">
        <f t="shared" si="232"/>
        <v>1</v>
      </c>
    </row>
    <row r="2057" spans="1:23" ht="100.8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s="13" t="b">
        <v>0</v>
      </c>
      <c r="L2057">
        <v>101</v>
      </c>
      <c r="M2057" t="b">
        <v>1</v>
      </c>
      <c r="N2057" t="s">
        <v>8295</v>
      </c>
      <c r="O2057" s="15">
        <f t="shared" si="227"/>
        <v>167.41666666666666</v>
      </c>
      <c r="P2057" s="15">
        <f t="shared" si="226"/>
        <v>99.455445544554451</v>
      </c>
      <c r="Q2057" t="s">
        <v>8330</v>
      </c>
      <c r="R2057" t="s">
        <v>8352</v>
      </c>
      <c r="S2057" s="8">
        <f t="shared" si="228"/>
        <v>41946.465775462959</v>
      </c>
      <c r="T2057" s="11">
        <f t="shared" si="229"/>
        <v>41975.958333333336</v>
      </c>
      <c r="U2057" t="str">
        <f t="shared" si="230"/>
        <v>FALSE</v>
      </c>
      <c r="V2057" s="18">
        <f t="shared" si="231"/>
        <v>2</v>
      </c>
      <c r="W2057">
        <f t="shared" si="232"/>
        <v>1</v>
      </c>
    </row>
    <row r="2058" spans="1:23" ht="100.8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s="13" t="b">
        <v>0</v>
      </c>
      <c r="L2058">
        <v>554</v>
      </c>
      <c r="M2058" t="b">
        <v>1</v>
      </c>
      <c r="N2058" t="s">
        <v>8295</v>
      </c>
      <c r="O2058" s="15">
        <f t="shared" si="227"/>
        <v>153.452</v>
      </c>
      <c r="P2058" s="15">
        <f t="shared" si="226"/>
        <v>138.49458483754512</v>
      </c>
      <c r="Q2058" t="s">
        <v>8330</v>
      </c>
      <c r="R2058" t="s">
        <v>8352</v>
      </c>
      <c r="S2058" s="8">
        <f t="shared" si="228"/>
        <v>41351.552569444444</v>
      </c>
      <c r="T2058" s="11">
        <f t="shared" si="229"/>
        <v>41381.552569444444</v>
      </c>
      <c r="U2058" t="str">
        <f t="shared" si="230"/>
        <v>FALSE</v>
      </c>
      <c r="V2058" s="18">
        <f t="shared" si="231"/>
        <v>2</v>
      </c>
      <c r="W2058">
        <f t="shared" si="232"/>
        <v>1</v>
      </c>
    </row>
    <row r="2059" spans="1:23" ht="115.2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s="13" t="b">
        <v>0</v>
      </c>
      <c r="L2059">
        <v>666</v>
      </c>
      <c r="M2059" t="b">
        <v>1</v>
      </c>
      <c r="N2059" t="s">
        <v>8295</v>
      </c>
      <c r="O2059" s="15">
        <f t="shared" si="227"/>
        <v>202.23220000000001</v>
      </c>
      <c r="P2059" s="15">
        <f t="shared" si="226"/>
        <v>45.547792792792798</v>
      </c>
      <c r="Q2059" t="s">
        <v>8330</v>
      </c>
      <c r="R2059" t="s">
        <v>8352</v>
      </c>
      <c r="S2059" s="8">
        <f t="shared" si="228"/>
        <v>42396.286249999997</v>
      </c>
      <c r="T2059" s="11">
        <f t="shared" si="229"/>
        <v>42426.286249999997</v>
      </c>
      <c r="U2059" t="str">
        <f t="shared" si="230"/>
        <v>FALSE</v>
      </c>
      <c r="V2059" s="18">
        <f t="shared" si="231"/>
        <v>2</v>
      </c>
      <c r="W2059">
        <f t="shared" si="232"/>
        <v>1</v>
      </c>
    </row>
    <row r="2060" spans="1:23" ht="57.6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s="13" t="b">
        <v>0</v>
      </c>
      <c r="L2060">
        <v>410</v>
      </c>
      <c r="M2060" t="b">
        <v>1</v>
      </c>
      <c r="N2060" t="s">
        <v>8295</v>
      </c>
      <c r="O2060" s="15">
        <f t="shared" si="227"/>
        <v>168.28125</v>
      </c>
      <c r="P2060" s="15">
        <f t="shared" si="226"/>
        <v>10.507317073170732</v>
      </c>
      <c r="Q2060" t="s">
        <v>8330</v>
      </c>
      <c r="R2060" t="s">
        <v>8352</v>
      </c>
      <c r="S2060" s="8">
        <f t="shared" si="228"/>
        <v>42026.16238425926</v>
      </c>
      <c r="T2060" s="11">
        <f t="shared" si="229"/>
        <v>42065.624999999993</v>
      </c>
      <c r="U2060" t="str">
        <f t="shared" si="230"/>
        <v>FALSE</v>
      </c>
      <c r="V2060" s="18">
        <f t="shared" si="231"/>
        <v>2</v>
      </c>
      <c r="W2060">
        <f t="shared" si="232"/>
        <v>1</v>
      </c>
    </row>
    <row r="2061" spans="1:23" ht="115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s="13" t="b">
        <v>0</v>
      </c>
      <c r="L2061">
        <v>375</v>
      </c>
      <c r="M2061" t="b">
        <v>1</v>
      </c>
      <c r="N2061" t="s">
        <v>8295</v>
      </c>
      <c r="O2061" s="15">
        <f t="shared" si="227"/>
        <v>143.45666666666668</v>
      </c>
      <c r="P2061" s="15">
        <f t="shared" si="226"/>
        <v>114.76533333333333</v>
      </c>
      <c r="Q2061" t="s">
        <v>8330</v>
      </c>
      <c r="R2061" t="s">
        <v>8352</v>
      </c>
      <c r="S2061" s="8">
        <f t="shared" si="228"/>
        <v>42361.394143518519</v>
      </c>
      <c r="T2061" s="11">
        <f t="shared" si="229"/>
        <v>42400.707638888889</v>
      </c>
      <c r="U2061" t="str">
        <f t="shared" si="230"/>
        <v>FALSE</v>
      </c>
      <c r="V2061" s="18">
        <f t="shared" si="231"/>
        <v>2</v>
      </c>
      <c r="W2061">
        <f t="shared" si="232"/>
        <v>1</v>
      </c>
    </row>
    <row r="2062" spans="1:23" ht="100.8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s="13" t="b">
        <v>0</v>
      </c>
      <c r="L2062">
        <v>1364</v>
      </c>
      <c r="M2062" t="b">
        <v>1</v>
      </c>
      <c r="N2062" t="s">
        <v>8295</v>
      </c>
      <c r="O2062" s="15">
        <f t="shared" si="227"/>
        <v>196.4</v>
      </c>
      <c r="P2062" s="15">
        <f t="shared" si="226"/>
        <v>35.997067448680355</v>
      </c>
      <c r="Q2062" t="s">
        <v>8330</v>
      </c>
      <c r="R2062" t="s">
        <v>8352</v>
      </c>
      <c r="S2062" s="8">
        <f t="shared" si="228"/>
        <v>41783.434606481482</v>
      </c>
      <c r="T2062" s="11">
        <f t="shared" si="229"/>
        <v>41843.434606481482</v>
      </c>
      <c r="U2062" t="str">
        <f t="shared" si="230"/>
        <v>FALSE</v>
      </c>
      <c r="V2062" s="18">
        <f t="shared" si="231"/>
        <v>2</v>
      </c>
      <c r="W2062">
        <f t="shared" si="232"/>
        <v>1</v>
      </c>
    </row>
    <row r="2063" spans="1:23" ht="100.8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s="13" t="b">
        <v>0</v>
      </c>
      <c r="L2063">
        <v>35</v>
      </c>
      <c r="M2063" t="b">
        <v>1</v>
      </c>
      <c r="N2063" t="s">
        <v>8295</v>
      </c>
      <c r="O2063" s="15">
        <f t="shared" si="227"/>
        <v>107.91999999999999</v>
      </c>
      <c r="P2063" s="15">
        <f t="shared" si="226"/>
        <v>154.17142857142858</v>
      </c>
      <c r="Q2063" t="s">
        <v>8330</v>
      </c>
      <c r="R2063" t="s">
        <v>8352</v>
      </c>
      <c r="S2063" s="8">
        <f t="shared" si="228"/>
        <v>42705.556180555555</v>
      </c>
      <c r="T2063" s="11">
        <f t="shared" si="229"/>
        <v>42735.556180555555</v>
      </c>
      <c r="U2063" t="str">
        <f t="shared" si="230"/>
        <v>FALSE</v>
      </c>
      <c r="V2063" s="18">
        <f t="shared" si="231"/>
        <v>2</v>
      </c>
      <c r="W2063">
        <f t="shared" si="232"/>
        <v>1</v>
      </c>
    </row>
    <row r="2064" spans="1:23" ht="129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s="13" t="b">
        <v>0</v>
      </c>
      <c r="L2064">
        <v>203</v>
      </c>
      <c r="M2064" t="b">
        <v>1</v>
      </c>
      <c r="N2064" t="s">
        <v>8295</v>
      </c>
      <c r="O2064" s="15">
        <f t="shared" si="227"/>
        <v>114.97699999999999</v>
      </c>
      <c r="P2064" s="15">
        <f t="shared" si="226"/>
        <v>566.38916256157631</v>
      </c>
      <c r="Q2064" t="s">
        <v>8330</v>
      </c>
      <c r="R2064" t="s">
        <v>8352</v>
      </c>
      <c r="S2064" s="8">
        <f t="shared" si="228"/>
        <v>42423.174745370365</v>
      </c>
      <c r="T2064" s="11">
        <f t="shared" si="229"/>
        <v>42453.1330787037</v>
      </c>
      <c r="U2064" t="str">
        <f t="shared" si="230"/>
        <v>FALSE</v>
      </c>
      <c r="V2064" s="18">
        <f t="shared" si="231"/>
        <v>2</v>
      </c>
      <c r="W2064">
        <f t="shared" si="232"/>
        <v>1</v>
      </c>
    </row>
    <row r="2065" spans="1:23" ht="72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s="13" t="b">
        <v>0</v>
      </c>
      <c r="L2065">
        <v>49</v>
      </c>
      <c r="M2065" t="b">
        <v>1</v>
      </c>
      <c r="N2065" t="s">
        <v>8295</v>
      </c>
      <c r="O2065" s="15">
        <f t="shared" si="227"/>
        <v>148.04999999999998</v>
      </c>
      <c r="P2065" s="15">
        <f t="shared" si="226"/>
        <v>120.85714285714286</v>
      </c>
      <c r="Q2065" t="s">
        <v>8330</v>
      </c>
      <c r="R2065" t="s">
        <v>8352</v>
      </c>
      <c r="S2065" s="8">
        <f t="shared" si="228"/>
        <v>42472.524317129624</v>
      </c>
      <c r="T2065" s="11">
        <f t="shared" si="229"/>
        <v>42505.524317129624</v>
      </c>
      <c r="U2065" t="str">
        <f t="shared" si="230"/>
        <v>FALSE</v>
      </c>
      <c r="V2065" s="18">
        <f t="shared" si="231"/>
        <v>2</v>
      </c>
      <c r="W2065">
        <f t="shared" si="232"/>
        <v>1</v>
      </c>
    </row>
    <row r="2066" spans="1:23" ht="86.4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s="13" t="b">
        <v>0</v>
      </c>
      <c r="L2066">
        <v>5812</v>
      </c>
      <c r="M2066" t="b">
        <v>1</v>
      </c>
      <c r="N2066" t="s">
        <v>8295</v>
      </c>
      <c r="O2066" s="15">
        <f t="shared" si="227"/>
        <v>191.16676082790633</v>
      </c>
      <c r="P2066" s="15">
        <f t="shared" si="226"/>
        <v>86.163845492085343</v>
      </c>
      <c r="Q2066" t="s">
        <v>8330</v>
      </c>
      <c r="R2066" t="s">
        <v>8352</v>
      </c>
      <c r="S2066" s="8">
        <f t="shared" si="228"/>
        <v>41389.1565162037</v>
      </c>
      <c r="T2066" s="11">
        <f t="shared" si="229"/>
        <v>41425.291666666664</v>
      </c>
      <c r="U2066" t="str">
        <f t="shared" si="230"/>
        <v>FALSE</v>
      </c>
      <c r="V2066" s="18">
        <f t="shared" si="231"/>
        <v>2</v>
      </c>
      <c r="W2066">
        <f t="shared" si="232"/>
        <v>1</v>
      </c>
    </row>
    <row r="2067" spans="1:23" ht="115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s="13" t="b">
        <v>0</v>
      </c>
      <c r="L2067">
        <v>1556</v>
      </c>
      <c r="M2067" t="b">
        <v>1</v>
      </c>
      <c r="N2067" t="s">
        <v>8295</v>
      </c>
      <c r="O2067" s="15">
        <f t="shared" si="227"/>
        <v>199.215125</v>
      </c>
      <c r="P2067" s="15">
        <f t="shared" si="226"/>
        <v>51.212114395886893</v>
      </c>
      <c r="Q2067" t="s">
        <v>8330</v>
      </c>
      <c r="R2067" t="s">
        <v>8352</v>
      </c>
      <c r="S2067" s="8">
        <f t="shared" si="228"/>
        <v>41603.125335648147</v>
      </c>
      <c r="T2067" s="11">
        <f t="shared" si="229"/>
        <v>41633.125335648147</v>
      </c>
      <c r="U2067" t="str">
        <f t="shared" si="230"/>
        <v>FALSE</v>
      </c>
      <c r="V2067" s="18">
        <f t="shared" si="231"/>
        <v>2</v>
      </c>
      <c r="W2067">
        <f t="shared" si="232"/>
        <v>1</v>
      </c>
    </row>
    <row r="2068" spans="1:23" ht="100.8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s="13" t="b">
        <v>0</v>
      </c>
      <c r="L2068">
        <v>65</v>
      </c>
      <c r="M2068" t="b">
        <v>1</v>
      </c>
      <c r="N2068" t="s">
        <v>8295</v>
      </c>
      <c r="O2068" s="15">
        <f t="shared" si="227"/>
        <v>218.6</v>
      </c>
      <c r="P2068" s="15">
        <f t="shared" si="226"/>
        <v>67.261538461538464</v>
      </c>
      <c r="Q2068" t="s">
        <v>8330</v>
      </c>
      <c r="R2068" t="s">
        <v>8352</v>
      </c>
      <c r="S2068" s="8">
        <f t="shared" si="228"/>
        <v>41844.563460648147</v>
      </c>
      <c r="T2068" s="11">
        <f t="shared" si="229"/>
        <v>41874.563460648147</v>
      </c>
      <c r="U2068" t="str">
        <f t="shared" si="230"/>
        <v>FALSE</v>
      </c>
      <c r="V2068" s="18">
        <f t="shared" si="231"/>
        <v>2</v>
      </c>
      <c r="W2068">
        <f t="shared" si="232"/>
        <v>1</v>
      </c>
    </row>
    <row r="2069" spans="1:23" ht="7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s="13" t="b">
        <v>0</v>
      </c>
      <c r="L2069">
        <v>10</v>
      </c>
      <c r="M2069" t="b">
        <v>1</v>
      </c>
      <c r="N2069" t="s">
        <v>8295</v>
      </c>
      <c r="O2069" s="15">
        <f t="shared" si="227"/>
        <v>126.86868686868686</v>
      </c>
      <c r="P2069" s="15">
        <f t="shared" si="226"/>
        <v>62.8</v>
      </c>
      <c r="Q2069" t="s">
        <v>8330</v>
      </c>
      <c r="R2069" t="s">
        <v>8352</v>
      </c>
      <c r="S2069" s="8">
        <f t="shared" si="228"/>
        <v>42115.645555555551</v>
      </c>
      <c r="T2069" s="11">
        <f t="shared" si="229"/>
        <v>42148.645555555551</v>
      </c>
      <c r="U2069" t="str">
        <f t="shared" si="230"/>
        <v>FALSE</v>
      </c>
      <c r="V2069" s="18">
        <f t="shared" si="231"/>
        <v>2</v>
      </c>
      <c r="W2069">
        <f t="shared" si="232"/>
        <v>1</v>
      </c>
    </row>
    <row r="2070" spans="1:23" ht="100.8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s="13" t="b">
        <v>0</v>
      </c>
      <c r="L2070">
        <v>76</v>
      </c>
      <c r="M2070" t="b">
        <v>1</v>
      </c>
      <c r="N2070" t="s">
        <v>8295</v>
      </c>
      <c r="O2070" s="15">
        <f t="shared" si="227"/>
        <v>105.22388000000001</v>
      </c>
      <c r="P2070" s="15">
        <f t="shared" si="226"/>
        <v>346.13118421052633</v>
      </c>
      <c r="Q2070" t="s">
        <v>8330</v>
      </c>
      <c r="R2070" t="s">
        <v>8352</v>
      </c>
      <c r="S2070" s="8">
        <f t="shared" si="228"/>
        <v>42633.633275462962</v>
      </c>
      <c r="T2070" s="11">
        <f t="shared" si="229"/>
        <v>42663.633275462962</v>
      </c>
      <c r="U2070" t="str">
        <f t="shared" si="230"/>
        <v>FALSE</v>
      </c>
      <c r="V2070" s="18">
        <f t="shared" si="231"/>
        <v>2</v>
      </c>
      <c r="W2070">
        <f t="shared" si="232"/>
        <v>1</v>
      </c>
    </row>
    <row r="2071" spans="1:23" ht="100.8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s="13" t="b">
        <v>0</v>
      </c>
      <c r="L2071">
        <v>263</v>
      </c>
      <c r="M2071" t="b">
        <v>1</v>
      </c>
      <c r="N2071" t="s">
        <v>8295</v>
      </c>
      <c r="O2071" s="15">
        <f t="shared" si="227"/>
        <v>128.40666000000002</v>
      </c>
      <c r="P2071" s="15">
        <f t="shared" si="226"/>
        <v>244.11912547528519</v>
      </c>
      <c r="Q2071" t="s">
        <v>8330</v>
      </c>
      <c r="R2071" t="s">
        <v>8352</v>
      </c>
      <c r="S2071" s="8">
        <f t="shared" si="228"/>
        <v>42340.763784722221</v>
      </c>
      <c r="T2071" s="11">
        <f t="shared" si="229"/>
        <v>42371.763784722221</v>
      </c>
      <c r="U2071" t="str">
        <f t="shared" si="230"/>
        <v>FALSE</v>
      </c>
      <c r="V2071" s="18">
        <f t="shared" si="231"/>
        <v>2</v>
      </c>
      <c r="W2071">
        <f t="shared" si="232"/>
        <v>1</v>
      </c>
    </row>
    <row r="2072" spans="1:23" ht="115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s="13" t="b">
        <v>0</v>
      </c>
      <c r="L2072">
        <v>1530</v>
      </c>
      <c r="M2072" t="b">
        <v>1</v>
      </c>
      <c r="N2072" t="s">
        <v>8295</v>
      </c>
      <c r="O2072" s="15">
        <f t="shared" si="227"/>
        <v>317.3272</v>
      </c>
      <c r="P2072" s="15">
        <f t="shared" si="226"/>
        <v>259.25424836601309</v>
      </c>
      <c r="Q2072" t="s">
        <v>8330</v>
      </c>
      <c r="R2072" t="s">
        <v>8352</v>
      </c>
      <c r="S2072" s="8">
        <f t="shared" si="228"/>
        <v>42519.448182870365</v>
      </c>
      <c r="T2072" s="11">
        <f t="shared" si="229"/>
        <v>42549.448182870365</v>
      </c>
      <c r="U2072" t="str">
        <f t="shared" si="230"/>
        <v>FALSE</v>
      </c>
      <c r="V2072" s="18">
        <f t="shared" si="231"/>
        <v>2</v>
      </c>
      <c r="W2072">
        <f t="shared" si="232"/>
        <v>1</v>
      </c>
    </row>
    <row r="2073" spans="1:23" ht="100.8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s="13" t="b">
        <v>0</v>
      </c>
      <c r="L2073">
        <v>278</v>
      </c>
      <c r="M2073" t="b">
        <v>1</v>
      </c>
      <c r="N2073" t="s">
        <v>8295</v>
      </c>
      <c r="O2073" s="15">
        <f t="shared" si="227"/>
        <v>280.73</v>
      </c>
      <c r="P2073" s="15">
        <f t="shared" si="226"/>
        <v>201.96402877697841</v>
      </c>
      <c r="Q2073" t="s">
        <v>8330</v>
      </c>
      <c r="R2073" t="s">
        <v>8352</v>
      </c>
      <c r="S2073" s="8">
        <f t="shared" si="228"/>
        <v>42600.070416666662</v>
      </c>
      <c r="T2073" s="11">
        <f t="shared" si="229"/>
        <v>42645.070416666662</v>
      </c>
      <c r="U2073" t="str">
        <f t="shared" si="230"/>
        <v>FALSE</v>
      </c>
      <c r="V2073" s="18">
        <f t="shared" si="231"/>
        <v>2</v>
      </c>
      <c r="W2073">
        <f t="shared" si="232"/>
        <v>1</v>
      </c>
    </row>
    <row r="2074" spans="1:23" ht="115.2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s="13" t="b">
        <v>0</v>
      </c>
      <c r="L2074">
        <v>350</v>
      </c>
      <c r="M2074" t="b">
        <v>1</v>
      </c>
      <c r="N2074" t="s">
        <v>8295</v>
      </c>
      <c r="O2074" s="15">
        <f t="shared" si="227"/>
        <v>110.73146853146854</v>
      </c>
      <c r="P2074" s="15">
        <f t="shared" si="226"/>
        <v>226.20857142857142</v>
      </c>
      <c r="Q2074" t="s">
        <v>8330</v>
      </c>
      <c r="R2074" t="s">
        <v>8352</v>
      </c>
      <c r="S2074" s="8">
        <f t="shared" si="228"/>
        <v>42467.373055555552</v>
      </c>
      <c r="T2074" s="11">
        <f t="shared" si="229"/>
        <v>42497.373055555552</v>
      </c>
      <c r="U2074" t="str">
        <f t="shared" si="230"/>
        <v>FALSE</v>
      </c>
      <c r="V2074" s="18">
        <f t="shared" si="231"/>
        <v>2</v>
      </c>
      <c r="W2074">
        <f t="shared" si="232"/>
        <v>1</v>
      </c>
    </row>
    <row r="2075" spans="1:23" ht="115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s="13" t="b">
        <v>0</v>
      </c>
      <c r="L2075">
        <v>470</v>
      </c>
      <c r="M2075" t="b">
        <v>1</v>
      </c>
      <c r="N2075" t="s">
        <v>8295</v>
      </c>
      <c r="O2075" s="15">
        <f t="shared" si="227"/>
        <v>152.60429999999999</v>
      </c>
      <c r="P2075" s="15">
        <f t="shared" si="226"/>
        <v>324.69</v>
      </c>
      <c r="Q2075" t="s">
        <v>8330</v>
      </c>
      <c r="R2075" t="s">
        <v>8352</v>
      </c>
      <c r="S2075" s="8">
        <f t="shared" si="228"/>
        <v>42087.459699074076</v>
      </c>
      <c r="T2075" s="11">
        <f t="shared" si="229"/>
        <v>42132.459699074076</v>
      </c>
      <c r="U2075" t="str">
        <f t="shared" si="230"/>
        <v>FALSE</v>
      </c>
      <c r="V2075" s="18">
        <f t="shared" si="231"/>
        <v>2</v>
      </c>
      <c r="W2075">
        <f t="shared" si="232"/>
        <v>1</v>
      </c>
    </row>
    <row r="2076" spans="1:23" ht="72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s="13" t="b">
        <v>0</v>
      </c>
      <c r="L2076">
        <v>3</v>
      </c>
      <c r="M2076" t="b">
        <v>1</v>
      </c>
      <c r="N2076" t="s">
        <v>8295</v>
      </c>
      <c r="O2076" s="15">
        <f t="shared" si="227"/>
        <v>102.49999999999999</v>
      </c>
      <c r="P2076" s="15">
        <f t="shared" si="226"/>
        <v>205</v>
      </c>
      <c r="Q2076" t="s">
        <v>8330</v>
      </c>
      <c r="R2076" t="s">
        <v>8352</v>
      </c>
      <c r="S2076" s="8">
        <f t="shared" si="228"/>
        <v>42466.617847222216</v>
      </c>
      <c r="T2076" s="11">
        <f t="shared" si="229"/>
        <v>42496.617847222216</v>
      </c>
      <c r="U2076" t="str">
        <f t="shared" si="230"/>
        <v>FALSE</v>
      </c>
      <c r="V2076" s="18">
        <f t="shared" si="231"/>
        <v>2</v>
      </c>
      <c r="W2076">
        <f t="shared" si="232"/>
        <v>1</v>
      </c>
    </row>
    <row r="2077" spans="1:23" ht="86.4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s="13" t="b">
        <v>0</v>
      </c>
      <c r="L2077">
        <v>8200</v>
      </c>
      <c r="M2077" t="b">
        <v>1</v>
      </c>
      <c r="N2077" t="s">
        <v>8295</v>
      </c>
      <c r="O2077" s="15">
        <f t="shared" si="227"/>
        <v>1678.3738373837384</v>
      </c>
      <c r="P2077" s="15">
        <f t="shared" si="226"/>
        <v>20.465926829268295</v>
      </c>
      <c r="Q2077" t="s">
        <v>8330</v>
      </c>
      <c r="R2077" t="s">
        <v>8352</v>
      </c>
      <c r="S2077" s="8">
        <f t="shared" si="228"/>
        <v>41450.473240740735</v>
      </c>
      <c r="T2077" s="11">
        <f t="shared" si="229"/>
        <v>41480.473240740735</v>
      </c>
      <c r="U2077" t="str">
        <f t="shared" si="230"/>
        <v>FALSE</v>
      </c>
      <c r="V2077" s="18">
        <f t="shared" si="231"/>
        <v>2</v>
      </c>
      <c r="W2077">
        <f t="shared" si="232"/>
        <v>1</v>
      </c>
    </row>
    <row r="2078" spans="1:23" ht="57.6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s="13" t="b">
        <v>0</v>
      </c>
      <c r="L2078">
        <v>8359</v>
      </c>
      <c r="M2078" t="b">
        <v>1</v>
      </c>
      <c r="N2078" t="s">
        <v>8295</v>
      </c>
      <c r="O2078" s="15">
        <f t="shared" si="227"/>
        <v>543.349156424581</v>
      </c>
      <c r="P2078" s="15">
        <f t="shared" si="226"/>
        <v>116.35303146309367</v>
      </c>
      <c r="Q2078" t="s">
        <v>8330</v>
      </c>
      <c r="R2078" t="s">
        <v>8352</v>
      </c>
      <c r="S2078" s="8">
        <f t="shared" si="228"/>
        <v>41803.672326388885</v>
      </c>
      <c r="T2078" s="11">
        <f t="shared" si="229"/>
        <v>41843.672326388885</v>
      </c>
      <c r="U2078" t="str">
        <f t="shared" si="230"/>
        <v>FALSE</v>
      </c>
      <c r="V2078" s="18">
        <f t="shared" si="231"/>
        <v>2</v>
      </c>
      <c r="W2078">
        <f t="shared" si="232"/>
        <v>1</v>
      </c>
    </row>
    <row r="2079" spans="1:23" ht="86.4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s="13" t="b">
        <v>0</v>
      </c>
      <c r="L2079">
        <v>188</v>
      </c>
      <c r="M2079" t="b">
        <v>1</v>
      </c>
      <c r="N2079" t="s">
        <v>8295</v>
      </c>
      <c r="O2079" s="15">
        <f t="shared" si="227"/>
        <v>115.50800000000001</v>
      </c>
      <c r="P2079" s="15">
        <f t="shared" si="226"/>
        <v>307.20212765957444</v>
      </c>
      <c r="Q2079" t="s">
        <v>8330</v>
      </c>
      <c r="R2079" t="s">
        <v>8352</v>
      </c>
      <c r="S2079" s="8">
        <f t="shared" si="228"/>
        <v>42102.83421296296</v>
      </c>
      <c r="T2079" s="11">
        <f t="shared" si="229"/>
        <v>42160.666666666664</v>
      </c>
      <c r="U2079" t="str">
        <f t="shared" si="230"/>
        <v>FALSE</v>
      </c>
      <c r="V2079" s="18">
        <f t="shared" si="231"/>
        <v>2</v>
      </c>
      <c r="W2079">
        <f t="shared" si="232"/>
        <v>1</v>
      </c>
    </row>
    <row r="2080" spans="1:23" ht="100.8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s="13" t="b">
        <v>0</v>
      </c>
      <c r="L2080">
        <v>48</v>
      </c>
      <c r="M2080" t="b">
        <v>1</v>
      </c>
      <c r="N2080" t="s">
        <v>8295</v>
      </c>
      <c r="O2080" s="15">
        <f t="shared" si="227"/>
        <v>131.20499999999998</v>
      </c>
      <c r="P2080" s="15">
        <f t="shared" si="226"/>
        <v>546.6875</v>
      </c>
      <c r="Q2080" t="s">
        <v>8330</v>
      </c>
      <c r="R2080" t="s">
        <v>8352</v>
      </c>
      <c r="S2080" s="8">
        <f t="shared" si="228"/>
        <v>42692.563159722216</v>
      </c>
      <c r="T2080" s="11">
        <f t="shared" si="229"/>
        <v>42722.563159722216</v>
      </c>
      <c r="U2080" t="str">
        <f t="shared" si="230"/>
        <v>FALSE</v>
      </c>
      <c r="V2080" s="18">
        <f t="shared" si="231"/>
        <v>2</v>
      </c>
      <c r="W2080">
        <f t="shared" si="232"/>
        <v>1</v>
      </c>
    </row>
    <row r="2081" spans="1:23" ht="115.2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s="13" t="b">
        <v>0</v>
      </c>
      <c r="L2081">
        <v>607</v>
      </c>
      <c r="M2081" t="b">
        <v>1</v>
      </c>
      <c r="N2081" t="s">
        <v>8295</v>
      </c>
      <c r="O2081" s="15">
        <f t="shared" si="227"/>
        <v>288.17</v>
      </c>
      <c r="P2081" s="15">
        <f t="shared" si="226"/>
        <v>47.474464579901152</v>
      </c>
      <c r="Q2081" t="s">
        <v>8330</v>
      </c>
      <c r="R2081" t="s">
        <v>8352</v>
      </c>
      <c r="S2081" s="8">
        <f t="shared" si="228"/>
        <v>42150.502233796295</v>
      </c>
      <c r="T2081" s="11">
        <f t="shared" si="229"/>
        <v>42180.583333333336</v>
      </c>
      <c r="U2081" t="str">
        <f t="shared" si="230"/>
        <v>FALSE</v>
      </c>
      <c r="V2081" s="18">
        <f t="shared" si="231"/>
        <v>2</v>
      </c>
      <c r="W2081">
        <f t="shared" si="232"/>
        <v>1</v>
      </c>
    </row>
    <row r="2082" spans="1:23" ht="100.8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s="13" t="b">
        <v>0</v>
      </c>
      <c r="L2082">
        <v>50</v>
      </c>
      <c r="M2082" t="b">
        <v>1</v>
      </c>
      <c r="N2082" t="s">
        <v>8295</v>
      </c>
      <c r="O2082" s="15">
        <f t="shared" si="227"/>
        <v>507.8</v>
      </c>
      <c r="P2082" s="15">
        <f t="shared" si="226"/>
        <v>101.56</v>
      </c>
      <c r="Q2082" t="s">
        <v>8330</v>
      </c>
      <c r="R2082" t="s">
        <v>8352</v>
      </c>
      <c r="S2082" s="8">
        <f t="shared" si="228"/>
        <v>42289.748842592591</v>
      </c>
      <c r="T2082" s="11">
        <f t="shared" si="229"/>
        <v>42319.790509259255</v>
      </c>
      <c r="U2082" t="str">
        <f t="shared" si="230"/>
        <v>FALSE</v>
      </c>
      <c r="V2082" s="18">
        <f t="shared" si="231"/>
        <v>2</v>
      </c>
      <c r="W2082">
        <f t="shared" si="232"/>
        <v>1</v>
      </c>
    </row>
    <row r="2083" spans="1:23" ht="100.8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s="13" t="b">
        <v>0</v>
      </c>
      <c r="L2083">
        <v>55</v>
      </c>
      <c r="M2083" t="b">
        <v>1</v>
      </c>
      <c r="N2083" t="s">
        <v>8279</v>
      </c>
      <c r="O2083" s="15">
        <f t="shared" si="227"/>
        <v>114.57142857142857</v>
      </c>
      <c r="P2083" s="15">
        <f t="shared" si="226"/>
        <v>72.909090909090907</v>
      </c>
      <c r="Q2083" t="s">
        <v>8325</v>
      </c>
      <c r="R2083" t="s">
        <v>8339</v>
      </c>
      <c r="S2083" s="8">
        <f t="shared" si="228"/>
        <v>41003.948553240742</v>
      </c>
      <c r="T2083" s="11">
        <f t="shared" si="229"/>
        <v>41044.999305555553</v>
      </c>
      <c r="U2083" t="str">
        <f t="shared" si="230"/>
        <v>FALSE</v>
      </c>
      <c r="V2083" s="18">
        <f t="shared" si="231"/>
        <v>2</v>
      </c>
      <c r="W2083">
        <f t="shared" si="232"/>
        <v>1</v>
      </c>
    </row>
    <row r="2084" spans="1:23" ht="100.8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s="13" t="b">
        <v>0</v>
      </c>
      <c r="L2084">
        <v>38</v>
      </c>
      <c r="M2084" t="b">
        <v>1</v>
      </c>
      <c r="N2084" t="s">
        <v>8279</v>
      </c>
      <c r="O2084" s="15">
        <f t="shared" si="227"/>
        <v>110.73333333333333</v>
      </c>
      <c r="P2084" s="15">
        <f t="shared" si="226"/>
        <v>43.710526315789473</v>
      </c>
      <c r="Q2084" t="s">
        <v>8325</v>
      </c>
      <c r="R2084" t="s">
        <v>8339</v>
      </c>
      <c r="S2084" s="8">
        <f t="shared" si="228"/>
        <v>40810.911990740737</v>
      </c>
      <c r="T2084" s="11">
        <f t="shared" si="229"/>
        <v>40870.953657407408</v>
      </c>
      <c r="U2084" t="str">
        <f t="shared" si="230"/>
        <v>FALSE</v>
      </c>
      <c r="V2084" s="18">
        <f t="shared" si="231"/>
        <v>2</v>
      </c>
      <c r="W2084">
        <f t="shared" si="232"/>
        <v>1</v>
      </c>
    </row>
    <row r="2085" spans="1:23" ht="100.8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s="13" t="b">
        <v>0</v>
      </c>
      <c r="L2085">
        <v>25</v>
      </c>
      <c r="M2085" t="b">
        <v>1</v>
      </c>
      <c r="N2085" t="s">
        <v>8279</v>
      </c>
      <c r="O2085" s="15">
        <f t="shared" si="227"/>
        <v>113.33333333333333</v>
      </c>
      <c r="P2085" s="15">
        <f t="shared" si="226"/>
        <v>34</v>
      </c>
      <c r="Q2085" t="s">
        <v>8325</v>
      </c>
      <c r="R2085" t="s">
        <v>8339</v>
      </c>
      <c r="S2085" s="8">
        <f t="shared" si="228"/>
        <v>41034.513831018514</v>
      </c>
      <c r="T2085" s="11">
        <f t="shared" si="229"/>
        <v>41064.513831018514</v>
      </c>
      <c r="U2085" t="str">
        <f t="shared" si="230"/>
        <v>FALSE</v>
      </c>
      <c r="V2085" s="18">
        <f t="shared" si="231"/>
        <v>2</v>
      </c>
      <c r="W2085">
        <f t="shared" si="232"/>
        <v>1</v>
      </c>
    </row>
    <row r="2086" spans="1:23" ht="86.4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s="13" t="b">
        <v>0</v>
      </c>
      <c r="L2086">
        <v>46</v>
      </c>
      <c r="M2086" t="b">
        <v>1</v>
      </c>
      <c r="N2086" t="s">
        <v>8279</v>
      </c>
      <c r="O2086" s="15">
        <f t="shared" si="227"/>
        <v>108.33333333333333</v>
      </c>
      <c r="P2086" s="15">
        <f t="shared" si="226"/>
        <v>70.652173913043484</v>
      </c>
      <c r="Q2086" t="s">
        <v>8325</v>
      </c>
      <c r="R2086" t="s">
        <v>8339</v>
      </c>
      <c r="S2086" s="8">
        <f t="shared" si="228"/>
        <v>41731.624791666662</v>
      </c>
      <c r="T2086" s="11">
        <f t="shared" si="229"/>
        <v>41763.082638888889</v>
      </c>
      <c r="U2086" t="str">
        <f t="shared" si="230"/>
        <v>FALSE</v>
      </c>
      <c r="V2086" s="18">
        <f t="shared" si="231"/>
        <v>2</v>
      </c>
      <c r="W2086">
        <f t="shared" si="232"/>
        <v>1</v>
      </c>
    </row>
    <row r="2087" spans="1:23" ht="100.8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s="13" t="b">
        <v>0</v>
      </c>
      <c r="L2087">
        <v>83</v>
      </c>
      <c r="M2087" t="b">
        <v>1</v>
      </c>
      <c r="N2087" t="s">
        <v>8279</v>
      </c>
      <c r="O2087" s="15">
        <f t="shared" si="227"/>
        <v>123.53333333333335</v>
      </c>
      <c r="P2087" s="15">
        <f t="shared" si="226"/>
        <v>89.301204819277103</v>
      </c>
      <c r="Q2087" t="s">
        <v>8325</v>
      </c>
      <c r="R2087" t="s">
        <v>8339</v>
      </c>
      <c r="S2087" s="8">
        <f t="shared" si="228"/>
        <v>41075.627164351848</v>
      </c>
      <c r="T2087" s="11">
        <f t="shared" si="229"/>
        <v>41105.627164351848</v>
      </c>
      <c r="U2087" t="str">
        <f t="shared" si="230"/>
        <v>FALSE</v>
      </c>
      <c r="V2087" s="18">
        <f t="shared" si="231"/>
        <v>2</v>
      </c>
      <c r="W2087">
        <f t="shared" si="232"/>
        <v>1</v>
      </c>
    </row>
    <row r="2088" spans="1:23" ht="86.4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s="13" t="b">
        <v>0</v>
      </c>
      <c r="L2088">
        <v>35</v>
      </c>
      <c r="M2088" t="b">
        <v>1</v>
      </c>
      <c r="N2088" t="s">
        <v>8279</v>
      </c>
      <c r="O2088" s="15">
        <f t="shared" si="227"/>
        <v>100.69999999999999</v>
      </c>
      <c r="P2088" s="15">
        <f t="shared" ref="P2088:P2151" si="233">IFERROR(E2088/L2088,0)</f>
        <v>115.08571428571429</v>
      </c>
      <c r="Q2088" t="s">
        <v>8325</v>
      </c>
      <c r="R2088" t="s">
        <v>8339</v>
      </c>
      <c r="S2088" s="8">
        <f t="shared" si="228"/>
        <v>40860.462175925924</v>
      </c>
      <c r="T2088" s="11">
        <f t="shared" si="229"/>
        <v>40890.999305555553</v>
      </c>
      <c r="U2088" t="str">
        <f t="shared" si="230"/>
        <v>FALSE</v>
      </c>
      <c r="V2088" s="18">
        <f t="shared" si="231"/>
        <v>2</v>
      </c>
      <c r="W2088">
        <f t="shared" si="232"/>
        <v>1</v>
      </c>
    </row>
    <row r="2089" spans="1:23" ht="115.2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s="13" t="b">
        <v>0</v>
      </c>
      <c r="L2089">
        <v>25</v>
      </c>
      <c r="M2089" t="b">
        <v>1</v>
      </c>
      <c r="N2089" t="s">
        <v>8279</v>
      </c>
      <c r="O2089" s="15">
        <f t="shared" si="227"/>
        <v>103.53333333333335</v>
      </c>
      <c r="P2089" s="15">
        <f t="shared" si="233"/>
        <v>62.12</v>
      </c>
      <c r="Q2089" t="s">
        <v>8325</v>
      </c>
      <c r="R2089" t="s">
        <v>8339</v>
      </c>
      <c r="S2089" s="8">
        <f t="shared" si="228"/>
        <v>40763.996041666665</v>
      </c>
      <c r="T2089" s="11">
        <f t="shared" si="229"/>
        <v>40793.996041666665</v>
      </c>
      <c r="U2089" t="str">
        <f t="shared" si="230"/>
        <v>FALSE</v>
      </c>
      <c r="V2089" s="18">
        <f t="shared" si="231"/>
        <v>2</v>
      </c>
      <c r="W2089">
        <f t="shared" si="232"/>
        <v>1</v>
      </c>
    </row>
    <row r="2090" spans="1:23" ht="100.8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s="13" t="b">
        <v>0</v>
      </c>
      <c r="L2090">
        <v>75</v>
      </c>
      <c r="M2090" t="b">
        <v>1</v>
      </c>
      <c r="N2090" t="s">
        <v>8279</v>
      </c>
      <c r="O2090" s="15">
        <f t="shared" si="227"/>
        <v>115.51066666666668</v>
      </c>
      <c r="P2090" s="15">
        <f t="shared" si="233"/>
        <v>46.204266666666669</v>
      </c>
      <c r="Q2090" t="s">
        <v>8325</v>
      </c>
      <c r="R2090" t="s">
        <v>8339</v>
      </c>
      <c r="S2090" s="8">
        <f t="shared" si="228"/>
        <v>40395.506388888884</v>
      </c>
      <c r="T2090" s="11">
        <f t="shared" si="229"/>
        <v>40431.957638888889</v>
      </c>
      <c r="U2090" t="str">
        <f t="shared" si="230"/>
        <v>FALSE</v>
      </c>
      <c r="V2090" s="18">
        <f t="shared" si="231"/>
        <v>2</v>
      </c>
      <c r="W2090">
        <f t="shared" si="232"/>
        <v>1</v>
      </c>
    </row>
    <row r="2091" spans="1:23" ht="57.6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s="13" t="b">
        <v>0</v>
      </c>
      <c r="L2091">
        <v>62</v>
      </c>
      <c r="M2091" t="b">
        <v>1</v>
      </c>
      <c r="N2091" t="s">
        <v>8279</v>
      </c>
      <c r="O2091" s="15">
        <f t="shared" si="227"/>
        <v>120.4004</v>
      </c>
      <c r="P2091" s="15">
        <f t="shared" si="233"/>
        <v>48.54854838709678</v>
      </c>
      <c r="Q2091" t="s">
        <v>8325</v>
      </c>
      <c r="R2091" t="s">
        <v>8339</v>
      </c>
      <c r="S2091" s="8">
        <f t="shared" si="228"/>
        <v>41452.867986111109</v>
      </c>
      <c r="T2091" s="11">
        <f t="shared" si="229"/>
        <v>41487.867986111109</v>
      </c>
      <c r="U2091" t="str">
        <f t="shared" si="230"/>
        <v>FALSE</v>
      </c>
      <c r="V2091" s="18">
        <f t="shared" si="231"/>
        <v>2</v>
      </c>
      <c r="W2091">
        <f t="shared" si="232"/>
        <v>1</v>
      </c>
    </row>
    <row r="2092" spans="1:23" ht="100.8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s="13" t="b">
        <v>0</v>
      </c>
      <c r="L2092">
        <v>160</v>
      </c>
      <c r="M2092" t="b">
        <v>1</v>
      </c>
      <c r="N2092" t="s">
        <v>8279</v>
      </c>
      <c r="O2092" s="15">
        <f t="shared" si="227"/>
        <v>115.040375</v>
      </c>
      <c r="P2092" s="15">
        <f t="shared" si="233"/>
        <v>57.520187499999999</v>
      </c>
      <c r="Q2092" t="s">
        <v>8325</v>
      </c>
      <c r="R2092" t="s">
        <v>8339</v>
      </c>
      <c r="S2092" s="8">
        <f t="shared" si="228"/>
        <v>41299.173090277778</v>
      </c>
      <c r="T2092" s="11">
        <f t="shared" si="229"/>
        <v>41329.173090277771</v>
      </c>
      <c r="U2092" t="str">
        <f t="shared" si="230"/>
        <v>FALSE</v>
      </c>
      <c r="V2092" s="18">
        <f t="shared" si="231"/>
        <v>2</v>
      </c>
      <c r="W2092">
        <f t="shared" si="232"/>
        <v>1</v>
      </c>
    </row>
    <row r="2093" spans="1:23" ht="115.2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s="13" t="b">
        <v>0</v>
      </c>
      <c r="L2093">
        <v>246</v>
      </c>
      <c r="M2093" t="b">
        <v>1</v>
      </c>
      <c r="N2093" t="s">
        <v>8279</v>
      </c>
      <c r="O2093" s="15">
        <f t="shared" si="227"/>
        <v>120.46777777777777</v>
      </c>
      <c r="P2093" s="15">
        <f t="shared" si="233"/>
        <v>88.147154471544724</v>
      </c>
      <c r="Q2093" t="s">
        <v>8325</v>
      </c>
      <c r="R2093" t="s">
        <v>8339</v>
      </c>
      <c r="S2093" s="8">
        <f t="shared" si="228"/>
        <v>40555.114328703698</v>
      </c>
      <c r="T2093" s="11">
        <f t="shared" si="229"/>
        <v>40603.625</v>
      </c>
      <c r="U2093" t="str">
        <f t="shared" si="230"/>
        <v>FALSE</v>
      </c>
      <c r="V2093" s="18">
        <f t="shared" si="231"/>
        <v>2</v>
      </c>
      <c r="W2093">
        <f t="shared" si="232"/>
        <v>1</v>
      </c>
    </row>
    <row r="2094" spans="1:23" ht="86.4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s="13" t="b">
        <v>0</v>
      </c>
      <c r="L2094">
        <v>55</v>
      </c>
      <c r="M2094" t="b">
        <v>1</v>
      </c>
      <c r="N2094" t="s">
        <v>8279</v>
      </c>
      <c r="O2094" s="15">
        <f t="shared" si="227"/>
        <v>101.28333333333333</v>
      </c>
      <c r="P2094" s="15">
        <f t="shared" si="233"/>
        <v>110.49090909090908</v>
      </c>
      <c r="Q2094" t="s">
        <v>8325</v>
      </c>
      <c r="R2094" t="s">
        <v>8339</v>
      </c>
      <c r="S2094" s="8">
        <f t="shared" si="228"/>
        <v>40763.499212962961</v>
      </c>
      <c r="T2094" s="11">
        <f t="shared" si="229"/>
        <v>40823.499212962961</v>
      </c>
      <c r="U2094" t="str">
        <f t="shared" si="230"/>
        <v>FALSE</v>
      </c>
      <c r="V2094" s="18">
        <f t="shared" si="231"/>
        <v>2</v>
      </c>
      <c r="W2094">
        <f t="shared" si="232"/>
        <v>1</v>
      </c>
    </row>
    <row r="2095" spans="1:23" ht="86.4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s="13" t="b">
        <v>0</v>
      </c>
      <c r="L2095">
        <v>23</v>
      </c>
      <c r="M2095" t="b">
        <v>1</v>
      </c>
      <c r="N2095" t="s">
        <v>8279</v>
      </c>
      <c r="O2095" s="15">
        <f t="shared" si="227"/>
        <v>102.46666666666667</v>
      </c>
      <c r="P2095" s="15">
        <f t="shared" si="233"/>
        <v>66.826086956521735</v>
      </c>
      <c r="Q2095" t="s">
        <v>8325</v>
      </c>
      <c r="R2095" t="s">
        <v>8339</v>
      </c>
      <c r="S2095" s="8">
        <f t="shared" si="228"/>
        <v>41205.646203703705</v>
      </c>
      <c r="T2095" s="11">
        <f t="shared" si="229"/>
        <v>41265.68787037037</v>
      </c>
      <c r="U2095" t="str">
        <f t="shared" si="230"/>
        <v>FALSE</v>
      </c>
      <c r="V2095" s="18">
        <f t="shared" si="231"/>
        <v>2</v>
      </c>
      <c r="W2095">
        <f t="shared" si="232"/>
        <v>1</v>
      </c>
    </row>
    <row r="2096" spans="1:23" ht="115.2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s="13" t="b">
        <v>0</v>
      </c>
      <c r="L2096">
        <v>72</v>
      </c>
      <c r="M2096" t="b">
        <v>1</v>
      </c>
      <c r="N2096" t="s">
        <v>8279</v>
      </c>
      <c r="O2096" s="15">
        <f t="shared" si="227"/>
        <v>120.54285714285714</v>
      </c>
      <c r="P2096" s="15">
        <f t="shared" si="233"/>
        <v>58.597222222222221</v>
      </c>
      <c r="Q2096" t="s">
        <v>8325</v>
      </c>
      <c r="R2096" t="s">
        <v>8339</v>
      </c>
      <c r="S2096" s="8">
        <f t="shared" si="228"/>
        <v>40938.811689814815</v>
      </c>
      <c r="T2096" s="11">
        <f t="shared" si="229"/>
        <v>40972.916666666664</v>
      </c>
      <c r="U2096" t="str">
        <f t="shared" si="230"/>
        <v>FALSE</v>
      </c>
      <c r="V2096" s="18">
        <f t="shared" si="231"/>
        <v>2</v>
      </c>
      <c r="W2096">
        <f t="shared" si="232"/>
        <v>1</v>
      </c>
    </row>
    <row r="2097" spans="1:23" ht="100.8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s="13" t="b">
        <v>0</v>
      </c>
      <c r="L2097">
        <v>22</v>
      </c>
      <c r="M2097" t="b">
        <v>1</v>
      </c>
      <c r="N2097" t="s">
        <v>8279</v>
      </c>
      <c r="O2097" s="15">
        <f t="shared" si="227"/>
        <v>100</v>
      </c>
      <c r="P2097" s="15">
        <f t="shared" si="233"/>
        <v>113.63636363636364</v>
      </c>
      <c r="Q2097" t="s">
        <v>8325</v>
      </c>
      <c r="R2097" t="s">
        <v>8339</v>
      </c>
      <c r="S2097" s="8">
        <f t="shared" si="228"/>
        <v>40758.525150462956</v>
      </c>
      <c r="T2097" s="11">
        <f t="shared" si="229"/>
        <v>40818.525150462963</v>
      </c>
      <c r="U2097" t="str">
        <f t="shared" si="230"/>
        <v>FALSE</v>
      </c>
      <c r="V2097" s="18">
        <f t="shared" si="231"/>
        <v>2</v>
      </c>
      <c r="W2097">
        <f t="shared" si="232"/>
        <v>1</v>
      </c>
    </row>
    <row r="2098" spans="1:23" ht="100.8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s="13" t="b">
        <v>0</v>
      </c>
      <c r="L2098">
        <v>14</v>
      </c>
      <c r="M2098" t="b">
        <v>1</v>
      </c>
      <c r="N2098" t="s">
        <v>8279</v>
      </c>
      <c r="O2098" s="15">
        <f t="shared" si="227"/>
        <v>101.66666666666666</v>
      </c>
      <c r="P2098" s="15">
        <f t="shared" si="233"/>
        <v>43.571428571428569</v>
      </c>
      <c r="Q2098" t="s">
        <v>8325</v>
      </c>
      <c r="R2098" t="s">
        <v>8339</v>
      </c>
      <c r="S2098" s="8">
        <f t="shared" si="228"/>
        <v>41192.550173611111</v>
      </c>
      <c r="T2098" s="11">
        <f t="shared" si="229"/>
        <v>41207.957638888889</v>
      </c>
      <c r="U2098" t="str">
        <f t="shared" si="230"/>
        <v>FALSE</v>
      </c>
      <c r="V2098" s="18">
        <f t="shared" si="231"/>
        <v>2</v>
      </c>
      <c r="W2098">
        <f t="shared" si="232"/>
        <v>1</v>
      </c>
    </row>
    <row r="2099" spans="1:23" ht="115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s="13" t="b">
        <v>0</v>
      </c>
      <c r="L2099">
        <v>38</v>
      </c>
      <c r="M2099" t="b">
        <v>1</v>
      </c>
      <c r="N2099" t="s">
        <v>8279</v>
      </c>
      <c r="O2099" s="15">
        <f t="shared" si="227"/>
        <v>100</v>
      </c>
      <c r="P2099" s="15">
        <f t="shared" si="233"/>
        <v>78.94736842105263</v>
      </c>
      <c r="Q2099" t="s">
        <v>8325</v>
      </c>
      <c r="R2099" t="s">
        <v>8339</v>
      </c>
      <c r="S2099" s="8">
        <f t="shared" si="228"/>
        <v>40818.376562499994</v>
      </c>
      <c r="T2099" s="11">
        <f t="shared" si="229"/>
        <v>40878.418229166666</v>
      </c>
      <c r="U2099" t="str">
        <f t="shared" si="230"/>
        <v>FALSE</v>
      </c>
      <c r="V2099" s="18">
        <f t="shared" si="231"/>
        <v>2</v>
      </c>
      <c r="W2099">
        <f t="shared" si="232"/>
        <v>1</v>
      </c>
    </row>
    <row r="2100" spans="1:23" ht="100.8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s="13" t="b">
        <v>0</v>
      </c>
      <c r="L2100">
        <v>32</v>
      </c>
      <c r="M2100" t="b">
        <v>1</v>
      </c>
      <c r="N2100" t="s">
        <v>8279</v>
      </c>
      <c r="O2100" s="15">
        <f t="shared" si="227"/>
        <v>100.33333333333334</v>
      </c>
      <c r="P2100" s="15">
        <f t="shared" si="233"/>
        <v>188.125</v>
      </c>
      <c r="Q2100" t="s">
        <v>8325</v>
      </c>
      <c r="R2100" t="s">
        <v>8339</v>
      </c>
      <c r="S2100" s="8">
        <f t="shared" si="228"/>
        <v>40945.905497685184</v>
      </c>
      <c r="T2100" s="11">
        <f t="shared" si="229"/>
        <v>40975.905497685184</v>
      </c>
      <c r="U2100" t="str">
        <f t="shared" si="230"/>
        <v>FALSE</v>
      </c>
      <c r="V2100" s="18">
        <f t="shared" si="231"/>
        <v>2</v>
      </c>
      <c r="W2100">
        <f t="shared" si="232"/>
        <v>1</v>
      </c>
    </row>
    <row r="2101" spans="1:23" ht="28.8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s="13" t="b">
        <v>0</v>
      </c>
      <c r="L2101">
        <v>63</v>
      </c>
      <c r="M2101" t="b">
        <v>1</v>
      </c>
      <c r="N2101" t="s">
        <v>8279</v>
      </c>
      <c r="O2101" s="15">
        <f t="shared" si="227"/>
        <v>132.36666666666667</v>
      </c>
      <c r="P2101" s="15">
        <f t="shared" si="233"/>
        <v>63.031746031746032</v>
      </c>
      <c r="Q2101" t="s">
        <v>8325</v>
      </c>
      <c r="R2101" t="s">
        <v>8339</v>
      </c>
      <c r="S2101" s="8">
        <f t="shared" si="228"/>
        <v>42173.53800925926</v>
      </c>
      <c r="T2101" s="11">
        <f t="shared" si="229"/>
        <v>42186.944444444445</v>
      </c>
      <c r="U2101" t="str">
        <f t="shared" si="230"/>
        <v>FALSE</v>
      </c>
      <c r="V2101" s="18">
        <f t="shared" si="231"/>
        <v>2</v>
      </c>
      <c r="W2101">
        <f t="shared" si="232"/>
        <v>1</v>
      </c>
    </row>
    <row r="2102" spans="1:23" ht="100.8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s="13" t="b">
        <v>0</v>
      </c>
      <c r="L2102">
        <v>27</v>
      </c>
      <c r="M2102" t="b">
        <v>1</v>
      </c>
      <c r="N2102" t="s">
        <v>8279</v>
      </c>
      <c r="O2102" s="15">
        <f t="shared" si="227"/>
        <v>136.66666666666666</v>
      </c>
      <c r="P2102" s="15">
        <f t="shared" si="233"/>
        <v>30.37037037037037</v>
      </c>
      <c r="Q2102" t="s">
        <v>8325</v>
      </c>
      <c r="R2102" t="s">
        <v>8339</v>
      </c>
      <c r="S2102" s="8">
        <f t="shared" si="228"/>
        <v>41074.62663194444</v>
      </c>
      <c r="T2102" s="11">
        <f t="shared" si="229"/>
        <v>41089.957638888889</v>
      </c>
      <c r="U2102" t="str">
        <f t="shared" si="230"/>
        <v>FALSE</v>
      </c>
      <c r="V2102" s="18">
        <f t="shared" si="231"/>
        <v>2</v>
      </c>
      <c r="W2102">
        <f t="shared" si="232"/>
        <v>1</v>
      </c>
    </row>
    <row r="2103" spans="1:23" ht="100.8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s="13" t="b">
        <v>0</v>
      </c>
      <c r="L2103">
        <v>44</v>
      </c>
      <c r="M2103" t="b">
        <v>1</v>
      </c>
      <c r="N2103" t="s">
        <v>8279</v>
      </c>
      <c r="O2103" s="15">
        <f t="shared" si="227"/>
        <v>113.25</v>
      </c>
      <c r="P2103" s="15">
        <f t="shared" si="233"/>
        <v>51.477272727272727</v>
      </c>
      <c r="Q2103" t="s">
        <v>8325</v>
      </c>
      <c r="R2103" t="s">
        <v>8339</v>
      </c>
      <c r="S2103" s="8">
        <f t="shared" si="228"/>
        <v>40891.941134259258</v>
      </c>
      <c r="T2103" s="11">
        <f t="shared" si="229"/>
        <v>40951.941134259258</v>
      </c>
      <c r="U2103" t="str">
        <f t="shared" si="230"/>
        <v>FALSE</v>
      </c>
      <c r="V2103" s="18">
        <f t="shared" si="231"/>
        <v>2</v>
      </c>
      <c r="W2103">
        <f t="shared" si="232"/>
        <v>1</v>
      </c>
    </row>
    <row r="2104" spans="1:23" ht="100.8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s="13" t="b">
        <v>0</v>
      </c>
      <c r="L2104">
        <v>38</v>
      </c>
      <c r="M2104" t="b">
        <v>1</v>
      </c>
      <c r="N2104" t="s">
        <v>8279</v>
      </c>
      <c r="O2104" s="15">
        <f t="shared" si="227"/>
        <v>136</v>
      </c>
      <c r="P2104" s="15">
        <f t="shared" si="233"/>
        <v>35.789473684210527</v>
      </c>
      <c r="Q2104" t="s">
        <v>8325</v>
      </c>
      <c r="R2104" t="s">
        <v>8339</v>
      </c>
      <c r="S2104" s="8">
        <f t="shared" si="228"/>
        <v>40638.660277777773</v>
      </c>
      <c r="T2104" s="11">
        <f t="shared" si="229"/>
        <v>40668.660277777773</v>
      </c>
      <c r="U2104" t="str">
        <f t="shared" si="230"/>
        <v>FALSE</v>
      </c>
      <c r="V2104" s="18">
        <f t="shared" si="231"/>
        <v>2</v>
      </c>
      <c r="W2104">
        <f t="shared" si="232"/>
        <v>1</v>
      </c>
    </row>
    <row r="2105" spans="1:23" ht="57.6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s="13" t="b">
        <v>0</v>
      </c>
      <c r="L2105">
        <v>115</v>
      </c>
      <c r="M2105" t="b">
        <v>1</v>
      </c>
      <c r="N2105" t="s">
        <v>8279</v>
      </c>
      <c r="O2105" s="15">
        <f t="shared" si="227"/>
        <v>146.12318374694613</v>
      </c>
      <c r="P2105" s="15">
        <f t="shared" si="233"/>
        <v>98.817391304347822</v>
      </c>
      <c r="Q2105" t="s">
        <v>8325</v>
      </c>
      <c r="R2105" t="s">
        <v>8339</v>
      </c>
      <c r="S2105" s="8">
        <f t="shared" si="228"/>
        <v>41192.546608796292</v>
      </c>
      <c r="T2105" s="11">
        <f t="shared" si="229"/>
        <v>41222.588275462964</v>
      </c>
      <c r="U2105" t="str">
        <f t="shared" si="230"/>
        <v>FALSE</v>
      </c>
      <c r="V2105" s="18">
        <f t="shared" si="231"/>
        <v>2</v>
      </c>
      <c r="W2105">
        <f t="shared" si="232"/>
        <v>1</v>
      </c>
    </row>
    <row r="2106" spans="1:23" ht="100.8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s="13" t="b">
        <v>0</v>
      </c>
      <c r="L2106">
        <v>37</v>
      </c>
      <c r="M2106" t="b">
        <v>1</v>
      </c>
      <c r="N2106" t="s">
        <v>8279</v>
      </c>
      <c r="O2106" s="15">
        <f t="shared" si="227"/>
        <v>129.5</v>
      </c>
      <c r="P2106" s="15">
        <f t="shared" si="233"/>
        <v>28</v>
      </c>
      <c r="Q2106" t="s">
        <v>8325</v>
      </c>
      <c r="R2106" t="s">
        <v>8339</v>
      </c>
      <c r="S2106" s="8">
        <f t="shared" si="228"/>
        <v>41393.86613425926</v>
      </c>
      <c r="T2106" s="11">
        <f t="shared" si="229"/>
        <v>41424.791666666664</v>
      </c>
      <c r="U2106" t="str">
        <f t="shared" si="230"/>
        <v>FALSE</v>
      </c>
      <c r="V2106" s="18">
        <f t="shared" si="231"/>
        <v>2</v>
      </c>
      <c r="W2106">
        <f t="shared" si="232"/>
        <v>1</v>
      </c>
    </row>
    <row r="2107" spans="1:23" ht="7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s="13" t="b">
        <v>0</v>
      </c>
      <c r="L2107">
        <v>99</v>
      </c>
      <c r="M2107" t="b">
        <v>1</v>
      </c>
      <c r="N2107" t="s">
        <v>8279</v>
      </c>
      <c r="O2107" s="15">
        <f t="shared" si="227"/>
        <v>254</v>
      </c>
      <c r="P2107" s="15">
        <f t="shared" si="233"/>
        <v>51.313131313131315</v>
      </c>
      <c r="Q2107" t="s">
        <v>8325</v>
      </c>
      <c r="R2107" t="s">
        <v>8339</v>
      </c>
      <c r="S2107" s="8">
        <f t="shared" si="228"/>
        <v>41951.580474537033</v>
      </c>
      <c r="T2107" s="11">
        <f t="shared" si="229"/>
        <v>41963.958333333336</v>
      </c>
      <c r="U2107" t="str">
        <f t="shared" si="230"/>
        <v>FALSE</v>
      </c>
      <c r="V2107" s="18">
        <f t="shared" si="231"/>
        <v>2</v>
      </c>
      <c r="W2107">
        <f t="shared" si="232"/>
        <v>1</v>
      </c>
    </row>
    <row r="2108" spans="1:23" ht="100.8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s="13" t="b">
        <v>0</v>
      </c>
      <c r="L2108">
        <v>44</v>
      </c>
      <c r="M2108" t="b">
        <v>1</v>
      </c>
      <c r="N2108" t="s">
        <v>8279</v>
      </c>
      <c r="O2108" s="15">
        <f t="shared" si="227"/>
        <v>107.04545454545456</v>
      </c>
      <c r="P2108" s="15">
        <f t="shared" si="233"/>
        <v>53.522727272727273</v>
      </c>
      <c r="Q2108" t="s">
        <v>8325</v>
      </c>
      <c r="R2108" t="s">
        <v>8339</v>
      </c>
      <c r="S2108" s="8">
        <f t="shared" si="228"/>
        <v>41270.006643518514</v>
      </c>
      <c r="T2108" s="11">
        <f t="shared" si="229"/>
        <v>41300.006643518514</v>
      </c>
      <c r="U2108" t="str">
        <f t="shared" si="230"/>
        <v>FALSE</v>
      </c>
      <c r="V2108" s="18">
        <f t="shared" si="231"/>
        <v>2</v>
      </c>
      <c r="W2108">
        <f t="shared" si="232"/>
        <v>1</v>
      </c>
    </row>
    <row r="2109" spans="1:23" ht="115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s="13" t="b">
        <v>0</v>
      </c>
      <c r="L2109">
        <v>58</v>
      </c>
      <c r="M2109" t="b">
        <v>1</v>
      </c>
      <c r="N2109" t="s">
        <v>8279</v>
      </c>
      <c r="O2109" s="15">
        <f t="shared" si="227"/>
        <v>107.73299999999999</v>
      </c>
      <c r="P2109" s="15">
        <f t="shared" si="233"/>
        <v>37.149310344827583</v>
      </c>
      <c r="Q2109" t="s">
        <v>8325</v>
      </c>
      <c r="R2109" t="s">
        <v>8339</v>
      </c>
      <c r="S2109" s="8">
        <f t="shared" si="228"/>
        <v>41934.502233796295</v>
      </c>
      <c r="T2109" s="11">
        <f t="shared" si="229"/>
        <v>41955.543900462959</v>
      </c>
      <c r="U2109" t="str">
        <f t="shared" si="230"/>
        <v>FALSE</v>
      </c>
      <c r="V2109" s="18">
        <f t="shared" si="231"/>
        <v>2</v>
      </c>
      <c r="W2109">
        <f t="shared" si="232"/>
        <v>1</v>
      </c>
    </row>
    <row r="2110" spans="1:23" ht="100.8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s="13" t="b">
        <v>0</v>
      </c>
      <c r="L2110">
        <v>191</v>
      </c>
      <c r="M2110" t="b">
        <v>1</v>
      </c>
      <c r="N2110" t="s">
        <v>8279</v>
      </c>
      <c r="O2110" s="15">
        <f t="shared" si="227"/>
        <v>107.31250000000001</v>
      </c>
      <c r="P2110" s="15">
        <f t="shared" si="233"/>
        <v>89.895287958115176</v>
      </c>
      <c r="Q2110" t="s">
        <v>8325</v>
      </c>
      <c r="R2110" t="s">
        <v>8339</v>
      </c>
      <c r="S2110" s="8">
        <f t="shared" si="228"/>
        <v>41134.967361111107</v>
      </c>
      <c r="T2110" s="11">
        <f t="shared" si="229"/>
        <v>41161.954861111109</v>
      </c>
      <c r="U2110" t="str">
        <f t="shared" si="230"/>
        <v>FALSE</v>
      </c>
      <c r="V2110" s="18">
        <f t="shared" si="231"/>
        <v>2</v>
      </c>
      <c r="W2110">
        <f t="shared" si="232"/>
        <v>1</v>
      </c>
    </row>
    <row r="2111" spans="1:23" ht="7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s="13" t="b">
        <v>0</v>
      </c>
      <c r="L2111">
        <v>40</v>
      </c>
      <c r="M2111" t="b">
        <v>1</v>
      </c>
      <c r="N2111" t="s">
        <v>8279</v>
      </c>
      <c r="O2111" s="15">
        <f t="shared" si="227"/>
        <v>106.52500000000001</v>
      </c>
      <c r="P2111" s="15">
        <f t="shared" si="233"/>
        <v>106.52500000000001</v>
      </c>
      <c r="Q2111" t="s">
        <v>8325</v>
      </c>
      <c r="R2111" t="s">
        <v>8339</v>
      </c>
      <c r="S2111" s="8">
        <f t="shared" si="228"/>
        <v>42160.500196759262</v>
      </c>
      <c r="T2111" s="11">
        <f t="shared" si="229"/>
        <v>42190.500196759262</v>
      </c>
      <c r="U2111" t="str">
        <f t="shared" si="230"/>
        <v>FALSE</v>
      </c>
      <c r="V2111" s="18">
        <f t="shared" si="231"/>
        <v>2</v>
      </c>
      <c r="W2111">
        <f t="shared" si="232"/>
        <v>1</v>
      </c>
    </row>
    <row r="2112" spans="1:23" ht="72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s="13" t="b">
        <v>0</v>
      </c>
      <c r="L2112">
        <v>38</v>
      </c>
      <c r="M2112" t="b">
        <v>1</v>
      </c>
      <c r="N2112" t="s">
        <v>8279</v>
      </c>
      <c r="O2112" s="15">
        <f t="shared" si="227"/>
        <v>100.35000000000001</v>
      </c>
      <c r="P2112" s="15">
        <f t="shared" si="233"/>
        <v>52.815789473684212</v>
      </c>
      <c r="Q2112" t="s">
        <v>8325</v>
      </c>
      <c r="R2112" t="s">
        <v>8339</v>
      </c>
      <c r="S2112" s="8">
        <f t="shared" si="228"/>
        <v>41759.462604166663</v>
      </c>
      <c r="T2112" s="11">
        <f t="shared" si="229"/>
        <v>41786.999305555553</v>
      </c>
      <c r="U2112" t="str">
        <f t="shared" si="230"/>
        <v>FALSE</v>
      </c>
      <c r="V2112" s="18">
        <f t="shared" si="231"/>
        <v>2</v>
      </c>
      <c r="W2112">
        <f t="shared" si="232"/>
        <v>1</v>
      </c>
    </row>
    <row r="2113" spans="1:23" ht="115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s="13" t="b">
        <v>0</v>
      </c>
      <c r="L2113">
        <v>39</v>
      </c>
      <c r="M2113" t="b">
        <v>1</v>
      </c>
      <c r="N2113" t="s">
        <v>8279</v>
      </c>
      <c r="O2113" s="15">
        <f t="shared" si="227"/>
        <v>106.5</v>
      </c>
      <c r="P2113" s="15">
        <f t="shared" si="233"/>
        <v>54.615384615384613</v>
      </c>
      <c r="Q2113" t="s">
        <v>8325</v>
      </c>
      <c r="R2113" t="s">
        <v>8339</v>
      </c>
      <c r="S2113" s="8">
        <f t="shared" si="228"/>
        <v>40702.988715277774</v>
      </c>
      <c r="T2113" s="11">
        <f t="shared" si="229"/>
        <v>40769.833333333328</v>
      </c>
      <c r="U2113" t="str">
        <f t="shared" si="230"/>
        <v>FALSE</v>
      </c>
      <c r="V2113" s="18">
        <f t="shared" si="231"/>
        <v>2</v>
      </c>
      <c r="W2113">
        <f t="shared" si="232"/>
        <v>1</v>
      </c>
    </row>
    <row r="2114" spans="1:23" ht="86.4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s="13" t="b">
        <v>0</v>
      </c>
      <c r="L2114">
        <v>11</v>
      </c>
      <c r="M2114" t="b">
        <v>1</v>
      </c>
      <c r="N2114" t="s">
        <v>8279</v>
      </c>
      <c r="O2114" s="15">
        <f t="shared" si="227"/>
        <v>100</v>
      </c>
      <c r="P2114" s="15">
        <f t="shared" si="233"/>
        <v>27.272727272727273</v>
      </c>
      <c r="Q2114" t="s">
        <v>8325</v>
      </c>
      <c r="R2114" t="s">
        <v>8339</v>
      </c>
      <c r="S2114" s="8">
        <f t="shared" si="228"/>
        <v>41365.719826388886</v>
      </c>
      <c r="T2114" s="11">
        <f t="shared" si="229"/>
        <v>41379.719826388886</v>
      </c>
      <c r="U2114" t="str">
        <f t="shared" si="230"/>
        <v>FALSE</v>
      </c>
      <c r="V2114" s="18">
        <f t="shared" si="231"/>
        <v>2</v>
      </c>
      <c r="W2114">
        <f t="shared" si="232"/>
        <v>1</v>
      </c>
    </row>
    <row r="2115" spans="1:23" ht="43.2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s="13" t="b">
        <v>0</v>
      </c>
      <c r="L2115">
        <v>107</v>
      </c>
      <c r="M2115" t="b">
        <v>1</v>
      </c>
      <c r="N2115" t="s">
        <v>8279</v>
      </c>
      <c r="O2115" s="15">
        <f t="shared" ref="O2115:O2178" si="234">(E2115/D2115)*100</f>
        <v>104.85714285714285</v>
      </c>
      <c r="P2115" s="15">
        <f t="shared" si="233"/>
        <v>68.598130841121488</v>
      </c>
      <c r="Q2115" t="s">
        <v>8325</v>
      </c>
      <c r="R2115" t="s">
        <v>8339</v>
      </c>
      <c r="S2115" s="8">
        <f t="shared" ref="S2115:S2178" si="235">(((J2115/60)/60)/24)+DATE(1970,1,1)+(-5/24)</f>
        <v>41870.657129629624</v>
      </c>
      <c r="T2115" s="11">
        <f t="shared" ref="T2115:T2178" si="236">(I2115/86400)+25569+(-5/24)</f>
        <v>41905.657129629624</v>
      </c>
      <c r="U2115" t="str">
        <f t="shared" ref="U2115:U2178" si="237">TRIM(K2115)</f>
        <v>FALSE</v>
      </c>
      <c r="V2115" s="18">
        <f t="shared" ref="V2115:V2178" si="238">IF(U2115="TRUE", 1, 2)</f>
        <v>2</v>
      </c>
      <c r="W2115">
        <f t="shared" ref="W2115:W2178" si="239">IF(F2115="successful", 1,  IF(F2115= "failed", 2, IF(F2115="canceled", 3, 4)))</f>
        <v>1</v>
      </c>
    </row>
    <row r="2116" spans="1:23" ht="100.8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s="13" t="b">
        <v>0</v>
      </c>
      <c r="L2116">
        <v>147</v>
      </c>
      <c r="M2116" t="b">
        <v>1</v>
      </c>
      <c r="N2116" t="s">
        <v>8279</v>
      </c>
      <c r="O2116" s="15">
        <f t="shared" si="234"/>
        <v>104.69999999999999</v>
      </c>
      <c r="P2116" s="15">
        <f t="shared" si="233"/>
        <v>35.612244897959187</v>
      </c>
      <c r="Q2116" t="s">
        <v>8325</v>
      </c>
      <c r="R2116" t="s">
        <v>8339</v>
      </c>
      <c r="S2116" s="8">
        <f t="shared" si="235"/>
        <v>40458.607291666667</v>
      </c>
      <c r="T2116" s="11">
        <f t="shared" si="236"/>
        <v>40520.999305555553</v>
      </c>
      <c r="U2116" t="str">
        <f t="shared" si="237"/>
        <v>FALSE</v>
      </c>
      <c r="V2116" s="18">
        <f t="shared" si="238"/>
        <v>2</v>
      </c>
      <c r="W2116">
        <f t="shared" si="239"/>
        <v>1</v>
      </c>
    </row>
    <row r="2117" spans="1:23" ht="86.4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s="13" t="b">
        <v>0</v>
      </c>
      <c r="L2117">
        <v>36</v>
      </c>
      <c r="M2117" t="b">
        <v>1</v>
      </c>
      <c r="N2117" t="s">
        <v>8279</v>
      </c>
      <c r="O2117" s="15">
        <f t="shared" si="234"/>
        <v>225.66666666666669</v>
      </c>
      <c r="P2117" s="15">
        <f t="shared" si="233"/>
        <v>94.027777777777771</v>
      </c>
      <c r="Q2117" t="s">
        <v>8325</v>
      </c>
      <c r="R2117" t="s">
        <v>8339</v>
      </c>
      <c r="S2117" s="8">
        <f t="shared" si="235"/>
        <v>40563.872696759259</v>
      </c>
      <c r="T2117" s="11">
        <f t="shared" si="236"/>
        <v>40593.872696759259</v>
      </c>
      <c r="U2117" t="str">
        <f t="shared" si="237"/>
        <v>FALSE</v>
      </c>
      <c r="V2117" s="18">
        <f t="shared" si="238"/>
        <v>2</v>
      </c>
      <c r="W2117">
        <f t="shared" si="239"/>
        <v>1</v>
      </c>
    </row>
    <row r="2118" spans="1:23" ht="100.8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s="13" t="b">
        <v>0</v>
      </c>
      <c r="L2118">
        <v>92</v>
      </c>
      <c r="M2118" t="b">
        <v>1</v>
      </c>
      <c r="N2118" t="s">
        <v>8279</v>
      </c>
      <c r="O2118" s="15">
        <f t="shared" si="234"/>
        <v>100.90416666666667</v>
      </c>
      <c r="P2118" s="15">
        <f t="shared" si="233"/>
        <v>526.45652173913038</v>
      </c>
      <c r="Q2118" t="s">
        <v>8325</v>
      </c>
      <c r="R2118" t="s">
        <v>8339</v>
      </c>
      <c r="S2118" s="8">
        <f t="shared" si="235"/>
        <v>41136.569479166668</v>
      </c>
      <c r="T2118" s="11">
        <f t="shared" si="236"/>
        <v>41184.569479166668</v>
      </c>
      <c r="U2118" t="str">
        <f t="shared" si="237"/>
        <v>FALSE</v>
      </c>
      <c r="V2118" s="18">
        <f t="shared" si="238"/>
        <v>2</v>
      </c>
      <c r="W2118">
        <f t="shared" si="239"/>
        <v>1</v>
      </c>
    </row>
    <row r="2119" spans="1:23" ht="100.8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s="13" t="b">
        <v>0</v>
      </c>
      <c r="L2119">
        <v>35</v>
      </c>
      <c r="M2119" t="b">
        <v>1</v>
      </c>
      <c r="N2119" t="s">
        <v>8279</v>
      </c>
      <c r="O2119" s="15">
        <f t="shared" si="234"/>
        <v>147.75</v>
      </c>
      <c r="P2119" s="15">
        <f t="shared" si="233"/>
        <v>50.657142857142858</v>
      </c>
      <c r="Q2119" t="s">
        <v>8325</v>
      </c>
      <c r="R2119" t="s">
        <v>8339</v>
      </c>
      <c r="S2119" s="8">
        <f t="shared" si="235"/>
        <v>42289.851261574069</v>
      </c>
      <c r="T2119" s="11">
        <f t="shared" si="236"/>
        <v>42303.999305555553</v>
      </c>
      <c r="U2119" t="str">
        <f t="shared" si="237"/>
        <v>FALSE</v>
      </c>
      <c r="V2119" s="18">
        <f t="shared" si="238"/>
        <v>2</v>
      </c>
      <c r="W2119">
        <f t="shared" si="239"/>
        <v>1</v>
      </c>
    </row>
    <row r="2120" spans="1:23" ht="72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s="13" t="b">
        <v>0</v>
      </c>
      <c r="L2120">
        <v>17</v>
      </c>
      <c r="M2120" t="b">
        <v>1</v>
      </c>
      <c r="N2120" t="s">
        <v>8279</v>
      </c>
      <c r="O2120" s="15">
        <f t="shared" si="234"/>
        <v>134.61099999999999</v>
      </c>
      <c r="P2120" s="15">
        <f t="shared" si="233"/>
        <v>79.182941176470578</v>
      </c>
      <c r="Q2120" t="s">
        <v>8325</v>
      </c>
      <c r="R2120" t="s">
        <v>8339</v>
      </c>
      <c r="S2120" s="8">
        <f t="shared" si="235"/>
        <v>40718.631203703699</v>
      </c>
      <c r="T2120" s="11">
        <f t="shared" si="236"/>
        <v>40748.631203703699</v>
      </c>
      <c r="U2120" t="str">
        <f t="shared" si="237"/>
        <v>FALSE</v>
      </c>
      <c r="V2120" s="18">
        <f t="shared" si="238"/>
        <v>2</v>
      </c>
      <c r="W2120">
        <f t="shared" si="239"/>
        <v>1</v>
      </c>
    </row>
    <row r="2121" spans="1:23" ht="86.4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s="13" t="b">
        <v>0</v>
      </c>
      <c r="L2121">
        <v>22</v>
      </c>
      <c r="M2121" t="b">
        <v>1</v>
      </c>
      <c r="N2121" t="s">
        <v>8279</v>
      </c>
      <c r="O2121" s="15">
        <f t="shared" si="234"/>
        <v>100.75</v>
      </c>
      <c r="P2121" s="15">
        <f t="shared" si="233"/>
        <v>91.590909090909093</v>
      </c>
      <c r="Q2121" t="s">
        <v>8325</v>
      </c>
      <c r="R2121" t="s">
        <v>8339</v>
      </c>
      <c r="S2121" s="8">
        <f t="shared" si="235"/>
        <v>41106.921817129631</v>
      </c>
      <c r="T2121" s="11">
        <f t="shared" si="236"/>
        <v>41136.921817129631</v>
      </c>
      <c r="U2121" t="str">
        <f t="shared" si="237"/>
        <v>FALSE</v>
      </c>
      <c r="V2121" s="18">
        <f t="shared" si="238"/>
        <v>2</v>
      </c>
      <c r="W2121">
        <f t="shared" si="239"/>
        <v>1</v>
      </c>
    </row>
    <row r="2122" spans="1:23" ht="7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s="13" t="b">
        <v>0</v>
      </c>
      <c r="L2122">
        <v>69</v>
      </c>
      <c r="M2122" t="b">
        <v>1</v>
      </c>
      <c r="N2122" t="s">
        <v>8279</v>
      </c>
      <c r="O2122" s="15">
        <f t="shared" si="234"/>
        <v>100.880375</v>
      </c>
      <c r="P2122" s="15">
        <f t="shared" si="233"/>
        <v>116.96275362318841</v>
      </c>
      <c r="Q2122" t="s">
        <v>8325</v>
      </c>
      <c r="R2122" t="s">
        <v>8339</v>
      </c>
      <c r="S2122" s="8">
        <f t="shared" si="235"/>
        <v>41591.756203703699</v>
      </c>
      <c r="T2122" s="11">
        <f t="shared" si="236"/>
        <v>41640.756203703699</v>
      </c>
      <c r="U2122" t="str">
        <f t="shared" si="237"/>
        <v>FALSE</v>
      </c>
      <c r="V2122" s="18">
        <f t="shared" si="238"/>
        <v>2</v>
      </c>
      <c r="W2122">
        <f t="shared" si="239"/>
        <v>1</v>
      </c>
    </row>
    <row r="2123" spans="1:23" ht="7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s="13" t="b">
        <v>0</v>
      </c>
      <c r="L2123">
        <v>10</v>
      </c>
      <c r="M2123" t="b">
        <v>0</v>
      </c>
      <c r="N2123" t="s">
        <v>8282</v>
      </c>
      <c r="O2123" s="15">
        <f t="shared" si="234"/>
        <v>0.56800000000000006</v>
      </c>
      <c r="P2123" s="15">
        <f t="shared" si="233"/>
        <v>28.4</v>
      </c>
      <c r="Q2123" t="s">
        <v>8319</v>
      </c>
      <c r="R2123" t="s">
        <v>8322</v>
      </c>
      <c r="S2123" s="8">
        <f t="shared" si="235"/>
        <v>42716.534120370365</v>
      </c>
      <c r="T2123" s="11">
        <f t="shared" si="236"/>
        <v>42746.534120370365</v>
      </c>
      <c r="U2123" t="str">
        <f t="shared" si="237"/>
        <v>FALSE</v>
      </c>
      <c r="V2123" s="18">
        <f t="shared" si="238"/>
        <v>2</v>
      </c>
      <c r="W2123">
        <f t="shared" si="239"/>
        <v>2</v>
      </c>
    </row>
    <row r="2124" spans="1:23" ht="86.4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s="13" t="b">
        <v>0</v>
      </c>
      <c r="L2124">
        <v>3</v>
      </c>
      <c r="M2124" t="b">
        <v>0</v>
      </c>
      <c r="N2124" t="s">
        <v>8282</v>
      </c>
      <c r="O2124" s="15">
        <f t="shared" si="234"/>
        <v>0.38750000000000001</v>
      </c>
      <c r="P2124" s="15">
        <f t="shared" si="233"/>
        <v>103.33333333333333</v>
      </c>
      <c r="Q2124" t="s">
        <v>8319</v>
      </c>
      <c r="R2124" t="s">
        <v>8322</v>
      </c>
      <c r="S2124" s="8">
        <f t="shared" si="235"/>
        <v>42712.092233796291</v>
      </c>
      <c r="T2124" s="11">
        <f t="shared" si="236"/>
        <v>42742.092233796291</v>
      </c>
      <c r="U2124" t="str">
        <f t="shared" si="237"/>
        <v>FALSE</v>
      </c>
      <c r="V2124" s="18">
        <f t="shared" si="238"/>
        <v>2</v>
      </c>
      <c r="W2124">
        <f t="shared" si="239"/>
        <v>2</v>
      </c>
    </row>
    <row r="2125" spans="1:23" ht="144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s="13" t="b">
        <v>0</v>
      </c>
      <c r="L2125">
        <v>5</v>
      </c>
      <c r="M2125" t="b">
        <v>0</v>
      </c>
      <c r="N2125" t="s">
        <v>8282</v>
      </c>
      <c r="O2125" s="15">
        <f t="shared" si="234"/>
        <v>10</v>
      </c>
      <c r="P2125" s="15">
        <f t="shared" si="233"/>
        <v>10</v>
      </c>
      <c r="Q2125" t="s">
        <v>8319</v>
      </c>
      <c r="R2125" t="s">
        <v>8322</v>
      </c>
      <c r="S2125" s="8">
        <f t="shared" si="235"/>
        <v>40198.216516203705</v>
      </c>
      <c r="T2125" s="11">
        <f t="shared" si="236"/>
        <v>40252.082638888889</v>
      </c>
      <c r="U2125" t="str">
        <f t="shared" si="237"/>
        <v>FALSE</v>
      </c>
      <c r="V2125" s="18">
        <f t="shared" si="238"/>
        <v>2</v>
      </c>
      <c r="W2125">
        <f t="shared" si="239"/>
        <v>2</v>
      </c>
    </row>
    <row r="2126" spans="1:23" ht="115.2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s="13" t="b">
        <v>0</v>
      </c>
      <c r="L2126">
        <v>5</v>
      </c>
      <c r="M2126" t="b">
        <v>0</v>
      </c>
      <c r="N2126" t="s">
        <v>8282</v>
      </c>
      <c r="O2126" s="15">
        <f t="shared" si="234"/>
        <v>10.454545454545453</v>
      </c>
      <c r="P2126" s="15">
        <f t="shared" si="233"/>
        <v>23</v>
      </c>
      <c r="Q2126" t="s">
        <v>8319</v>
      </c>
      <c r="R2126" t="s">
        <v>8322</v>
      </c>
      <c r="S2126" s="8">
        <f t="shared" si="235"/>
        <v>40463.819849537031</v>
      </c>
      <c r="T2126" s="11">
        <f t="shared" si="236"/>
        <v>40512</v>
      </c>
      <c r="U2126" t="str">
        <f t="shared" si="237"/>
        <v>FALSE</v>
      </c>
      <c r="V2126" s="18">
        <f t="shared" si="238"/>
        <v>2</v>
      </c>
      <c r="W2126">
        <f t="shared" si="239"/>
        <v>2</v>
      </c>
    </row>
    <row r="2127" spans="1:23" ht="86.4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s="13" t="b">
        <v>0</v>
      </c>
      <c r="L2127">
        <v>27</v>
      </c>
      <c r="M2127" t="b">
        <v>0</v>
      </c>
      <c r="N2127" t="s">
        <v>8282</v>
      </c>
      <c r="O2127" s="15">
        <f t="shared" si="234"/>
        <v>1.4200000000000002</v>
      </c>
      <c r="P2127" s="15">
        <f t="shared" si="233"/>
        <v>31.555555555555557</v>
      </c>
      <c r="Q2127" t="s">
        <v>8319</v>
      </c>
      <c r="R2127" t="s">
        <v>8322</v>
      </c>
      <c r="S2127" s="8">
        <f t="shared" si="235"/>
        <v>42190.815196759257</v>
      </c>
      <c r="T2127" s="11">
        <f t="shared" si="236"/>
        <v>42220.815196759257</v>
      </c>
      <c r="U2127" t="str">
        <f t="shared" si="237"/>
        <v>FALSE</v>
      </c>
      <c r="V2127" s="18">
        <f t="shared" si="238"/>
        <v>2</v>
      </c>
      <c r="W2127">
        <f t="shared" si="239"/>
        <v>2</v>
      </c>
    </row>
    <row r="2128" spans="1:23" ht="100.8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s="13" t="b">
        <v>0</v>
      </c>
      <c r="L2128">
        <v>2</v>
      </c>
      <c r="M2128" t="b">
        <v>0</v>
      </c>
      <c r="N2128" t="s">
        <v>8282</v>
      </c>
      <c r="O2128" s="15">
        <f t="shared" si="234"/>
        <v>0.05</v>
      </c>
      <c r="P2128" s="15">
        <f t="shared" si="233"/>
        <v>5</v>
      </c>
      <c r="Q2128" t="s">
        <v>8319</v>
      </c>
      <c r="R2128" t="s">
        <v>8322</v>
      </c>
      <c r="S2128" s="8">
        <f t="shared" si="235"/>
        <v>41951.76489583333</v>
      </c>
      <c r="T2128" s="11">
        <f t="shared" si="236"/>
        <v>41981.76489583333</v>
      </c>
      <c r="U2128" t="str">
        <f t="shared" si="237"/>
        <v>FALSE</v>
      </c>
      <c r="V2128" s="18">
        <f t="shared" si="238"/>
        <v>2</v>
      </c>
      <c r="W2128">
        <f t="shared" si="239"/>
        <v>2</v>
      </c>
    </row>
    <row r="2129" spans="1:23" ht="43.2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s="13" t="b">
        <v>0</v>
      </c>
      <c r="L2129">
        <v>236</v>
      </c>
      <c r="M2129" t="b">
        <v>0</v>
      </c>
      <c r="N2129" t="s">
        <v>8282</v>
      </c>
      <c r="O2129" s="15">
        <f t="shared" si="234"/>
        <v>28.842857142857142</v>
      </c>
      <c r="P2129" s="15">
        <f t="shared" si="233"/>
        <v>34.220338983050844</v>
      </c>
      <c r="Q2129" t="s">
        <v>8319</v>
      </c>
      <c r="R2129" t="s">
        <v>8322</v>
      </c>
      <c r="S2129" s="8">
        <f t="shared" si="235"/>
        <v>42045.297025462954</v>
      </c>
      <c r="T2129" s="11">
        <f t="shared" si="236"/>
        <v>42075.255358796298</v>
      </c>
      <c r="U2129" t="str">
        <f t="shared" si="237"/>
        <v>FALSE</v>
      </c>
      <c r="V2129" s="18">
        <f t="shared" si="238"/>
        <v>2</v>
      </c>
      <c r="W2129">
        <f t="shared" si="239"/>
        <v>2</v>
      </c>
    </row>
    <row r="2130" spans="1:23" ht="100.8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s="13" t="b">
        <v>0</v>
      </c>
      <c r="L2130">
        <v>1</v>
      </c>
      <c r="M2130" t="b">
        <v>0</v>
      </c>
      <c r="N2130" t="s">
        <v>8282</v>
      </c>
      <c r="O2130" s="15">
        <f t="shared" si="234"/>
        <v>0.16666666666666669</v>
      </c>
      <c r="P2130" s="15">
        <f t="shared" si="233"/>
        <v>25</v>
      </c>
      <c r="Q2130" t="s">
        <v>8319</v>
      </c>
      <c r="R2130" t="s">
        <v>8322</v>
      </c>
      <c r="S2130" s="8">
        <f t="shared" si="235"/>
        <v>41843.564456018517</v>
      </c>
      <c r="T2130" s="11">
        <f t="shared" si="236"/>
        <v>41903.564456018517</v>
      </c>
      <c r="U2130" t="str">
        <f t="shared" si="237"/>
        <v>FALSE</v>
      </c>
      <c r="V2130" s="18">
        <f t="shared" si="238"/>
        <v>2</v>
      </c>
      <c r="W2130">
        <f t="shared" si="239"/>
        <v>2</v>
      </c>
    </row>
    <row r="2131" spans="1:23" ht="100.8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s="13" t="b">
        <v>0</v>
      </c>
      <c r="L2131">
        <v>12</v>
      </c>
      <c r="M2131" t="b">
        <v>0</v>
      </c>
      <c r="N2131" t="s">
        <v>8282</v>
      </c>
      <c r="O2131" s="15">
        <f t="shared" si="234"/>
        <v>11.799999999999999</v>
      </c>
      <c r="P2131" s="15">
        <f t="shared" si="233"/>
        <v>19.666666666666668</v>
      </c>
      <c r="Q2131" t="s">
        <v>8319</v>
      </c>
      <c r="R2131" t="s">
        <v>8322</v>
      </c>
      <c r="S2131" s="8">
        <f t="shared" si="235"/>
        <v>42408.815972222219</v>
      </c>
      <c r="T2131" s="11">
        <f t="shared" si="236"/>
        <v>42438.815972222219</v>
      </c>
      <c r="U2131" t="str">
        <f t="shared" si="237"/>
        <v>FALSE</v>
      </c>
      <c r="V2131" s="18">
        <f t="shared" si="238"/>
        <v>2</v>
      </c>
      <c r="W2131">
        <f t="shared" si="239"/>
        <v>2</v>
      </c>
    </row>
    <row r="2132" spans="1:23" ht="57.6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s="13" t="b">
        <v>0</v>
      </c>
      <c r="L2132">
        <v>4</v>
      </c>
      <c r="M2132" t="b">
        <v>0</v>
      </c>
      <c r="N2132" t="s">
        <v>8282</v>
      </c>
      <c r="O2132" s="15">
        <f t="shared" si="234"/>
        <v>0.20238095238095236</v>
      </c>
      <c r="P2132" s="15">
        <f t="shared" si="233"/>
        <v>21.25</v>
      </c>
      <c r="Q2132" t="s">
        <v>8319</v>
      </c>
      <c r="R2132" t="s">
        <v>8322</v>
      </c>
      <c r="S2132" s="8">
        <f t="shared" si="235"/>
        <v>41831.87804398148</v>
      </c>
      <c r="T2132" s="11">
        <f t="shared" si="236"/>
        <v>41866.87804398148</v>
      </c>
      <c r="U2132" t="str">
        <f t="shared" si="237"/>
        <v>FALSE</v>
      </c>
      <c r="V2132" s="18">
        <f t="shared" si="238"/>
        <v>2</v>
      </c>
      <c r="W2132">
        <f t="shared" si="239"/>
        <v>2</v>
      </c>
    </row>
    <row r="2133" spans="1:23" ht="86.4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s="13" t="b">
        <v>0</v>
      </c>
      <c r="L2133">
        <v>3</v>
      </c>
      <c r="M2133" t="b">
        <v>0</v>
      </c>
      <c r="N2133" t="s">
        <v>8282</v>
      </c>
      <c r="O2133" s="15">
        <f t="shared" si="234"/>
        <v>5</v>
      </c>
      <c r="P2133" s="15">
        <f t="shared" si="233"/>
        <v>8.3333333333333339</v>
      </c>
      <c r="Q2133" t="s">
        <v>8319</v>
      </c>
      <c r="R2133" t="s">
        <v>8322</v>
      </c>
      <c r="S2133" s="8">
        <f t="shared" si="235"/>
        <v>42166.998738425922</v>
      </c>
      <c r="T2133" s="11">
        <f t="shared" si="236"/>
        <v>42196.998738425922</v>
      </c>
      <c r="U2133" t="str">
        <f t="shared" si="237"/>
        <v>FALSE</v>
      </c>
      <c r="V2133" s="18">
        <f t="shared" si="238"/>
        <v>2</v>
      </c>
      <c r="W2133">
        <f t="shared" si="239"/>
        <v>2</v>
      </c>
    </row>
    <row r="2134" spans="1:23" ht="100.8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s="13" t="b">
        <v>0</v>
      </c>
      <c r="L2134">
        <v>99</v>
      </c>
      <c r="M2134" t="b">
        <v>0</v>
      </c>
      <c r="N2134" t="s">
        <v>8282</v>
      </c>
      <c r="O2134" s="15">
        <f t="shared" si="234"/>
        <v>2.1129899999999995</v>
      </c>
      <c r="P2134" s="15">
        <f t="shared" si="233"/>
        <v>21.34333333333333</v>
      </c>
      <c r="Q2134" t="s">
        <v>8319</v>
      </c>
      <c r="R2134" t="s">
        <v>8322</v>
      </c>
      <c r="S2134" s="8">
        <f t="shared" si="235"/>
        <v>41643.27884259259</v>
      </c>
      <c r="T2134" s="11">
        <f t="shared" si="236"/>
        <v>41673.27884259259</v>
      </c>
      <c r="U2134" t="str">
        <f t="shared" si="237"/>
        <v>FALSE</v>
      </c>
      <c r="V2134" s="18">
        <f t="shared" si="238"/>
        <v>2</v>
      </c>
      <c r="W2134">
        <f t="shared" si="239"/>
        <v>2</v>
      </c>
    </row>
    <row r="2135" spans="1:23" ht="115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s="13" t="b">
        <v>0</v>
      </c>
      <c r="L2135">
        <v>3</v>
      </c>
      <c r="M2135" t="b">
        <v>0</v>
      </c>
      <c r="N2135" t="s">
        <v>8282</v>
      </c>
      <c r="O2135" s="15">
        <f t="shared" si="234"/>
        <v>1.6</v>
      </c>
      <c r="P2135" s="15">
        <f t="shared" si="233"/>
        <v>5.333333333333333</v>
      </c>
      <c r="Q2135" t="s">
        <v>8319</v>
      </c>
      <c r="R2135" t="s">
        <v>8322</v>
      </c>
      <c r="S2135" s="8">
        <f t="shared" si="235"/>
        <v>40618.888877314814</v>
      </c>
      <c r="T2135" s="11">
        <f t="shared" si="236"/>
        <v>40657.082638888889</v>
      </c>
      <c r="U2135" t="str">
        <f t="shared" si="237"/>
        <v>FALSE</v>
      </c>
      <c r="V2135" s="18">
        <f t="shared" si="238"/>
        <v>2</v>
      </c>
      <c r="W2135">
        <f t="shared" si="239"/>
        <v>2</v>
      </c>
    </row>
    <row r="2136" spans="1:23" ht="100.8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s="13" t="b">
        <v>0</v>
      </c>
      <c r="L2136">
        <v>3</v>
      </c>
      <c r="M2136" t="b">
        <v>0</v>
      </c>
      <c r="N2136" t="s">
        <v>8282</v>
      </c>
      <c r="O2136" s="15">
        <f t="shared" si="234"/>
        <v>1.7333333333333332</v>
      </c>
      <c r="P2136" s="15">
        <f t="shared" si="233"/>
        <v>34.666666666666664</v>
      </c>
      <c r="Q2136" t="s">
        <v>8319</v>
      </c>
      <c r="R2136" t="s">
        <v>8322</v>
      </c>
      <c r="S2136" s="8">
        <f t="shared" si="235"/>
        <v>41361.678136574068</v>
      </c>
      <c r="T2136" s="11">
        <f t="shared" si="236"/>
        <v>41391.678136574068</v>
      </c>
      <c r="U2136" t="str">
        <f t="shared" si="237"/>
        <v>FALSE</v>
      </c>
      <c r="V2136" s="18">
        <f t="shared" si="238"/>
        <v>2</v>
      </c>
      <c r="W2136">
        <f t="shared" si="239"/>
        <v>2</v>
      </c>
    </row>
    <row r="2137" spans="1:23" ht="115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s="13" t="b">
        <v>0</v>
      </c>
      <c r="L2137">
        <v>22</v>
      </c>
      <c r="M2137" t="b">
        <v>0</v>
      </c>
      <c r="N2137" t="s">
        <v>8282</v>
      </c>
      <c r="O2137" s="15">
        <f t="shared" si="234"/>
        <v>9.56</v>
      </c>
      <c r="P2137" s="15">
        <f t="shared" si="233"/>
        <v>21.727272727272727</v>
      </c>
      <c r="Q2137" t="s">
        <v>8319</v>
      </c>
      <c r="R2137" t="s">
        <v>8322</v>
      </c>
      <c r="S2137" s="8">
        <f t="shared" si="235"/>
        <v>41156.755011574067</v>
      </c>
      <c r="T2137" s="11">
        <f t="shared" si="236"/>
        <v>41186.755011574074</v>
      </c>
      <c r="U2137" t="str">
        <f t="shared" si="237"/>
        <v>FALSE</v>
      </c>
      <c r="V2137" s="18">
        <f t="shared" si="238"/>
        <v>2</v>
      </c>
      <c r="W2137">
        <f t="shared" si="239"/>
        <v>2</v>
      </c>
    </row>
    <row r="2138" spans="1:23" ht="100.8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s="13" t="b">
        <v>0</v>
      </c>
      <c r="L2138">
        <v>4</v>
      </c>
      <c r="M2138" t="b">
        <v>0</v>
      </c>
      <c r="N2138" t="s">
        <v>8282</v>
      </c>
      <c r="O2138" s="15">
        <f t="shared" si="234"/>
        <v>5.9612499999999999E-2</v>
      </c>
      <c r="P2138" s="15">
        <f t="shared" si="233"/>
        <v>11.922499999999999</v>
      </c>
      <c r="Q2138" t="s">
        <v>8319</v>
      </c>
      <c r="R2138" t="s">
        <v>8322</v>
      </c>
      <c r="S2138" s="8">
        <f t="shared" si="235"/>
        <v>41536.300763888888</v>
      </c>
      <c r="T2138" s="11">
        <f t="shared" si="236"/>
        <v>41566.300763888888</v>
      </c>
      <c r="U2138" t="str">
        <f t="shared" si="237"/>
        <v>FALSE</v>
      </c>
      <c r="V2138" s="18">
        <f t="shared" si="238"/>
        <v>2</v>
      </c>
      <c r="W2138">
        <f t="shared" si="239"/>
        <v>2</v>
      </c>
    </row>
    <row r="2139" spans="1:23" ht="100.8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s="13" t="b">
        <v>0</v>
      </c>
      <c r="L2139">
        <v>534</v>
      </c>
      <c r="M2139" t="b">
        <v>0</v>
      </c>
      <c r="N2139" t="s">
        <v>8282</v>
      </c>
      <c r="O2139" s="15">
        <f t="shared" si="234"/>
        <v>28.405999999999999</v>
      </c>
      <c r="P2139" s="15">
        <f t="shared" si="233"/>
        <v>26.59737827715356</v>
      </c>
      <c r="Q2139" t="s">
        <v>8319</v>
      </c>
      <c r="R2139" t="s">
        <v>8322</v>
      </c>
      <c r="S2139" s="8">
        <f t="shared" si="235"/>
        <v>41948.562835648147</v>
      </c>
      <c r="T2139" s="11">
        <f t="shared" si="236"/>
        <v>41978.562835648147</v>
      </c>
      <c r="U2139" t="str">
        <f t="shared" si="237"/>
        <v>FALSE</v>
      </c>
      <c r="V2139" s="18">
        <f t="shared" si="238"/>
        <v>2</v>
      </c>
      <c r="W2139">
        <f t="shared" si="239"/>
        <v>2</v>
      </c>
    </row>
    <row r="2140" spans="1:23" ht="72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s="13" t="b">
        <v>0</v>
      </c>
      <c r="L2140">
        <v>12</v>
      </c>
      <c r="M2140" t="b">
        <v>0</v>
      </c>
      <c r="N2140" t="s">
        <v>8282</v>
      </c>
      <c r="O2140" s="15">
        <f t="shared" si="234"/>
        <v>12.8</v>
      </c>
      <c r="P2140" s="15">
        <f t="shared" si="233"/>
        <v>10.666666666666666</v>
      </c>
      <c r="Q2140" t="s">
        <v>8319</v>
      </c>
      <c r="R2140" t="s">
        <v>8322</v>
      </c>
      <c r="S2140" s="8">
        <f t="shared" si="235"/>
        <v>41556.804849537039</v>
      </c>
      <c r="T2140" s="11">
        <f t="shared" si="236"/>
        <v>41586.846516203703</v>
      </c>
      <c r="U2140" t="str">
        <f t="shared" si="237"/>
        <v>FALSE</v>
      </c>
      <c r="V2140" s="18">
        <f t="shared" si="238"/>
        <v>2</v>
      </c>
      <c r="W2140">
        <f t="shared" si="239"/>
        <v>2</v>
      </c>
    </row>
    <row r="2141" spans="1:23" ht="115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s="13" t="b">
        <v>0</v>
      </c>
      <c r="L2141">
        <v>56</v>
      </c>
      <c r="M2141" t="b">
        <v>0</v>
      </c>
      <c r="N2141" t="s">
        <v>8282</v>
      </c>
      <c r="O2141" s="15">
        <f t="shared" si="234"/>
        <v>5.42</v>
      </c>
      <c r="P2141" s="15">
        <f t="shared" si="233"/>
        <v>29.035714285714285</v>
      </c>
      <c r="Q2141" t="s">
        <v>8319</v>
      </c>
      <c r="R2141" t="s">
        <v>8322</v>
      </c>
      <c r="S2141" s="8">
        <f t="shared" si="235"/>
        <v>42647.541759259257</v>
      </c>
      <c r="T2141" s="11">
        <f t="shared" si="236"/>
        <v>42677.541759259257</v>
      </c>
      <c r="U2141" t="str">
        <f t="shared" si="237"/>
        <v>FALSE</v>
      </c>
      <c r="V2141" s="18">
        <f t="shared" si="238"/>
        <v>2</v>
      </c>
      <c r="W2141">
        <f t="shared" si="239"/>
        <v>2</v>
      </c>
    </row>
    <row r="2142" spans="1:23" ht="115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s="13" t="b">
        <v>0</v>
      </c>
      <c r="L2142">
        <v>11</v>
      </c>
      <c r="M2142" t="b">
        <v>0</v>
      </c>
      <c r="N2142" t="s">
        <v>8282</v>
      </c>
      <c r="O2142" s="15">
        <f t="shared" si="234"/>
        <v>0.11199999999999999</v>
      </c>
      <c r="P2142" s="15">
        <f t="shared" si="233"/>
        <v>50.909090909090907</v>
      </c>
      <c r="Q2142" t="s">
        <v>8319</v>
      </c>
      <c r="R2142" t="s">
        <v>8322</v>
      </c>
      <c r="S2142" s="8">
        <f t="shared" si="235"/>
        <v>41255.625277777777</v>
      </c>
      <c r="T2142" s="11">
        <f t="shared" si="236"/>
        <v>41285.625277777777</v>
      </c>
      <c r="U2142" t="str">
        <f t="shared" si="237"/>
        <v>FALSE</v>
      </c>
      <c r="V2142" s="18">
        <f t="shared" si="238"/>
        <v>2</v>
      </c>
      <c r="W2142">
        <f t="shared" si="239"/>
        <v>2</v>
      </c>
    </row>
    <row r="2143" spans="1:23" ht="100.8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s="13" t="b">
        <v>0</v>
      </c>
      <c r="L2143">
        <v>0</v>
      </c>
      <c r="M2143" t="b">
        <v>0</v>
      </c>
      <c r="N2143" t="s">
        <v>8282</v>
      </c>
      <c r="O2143" s="15">
        <f t="shared" si="234"/>
        <v>0</v>
      </c>
      <c r="P2143" s="15">
        <f t="shared" si="233"/>
        <v>0</v>
      </c>
      <c r="Q2143" t="s">
        <v>8319</v>
      </c>
      <c r="R2143" t="s">
        <v>8322</v>
      </c>
      <c r="S2143" s="8">
        <f t="shared" si="235"/>
        <v>41927.027303240735</v>
      </c>
      <c r="T2143" s="11">
        <f t="shared" si="236"/>
        <v>41957.068969907406</v>
      </c>
      <c r="U2143" t="str">
        <f t="shared" si="237"/>
        <v>FALSE</v>
      </c>
      <c r="V2143" s="18">
        <f t="shared" si="238"/>
        <v>2</v>
      </c>
      <c r="W2143">
        <f t="shared" si="239"/>
        <v>2</v>
      </c>
    </row>
    <row r="2144" spans="1:23" ht="115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s="13" t="b">
        <v>0</v>
      </c>
      <c r="L2144">
        <v>12</v>
      </c>
      <c r="M2144" t="b">
        <v>0</v>
      </c>
      <c r="N2144" t="s">
        <v>8282</v>
      </c>
      <c r="O2144" s="15">
        <f t="shared" si="234"/>
        <v>5.7238095238095239</v>
      </c>
      <c r="P2144" s="15">
        <f t="shared" si="233"/>
        <v>50.083333333333336</v>
      </c>
      <c r="Q2144" t="s">
        <v>8319</v>
      </c>
      <c r="R2144" t="s">
        <v>8322</v>
      </c>
      <c r="S2144" s="8">
        <f t="shared" si="235"/>
        <v>42340.493171296293</v>
      </c>
      <c r="T2144" s="11">
        <f t="shared" si="236"/>
        <v>42368.493171296293</v>
      </c>
      <c r="U2144" t="str">
        <f t="shared" si="237"/>
        <v>FALSE</v>
      </c>
      <c r="V2144" s="18">
        <f t="shared" si="238"/>
        <v>2</v>
      </c>
      <c r="W2144">
        <f t="shared" si="239"/>
        <v>2</v>
      </c>
    </row>
    <row r="2145" spans="1:23" ht="115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s="13" t="b">
        <v>0</v>
      </c>
      <c r="L2145">
        <v>5</v>
      </c>
      <c r="M2145" t="b">
        <v>0</v>
      </c>
      <c r="N2145" t="s">
        <v>8282</v>
      </c>
      <c r="O2145" s="15">
        <f t="shared" si="234"/>
        <v>11.25</v>
      </c>
      <c r="P2145" s="15">
        <f t="shared" si="233"/>
        <v>45</v>
      </c>
      <c r="Q2145" t="s">
        <v>8319</v>
      </c>
      <c r="R2145" t="s">
        <v>8322</v>
      </c>
      <c r="S2145" s="8">
        <f t="shared" si="235"/>
        <v>40332.678379629629</v>
      </c>
      <c r="T2145" s="11">
        <f t="shared" si="236"/>
        <v>40380.583333333328</v>
      </c>
      <c r="U2145" t="str">
        <f t="shared" si="237"/>
        <v>FALSE</v>
      </c>
      <c r="V2145" s="18">
        <f t="shared" si="238"/>
        <v>2</v>
      </c>
      <c r="W2145">
        <f t="shared" si="239"/>
        <v>2</v>
      </c>
    </row>
    <row r="2146" spans="1:23" ht="86.4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s="13" t="b">
        <v>0</v>
      </c>
      <c r="L2146">
        <v>24</v>
      </c>
      <c r="M2146" t="b">
        <v>0</v>
      </c>
      <c r="N2146" t="s">
        <v>8282</v>
      </c>
      <c r="O2146" s="15">
        <f t="shared" si="234"/>
        <v>1.7098591549295776</v>
      </c>
      <c r="P2146" s="15">
        <f t="shared" si="233"/>
        <v>25.291666666666668</v>
      </c>
      <c r="Q2146" t="s">
        <v>8319</v>
      </c>
      <c r="R2146" t="s">
        <v>8322</v>
      </c>
      <c r="S2146" s="8">
        <f t="shared" si="235"/>
        <v>41499.338425925926</v>
      </c>
      <c r="T2146" s="11">
        <f t="shared" si="236"/>
        <v>41531.338425925926</v>
      </c>
      <c r="U2146" t="str">
        <f t="shared" si="237"/>
        <v>FALSE</v>
      </c>
      <c r="V2146" s="18">
        <f t="shared" si="238"/>
        <v>2</v>
      </c>
      <c r="W2146">
        <f t="shared" si="239"/>
        <v>2</v>
      </c>
    </row>
    <row r="2147" spans="1:23" ht="100.8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s="13" t="b">
        <v>0</v>
      </c>
      <c r="L2147">
        <v>89</v>
      </c>
      <c r="M2147" t="b">
        <v>0</v>
      </c>
      <c r="N2147" t="s">
        <v>8282</v>
      </c>
      <c r="O2147" s="15">
        <f t="shared" si="234"/>
        <v>30.433333333333334</v>
      </c>
      <c r="P2147" s="15">
        <f t="shared" si="233"/>
        <v>51.292134831460672</v>
      </c>
      <c r="Q2147" t="s">
        <v>8319</v>
      </c>
      <c r="R2147" t="s">
        <v>8322</v>
      </c>
      <c r="S2147" s="8">
        <f t="shared" si="235"/>
        <v>41575.029097222221</v>
      </c>
      <c r="T2147" s="11">
        <f t="shared" si="236"/>
        <v>41605.070763888885</v>
      </c>
      <c r="U2147" t="str">
        <f t="shared" si="237"/>
        <v>FALSE</v>
      </c>
      <c r="V2147" s="18">
        <f t="shared" si="238"/>
        <v>2</v>
      </c>
      <c r="W2147">
        <f t="shared" si="239"/>
        <v>2</v>
      </c>
    </row>
    <row r="2148" spans="1:23" ht="115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s="13" t="b">
        <v>0</v>
      </c>
      <c r="L2148">
        <v>1</v>
      </c>
      <c r="M2148" t="b">
        <v>0</v>
      </c>
      <c r="N2148" t="s">
        <v>8282</v>
      </c>
      <c r="O2148" s="15">
        <f t="shared" si="234"/>
        <v>0.02</v>
      </c>
      <c r="P2148" s="15">
        <f t="shared" si="233"/>
        <v>1</v>
      </c>
      <c r="Q2148" t="s">
        <v>8319</v>
      </c>
      <c r="R2148" t="s">
        <v>8322</v>
      </c>
      <c r="S2148" s="8">
        <f t="shared" si="235"/>
        <v>42397.471180555549</v>
      </c>
      <c r="T2148" s="11">
        <f t="shared" si="236"/>
        <v>42411.471180555549</v>
      </c>
      <c r="U2148" t="str">
        <f t="shared" si="237"/>
        <v>FALSE</v>
      </c>
      <c r="V2148" s="18">
        <f t="shared" si="238"/>
        <v>2</v>
      </c>
      <c r="W2148">
        <f t="shared" si="239"/>
        <v>2</v>
      </c>
    </row>
    <row r="2149" spans="1:23" ht="43.2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s="13" t="b">
        <v>0</v>
      </c>
      <c r="L2149">
        <v>55</v>
      </c>
      <c r="M2149" t="b">
        <v>0</v>
      </c>
      <c r="N2149" t="s">
        <v>8282</v>
      </c>
      <c r="O2149" s="15">
        <f t="shared" si="234"/>
        <v>0.69641025641025645</v>
      </c>
      <c r="P2149" s="15">
        <f t="shared" si="233"/>
        <v>49.381818181818183</v>
      </c>
      <c r="Q2149" t="s">
        <v>8319</v>
      </c>
      <c r="R2149" t="s">
        <v>8322</v>
      </c>
      <c r="S2149" s="8">
        <f t="shared" si="235"/>
        <v>41927.087361111109</v>
      </c>
      <c r="T2149" s="11">
        <f t="shared" si="236"/>
        <v>41959.129027777781</v>
      </c>
      <c r="U2149" t="str">
        <f t="shared" si="237"/>
        <v>FALSE</v>
      </c>
      <c r="V2149" s="18">
        <f t="shared" si="238"/>
        <v>2</v>
      </c>
      <c r="W2149">
        <f t="shared" si="239"/>
        <v>2</v>
      </c>
    </row>
    <row r="2150" spans="1:23" ht="100.8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s="13" t="b">
        <v>0</v>
      </c>
      <c r="L2150">
        <v>2</v>
      </c>
      <c r="M2150" t="b">
        <v>0</v>
      </c>
      <c r="N2150" t="s">
        <v>8282</v>
      </c>
      <c r="O2150" s="15">
        <f t="shared" si="234"/>
        <v>2</v>
      </c>
      <c r="P2150" s="15">
        <f t="shared" si="233"/>
        <v>1</v>
      </c>
      <c r="Q2150" t="s">
        <v>8319</v>
      </c>
      <c r="R2150" t="s">
        <v>8322</v>
      </c>
      <c r="S2150" s="8">
        <f t="shared" si="235"/>
        <v>42066.525254629632</v>
      </c>
      <c r="T2150" s="11">
        <f t="shared" si="236"/>
        <v>42096.483587962961</v>
      </c>
      <c r="U2150" t="str">
        <f t="shared" si="237"/>
        <v>FALSE</v>
      </c>
      <c r="V2150" s="18">
        <f t="shared" si="238"/>
        <v>2</v>
      </c>
      <c r="W2150">
        <f t="shared" si="239"/>
        <v>2</v>
      </c>
    </row>
    <row r="2151" spans="1:23" ht="100.8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s="13" t="b">
        <v>0</v>
      </c>
      <c r="L2151">
        <v>0</v>
      </c>
      <c r="M2151" t="b">
        <v>0</v>
      </c>
      <c r="N2151" t="s">
        <v>8282</v>
      </c>
      <c r="O2151" s="15">
        <f t="shared" si="234"/>
        <v>0</v>
      </c>
      <c r="P2151" s="15">
        <f t="shared" si="233"/>
        <v>0</v>
      </c>
      <c r="Q2151" t="s">
        <v>8319</v>
      </c>
      <c r="R2151" t="s">
        <v>8322</v>
      </c>
      <c r="S2151" s="8">
        <f t="shared" si="235"/>
        <v>40354.816620370366</v>
      </c>
      <c r="T2151" s="11">
        <f t="shared" si="236"/>
        <v>40389.791666666664</v>
      </c>
      <c r="U2151" t="str">
        <f t="shared" si="237"/>
        <v>FALSE</v>
      </c>
      <c r="V2151" s="18">
        <f t="shared" si="238"/>
        <v>2</v>
      </c>
      <c r="W2151">
        <f t="shared" si="239"/>
        <v>2</v>
      </c>
    </row>
    <row r="2152" spans="1:23" ht="43.2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s="13" t="b">
        <v>0</v>
      </c>
      <c r="L2152">
        <v>4</v>
      </c>
      <c r="M2152" t="b">
        <v>0</v>
      </c>
      <c r="N2152" t="s">
        <v>8282</v>
      </c>
      <c r="O2152" s="15">
        <f t="shared" si="234"/>
        <v>0.80999999999999994</v>
      </c>
      <c r="P2152" s="15">
        <f t="shared" ref="P2152:P2215" si="240">IFERROR(E2152/L2152,0)</f>
        <v>101.25</v>
      </c>
      <c r="Q2152" t="s">
        <v>8319</v>
      </c>
      <c r="R2152" t="s">
        <v>8322</v>
      </c>
      <c r="S2152" s="8">
        <f t="shared" si="235"/>
        <v>42534.076377314814</v>
      </c>
      <c r="T2152" s="11">
        <f t="shared" si="236"/>
        <v>42564.076377314814</v>
      </c>
      <c r="U2152" t="str">
        <f t="shared" si="237"/>
        <v>FALSE</v>
      </c>
      <c r="V2152" s="18">
        <f t="shared" si="238"/>
        <v>2</v>
      </c>
      <c r="W2152">
        <f t="shared" si="239"/>
        <v>2</v>
      </c>
    </row>
    <row r="2153" spans="1:23" ht="100.8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s="13" t="b">
        <v>0</v>
      </c>
      <c r="L2153">
        <v>6</v>
      </c>
      <c r="M2153" t="b">
        <v>0</v>
      </c>
      <c r="N2153" t="s">
        <v>8282</v>
      </c>
      <c r="O2153" s="15">
        <f t="shared" si="234"/>
        <v>0.26222222222222225</v>
      </c>
      <c r="P2153" s="15">
        <f t="shared" si="240"/>
        <v>19.666666666666668</v>
      </c>
      <c r="Q2153" t="s">
        <v>8319</v>
      </c>
      <c r="R2153" t="s">
        <v>8322</v>
      </c>
      <c r="S2153" s="8">
        <f t="shared" si="235"/>
        <v>42520.639050925929</v>
      </c>
      <c r="T2153" s="11">
        <f t="shared" si="236"/>
        <v>42550.639050925922</v>
      </c>
      <c r="U2153" t="str">
        <f t="shared" si="237"/>
        <v>FALSE</v>
      </c>
      <c r="V2153" s="18">
        <f t="shared" si="238"/>
        <v>2</v>
      </c>
      <c r="W2153">
        <f t="shared" si="239"/>
        <v>2</v>
      </c>
    </row>
    <row r="2154" spans="1:23" ht="100.8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s="13" t="b">
        <v>0</v>
      </c>
      <c r="L2154">
        <v>4</v>
      </c>
      <c r="M2154" t="b">
        <v>0</v>
      </c>
      <c r="N2154" t="s">
        <v>8282</v>
      </c>
      <c r="O2154" s="15">
        <f t="shared" si="234"/>
        <v>0.16666666666666669</v>
      </c>
      <c r="P2154" s="15">
        <f t="shared" si="240"/>
        <v>12.5</v>
      </c>
      <c r="Q2154" t="s">
        <v>8319</v>
      </c>
      <c r="R2154" t="s">
        <v>8322</v>
      </c>
      <c r="S2154" s="8">
        <f t="shared" si="235"/>
        <v>41683.62394675926</v>
      </c>
      <c r="T2154" s="11">
        <f t="shared" si="236"/>
        <v>41713.582280092589</v>
      </c>
      <c r="U2154" t="str">
        <f t="shared" si="237"/>
        <v>FALSE</v>
      </c>
      <c r="V2154" s="18">
        <f t="shared" si="238"/>
        <v>2</v>
      </c>
      <c r="W2154">
        <f t="shared" si="239"/>
        <v>2</v>
      </c>
    </row>
    <row r="2155" spans="1:23" ht="115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s="13" t="b">
        <v>0</v>
      </c>
      <c r="L2155">
        <v>4</v>
      </c>
      <c r="M2155" t="b">
        <v>0</v>
      </c>
      <c r="N2155" t="s">
        <v>8282</v>
      </c>
      <c r="O2155" s="15">
        <f t="shared" si="234"/>
        <v>9.124454880912446E-3</v>
      </c>
      <c r="P2155" s="15">
        <f t="shared" si="240"/>
        <v>8.5</v>
      </c>
      <c r="Q2155" t="s">
        <v>8319</v>
      </c>
      <c r="R2155" t="s">
        <v>8322</v>
      </c>
      <c r="S2155" s="8">
        <f t="shared" si="235"/>
        <v>41974.702754629623</v>
      </c>
      <c r="T2155" s="11">
        <f t="shared" si="236"/>
        <v>42014.124305555553</v>
      </c>
      <c r="U2155" t="str">
        <f t="shared" si="237"/>
        <v>FALSE</v>
      </c>
      <c r="V2155" s="18">
        <f t="shared" si="238"/>
        <v>2</v>
      </c>
      <c r="W2155">
        <f t="shared" si="239"/>
        <v>2</v>
      </c>
    </row>
    <row r="2156" spans="1:23" ht="57.6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s="13" t="b">
        <v>0</v>
      </c>
      <c r="L2156">
        <v>2</v>
      </c>
      <c r="M2156" t="b">
        <v>0</v>
      </c>
      <c r="N2156" t="s">
        <v>8282</v>
      </c>
      <c r="O2156" s="15">
        <f t="shared" si="234"/>
        <v>0.8</v>
      </c>
      <c r="P2156" s="15">
        <f t="shared" si="240"/>
        <v>1</v>
      </c>
      <c r="Q2156" t="s">
        <v>8319</v>
      </c>
      <c r="R2156" t="s">
        <v>8322</v>
      </c>
      <c r="S2156" s="8">
        <f t="shared" si="235"/>
        <v>41647.42392361111</v>
      </c>
      <c r="T2156" s="11">
        <f t="shared" si="236"/>
        <v>41667.42392361111</v>
      </c>
      <c r="U2156" t="str">
        <f t="shared" si="237"/>
        <v>FALSE</v>
      </c>
      <c r="V2156" s="18">
        <f t="shared" si="238"/>
        <v>2</v>
      </c>
      <c r="W2156">
        <f t="shared" si="239"/>
        <v>2</v>
      </c>
    </row>
    <row r="2157" spans="1:23" ht="86.4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s="13" t="b">
        <v>0</v>
      </c>
      <c r="L2157">
        <v>5</v>
      </c>
      <c r="M2157" t="b">
        <v>0</v>
      </c>
      <c r="N2157" t="s">
        <v>8282</v>
      </c>
      <c r="O2157" s="15">
        <f t="shared" si="234"/>
        <v>2.2999999999999998</v>
      </c>
      <c r="P2157" s="15">
        <f t="shared" si="240"/>
        <v>23</v>
      </c>
      <c r="Q2157" t="s">
        <v>8319</v>
      </c>
      <c r="R2157" t="s">
        <v>8322</v>
      </c>
      <c r="S2157" s="8">
        <f t="shared" si="235"/>
        <v>42430.539178240739</v>
      </c>
      <c r="T2157" s="11">
        <f t="shared" si="236"/>
        <v>42460.497511574074</v>
      </c>
      <c r="U2157" t="str">
        <f t="shared" si="237"/>
        <v>FALSE</v>
      </c>
      <c r="V2157" s="18">
        <f t="shared" si="238"/>
        <v>2</v>
      </c>
      <c r="W2157">
        <f t="shared" si="239"/>
        <v>2</v>
      </c>
    </row>
    <row r="2158" spans="1:23" ht="86.4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s="13" t="b">
        <v>0</v>
      </c>
      <c r="L2158">
        <v>83</v>
      </c>
      <c r="M2158" t="b">
        <v>0</v>
      </c>
      <c r="N2158" t="s">
        <v>8282</v>
      </c>
      <c r="O2158" s="15">
        <f t="shared" si="234"/>
        <v>2.6660714285714282</v>
      </c>
      <c r="P2158" s="15">
        <f t="shared" si="240"/>
        <v>17.987951807228917</v>
      </c>
      <c r="Q2158" t="s">
        <v>8319</v>
      </c>
      <c r="R2158" t="s">
        <v>8322</v>
      </c>
      <c r="S2158" s="8">
        <f t="shared" si="235"/>
        <v>41488.645902777775</v>
      </c>
      <c r="T2158" s="11">
        <f t="shared" si="236"/>
        <v>41533.645902777775</v>
      </c>
      <c r="U2158" t="str">
        <f t="shared" si="237"/>
        <v>FALSE</v>
      </c>
      <c r="V2158" s="18">
        <f t="shared" si="238"/>
        <v>2</v>
      </c>
      <c r="W2158">
        <f t="shared" si="239"/>
        <v>2</v>
      </c>
    </row>
    <row r="2159" spans="1:23" ht="57.6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s="13" t="b">
        <v>0</v>
      </c>
      <c r="L2159">
        <v>57</v>
      </c>
      <c r="M2159" t="b">
        <v>0</v>
      </c>
      <c r="N2159" t="s">
        <v>8282</v>
      </c>
      <c r="O2159" s="15">
        <f t="shared" si="234"/>
        <v>28.192</v>
      </c>
      <c r="P2159" s="15">
        <f t="shared" si="240"/>
        <v>370.94736842105266</v>
      </c>
      <c r="Q2159" t="s">
        <v>8319</v>
      </c>
      <c r="R2159" t="s">
        <v>8322</v>
      </c>
      <c r="S2159" s="8">
        <f t="shared" si="235"/>
        <v>42694.772951388884</v>
      </c>
      <c r="T2159" s="11">
        <f t="shared" si="236"/>
        <v>42727.124305555553</v>
      </c>
      <c r="U2159" t="str">
        <f t="shared" si="237"/>
        <v>FALSE</v>
      </c>
      <c r="V2159" s="18">
        <f t="shared" si="238"/>
        <v>2</v>
      </c>
      <c r="W2159">
        <f t="shared" si="239"/>
        <v>2</v>
      </c>
    </row>
    <row r="2160" spans="1:23" ht="100.8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s="13" t="b">
        <v>0</v>
      </c>
      <c r="L2160">
        <v>311</v>
      </c>
      <c r="M2160" t="b">
        <v>0</v>
      </c>
      <c r="N2160" t="s">
        <v>8282</v>
      </c>
      <c r="O2160" s="15">
        <f t="shared" si="234"/>
        <v>6.5900366666666672</v>
      </c>
      <c r="P2160" s="15">
        <f t="shared" si="240"/>
        <v>63.569485530546629</v>
      </c>
      <c r="Q2160" t="s">
        <v>8319</v>
      </c>
      <c r="R2160" t="s">
        <v>8322</v>
      </c>
      <c r="S2160" s="8">
        <f t="shared" si="235"/>
        <v>41264.645532407405</v>
      </c>
      <c r="T2160" s="11">
        <f t="shared" si="236"/>
        <v>41309.645532407405</v>
      </c>
      <c r="U2160" t="str">
        <f t="shared" si="237"/>
        <v>FALSE</v>
      </c>
      <c r="V2160" s="18">
        <f t="shared" si="238"/>
        <v>2</v>
      </c>
      <c r="W2160">
        <f t="shared" si="239"/>
        <v>2</v>
      </c>
    </row>
    <row r="2161" spans="1:23" ht="115.2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s="13" t="b">
        <v>0</v>
      </c>
      <c r="L2161">
        <v>2</v>
      </c>
      <c r="M2161" t="b">
        <v>0</v>
      </c>
      <c r="N2161" t="s">
        <v>8282</v>
      </c>
      <c r="O2161" s="15">
        <f t="shared" si="234"/>
        <v>0.72222222222222221</v>
      </c>
      <c r="P2161" s="15">
        <f t="shared" si="240"/>
        <v>13</v>
      </c>
      <c r="Q2161" t="s">
        <v>8319</v>
      </c>
      <c r="R2161" t="s">
        <v>8322</v>
      </c>
      <c r="S2161" s="8">
        <f t="shared" si="235"/>
        <v>40710.522847222215</v>
      </c>
      <c r="T2161" s="11">
        <f t="shared" si="236"/>
        <v>40740.522847222222</v>
      </c>
      <c r="U2161" t="str">
        <f t="shared" si="237"/>
        <v>FALSE</v>
      </c>
      <c r="V2161" s="18">
        <f t="shared" si="238"/>
        <v>2</v>
      </c>
      <c r="W2161">
        <f t="shared" si="239"/>
        <v>2</v>
      </c>
    </row>
    <row r="2162" spans="1:23" ht="86.4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s="13" t="b">
        <v>0</v>
      </c>
      <c r="L2162">
        <v>16</v>
      </c>
      <c r="M2162" t="b">
        <v>0</v>
      </c>
      <c r="N2162" t="s">
        <v>8282</v>
      </c>
      <c r="O2162" s="15">
        <f t="shared" si="234"/>
        <v>0.85000000000000009</v>
      </c>
      <c r="P2162" s="15">
        <f t="shared" si="240"/>
        <v>5.3125</v>
      </c>
      <c r="Q2162" t="s">
        <v>8319</v>
      </c>
      <c r="R2162" t="s">
        <v>8322</v>
      </c>
      <c r="S2162" s="8">
        <f t="shared" si="235"/>
        <v>41018.503530092588</v>
      </c>
      <c r="T2162" s="11">
        <f t="shared" si="236"/>
        <v>41048.503530092588</v>
      </c>
      <c r="U2162" t="str">
        <f t="shared" si="237"/>
        <v>FALSE</v>
      </c>
      <c r="V2162" s="18">
        <f t="shared" si="238"/>
        <v>2</v>
      </c>
      <c r="W2162">
        <f t="shared" si="239"/>
        <v>2</v>
      </c>
    </row>
    <row r="2163" spans="1:23" ht="43.2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s="13" t="b">
        <v>0</v>
      </c>
      <c r="L2163">
        <v>13</v>
      </c>
      <c r="M2163" t="b">
        <v>1</v>
      </c>
      <c r="N2163" t="s">
        <v>8276</v>
      </c>
      <c r="O2163" s="15">
        <f t="shared" si="234"/>
        <v>115.75</v>
      </c>
      <c r="P2163" s="15">
        <f t="shared" si="240"/>
        <v>35.615384615384613</v>
      </c>
      <c r="Q2163" t="s">
        <v>8325</v>
      </c>
      <c r="R2163" t="s">
        <v>8336</v>
      </c>
      <c r="S2163" s="8">
        <f t="shared" si="235"/>
        <v>42240.644201388881</v>
      </c>
      <c r="T2163" s="11">
        <f t="shared" si="236"/>
        <v>42270.644201388888</v>
      </c>
      <c r="U2163" t="str">
        <f t="shared" si="237"/>
        <v>FALSE</v>
      </c>
      <c r="V2163" s="18">
        <f t="shared" si="238"/>
        <v>2</v>
      </c>
      <c r="W2163">
        <f t="shared" si="239"/>
        <v>1</v>
      </c>
    </row>
    <row r="2164" spans="1:23" ht="115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s="13" t="b">
        <v>0</v>
      </c>
      <c r="L2164">
        <v>58</v>
      </c>
      <c r="M2164" t="b">
        <v>1</v>
      </c>
      <c r="N2164" t="s">
        <v>8276</v>
      </c>
      <c r="O2164" s="15">
        <f t="shared" si="234"/>
        <v>112.26666666666667</v>
      </c>
      <c r="P2164" s="15">
        <f t="shared" si="240"/>
        <v>87.103448275862064</v>
      </c>
      <c r="Q2164" t="s">
        <v>8325</v>
      </c>
      <c r="R2164" t="s">
        <v>8336</v>
      </c>
      <c r="S2164" s="8">
        <f t="shared" si="235"/>
        <v>41813.557766203703</v>
      </c>
      <c r="T2164" s="11">
        <f t="shared" si="236"/>
        <v>41844.557766203703</v>
      </c>
      <c r="U2164" t="str">
        <f t="shared" si="237"/>
        <v>FALSE</v>
      </c>
      <c r="V2164" s="18">
        <f t="shared" si="238"/>
        <v>2</v>
      </c>
      <c r="W2164">
        <f t="shared" si="239"/>
        <v>1</v>
      </c>
    </row>
    <row r="2165" spans="1:23" ht="86.4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s="13" t="b">
        <v>0</v>
      </c>
      <c r="L2165">
        <v>44</v>
      </c>
      <c r="M2165" t="b">
        <v>1</v>
      </c>
      <c r="N2165" t="s">
        <v>8276</v>
      </c>
      <c r="O2165" s="15">
        <f t="shared" si="234"/>
        <v>132.20000000000002</v>
      </c>
      <c r="P2165" s="15">
        <f t="shared" si="240"/>
        <v>75.11363636363636</v>
      </c>
      <c r="Q2165" t="s">
        <v>8325</v>
      </c>
      <c r="R2165" t="s">
        <v>8336</v>
      </c>
      <c r="S2165" s="8">
        <f t="shared" si="235"/>
        <v>42111.691203703704</v>
      </c>
      <c r="T2165" s="11">
        <f t="shared" si="236"/>
        <v>42162.951388888883</v>
      </c>
      <c r="U2165" t="str">
        <f t="shared" si="237"/>
        <v>FALSE</v>
      </c>
      <c r="V2165" s="18">
        <f t="shared" si="238"/>
        <v>2</v>
      </c>
      <c r="W2165">
        <f t="shared" si="239"/>
        <v>1</v>
      </c>
    </row>
    <row r="2166" spans="1:23" ht="57.6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s="13" t="b">
        <v>0</v>
      </c>
      <c r="L2166">
        <v>83</v>
      </c>
      <c r="M2166" t="b">
        <v>1</v>
      </c>
      <c r="N2166" t="s">
        <v>8276</v>
      </c>
      <c r="O2166" s="15">
        <f t="shared" si="234"/>
        <v>102.63636363636364</v>
      </c>
      <c r="P2166" s="15">
        <f t="shared" si="240"/>
        <v>68.01204819277109</v>
      </c>
      <c r="Q2166" t="s">
        <v>8325</v>
      </c>
      <c r="R2166" t="s">
        <v>8336</v>
      </c>
      <c r="S2166" s="8">
        <f t="shared" si="235"/>
        <v>42515.509421296294</v>
      </c>
      <c r="T2166" s="11">
        <f t="shared" si="236"/>
        <v>42545.957638888889</v>
      </c>
      <c r="U2166" t="str">
        <f t="shared" si="237"/>
        <v>FALSE</v>
      </c>
      <c r="V2166" s="18">
        <f t="shared" si="238"/>
        <v>2</v>
      </c>
      <c r="W2166">
        <f t="shared" si="239"/>
        <v>1</v>
      </c>
    </row>
    <row r="2167" spans="1:23" ht="100.8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s="13" t="b">
        <v>0</v>
      </c>
      <c r="L2167">
        <v>117</v>
      </c>
      <c r="M2167" t="b">
        <v>1</v>
      </c>
      <c r="N2167" t="s">
        <v>8276</v>
      </c>
      <c r="O2167" s="15">
        <f t="shared" si="234"/>
        <v>138.64000000000001</v>
      </c>
      <c r="P2167" s="15">
        <f t="shared" si="240"/>
        <v>29.623931623931625</v>
      </c>
      <c r="Q2167" t="s">
        <v>8325</v>
      </c>
      <c r="R2167" t="s">
        <v>8336</v>
      </c>
      <c r="S2167" s="8">
        <f t="shared" si="235"/>
        <v>42438.458738425928</v>
      </c>
      <c r="T2167" s="11">
        <f t="shared" si="236"/>
        <v>42468.417071759257</v>
      </c>
      <c r="U2167" t="str">
        <f t="shared" si="237"/>
        <v>FALSE</v>
      </c>
      <c r="V2167" s="18">
        <f t="shared" si="238"/>
        <v>2</v>
      </c>
      <c r="W2167">
        <f t="shared" si="239"/>
        <v>1</v>
      </c>
    </row>
    <row r="2168" spans="1:23" ht="115.2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s="13" t="b">
        <v>0</v>
      </c>
      <c r="L2168">
        <v>32</v>
      </c>
      <c r="M2168" t="b">
        <v>1</v>
      </c>
      <c r="N2168" t="s">
        <v>8276</v>
      </c>
      <c r="O2168" s="15">
        <f t="shared" si="234"/>
        <v>146.6</v>
      </c>
      <c r="P2168" s="15">
        <f t="shared" si="240"/>
        <v>91.625</v>
      </c>
      <c r="Q2168" t="s">
        <v>8325</v>
      </c>
      <c r="R2168" t="s">
        <v>8336</v>
      </c>
      <c r="S2168" s="8">
        <f t="shared" si="235"/>
        <v>41933.629837962959</v>
      </c>
      <c r="T2168" s="11">
        <f t="shared" si="236"/>
        <v>41978.671504629623</v>
      </c>
      <c r="U2168" t="str">
        <f t="shared" si="237"/>
        <v>FALSE</v>
      </c>
      <c r="V2168" s="18">
        <f t="shared" si="238"/>
        <v>2</v>
      </c>
      <c r="W2168">
        <f t="shared" si="239"/>
        <v>1</v>
      </c>
    </row>
    <row r="2169" spans="1:23" ht="72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s="13" t="b">
        <v>0</v>
      </c>
      <c r="L2169">
        <v>8</v>
      </c>
      <c r="M2169" t="b">
        <v>1</v>
      </c>
      <c r="N2169" t="s">
        <v>8276</v>
      </c>
      <c r="O2169" s="15">
        <f t="shared" si="234"/>
        <v>120</v>
      </c>
      <c r="P2169" s="15">
        <f t="shared" si="240"/>
        <v>22.5</v>
      </c>
      <c r="Q2169" t="s">
        <v>8325</v>
      </c>
      <c r="R2169" t="s">
        <v>8336</v>
      </c>
      <c r="S2169" s="8">
        <f t="shared" si="235"/>
        <v>41152.858067129629</v>
      </c>
      <c r="T2169" s="11">
        <f t="shared" si="236"/>
        <v>41166.858067129629</v>
      </c>
      <c r="U2169" t="str">
        <f t="shared" si="237"/>
        <v>FALSE</v>
      </c>
      <c r="V2169" s="18">
        <f t="shared" si="238"/>
        <v>2</v>
      </c>
      <c r="W2169">
        <f t="shared" si="239"/>
        <v>1</v>
      </c>
    </row>
    <row r="2170" spans="1:23" ht="72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s="13" t="b">
        <v>0</v>
      </c>
      <c r="L2170">
        <v>340</v>
      </c>
      <c r="M2170" t="b">
        <v>1</v>
      </c>
      <c r="N2170" t="s">
        <v>8276</v>
      </c>
      <c r="O2170" s="15">
        <f t="shared" si="234"/>
        <v>121.5816111111111</v>
      </c>
      <c r="P2170" s="15">
        <f t="shared" si="240"/>
        <v>64.366735294117646</v>
      </c>
      <c r="Q2170" t="s">
        <v>8325</v>
      </c>
      <c r="R2170" t="s">
        <v>8336</v>
      </c>
      <c r="S2170" s="8">
        <f t="shared" si="235"/>
        <v>42745.391909722217</v>
      </c>
      <c r="T2170" s="11">
        <f t="shared" si="236"/>
        <v>42775.999999999993</v>
      </c>
      <c r="U2170" t="str">
        <f t="shared" si="237"/>
        <v>FALSE</v>
      </c>
      <c r="V2170" s="18">
        <f t="shared" si="238"/>
        <v>2</v>
      </c>
      <c r="W2170">
        <f t="shared" si="239"/>
        <v>1</v>
      </c>
    </row>
    <row r="2171" spans="1:23" ht="129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s="13" t="b">
        <v>0</v>
      </c>
      <c r="L2171">
        <v>7</v>
      </c>
      <c r="M2171" t="b">
        <v>1</v>
      </c>
      <c r="N2171" t="s">
        <v>8276</v>
      </c>
      <c r="O2171" s="15">
        <f t="shared" si="234"/>
        <v>100</v>
      </c>
      <c r="P2171" s="15">
        <f t="shared" si="240"/>
        <v>21.857142857142858</v>
      </c>
      <c r="Q2171" t="s">
        <v>8325</v>
      </c>
      <c r="R2171" t="s">
        <v>8336</v>
      </c>
      <c r="S2171" s="8">
        <f t="shared" si="235"/>
        <v>42793.492488425924</v>
      </c>
      <c r="T2171" s="11">
        <f t="shared" si="236"/>
        <v>42796.492488425924</v>
      </c>
      <c r="U2171" t="str">
        <f t="shared" si="237"/>
        <v>FALSE</v>
      </c>
      <c r="V2171" s="18">
        <f t="shared" si="238"/>
        <v>2</v>
      </c>
      <c r="W2171">
        <f t="shared" si="239"/>
        <v>1</v>
      </c>
    </row>
    <row r="2172" spans="1:23" ht="86.4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s="13" t="b">
        <v>0</v>
      </c>
      <c r="L2172">
        <v>19</v>
      </c>
      <c r="M2172" t="b">
        <v>1</v>
      </c>
      <c r="N2172" t="s">
        <v>8276</v>
      </c>
      <c r="O2172" s="15">
        <f t="shared" si="234"/>
        <v>180.85714285714286</v>
      </c>
      <c r="P2172" s="15">
        <f t="shared" si="240"/>
        <v>33.315789473684212</v>
      </c>
      <c r="Q2172" t="s">
        <v>8325</v>
      </c>
      <c r="R2172" t="s">
        <v>8336</v>
      </c>
      <c r="S2172" s="8">
        <f t="shared" si="235"/>
        <v>42198.541921296295</v>
      </c>
      <c r="T2172" s="11">
        <f t="shared" si="236"/>
        <v>42238.541921296295</v>
      </c>
      <c r="U2172" t="str">
        <f t="shared" si="237"/>
        <v>FALSE</v>
      </c>
      <c r="V2172" s="18">
        <f t="shared" si="238"/>
        <v>2</v>
      </c>
      <c r="W2172">
        <f t="shared" si="239"/>
        <v>1</v>
      </c>
    </row>
    <row r="2173" spans="1:23" ht="86.4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s="13" t="b">
        <v>0</v>
      </c>
      <c r="L2173">
        <v>47</v>
      </c>
      <c r="M2173" t="b">
        <v>1</v>
      </c>
      <c r="N2173" t="s">
        <v>8276</v>
      </c>
      <c r="O2173" s="15">
        <f t="shared" si="234"/>
        <v>106.075</v>
      </c>
      <c r="P2173" s="15">
        <f t="shared" si="240"/>
        <v>90.276595744680847</v>
      </c>
      <c r="Q2173" t="s">
        <v>8325</v>
      </c>
      <c r="R2173" t="s">
        <v>8336</v>
      </c>
      <c r="S2173" s="8">
        <f t="shared" si="235"/>
        <v>42141.748784722215</v>
      </c>
      <c r="T2173" s="11">
        <f t="shared" si="236"/>
        <v>42176.999999999993</v>
      </c>
      <c r="U2173" t="str">
        <f t="shared" si="237"/>
        <v>FALSE</v>
      </c>
      <c r="V2173" s="18">
        <f t="shared" si="238"/>
        <v>2</v>
      </c>
      <c r="W2173">
        <f t="shared" si="239"/>
        <v>1</v>
      </c>
    </row>
    <row r="2174" spans="1:23" ht="100.8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s="13" t="b">
        <v>0</v>
      </c>
      <c r="L2174">
        <v>13</v>
      </c>
      <c r="M2174" t="b">
        <v>1</v>
      </c>
      <c r="N2174" t="s">
        <v>8276</v>
      </c>
      <c r="O2174" s="15">
        <f t="shared" si="234"/>
        <v>100</v>
      </c>
      <c r="P2174" s="15">
        <f t="shared" si="240"/>
        <v>76.92307692307692</v>
      </c>
      <c r="Q2174" t="s">
        <v>8325</v>
      </c>
      <c r="R2174" t="s">
        <v>8336</v>
      </c>
      <c r="S2174" s="8">
        <f t="shared" si="235"/>
        <v>42082.371759259251</v>
      </c>
      <c r="T2174" s="11">
        <f t="shared" si="236"/>
        <v>42112.371759259258</v>
      </c>
      <c r="U2174" t="str">
        <f t="shared" si="237"/>
        <v>FALSE</v>
      </c>
      <c r="V2174" s="18">
        <f t="shared" si="238"/>
        <v>2</v>
      </c>
      <c r="W2174">
        <f t="shared" si="239"/>
        <v>1</v>
      </c>
    </row>
    <row r="2175" spans="1:23" ht="100.8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s="13" t="b">
        <v>0</v>
      </c>
      <c r="L2175">
        <v>90</v>
      </c>
      <c r="M2175" t="b">
        <v>1</v>
      </c>
      <c r="N2175" t="s">
        <v>8276</v>
      </c>
      <c r="O2175" s="15">
        <f t="shared" si="234"/>
        <v>126.92857142857143</v>
      </c>
      <c r="P2175" s="15">
        <f t="shared" si="240"/>
        <v>59.233333333333334</v>
      </c>
      <c r="Q2175" t="s">
        <v>8325</v>
      </c>
      <c r="R2175" t="s">
        <v>8336</v>
      </c>
      <c r="S2175" s="8">
        <f t="shared" si="235"/>
        <v>41495.484293981477</v>
      </c>
      <c r="T2175" s="11">
        <f t="shared" si="236"/>
        <v>41526.957638888889</v>
      </c>
      <c r="U2175" t="str">
        <f t="shared" si="237"/>
        <v>FALSE</v>
      </c>
      <c r="V2175" s="18">
        <f t="shared" si="238"/>
        <v>2</v>
      </c>
      <c r="W2175">
        <f t="shared" si="239"/>
        <v>1</v>
      </c>
    </row>
    <row r="2176" spans="1:23" ht="86.4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s="13" t="b">
        <v>0</v>
      </c>
      <c r="L2176">
        <v>63</v>
      </c>
      <c r="M2176" t="b">
        <v>1</v>
      </c>
      <c r="N2176" t="s">
        <v>8276</v>
      </c>
      <c r="O2176" s="15">
        <f t="shared" si="234"/>
        <v>102.97499999999999</v>
      </c>
      <c r="P2176" s="15">
        <f t="shared" si="240"/>
        <v>65.38095238095238</v>
      </c>
      <c r="Q2176" t="s">
        <v>8325</v>
      </c>
      <c r="R2176" t="s">
        <v>8336</v>
      </c>
      <c r="S2176" s="8">
        <f t="shared" si="235"/>
        <v>42465.334571759253</v>
      </c>
      <c r="T2176" s="11">
        <f t="shared" si="236"/>
        <v>42495.334571759253</v>
      </c>
      <c r="U2176" t="str">
        <f t="shared" si="237"/>
        <v>FALSE</v>
      </c>
      <c r="V2176" s="18">
        <f t="shared" si="238"/>
        <v>2</v>
      </c>
      <c r="W2176">
        <f t="shared" si="239"/>
        <v>1</v>
      </c>
    </row>
    <row r="2177" spans="1:23" ht="100.8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s="13" t="b">
        <v>0</v>
      </c>
      <c r="L2177">
        <v>26</v>
      </c>
      <c r="M2177" t="b">
        <v>1</v>
      </c>
      <c r="N2177" t="s">
        <v>8276</v>
      </c>
      <c r="O2177" s="15">
        <f t="shared" si="234"/>
        <v>250</v>
      </c>
      <c r="P2177" s="15">
        <f t="shared" si="240"/>
        <v>67.307692307692307</v>
      </c>
      <c r="Q2177" t="s">
        <v>8325</v>
      </c>
      <c r="R2177" t="s">
        <v>8336</v>
      </c>
      <c r="S2177" s="8">
        <f t="shared" si="235"/>
        <v>42564.800763888888</v>
      </c>
      <c r="T2177" s="11">
        <f t="shared" si="236"/>
        <v>42571.800763888888</v>
      </c>
      <c r="U2177" t="str">
        <f t="shared" si="237"/>
        <v>FALSE</v>
      </c>
      <c r="V2177" s="18">
        <f t="shared" si="238"/>
        <v>2</v>
      </c>
      <c r="W2177">
        <f t="shared" si="239"/>
        <v>1</v>
      </c>
    </row>
    <row r="2178" spans="1:23" ht="86.4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s="13" t="b">
        <v>0</v>
      </c>
      <c r="L2178">
        <v>71</v>
      </c>
      <c r="M2178" t="b">
        <v>1</v>
      </c>
      <c r="N2178" t="s">
        <v>8276</v>
      </c>
      <c r="O2178" s="15">
        <f t="shared" si="234"/>
        <v>126.02</v>
      </c>
      <c r="P2178" s="15">
        <f t="shared" si="240"/>
        <v>88.74647887323944</v>
      </c>
      <c r="Q2178" t="s">
        <v>8325</v>
      </c>
      <c r="R2178" t="s">
        <v>8336</v>
      </c>
      <c r="S2178" s="8">
        <f t="shared" si="235"/>
        <v>42096.424872685187</v>
      </c>
      <c r="T2178" s="11">
        <f t="shared" si="236"/>
        <v>42126.424872685187</v>
      </c>
      <c r="U2178" t="str">
        <f t="shared" si="237"/>
        <v>FALSE</v>
      </c>
      <c r="V2178" s="18">
        <f t="shared" si="238"/>
        <v>2</v>
      </c>
      <c r="W2178">
        <f t="shared" si="239"/>
        <v>1</v>
      </c>
    </row>
    <row r="2179" spans="1:23" ht="100.8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s="13" t="b">
        <v>0</v>
      </c>
      <c r="L2179">
        <v>38</v>
      </c>
      <c r="M2179" t="b">
        <v>1</v>
      </c>
      <c r="N2179" t="s">
        <v>8276</v>
      </c>
      <c r="O2179" s="15">
        <f t="shared" ref="O2179:O2242" si="241">(E2179/D2179)*100</f>
        <v>100.12</v>
      </c>
      <c r="P2179" s="15">
        <f t="shared" si="240"/>
        <v>65.868421052631575</v>
      </c>
      <c r="Q2179" t="s">
        <v>8325</v>
      </c>
      <c r="R2179" t="s">
        <v>8336</v>
      </c>
      <c r="S2179" s="8">
        <f t="shared" ref="S2179:S2242" si="242">(((J2179/60)/60)/24)+DATE(1970,1,1)+(-5/24)</f>
        <v>42502.042442129627</v>
      </c>
      <c r="T2179" s="11">
        <f t="shared" ref="T2179:T2242" si="243">(I2179/86400)+25569+(-5/24)</f>
        <v>42527.042442129627</v>
      </c>
      <c r="U2179" t="str">
        <f t="shared" ref="U2179:U2242" si="244">TRIM(K2179)</f>
        <v>FALSE</v>
      </c>
      <c r="V2179" s="18">
        <f t="shared" ref="V2179:V2242" si="245">IF(U2179="TRUE", 1, 2)</f>
        <v>2</v>
      </c>
      <c r="W2179">
        <f t="shared" ref="W2179:W2242" si="246">IF(F2179="successful", 1,  IF(F2179= "failed", 2, IF(F2179="canceled", 3, 4)))</f>
        <v>1</v>
      </c>
    </row>
    <row r="2180" spans="1:23" ht="86.4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s="13" t="b">
        <v>0</v>
      </c>
      <c r="L2180">
        <v>859</v>
      </c>
      <c r="M2180" t="b">
        <v>1</v>
      </c>
      <c r="N2180" t="s">
        <v>8276</v>
      </c>
      <c r="O2180" s="15">
        <f t="shared" si="241"/>
        <v>138.64000000000001</v>
      </c>
      <c r="P2180" s="15">
        <f t="shared" si="240"/>
        <v>40.349243306169967</v>
      </c>
      <c r="Q2180" t="s">
        <v>8325</v>
      </c>
      <c r="R2180" t="s">
        <v>8336</v>
      </c>
      <c r="S2180" s="8">
        <f t="shared" si="242"/>
        <v>42723.428206018514</v>
      </c>
      <c r="T2180" s="11">
        <f t="shared" si="243"/>
        <v>42753.428206018514</v>
      </c>
      <c r="U2180" t="str">
        <f t="shared" si="244"/>
        <v>FALSE</v>
      </c>
      <c r="V2180" s="18">
        <f t="shared" si="245"/>
        <v>2</v>
      </c>
      <c r="W2180">
        <f t="shared" si="246"/>
        <v>1</v>
      </c>
    </row>
    <row r="2181" spans="1:23" ht="86.4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s="13" t="b">
        <v>0</v>
      </c>
      <c r="L2181">
        <v>21</v>
      </c>
      <c r="M2181" t="b">
        <v>1</v>
      </c>
      <c r="N2181" t="s">
        <v>8276</v>
      </c>
      <c r="O2181" s="15">
        <f t="shared" si="241"/>
        <v>161.4</v>
      </c>
      <c r="P2181" s="15">
        <f t="shared" si="240"/>
        <v>76.857142857142861</v>
      </c>
      <c r="Q2181" t="s">
        <v>8325</v>
      </c>
      <c r="R2181" t="s">
        <v>8336</v>
      </c>
      <c r="S2181" s="8">
        <f t="shared" si="242"/>
        <v>42074.962870370371</v>
      </c>
      <c r="T2181" s="11">
        <f t="shared" si="243"/>
        <v>42104.962870370371</v>
      </c>
      <c r="U2181" t="str">
        <f t="shared" si="244"/>
        <v>FALSE</v>
      </c>
      <c r="V2181" s="18">
        <f t="shared" si="245"/>
        <v>2</v>
      </c>
      <c r="W2181">
        <f t="shared" si="246"/>
        <v>1</v>
      </c>
    </row>
    <row r="2182" spans="1:23" ht="86.4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s="13" t="b">
        <v>0</v>
      </c>
      <c r="L2182">
        <v>78</v>
      </c>
      <c r="M2182" t="b">
        <v>1</v>
      </c>
      <c r="N2182" t="s">
        <v>8276</v>
      </c>
      <c r="O2182" s="15">
        <f t="shared" si="241"/>
        <v>107.18419999999999</v>
      </c>
      <c r="P2182" s="15">
        <f t="shared" si="240"/>
        <v>68.707820512820518</v>
      </c>
      <c r="Q2182" t="s">
        <v>8325</v>
      </c>
      <c r="R2182" t="s">
        <v>8336</v>
      </c>
      <c r="S2182" s="8">
        <f t="shared" si="242"/>
        <v>42279.461435185185</v>
      </c>
      <c r="T2182" s="11">
        <f t="shared" si="243"/>
        <v>42321.503101851849</v>
      </c>
      <c r="U2182" t="str">
        <f t="shared" si="244"/>
        <v>FALSE</v>
      </c>
      <c r="V2182" s="18">
        <f t="shared" si="245"/>
        <v>2</v>
      </c>
      <c r="W2182">
        <f t="shared" si="246"/>
        <v>1</v>
      </c>
    </row>
    <row r="2183" spans="1:23" ht="115.2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s="13" t="b">
        <v>0</v>
      </c>
      <c r="L2183">
        <v>53</v>
      </c>
      <c r="M2183" t="b">
        <v>1</v>
      </c>
      <c r="N2183" t="s">
        <v>8297</v>
      </c>
      <c r="O2183" s="15">
        <f t="shared" si="241"/>
        <v>153.1</v>
      </c>
      <c r="P2183" s="15">
        <f t="shared" si="240"/>
        <v>57.773584905660378</v>
      </c>
      <c r="Q2183" t="s">
        <v>8319</v>
      </c>
      <c r="R2183" t="s">
        <v>8321</v>
      </c>
      <c r="S2183" s="8">
        <f t="shared" si="242"/>
        <v>42772.796909722216</v>
      </c>
      <c r="T2183" s="11">
        <f t="shared" si="243"/>
        <v>42786.796909722216</v>
      </c>
      <c r="U2183" t="str">
        <f t="shared" si="244"/>
        <v>FALSE</v>
      </c>
      <c r="V2183" s="18">
        <f t="shared" si="245"/>
        <v>2</v>
      </c>
      <c r="W2183">
        <f t="shared" si="246"/>
        <v>1</v>
      </c>
    </row>
    <row r="2184" spans="1:23" ht="86.4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s="13" t="b">
        <v>0</v>
      </c>
      <c r="L2184">
        <v>356</v>
      </c>
      <c r="M2184" t="b">
        <v>1</v>
      </c>
      <c r="N2184" t="s">
        <v>8297</v>
      </c>
      <c r="O2184" s="15">
        <f t="shared" si="241"/>
        <v>524.16666666666663</v>
      </c>
      <c r="P2184" s="15">
        <f t="shared" si="240"/>
        <v>44.171348314606739</v>
      </c>
      <c r="Q2184" t="s">
        <v>8319</v>
      </c>
      <c r="R2184" t="s">
        <v>8321</v>
      </c>
      <c r="S2184" s="8">
        <f t="shared" si="242"/>
        <v>41879.692418981482</v>
      </c>
      <c r="T2184" s="11">
        <f t="shared" si="243"/>
        <v>41914.692418981482</v>
      </c>
      <c r="U2184" t="str">
        <f t="shared" si="244"/>
        <v>FALSE</v>
      </c>
      <c r="V2184" s="18">
        <f t="shared" si="245"/>
        <v>2</v>
      </c>
      <c r="W2184">
        <f t="shared" si="246"/>
        <v>1</v>
      </c>
    </row>
    <row r="2185" spans="1:23" ht="100.8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s="13" t="b">
        <v>0</v>
      </c>
      <c r="L2185">
        <v>279</v>
      </c>
      <c r="M2185" t="b">
        <v>1</v>
      </c>
      <c r="N2185" t="s">
        <v>8297</v>
      </c>
      <c r="O2185" s="15">
        <f t="shared" si="241"/>
        <v>489.27777777777777</v>
      </c>
      <c r="P2185" s="15">
        <f t="shared" si="240"/>
        <v>31.566308243727597</v>
      </c>
      <c r="Q2185" t="s">
        <v>8319</v>
      </c>
      <c r="R2185" t="s">
        <v>8321</v>
      </c>
      <c r="S2185" s="8">
        <f t="shared" si="242"/>
        <v>42745.157141203708</v>
      </c>
      <c r="T2185" s="11">
        <f t="shared" si="243"/>
        <v>42774.999999999993</v>
      </c>
      <c r="U2185" t="str">
        <f t="shared" si="244"/>
        <v>FALSE</v>
      </c>
      <c r="V2185" s="18">
        <f t="shared" si="245"/>
        <v>2</v>
      </c>
      <c r="W2185">
        <f t="shared" si="246"/>
        <v>1</v>
      </c>
    </row>
    <row r="2186" spans="1:23" ht="100.8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s="13" t="b">
        <v>1</v>
      </c>
      <c r="L2186">
        <v>266</v>
      </c>
      <c r="M2186" t="b">
        <v>1</v>
      </c>
      <c r="N2186" t="s">
        <v>8297</v>
      </c>
      <c r="O2186" s="15">
        <f t="shared" si="241"/>
        <v>284.74</v>
      </c>
      <c r="P2186" s="15">
        <f t="shared" si="240"/>
        <v>107.04511278195488</v>
      </c>
      <c r="Q2186" t="s">
        <v>8319</v>
      </c>
      <c r="R2186" t="s">
        <v>8321</v>
      </c>
      <c r="S2186" s="8">
        <f t="shared" si="242"/>
        <v>42380.481956018521</v>
      </c>
      <c r="T2186" s="11">
        <f t="shared" si="243"/>
        <v>42394.458333333336</v>
      </c>
      <c r="U2186" t="str">
        <f t="shared" si="244"/>
        <v>TRUE</v>
      </c>
      <c r="V2186" s="18">
        <f t="shared" si="245"/>
        <v>1</v>
      </c>
      <c r="W2186">
        <f t="shared" si="246"/>
        <v>1</v>
      </c>
    </row>
    <row r="2187" spans="1:23" ht="115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s="13" t="b">
        <v>0</v>
      </c>
      <c r="L2187">
        <v>623</v>
      </c>
      <c r="M2187" t="b">
        <v>1</v>
      </c>
      <c r="N2187" t="s">
        <v>8297</v>
      </c>
      <c r="O2187" s="15">
        <f t="shared" si="241"/>
        <v>1856.97</v>
      </c>
      <c r="P2187" s="15">
        <f t="shared" si="240"/>
        <v>149.03451043338683</v>
      </c>
      <c r="Q2187" t="s">
        <v>8319</v>
      </c>
      <c r="R2187" t="s">
        <v>8321</v>
      </c>
      <c r="S2187" s="8">
        <f t="shared" si="242"/>
        <v>41319.141655092593</v>
      </c>
      <c r="T2187" s="11">
        <f t="shared" si="243"/>
        <v>41359.141655092586</v>
      </c>
      <c r="U2187" t="str">
        <f t="shared" si="244"/>
        <v>FALSE</v>
      </c>
      <c r="V2187" s="18">
        <f t="shared" si="245"/>
        <v>2</v>
      </c>
      <c r="W2187">
        <f t="shared" si="246"/>
        <v>1</v>
      </c>
    </row>
    <row r="2188" spans="1:23" ht="86.4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s="13" t="b">
        <v>0</v>
      </c>
      <c r="L2188">
        <v>392</v>
      </c>
      <c r="M2188" t="b">
        <v>1</v>
      </c>
      <c r="N2188" t="s">
        <v>8297</v>
      </c>
      <c r="O2188" s="15">
        <f t="shared" si="241"/>
        <v>109.67499999999998</v>
      </c>
      <c r="P2188" s="15">
        <f t="shared" si="240"/>
        <v>55.956632653061227</v>
      </c>
      <c r="Q2188" t="s">
        <v>8319</v>
      </c>
      <c r="R2188" t="s">
        <v>8321</v>
      </c>
      <c r="S2188" s="8">
        <f t="shared" si="242"/>
        <v>42583.406747685185</v>
      </c>
      <c r="T2188" s="11">
        <f t="shared" si="243"/>
        <v>42619.874999999993</v>
      </c>
      <c r="U2188" t="str">
        <f t="shared" si="244"/>
        <v>FALSE</v>
      </c>
      <c r="V2188" s="18">
        <f t="shared" si="245"/>
        <v>2</v>
      </c>
      <c r="W2188">
        <f t="shared" si="246"/>
        <v>1</v>
      </c>
    </row>
    <row r="2189" spans="1:23" ht="100.8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s="13" t="b">
        <v>1</v>
      </c>
      <c r="L2189">
        <v>3562</v>
      </c>
      <c r="M2189" t="b">
        <v>1</v>
      </c>
      <c r="N2189" t="s">
        <v>8297</v>
      </c>
      <c r="O2189" s="15">
        <f t="shared" si="241"/>
        <v>1014.6425</v>
      </c>
      <c r="P2189" s="15">
        <f t="shared" si="240"/>
        <v>56.970381807973048</v>
      </c>
      <c r="Q2189" t="s">
        <v>8319</v>
      </c>
      <c r="R2189" t="s">
        <v>8321</v>
      </c>
      <c r="S2189" s="8">
        <f t="shared" si="242"/>
        <v>42068.000763888886</v>
      </c>
      <c r="T2189" s="11">
        <f t="shared" si="243"/>
        <v>42096.957638888889</v>
      </c>
      <c r="U2189" t="str">
        <f t="shared" si="244"/>
        <v>TRUE</v>
      </c>
      <c r="V2189" s="18">
        <f t="shared" si="245"/>
        <v>1</v>
      </c>
      <c r="W2189">
        <f t="shared" si="246"/>
        <v>1</v>
      </c>
    </row>
    <row r="2190" spans="1:23" ht="86.4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s="13" t="b">
        <v>0</v>
      </c>
      <c r="L2190">
        <v>514</v>
      </c>
      <c r="M2190" t="b">
        <v>1</v>
      </c>
      <c r="N2190" t="s">
        <v>8297</v>
      </c>
      <c r="O2190" s="15">
        <f t="shared" si="241"/>
        <v>412.17692027666544</v>
      </c>
      <c r="P2190" s="15">
        <f t="shared" si="240"/>
        <v>44.056420233463037</v>
      </c>
      <c r="Q2190" t="s">
        <v>8319</v>
      </c>
      <c r="R2190" t="s">
        <v>8321</v>
      </c>
      <c r="S2190" s="8">
        <f t="shared" si="242"/>
        <v>42633.377789351849</v>
      </c>
      <c r="T2190" s="11">
        <f t="shared" si="243"/>
        <v>42668.499999999993</v>
      </c>
      <c r="U2190" t="str">
        <f t="shared" si="244"/>
        <v>FALSE</v>
      </c>
      <c r="V2190" s="18">
        <f t="shared" si="245"/>
        <v>2</v>
      </c>
      <c r="W2190">
        <f t="shared" si="246"/>
        <v>1</v>
      </c>
    </row>
    <row r="2191" spans="1:23" ht="100.8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s="13" t="b">
        <v>0</v>
      </c>
      <c r="L2191">
        <v>88</v>
      </c>
      <c r="M2191" t="b">
        <v>1</v>
      </c>
      <c r="N2191" t="s">
        <v>8297</v>
      </c>
      <c r="O2191" s="15">
        <f t="shared" si="241"/>
        <v>503.25</v>
      </c>
      <c r="P2191" s="15">
        <f t="shared" si="240"/>
        <v>68.625</v>
      </c>
      <c r="Q2191" t="s">
        <v>8319</v>
      </c>
      <c r="R2191" t="s">
        <v>8321</v>
      </c>
      <c r="S2191" s="8">
        <f t="shared" si="242"/>
        <v>42467.579861111109</v>
      </c>
      <c r="T2191" s="11">
        <f t="shared" si="243"/>
        <v>42481.708333333336</v>
      </c>
      <c r="U2191" t="str">
        <f t="shared" si="244"/>
        <v>FALSE</v>
      </c>
      <c r="V2191" s="18">
        <f t="shared" si="245"/>
        <v>2</v>
      </c>
      <c r="W2191">
        <f t="shared" si="246"/>
        <v>1</v>
      </c>
    </row>
    <row r="2192" spans="1:23" ht="115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s="13" t="b">
        <v>0</v>
      </c>
      <c r="L2192">
        <v>537</v>
      </c>
      <c r="M2192" t="b">
        <v>1</v>
      </c>
      <c r="N2192" t="s">
        <v>8297</v>
      </c>
      <c r="O2192" s="15">
        <f t="shared" si="241"/>
        <v>184.61052631578946</v>
      </c>
      <c r="P2192" s="15">
        <f t="shared" si="240"/>
        <v>65.318435754189949</v>
      </c>
      <c r="Q2192" t="s">
        <v>8319</v>
      </c>
      <c r="R2192" t="s">
        <v>8321</v>
      </c>
      <c r="S2192" s="8">
        <f t="shared" si="242"/>
        <v>42417.416712962957</v>
      </c>
      <c r="T2192" s="11">
        <f t="shared" si="243"/>
        <v>42452.082638888889</v>
      </c>
      <c r="U2192" t="str">
        <f t="shared" si="244"/>
        <v>FALSE</v>
      </c>
      <c r="V2192" s="18">
        <f t="shared" si="245"/>
        <v>2</v>
      </c>
      <c r="W2192">
        <f t="shared" si="246"/>
        <v>1</v>
      </c>
    </row>
    <row r="2193" spans="1:23" ht="115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s="13" t="b">
        <v>0</v>
      </c>
      <c r="L2193">
        <v>25</v>
      </c>
      <c r="M2193" t="b">
        <v>1</v>
      </c>
      <c r="N2193" t="s">
        <v>8297</v>
      </c>
      <c r="O2193" s="15">
        <f t="shared" si="241"/>
        <v>119.73333333333333</v>
      </c>
      <c r="P2193" s="15">
        <f t="shared" si="240"/>
        <v>35.92</v>
      </c>
      <c r="Q2193" t="s">
        <v>8319</v>
      </c>
      <c r="R2193" t="s">
        <v>8321</v>
      </c>
      <c r="S2193" s="8">
        <f t="shared" si="242"/>
        <v>42768.6253125</v>
      </c>
      <c r="T2193" s="11">
        <f t="shared" si="243"/>
        <v>42780.6253125</v>
      </c>
      <c r="U2193" t="str">
        <f t="shared" si="244"/>
        <v>FALSE</v>
      </c>
      <c r="V2193" s="18">
        <f t="shared" si="245"/>
        <v>2</v>
      </c>
      <c r="W2193">
        <f t="shared" si="246"/>
        <v>1</v>
      </c>
    </row>
    <row r="2194" spans="1:23" ht="115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s="13" t="b">
        <v>0</v>
      </c>
      <c r="L2194">
        <v>3238</v>
      </c>
      <c r="M2194" t="b">
        <v>1</v>
      </c>
      <c r="N2194" t="s">
        <v>8297</v>
      </c>
      <c r="O2194" s="15">
        <f t="shared" si="241"/>
        <v>1081.2401666666667</v>
      </c>
      <c r="P2194" s="15">
        <f t="shared" si="240"/>
        <v>40.070667078443485</v>
      </c>
      <c r="Q2194" t="s">
        <v>8319</v>
      </c>
      <c r="R2194" t="s">
        <v>8321</v>
      </c>
      <c r="S2194" s="8">
        <f t="shared" si="242"/>
        <v>42691.642870370364</v>
      </c>
      <c r="T2194" s="11">
        <f t="shared" si="243"/>
        <v>42719.749999999993</v>
      </c>
      <c r="U2194" t="str">
        <f t="shared" si="244"/>
        <v>FALSE</v>
      </c>
      <c r="V2194" s="18">
        <f t="shared" si="245"/>
        <v>2</v>
      </c>
      <c r="W2194">
        <f t="shared" si="246"/>
        <v>1</v>
      </c>
    </row>
    <row r="2195" spans="1:23" ht="100.8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s="13" t="b">
        <v>0</v>
      </c>
      <c r="L2195">
        <v>897</v>
      </c>
      <c r="M2195" t="b">
        <v>1</v>
      </c>
      <c r="N2195" t="s">
        <v>8297</v>
      </c>
      <c r="O2195" s="15">
        <f t="shared" si="241"/>
        <v>452.37333333333333</v>
      </c>
      <c r="P2195" s="15">
        <f t="shared" si="240"/>
        <v>75.647714604236342</v>
      </c>
      <c r="Q2195" t="s">
        <v>8319</v>
      </c>
      <c r="R2195" t="s">
        <v>8321</v>
      </c>
      <c r="S2195" s="8">
        <f t="shared" si="242"/>
        <v>42664.197592592587</v>
      </c>
      <c r="T2195" s="11">
        <f t="shared" si="243"/>
        <v>42694.999305555553</v>
      </c>
      <c r="U2195" t="str">
        <f t="shared" si="244"/>
        <v>FALSE</v>
      </c>
      <c r="V2195" s="18">
        <f t="shared" si="245"/>
        <v>2</v>
      </c>
      <c r="W2195">
        <f t="shared" si="246"/>
        <v>1</v>
      </c>
    </row>
    <row r="2196" spans="1:23" ht="100.8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s="13" t="b">
        <v>0</v>
      </c>
      <c r="L2196">
        <v>878</v>
      </c>
      <c r="M2196" t="b">
        <v>1</v>
      </c>
      <c r="N2196" t="s">
        <v>8297</v>
      </c>
      <c r="O2196" s="15">
        <f t="shared" si="241"/>
        <v>537.37</v>
      </c>
      <c r="P2196" s="15">
        <f t="shared" si="240"/>
        <v>61.203872437357631</v>
      </c>
      <c r="Q2196" t="s">
        <v>8319</v>
      </c>
      <c r="R2196" t="s">
        <v>8321</v>
      </c>
      <c r="S2196" s="8">
        <f t="shared" si="242"/>
        <v>42425.54965277778</v>
      </c>
      <c r="T2196" s="11">
        <f t="shared" si="243"/>
        <v>42455.507986111108</v>
      </c>
      <c r="U2196" t="str">
        <f t="shared" si="244"/>
        <v>FALSE</v>
      </c>
      <c r="V2196" s="18">
        <f t="shared" si="245"/>
        <v>2</v>
      </c>
      <c r="W2196">
        <f t="shared" si="246"/>
        <v>1</v>
      </c>
    </row>
    <row r="2197" spans="1:23" ht="57.6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s="13" t="b">
        <v>0</v>
      </c>
      <c r="L2197">
        <v>115</v>
      </c>
      <c r="M2197" t="b">
        <v>1</v>
      </c>
      <c r="N2197" t="s">
        <v>8297</v>
      </c>
      <c r="O2197" s="15">
        <f t="shared" si="241"/>
        <v>120.32608695652173</v>
      </c>
      <c r="P2197" s="15">
        <f t="shared" si="240"/>
        <v>48.130434782608695</v>
      </c>
      <c r="Q2197" t="s">
        <v>8319</v>
      </c>
      <c r="R2197" t="s">
        <v>8321</v>
      </c>
      <c r="S2197" s="8">
        <f t="shared" si="242"/>
        <v>42197.563657407409</v>
      </c>
      <c r="T2197" s="11">
        <f t="shared" si="243"/>
        <v>42227.563657407409</v>
      </c>
      <c r="U2197" t="str">
        <f t="shared" si="244"/>
        <v>FALSE</v>
      </c>
      <c r="V2197" s="18">
        <f t="shared" si="245"/>
        <v>2</v>
      </c>
      <c r="W2197">
        <f t="shared" si="246"/>
        <v>1</v>
      </c>
    </row>
    <row r="2198" spans="1:23" ht="43.2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s="13" t="b">
        <v>0</v>
      </c>
      <c r="L2198">
        <v>234</v>
      </c>
      <c r="M2198" t="b">
        <v>1</v>
      </c>
      <c r="N2198" t="s">
        <v>8297</v>
      </c>
      <c r="O2198" s="15">
        <f t="shared" si="241"/>
        <v>113.83571428571429</v>
      </c>
      <c r="P2198" s="15">
        <f t="shared" si="240"/>
        <v>68.106837606837601</v>
      </c>
      <c r="Q2198" t="s">
        <v>8319</v>
      </c>
      <c r="R2198" t="s">
        <v>8321</v>
      </c>
      <c r="S2198" s="8">
        <f t="shared" si="242"/>
        <v>42675.278958333329</v>
      </c>
      <c r="T2198" s="11">
        <f t="shared" si="243"/>
        <v>42706.083333333336</v>
      </c>
      <c r="U2198" t="str">
        <f t="shared" si="244"/>
        <v>FALSE</v>
      </c>
      <c r="V2198" s="18">
        <f t="shared" si="245"/>
        <v>2</v>
      </c>
      <c r="W2198">
        <f t="shared" si="246"/>
        <v>1</v>
      </c>
    </row>
    <row r="2199" spans="1:23" ht="86.4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s="13" t="b">
        <v>0</v>
      </c>
      <c r="L2199">
        <v>4330</v>
      </c>
      <c r="M2199" t="b">
        <v>1</v>
      </c>
      <c r="N2199" t="s">
        <v>8297</v>
      </c>
      <c r="O2199" s="15">
        <f t="shared" si="241"/>
        <v>951.03109999999992</v>
      </c>
      <c r="P2199" s="15">
        <f t="shared" si="240"/>
        <v>65.891300230946882</v>
      </c>
      <c r="Q2199" t="s">
        <v>8319</v>
      </c>
      <c r="R2199" t="s">
        <v>8321</v>
      </c>
      <c r="S2199" s="8">
        <f t="shared" si="242"/>
        <v>42033.37568287037</v>
      </c>
      <c r="T2199" s="11">
        <f t="shared" si="243"/>
        <v>42063.37568287037</v>
      </c>
      <c r="U2199" t="str">
        <f t="shared" si="244"/>
        <v>FALSE</v>
      </c>
      <c r="V2199" s="18">
        <f t="shared" si="245"/>
        <v>2</v>
      </c>
      <c r="W2199">
        <f t="shared" si="246"/>
        <v>1</v>
      </c>
    </row>
    <row r="2200" spans="1:23" ht="100.8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s="13" t="b">
        <v>0</v>
      </c>
      <c r="L2200">
        <v>651</v>
      </c>
      <c r="M2200" t="b">
        <v>1</v>
      </c>
      <c r="N2200" t="s">
        <v>8297</v>
      </c>
      <c r="O2200" s="15">
        <f t="shared" si="241"/>
        <v>132.89249999999998</v>
      </c>
      <c r="P2200" s="15">
        <f t="shared" si="240"/>
        <v>81.654377880184327</v>
      </c>
      <c r="Q2200" t="s">
        <v>8319</v>
      </c>
      <c r="R2200" t="s">
        <v>8321</v>
      </c>
      <c r="S2200" s="8">
        <f t="shared" si="242"/>
        <v>42292.305555555555</v>
      </c>
      <c r="T2200" s="11">
        <f t="shared" si="243"/>
        <v>42322.347222222219</v>
      </c>
      <c r="U2200" t="str">
        <f t="shared" si="244"/>
        <v>FALSE</v>
      </c>
      <c r="V2200" s="18">
        <f t="shared" si="245"/>
        <v>2</v>
      </c>
      <c r="W2200">
        <f t="shared" si="246"/>
        <v>1</v>
      </c>
    </row>
    <row r="2201" spans="1:23" ht="57.6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s="13" t="b">
        <v>1</v>
      </c>
      <c r="L2201">
        <v>251</v>
      </c>
      <c r="M2201" t="b">
        <v>1</v>
      </c>
      <c r="N2201" t="s">
        <v>8297</v>
      </c>
      <c r="O2201" s="15">
        <f t="shared" si="241"/>
        <v>146.97777777777779</v>
      </c>
      <c r="P2201" s="15">
        <f t="shared" si="240"/>
        <v>52.701195219123505</v>
      </c>
      <c r="Q2201" t="s">
        <v>8319</v>
      </c>
      <c r="R2201" t="s">
        <v>8321</v>
      </c>
      <c r="S2201" s="8">
        <f t="shared" si="242"/>
        <v>42262.208310185182</v>
      </c>
      <c r="T2201" s="11">
        <f t="shared" si="243"/>
        <v>42292.208310185182</v>
      </c>
      <c r="U2201" t="str">
        <f t="shared" si="244"/>
        <v>TRUE</v>
      </c>
      <c r="V2201" s="18">
        <f t="shared" si="245"/>
        <v>1</v>
      </c>
      <c r="W2201">
        <f t="shared" si="246"/>
        <v>1</v>
      </c>
    </row>
    <row r="2202" spans="1:23" ht="100.8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s="13" t="b">
        <v>0</v>
      </c>
      <c r="L2202">
        <v>263</v>
      </c>
      <c r="M2202" t="b">
        <v>1</v>
      </c>
      <c r="N2202" t="s">
        <v>8297</v>
      </c>
      <c r="O2202" s="15">
        <f t="shared" si="241"/>
        <v>542.15</v>
      </c>
      <c r="P2202" s="15">
        <f t="shared" si="240"/>
        <v>41.228136882129277</v>
      </c>
      <c r="Q2202" t="s">
        <v>8319</v>
      </c>
      <c r="R2202" t="s">
        <v>8321</v>
      </c>
      <c r="S2202" s="8">
        <f t="shared" si="242"/>
        <v>42163.417453703696</v>
      </c>
      <c r="T2202" s="11">
        <f t="shared" si="243"/>
        <v>42190.916666666664</v>
      </c>
      <c r="U2202" t="str">
        <f t="shared" si="244"/>
        <v>FALSE</v>
      </c>
      <c r="V2202" s="18">
        <f t="shared" si="245"/>
        <v>2</v>
      </c>
      <c r="W2202">
        <f t="shared" si="246"/>
        <v>1</v>
      </c>
    </row>
    <row r="2203" spans="1:23" ht="100.8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s="13" t="b">
        <v>0</v>
      </c>
      <c r="L2203">
        <v>28</v>
      </c>
      <c r="M2203" t="b">
        <v>1</v>
      </c>
      <c r="N2203" t="s">
        <v>8280</v>
      </c>
      <c r="O2203" s="15">
        <f t="shared" si="241"/>
        <v>382.71818181818185</v>
      </c>
      <c r="P2203" s="15">
        <f t="shared" si="240"/>
        <v>15.035357142857142</v>
      </c>
      <c r="Q2203" t="s">
        <v>8325</v>
      </c>
      <c r="R2203" t="s">
        <v>8340</v>
      </c>
      <c r="S2203" s="8">
        <f t="shared" si="242"/>
        <v>41276.638483796298</v>
      </c>
      <c r="T2203" s="11">
        <f t="shared" si="243"/>
        <v>41290.638483796291</v>
      </c>
      <c r="U2203" t="str">
        <f t="shared" si="244"/>
        <v>FALSE</v>
      </c>
      <c r="V2203" s="18">
        <f t="shared" si="245"/>
        <v>2</v>
      </c>
      <c r="W2203">
        <f t="shared" si="246"/>
        <v>1</v>
      </c>
    </row>
    <row r="2204" spans="1:23" ht="72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s="13" t="b">
        <v>0</v>
      </c>
      <c r="L2204">
        <v>721</v>
      </c>
      <c r="M2204" t="b">
        <v>1</v>
      </c>
      <c r="N2204" t="s">
        <v>8280</v>
      </c>
      <c r="O2204" s="15">
        <f t="shared" si="241"/>
        <v>704.18124999999998</v>
      </c>
      <c r="P2204" s="15">
        <f t="shared" si="240"/>
        <v>39.066920943134534</v>
      </c>
      <c r="Q2204" t="s">
        <v>8325</v>
      </c>
      <c r="R2204" t="s">
        <v>8340</v>
      </c>
      <c r="S2204" s="8">
        <f t="shared" si="242"/>
        <v>41184.640833333331</v>
      </c>
      <c r="T2204" s="11">
        <f t="shared" si="243"/>
        <v>41214.640833333331</v>
      </c>
      <c r="U2204" t="str">
        <f t="shared" si="244"/>
        <v>FALSE</v>
      </c>
      <c r="V2204" s="18">
        <f t="shared" si="245"/>
        <v>2</v>
      </c>
      <c r="W2204">
        <f t="shared" si="246"/>
        <v>1</v>
      </c>
    </row>
    <row r="2205" spans="1:23" ht="100.8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s="13" t="b">
        <v>0</v>
      </c>
      <c r="L2205">
        <v>50</v>
      </c>
      <c r="M2205" t="b">
        <v>1</v>
      </c>
      <c r="N2205" t="s">
        <v>8280</v>
      </c>
      <c r="O2205" s="15">
        <f t="shared" si="241"/>
        <v>109.55</v>
      </c>
      <c r="P2205" s="15">
        <f t="shared" si="240"/>
        <v>43.82</v>
      </c>
      <c r="Q2205" t="s">
        <v>8325</v>
      </c>
      <c r="R2205" t="s">
        <v>8340</v>
      </c>
      <c r="S2205" s="8">
        <f t="shared" si="242"/>
        <v>42241.651412037034</v>
      </c>
      <c r="T2205" s="11">
        <f t="shared" si="243"/>
        <v>42271.651412037034</v>
      </c>
      <c r="U2205" t="str">
        <f t="shared" si="244"/>
        <v>FALSE</v>
      </c>
      <c r="V2205" s="18">
        <f t="shared" si="245"/>
        <v>2</v>
      </c>
      <c r="W2205">
        <f t="shared" si="246"/>
        <v>1</v>
      </c>
    </row>
    <row r="2206" spans="1:23" ht="86.4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s="13" t="b">
        <v>0</v>
      </c>
      <c r="L2206">
        <v>73</v>
      </c>
      <c r="M2206" t="b">
        <v>1</v>
      </c>
      <c r="N2206" t="s">
        <v>8280</v>
      </c>
      <c r="O2206" s="15">
        <f t="shared" si="241"/>
        <v>132.86666666666667</v>
      </c>
      <c r="P2206" s="15">
        <f t="shared" si="240"/>
        <v>27.301369863013697</v>
      </c>
      <c r="Q2206" t="s">
        <v>8325</v>
      </c>
      <c r="R2206" t="s">
        <v>8340</v>
      </c>
      <c r="S2206" s="8">
        <f t="shared" si="242"/>
        <v>41312.103229166663</v>
      </c>
      <c r="T2206" s="11">
        <f t="shared" si="243"/>
        <v>41342.103229166663</v>
      </c>
      <c r="U2206" t="str">
        <f t="shared" si="244"/>
        <v>FALSE</v>
      </c>
      <c r="V2206" s="18">
        <f t="shared" si="245"/>
        <v>2</v>
      </c>
      <c r="W2206">
        <f t="shared" si="246"/>
        <v>1</v>
      </c>
    </row>
    <row r="2207" spans="1:23" ht="100.8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s="13" t="b">
        <v>0</v>
      </c>
      <c r="L2207">
        <v>27</v>
      </c>
      <c r="M2207" t="b">
        <v>1</v>
      </c>
      <c r="N2207" t="s">
        <v>8280</v>
      </c>
      <c r="O2207" s="15">
        <f t="shared" si="241"/>
        <v>152</v>
      </c>
      <c r="P2207" s="15">
        <f t="shared" si="240"/>
        <v>42.222222222222221</v>
      </c>
      <c r="Q2207" t="s">
        <v>8325</v>
      </c>
      <c r="R2207" t="s">
        <v>8340</v>
      </c>
      <c r="S2207" s="8">
        <f t="shared" si="242"/>
        <v>41031.613298611104</v>
      </c>
      <c r="T2207" s="11">
        <f t="shared" si="243"/>
        <v>41061.613298611112</v>
      </c>
      <c r="U2207" t="str">
        <f t="shared" si="244"/>
        <v>FALSE</v>
      </c>
      <c r="V2207" s="18">
        <f t="shared" si="245"/>
        <v>2</v>
      </c>
      <c r="W2207">
        <f t="shared" si="246"/>
        <v>1</v>
      </c>
    </row>
    <row r="2208" spans="1:23" ht="115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s="13" t="b">
        <v>0</v>
      </c>
      <c r="L2208">
        <v>34</v>
      </c>
      <c r="M2208" t="b">
        <v>1</v>
      </c>
      <c r="N2208" t="s">
        <v>8280</v>
      </c>
      <c r="O2208" s="15">
        <f t="shared" si="241"/>
        <v>102.72727272727273</v>
      </c>
      <c r="P2208" s="15">
        <f t="shared" si="240"/>
        <v>33.235294117647058</v>
      </c>
      <c r="Q2208" t="s">
        <v>8325</v>
      </c>
      <c r="R2208" t="s">
        <v>8340</v>
      </c>
      <c r="S2208" s="8">
        <f t="shared" si="242"/>
        <v>40997.048888888887</v>
      </c>
      <c r="T2208" s="11">
        <f t="shared" si="243"/>
        <v>41015.048888888887</v>
      </c>
      <c r="U2208" t="str">
        <f t="shared" si="244"/>
        <v>FALSE</v>
      </c>
      <c r="V2208" s="18">
        <f t="shared" si="245"/>
        <v>2</v>
      </c>
      <c r="W2208">
        <f t="shared" si="246"/>
        <v>1</v>
      </c>
    </row>
    <row r="2209" spans="1:23" ht="100.8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s="13" t="b">
        <v>0</v>
      </c>
      <c r="L2209">
        <v>7</v>
      </c>
      <c r="M2209" t="b">
        <v>1</v>
      </c>
      <c r="N2209" t="s">
        <v>8280</v>
      </c>
      <c r="O2209" s="15">
        <f t="shared" si="241"/>
        <v>100</v>
      </c>
      <c r="P2209" s="15">
        <f t="shared" si="240"/>
        <v>285.71428571428572</v>
      </c>
      <c r="Q2209" t="s">
        <v>8325</v>
      </c>
      <c r="R2209" t="s">
        <v>8340</v>
      </c>
      <c r="S2209" s="8">
        <f t="shared" si="242"/>
        <v>41563.985798611109</v>
      </c>
      <c r="T2209" s="11">
        <f t="shared" si="243"/>
        <v>41594.027465277773</v>
      </c>
      <c r="U2209" t="str">
        <f t="shared" si="244"/>
        <v>FALSE</v>
      </c>
      <c r="V2209" s="18">
        <f t="shared" si="245"/>
        <v>2</v>
      </c>
      <c r="W2209">
        <f t="shared" si="246"/>
        <v>1</v>
      </c>
    </row>
    <row r="2210" spans="1:23" ht="100.8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s="13" t="b">
        <v>0</v>
      </c>
      <c r="L2210">
        <v>24</v>
      </c>
      <c r="M2210" t="b">
        <v>1</v>
      </c>
      <c r="N2210" t="s">
        <v>8280</v>
      </c>
      <c r="O2210" s="15">
        <f t="shared" si="241"/>
        <v>101.6</v>
      </c>
      <c r="P2210" s="15">
        <f t="shared" si="240"/>
        <v>42.333333333333336</v>
      </c>
      <c r="Q2210" t="s">
        <v>8325</v>
      </c>
      <c r="R2210" t="s">
        <v>8340</v>
      </c>
      <c r="S2210" s="8">
        <f t="shared" si="242"/>
        <v>40946.673912037033</v>
      </c>
      <c r="T2210" s="11">
        <f t="shared" si="243"/>
        <v>41005.958333333328</v>
      </c>
      <c r="U2210" t="str">
        <f t="shared" si="244"/>
        <v>FALSE</v>
      </c>
      <c r="V2210" s="18">
        <f t="shared" si="245"/>
        <v>2</v>
      </c>
      <c r="W2210">
        <f t="shared" si="246"/>
        <v>1</v>
      </c>
    </row>
    <row r="2211" spans="1:23" ht="86.4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s="13" t="b">
        <v>0</v>
      </c>
      <c r="L2211">
        <v>15</v>
      </c>
      <c r="M2211" t="b">
        <v>1</v>
      </c>
      <c r="N2211" t="s">
        <v>8280</v>
      </c>
      <c r="O2211" s="15">
        <f t="shared" si="241"/>
        <v>150.80000000000001</v>
      </c>
      <c r="P2211" s="15">
        <f t="shared" si="240"/>
        <v>50.266666666666666</v>
      </c>
      <c r="Q2211" t="s">
        <v>8325</v>
      </c>
      <c r="R2211" t="s">
        <v>8340</v>
      </c>
      <c r="S2211" s="8">
        <f t="shared" si="242"/>
        <v>41732.27134259259</v>
      </c>
      <c r="T2211" s="11">
        <f t="shared" si="243"/>
        <v>41743.75</v>
      </c>
      <c r="U2211" t="str">
        <f t="shared" si="244"/>
        <v>FALSE</v>
      </c>
      <c r="V2211" s="18">
        <f t="shared" si="245"/>
        <v>2</v>
      </c>
      <c r="W2211">
        <f t="shared" si="246"/>
        <v>1</v>
      </c>
    </row>
    <row r="2212" spans="1:23" ht="100.8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s="13" t="b">
        <v>0</v>
      </c>
      <c r="L2212">
        <v>72</v>
      </c>
      <c r="M2212" t="b">
        <v>1</v>
      </c>
      <c r="N2212" t="s">
        <v>8280</v>
      </c>
      <c r="O2212" s="15">
        <f t="shared" si="241"/>
        <v>111.425</v>
      </c>
      <c r="P2212" s="15">
        <f t="shared" si="240"/>
        <v>61.902777777777779</v>
      </c>
      <c r="Q2212" t="s">
        <v>8325</v>
      </c>
      <c r="R2212" t="s">
        <v>8340</v>
      </c>
      <c r="S2212" s="8">
        <f t="shared" si="242"/>
        <v>40955.857754629629</v>
      </c>
      <c r="T2212" s="11">
        <f t="shared" si="243"/>
        <v>41013.525000000001</v>
      </c>
      <c r="U2212" t="str">
        <f t="shared" si="244"/>
        <v>FALSE</v>
      </c>
      <c r="V2212" s="18">
        <f t="shared" si="245"/>
        <v>2</v>
      </c>
      <c r="W2212">
        <f t="shared" si="246"/>
        <v>1</v>
      </c>
    </row>
    <row r="2213" spans="1:23" ht="115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s="13" t="b">
        <v>0</v>
      </c>
      <c r="L2213">
        <v>120</v>
      </c>
      <c r="M2213" t="b">
        <v>1</v>
      </c>
      <c r="N2213" t="s">
        <v>8280</v>
      </c>
      <c r="O2213" s="15">
        <f t="shared" si="241"/>
        <v>195.6</v>
      </c>
      <c r="P2213" s="15">
        <f t="shared" si="240"/>
        <v>40.75</v>
      </c>
      <c r="Q2213" t="s">
        <v>8325</v>
      </c>
      <c r="R2213" t="s">
        <v>8340</v>
      </c>
      <c r="S2213" s="8">
        <f t="shared" si="242"/>
        <v>41716.576678240737</v>
      </c>
      <c r="T2213" s="11">
        <f t="shared" si="243"/>
        <v>41739.082638888889</v>
      </c>
      <c r="U2213" t="str">
        <f t="shared" si="244"/>
        <v>FALSE</v>
      </c>
      <c r="V2213" s="18">
        <f t="shared" si="245"/>
        <v>2</v>
      </c>
      <c r="W2213">
        <f t="shared" si="246"/>
        <v>1</v>
      </c>
    </row>
    <row r="2214" spans="1:23" ht="115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s="13" t="b">
        <v>0</v>
      </c>
      <c r="L2214">
        <v>123</v>
      </c>
      <c r="M2214" t="b">
        <v>1</v>
      </c>
      <c r="N2214" t="s">
        <v>8280</v>
      </c>
      <c r="O2214" s="15">
        <f t="shared" si="241"/>
        <v>114.38333333333333</v>
      </c>
      <c r="P2214" s="15">
        <f t="shared" si="240"/>
        <v>55.796747967479675</v>
      </c>
      <c r="Q2214" t="s">
        <v>8325</v>
      </c>
      <c r="R2214" t="s">
        <v>8340</v>
      </c>
      <c r="S2214" s="8">
        <f t="shared" si="242"/>
        <v>41548.539085648146</v>
      </c>
      <c r="T2214" s="11">
        <f t="shared" si="243"/>
        <v>41581.833333333328</v>
      </c>
      <c r="U2214" t="str">
        <f t="shared" si="244"/>
        <v>FALSE</v>
      </c>
      <c r="V2214" s="18">
        <f t="shared" si="245"/>
        <v>2</v>
      </c>
      <c r="W2214">
        <f t="shared" si="246"/>
        <v>1</v>
      </c>
    </row>
    <row r="2215" spans="1:23" ht="115.2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s="13" t="b">
        <v>0</v>
      </c>
      <c r="L2215">
        <v>1</v>
      </c>
      <c r="M2215" t="b">
        <v>1</v>
      </c>
      <c r="N2215" t="s">
        <v>8280</v>
      </c>
      <c r="O2215" s="15">
        <f t="shared" si="241"/>
        <v>200</v>
      </c>
      <c r="P2215" s="15">
        <f t="shared" si="240"/>
        <v>10</v>
      </c>
      <c r="Q2215" t="s">
        <v>8325</v>
      </c>
      <c r="R2215" t="s">
        <v>8340</v>
      </c>
      <c r="S2215" s="8">
        <f t="shared" si="242"/>
        <v>42109.617812499993</v>
      </c>
      <c r="T2215" s="11">
        <f t="shared" si="243"/>
        <v>42139.617812499993</v>
      </c>
      <c r="U2215" t="str">
        <f t="shared" si="244"/>
        <v>FALSE</v>
      </c>
      <c r="V2215" s="18">
        <f t="shared" si="245"/>
        <v>2</v>
      </c>
      <c r="W2215">
        <f t="shared" si="246"/>
        <v>1</v>
      </c>
    </row>
    <row r="2216" spans="1:23" ht="86.4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s="13" t="b">
        <v>0</v>
      </c>
      <c r="L2216">
        <v>24</v>
      </c>
      <c r="M2216" t="b">
        <v>1</v>
      </c>
      <c r="N2216" t="s">
        <v>8280</v>
      </c>
      <c r="O2216" s="15">
        <f t="shared" si="241"/>
        <v>292.50166666666667</v>
      </c>
      <c r="P2216" s="15">
        <f t="shared" ref="P2216:P2244" si="247">IFERROR(E2216/L2216,0)</f>
        <v>73.125416666666666</v>
      </c>
      <c r="Q2216" t="s">
        <v>8325</v>
      </c>
      <c r="R2216" t="s">
        <v>8340</v>
      </c>
      <c r="S2216" s="8">
        <f t="shared" si="242"/>
        <v>41646.58388888889</v>
      </c>
      <c r="T2216" s="11">
        <f t="shared" si="243"/>
        <v>41676.58388888889</v>
      </c>
      <c r="U2216" t="str">
        <f t="shared" si="244"/>
        <v>FALSE</v>
      </c>
      <c r="V2216" s="18">
        <f t="shared" si="245"/>
        <v>2</v>
      </c>
      <c r="W2216">
        <f t="shared" si="246"/>
        <v>1</v>
      </c>
    </row>
    <row r="2217" spans="1:23" ht="57.6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s="13" t="b">
        <v>0</v>
      </c>
      <c r="L2217">
        <v>33</v>
      </c>
      <c r="M2217" t="b">
        <v>1</v>
      </c>
      <c r="N2217" t="s">
        <v>8280</v>
      </c>
      <c r="O2217" s="15">
        <f t="shared" si="241"/>
        <v>156.36363636363637</v>
      </c>
      <c r="P2217" s="15">
        <f t="shared" si="247"/>
        <v>26.060606060606062</v>
      </c>
      <c r="Q2217" t="s">
        <v>8325</v>
      </c>
      <c r="R2217" t="s">
        <v>8340</v>
      </c>
      <c r="S2217" s="8">
        <f t="shared" si="242"/>
        <v>40958.508935185186</v>
      </c>
      <c r="T2217" s="11">
        <f t="shared" si="243"/>
        <v>40981.082638888889</v>
      </c>
      <c r="U2217" t="str">
        <f t="shared" si="244"/>
        <v>FALSE</v>
      </c>
      <c r="V2217" s="18">
        <f t="shared" si="245"/>
        <v>2</v>
      </c>
      <c r="W2217">
        <f t="shared" si="246"/>
        <v>1</v>
      </c>
    </row>
    <row r="2218" spans="1:23" ht="100.8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s="13" t="b">
        <v>0</v>
      </c>
      <c r="L2218">
        <v>14</v>
      </c>
      <c r="M2218" t="b">
        <v>1</v>
      </c>
      <c r="N2218" t="s">
        <v>8280</v>
      </c>
      <c r="O2218" s="15">
        <f t="shared" si="241"/>
        <v>105.66666666666666</v>
      </c>
      <c r="P2218" s="15">
        <f t="shared" si="247"/>
        <v>22.642857142857142</v>
      </c>
      <c r="Q2218" t="s">
        <v>8325</v>
      </c>
      <c r="R2218" t="s">
        <v>8340</v>
      </c>
      <c r="S2218" s="8">
        <f t="shared" si="242"/>
        <v>42194.543344907412</v>
      </c>
      <c r="T2218" s="11">
        <f t="shared" si="243"/>
        <v>42208.543344907404</v>
      </c>
      <c r="U2218" t="str">
        <f t="shared" si="244"/>
        <v>FALSE</v>
      </c>
      <c r="V2218" s="18">
        <f t="shared" si="245"/>
        <v>2</v>
      </c>
      <c r="W2218">
        <f t="shared" si="246"/>
        <v>1</v>
      </c>
    </row>
    <row r="2219" spans="1:23" ht="100.8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s="13" t="b">
        <v>0</v>
      </c>
      <c r="L2219">
        <v>9</v>
      </c>
      <c r="M2219" t="b">
        <v>1</v>
      </c>
      <c r="N2219" t="s">
        <v>8280</v>
      </c>
      <c r="O2219" s="15">
        <f t="shared" si="241"/>
        <v>101.19047619047619</v>
      </c>
      <c r="P2219" s="15">
        <f t="shared" si="247"/>
        <v>47.222222222222221</v>
      </c>
      <c r="Q2219" t="s">
        <v>8325</v>
      </c>
      <c r="R2219" t="s">
        <v>8340</v>
      </c>
      <c r="S2219" s="8">
        <f t="shared" si="242"/>
        <v>42299.568437499998</v>
      </c>
      <c r="T2219" s="11">
        <f t="shared" si="243"/>
        <v>42310.124999999993</v>
      </c>
      <c r="U2219" t="str">
        <f t="shared" si="244"/>
        <v>FALSE</v>
      </c>
      <c r="V2219" s="18">
        <f t="shared" si="245"/>
        <v>2</v>
      </c>
      <c r="W2219">
        <f t="shared" si="246"/>
        <v>1</v>
      </c>
    </row>
    <row r="2220" spans="1:23" ht="100.8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s="13" t="b">
        <v>0</v>
      </c>
      <c r="L2220">
        <v>76</v>
      </c>
      <c r="M2220" t="b">
        <v>1</v>
      </c>
      <c r="N2220" t="s">
        <v>8280</v>
      </c>
      <c r="O2220" s="15">
        <f t="shared" si="241"/>
        <v>122.833</v>
      </c>
      <c r="P2220" s="15">
        <f t="shared" si="247"/>
        <v>32.324473684210524</v>
      </c>
      <c r="Q2220" t="s">
        <v>8325</v>
      </c>
      <c r="R2220" t="s">
        <v>8340</v>
      </c>
      <c r="S2220" s="8">
        <f t="shared" si="242"/>
        <v>41127.603969907403</v>
      </c>
      <c r="T2220" s="11">
        <f t="shared" si="243"/>
        <v>41149.791666666664</v>
      </c>
      <c r="U2220" t="str">
        <f t="shared" si="244"/>
        <v>FALSE</v>
      </c>
      <c r="V2220" s="18">
        <f t="shared" si="245"/>
        <v>2</v>
      </c>
      <c r="W2220">
        <f t="shared" si="246"/>
        <v>1</v>
      </c>
    </row>
    <row r="2221" spans="1:23" ht="86.4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s="13" t="b">
        <v>0</v>
      </c>
      <c r="L2221">
        <v>19</v>
      </c>
      <c r="M2221" t="b">
        <v>1</v>
      </c>
      <c r="N2221" t="s">
        <v>8280</v>
      </c>
      <c r="O2221" s="15">
        <f t="shared" si="241"/>
        <v>101.49999999999999</v>
      </c>
      <c r="P2221" s="15">
        <f t="shared" si="247"/>
        <v>53.421052631578945</v>
      </c>
      <c r="Q2221" t="s">
        <v>8325</v>
      </c>
      <c r="R2221" t="s">
        <v>8340</v>
      </c>
      <c r="S2221" s="8">
        <f t="shared" si="242"/>
        <v>42205.510555555556</v>
      </c>
      <c r="T2221" s="11">
        <f t="shared" si="243"/>
        <v>42235.510555555556</v>
      </c>
      <c r="U2221" t="str">
        <f t="shared" si="244"/>
        <v>FALSE</v>
      </c>
      <c r="V2221" s="18">
        <f t="shared" si="245"/>
        <v>2</v>
      </c>
      <c r="W2221">
        <f t="shared" si="246"/>
        <v>1</v>
      </c>
    </row>
    <row r="2222" spans="1:23" ht="86.4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s="13" t="b">
        <v>0</v>
      </c>
      <c r="L2222">
        <v>69</v>
      </c>
      <c r="M2222" t="b">
        <v>1</v>
      </c>
      <c r="N2222" t="s">
        <v>8280</v>
      </c>
      <c r="O2222" s="15">
        <f t="shared" si="241"/>
        <v>101.14285714285714</v>
      </c>
      <c r="P2222" s="15">
        <f t="shared" si="247"/>
        <v>51.304347826086953</v>
      </c>
      <c r="Q2222" t="s">
        <v>8325</v>
      </c>
      <c r="R2222" t="s">
        <v>8340</v>
      </c>
      <c r="S2222" s="8">
        <f t="shared" si="242"/>
        <v>41451.852268518516</v>
      </c>
      <c r="T2222" s="11">
        <f t="shared" si="243"/>
        <v>41481.852268518516</v>
      </c>
      <c r="U2222" t="str">
        <f t="shared" si="244"/>
        <v>FALSE</v>
      </c>
      <c r="V2222" s="18">
        <f t="shared" si="245"/>
        <v>2</v>
      </c>
      <c r="W2222">
        <f t="shared" si="246"/>
        <v>1</v>
      </c>
    </row>
    <row r="2223" spans="1:23" ht="100.8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s="13" t="b">
        <v>0</v>
      </c>
      <c r="L2223">
        <v>218</v>
      </c>
      <c r="M2223" t="b">
        <v>1</v>
      </c>
      <c r="N2223" t="s">
        <v>8297</v>
      </c>
      <c r="O2223" s="15">
        <f t="shared" si="241"/>
        <v>108.11999999999999</v>
      </c>
      <c r="P2223" s="15">
        <f t="shared" si="247"/>
        <v>37.197247706422019</v>
      </c>
      <c r="Q2223" t="s">
        <v>8319</v>
      </c>
      <c r="R2223" t="s">
        <v>8321</v>
      </c>
      <c r="S2223" s="8">
        <f t="shared" si="242"/>
        <v>42452.458437499998</v>
      </c>
      <c r="T2223" s="11">
        <f t="shared" si="243"/>
        <v>42482.791666666664</v>
      </c>
      <c r="U2223" t="str">
        <f t="shared" si="244"/>
        <v>FALSE</v>
      </c>
      <c r="V2223" s="18">
        <f t="shared" si="245"/>
        <v>2</v>
      </c>
      <c r="W2223">
        <f t="shared" si="246"/>
        <v>1</v>
      </c>
    </row>
    <row r="2224" spans="1:23" ht="115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s="13" t="b">
        <v>0</v>
      </c>
      <c r="L2224">
        <v>30</v>
      </c>
      <c r="M2224" t="b">
        <v>1</v>
      </c>
      <c r="N2224" t="s">
        <v>8297</v>
      </c>
      <c r="O2224" s="15">
        <f t="shared" si="241"/>
        <v>162.6</v>
      </c>
      <c r="P2224" s="15">
        <f t="shared" si="247"/>
        <v>27.1</v>
      </c>
      <c r="Q2224" t="s">
        <v>8319</v>
      </c>
      <c r="R2224" t="s">
        <v>8321</v>
      </c>
      <c r="S2224" s="8">
        <f t="shared" si="242"/>
        <v>40906.579247685186</v>
      </c>
      <c r="T2224" s="11">
        <f t="shared" si="243"/>
        <v>40936.579247685186</v>
      </c>
      <c r="U2224" t="str">
        <f t="shared" si="244"/>
        <v>FALSE</v>
      </c>
      <c r="V2224" s="18">
        <f t="shared" si="245"/>
        <v>2</v>
      </c>
      <c r="W2224">
        <f t="shared" si="246"/>
        <v>1</v>
      </c>
    </row>
    <row r="2225" spans="1:23" ht="115.2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s="13" t="b">
        <v>0</v>
      </c>
      <c r="L2225">
        <v>100</v>
      </c>
      <c r="M2225" t="b">
        <v>1</v>
      </c>
      <c r="N2225" t="s">
        <v>8297</v>
      </c>
      <c r="O2225" s="15">
        <f t="shared" si="241"/>
        <v>105.80000000000001</v>
      </c>
      <c r="P2225" s="15">
        <f t="shared" si="247"/>
        <v>206.31</v>
      </c>
      <c r="Q2225" t="s">
        <v>8319</v>
      </c>
      <c r="R2225" t="s">
        <v>8321</v>
      </c>
      <c r="S2225" s="8">
        <f t="shared" si="242"/>
        <v>42152.432500000003</v>
      </c>
      <c r="T2225" s="11">
        <f t="shared" si="243"/>
        <v>42182.432500000003</v>
      </c>
      <c r="U2225" t="str">
        <f t="shared" si="244"/>
        <v>FALSE</v>
      </c>
      <c r="V2225" s="18">
        <f t="shared" si="245"/>
        <v>2</v>
      </c>
      <c r="W2225">
        <f t="shared" si="246"/>
        <v>1</v>
      </c>
    </row>
    <row r="2226" spans="1:23" ht="115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s="13" t="b">
        <v>0</v>
      </c>
      <c r="L2226">
        <v>296</v>
      </c>
      <c r="M2226" t="b">
        <v>1</v>
      </c>
      <c r="N2226" t="s">
        <v>8297</v>
      </c>
      <c r="O2226" s="15">
        <f t="shared" si="241"/>
        <v>243.15000000000003</v>
      </c>
      <c r="P2226" s="15">
        <f t="shared" si="247"/>
        <v>82.145270270270274</v>
      </c>
      <c r="Q2226" t="s">
        <v>8319</v>
      </c>
      <c r="R2226" t="s">
        <v>8321</v>
      </c>
      <c r="S2226" s="8">
        <f t="shared" si="242"/>
        <v>42644.459201388883</v>
      </c>
      <c r="T2226" s="11">
        <f t="shared" si="243"/>
        <v>42672.583333333336</v>
      </c>
      <c r="U2226" t="str">
        <f t="shared" si="244"/>
        <v>FALSE</v>
      </c>
      <c r="V2226" s="18">
        <f t="shared" si="245"/>
        <v>2</v>
      </c>
      <c r="W2226">
        <f t="shared" si="246"/>
        <v>1</v>
      </c>
    </row>
    <row r="2227" spans="1:23" ht="100.8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s="13" t="b">
        <v>0</v>
      </c>
      <c r="L2227">
        <v>1204</v>
      </c>
      <c r="M2227" t="b">
        <v>1</v>
      </c>
      <c r="N2227" t="s">
        <v>8297</v>
      </c>
      <c r="O2227" s="15">
        <f t="shared" si="241"/>
        <v>944.83338095238094</v>
      </c>
      <c r="P2227" s="15">
        <f t="shared" si="247"/>
        <v>164.79651993355483</v>
      </c>
      <c r="Q2227" t="s">
        <v>8319</v>
      </c>
      <c r="R2227" t="s">
        <v>8321</v>
      </c>
      <c r="S2227" s="8">
        <f t="shared" si="242"/>
        <v>41873.583506944444</v>
      </c>
      <c r="T2227" s="11">
        <f t="shared" si="243"/>
        <v>41903.583506944444</v>
      </c>
      <c r="U2227" t="str">
        <f t="shared" si="244"/>
        <v>FALSE</v>
      </c>
      <c r="V2227" s="18">
        <f t="shared" si="245"/>
        <v>2</v>
      </c>
      <c r="W2227">
        <f t="shared" si="246"/>
        <v>1</v>
      </c>
    </row>
    <row r="2228" spans="1:23" ht="115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s="13" t="b">
        <v>0</v>
      </c>
      <c r="L2228">
        <v>321</v>
      </c>
      <c r="M2228" t="b">
        <v>1</v>
      </c>
      <c r="N2228" t="s">
        <v>8297</v>
      </c>
      <c r="O2228" s="15">
        <f t="shared" si="241"/>
        <v>108.46283333333334</v>
      </c>
      <c r="P2228" s="15">
        <f t="shared" si="247"/>
        <v>60.820280373831778</v>
      </c>
      <c r="Q2228" t="s">
        <v>8319</v>
      </c>
      <c r="R2228" t="s">
        <v>8321</v>
      </c>
      <c r="S2228" s="8">
        <f t="shared" si="242"/>
        <v>42381.590532407405</v>
      </c>
      <c r="T2228" s="11">
        <f t="shared" si="243"/>
        <v>42411.999305555553</v>
      </c>
      <c r="U2228" t="str">
        <f t="shared" si="244"/>
        <v>FALSE</v>
      </c>
      <c r="V2228" s="18">
        <f t="shared" si="245"/>
        <v>2</v>
      </c>
      <c r="W2228">
        <f t="shared" si="246"/>
        <v>1</v>
      </c>
    </row>
    <row r="2229" spans="1:23" ht="100.8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s="13" t="b">
        <v>0</v>
      </c>
      <c r="L2229">
        <v>301</v>
      </c>
      <c r="M2229" t="b">
        <v>1</v>
      </c>
      <c r="N2229" t="s">
        <v>8297</v>
      </c>
      <c r="O2229" s="15">
        <f t="shared" si="241"/>
        <v>157.37692307692308</v>
      </c>
      <c r="P2229" s="15">
        <f t="shared" si="247"/>
        <v>67.970099667774093</v>
      </c>
      <c r="Q2229" t="s">
        <v>8319</v>
      </c>
      <c r="R2229" t="s">
        <v>8321</v>
      </c>
      <c r="S2229" s="8">
        <f t="shared" si="242"/>
        <v>41561.599016203698</v>
      </c>
      <c r="T2229" s="11">
        <f t="shared" si="243"/>
        <v>41591.640682870369</v>
      </c>
      <c r="U2229" t="str">
        <f t="shared" si="244"/>
        <v>FALSE</v>
      </c>
      <c r="V2229" s="18">
        <f t="shared" si="245"/>
        <v>2</v>
      </c>
      <c r="W2229">
        <f t="shared" si="246"/>
        <v>1</v>
      </c>
    </row>
    <row r="2230" spans="1:23" ht="115.2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s="13" t="b">
        <v>0</v>
      </c>
      <c r="L2230">
        <v>144</v>
      </c>
      <c r="M2230" t="b">
        <v>1</v>
      </c>
      <c r="N2230" t="s">
        <v>8297</v>
      </c>
      <c r="O2230" s="15">
        <f t="shared" si="241"/>
        <v>1174.49</v>
      </c>
      <c r="P2230" s="15">
        <f t="shared" si="247"/>
        <v>81.561805555555551</v>
      </c>
      <c r="Q2230" t="s">
        <v>8319</v>
      </c>
      <c r="R2230" t="s">
        <v>8321</v>
      </c>
      <c r="S2230" s="8">
        <f t="shared" si="242"/>
        <v>42202.069861111107</v>
      </c>
      <c r="T2230" s="11">
        <f t="shared" si="243"/>
        <v>42232.069861111107</v>
      </c>
      <c r="U2230" t="str">
        <f t="shared" si="244"/>
        <v>FALSE</v>
      </c>
      <c r="V2230" s="18">
        <f t="shared" si="245"/>
        <v>2</v>
      </c>
      <c r="W2230">
        <f t="shared" si="246"/>
        <v>1</v>
      </c>
    </row>
    <row r="2231" spans="1:23" ht="115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s="13" t="b">
        <v>0</v>
      </c>
      <c r="L2231">
        <v>539</v>
      </c>
      <c r="M2231" t="b">
        <v>1</v>
      </c>
      <c r="N2231" t="s">
        <v>8297</v>
      </c>
      <c r="O2231" s="15">
        <f t="shared" si="241"/>
        <v>171.04755366949576</v>
      </c>
      <c r="P2231" s="15">
        <f t="shared" si="247"/>
        <v>25.42547309833024</v>
      </c>
      <c r="Q2231" t="s">
        <v>8319</v>
      </c>
      <c r="R2231" t="s">
        <v>8321</v>
      </c>
      <c r="S2231" s="8">
        <f t="shared" si="242"/>
        <v>41484.455914351849</v>
      </c>
      <c r="T2231" s="11">
        <f t="shared" si="243"/>
        <v>41519.958333333328</v>
      </c>
      <c r="U2231" t="str">
        <f t="shared" si="244"/>
        <v>FALSE</v>
      </c>
      <c r="V2231" s="18">
        <f t="shared" si="245"/>
        <v>2</v>
      </c>
      <c r="W2231">
        <f t="shared" si="246"/>
        <v>1</v>
      </c>
    </row>
    <row r="2232" spans="1:23" ht="115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s="13" t="b">
        <v>0</v>
      </c>
      <c r="L2232">
        <v>498</v>
      </c>
      <c r="M2232" t="b">
        <v>1</v>
      </c>
      <c r="N2232" t="s">
        <v>8297</v>
      </c>
      <c r="O2232" s="15">
        <f t="shared" si="241"/>
        <v>125.95294117647057</v>
      </c>
      <c r="P2232" s="15">
        <f t="shared" si="247"/>
        <v>21.497991967871485</v>
      </c>
      <c r="Q2232" t="s">
        <v>8319</v>
      </c>
      <c r="R2232" t="s">
        <v>8321</v>
      </c>
      <c r="S2232" s="8">
        <f t="shared" si="242"/>
        <v>41724.672766203701</v>
      </c>
      <c r="T2232" s="11">
        <f t="shared" si="243"/>
        <v>41754.672766203701</v>
      </c>
      <c r="U2232" t="str">
        <f t="shared" si="244"/>
        <v>FALSE</v>
      </c>
      <c r="V2232" s="18">
        <f t="shared" si="245"/>
        <v>2</v>
      </c>
      <c r="W2232">
        <f t="shared" si="246"/>
        <v>1</v>
      </c>
    </row>
    <row r="2233" spans="1:23" ht="100.8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s="13" t="b">
        <v>0</v>
      </c>
      <c r="L2233">
        <v>1113</v>
      </c>
      <c r="M2233" t="b">
        <v>1</v>
      </c>
      <c r="N2233" t="s">
        <v>8297</v>
      </c>
      <c r="O2233" s="15">
        <f t="shared" si="241"/>
        <v>1212.1296000000002</v>
      </c>
      <c r="P2233" s="15">
        <f t="shared" si="247"/>
        <v>27.226630727762803</v>
      </c>
      <c r="Q2233" t="s">
        <v>8319</v>
      </c>
      <c r="R2233" t="s">
        <v>8321</v>
      </c>
      <c r="S2233" s="8">
        <f t="shared" si="242"/>
        <v>41423.702557870369</v>
      </c>
      <c r="T2233" s="11">
        <f t="shared" si="243"/>
        <v>41450</v>
      </c>
      <c r="U2233" t="str">
        <f t="shared" si="244"/>
        <v>FALSE</v>
      </c>
      <c r="V2233" s="18">
        <f t="shared" si="245"/>
        <v>2</v>
      </c>
      <c r="W2233">
        <f t="shared" si="246"/>
        <v>1</v>
      </c>
    </row>
    <row r="2234" spans="1:23" ht="100.8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s="13" t="b">
        <v>0</v>
      </c>
      <c r="L2234">
        <v>988</v>
      </c>
      <c r="M2234" t="b">
        <v>1</v>
      </c>
      <c r="N2234" t="s">
        <v>8297</v>
      </c>
      <c r="O2234" s="15">
        <f t="shared" si="241"/>
        <v>495.8</v>
      </c>
      <c r="P2234" s="15">
        <f t="shared" si="247"/>
        <v>25.091093117408906</v>
      </c>
      <c r="Q2234" t="s">
        <v>8319</v>
      </c>
      <c r="R2234" t="s">
        <v>8321</v>
      </c>
      <c r="S2234" s="8">
        <f t="shared" si="242"/>
        <v>41806.585740740738</v>
      </c>
      <c r="T2234" s="11">
        <f t="shared" si="243"/>
        <v>41838.916666666664</v>
      </c>
      <c r="U2234" t="str">
        <f t="shared" si="244"/>
        <v>FALSE</v>
      </c>
      <c r="V2234" s="18">
        <f t="shared" si="245"/>
        <v>2</v>
      </c>
      <c r="W2234">
        <f t="shared" si="246"/>
        <v>1</v>
      </c>
    </row>
    <row r="2235" spans="1:23" ht="86.4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s="13" t="b">
        <v>0</v>
      </c>
      <c r="L2235">
        <v>391</v>
      </c>
      <c r="M2235" t="b">
        <v>1</v>
      </c>
      <c r="N2235" t="s">
        <v>8297</v>
      </c>
      <c r="O2235" s="15">
        <f t="shared" si="241"/>
        <v>332.03999999999996</v>
      </c>
      <c r="P2235" s="15">
        <f t="shared" si="247"/>
        <v>21.230179028132991</v>
      </c>
      <c r="Q2235" t="s">
        <v>8319</v>
      </c>
      <c r="R2235" t="s">
        <v>8321</v>
      </c>
      <c r="S2235" s="8">
        <f t="shared" si="242"/>
        <v>42331.170590277768</v>
      </c>
      <c r="T2235" s="11">
        <f t="shared" si="243"/>
        <v>42351.791666666664</v>
      </c>
      <c r="U2235" t="str">
        <f t="shared" si="244"/>
        <v>FALSE</v>
      </c>
      <c r="V2235" s="18">
        <f t="shared" si="245"/>
        <v>2</v>
      </c>
      <c r="W2235">
        <f t="shared" si="246"/>
        <v>1</v>
      </c>
    </row>
    <row r="2236" spans="1:23" ht="100.8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s="13" t="b">
        <v>0</v>
      </c>
      <c r="L2236">
        <v>28</v>
      </c>
      <c r="M2236" t="b">
        <v>1</v>
      </c>
      <c r="N2236" t="s">
        <v>8297</v>
      </c>
      <c r="O2236" s="15">
        <f t="shared" si="241"/>
        <v>1165</v>
      </c>
      <c r="P2236" s="15">
        <f t="shared" si="247"/>
        <v>41.607142857142854</v>
      </c>
      <c r="Q2236" t="s">
        <v>8319</v>
      </c>
      <c r="R2236" t="s">
        <v>8321</v>
      </c>
      <c r="S2236" s="8">
        <f t="shared" si="242"/>
        <v>42710.616284722222</v>
      </c>
      <c r="T2236" s="11">
        <f t="shared" si="243"/>
        <v>42740.616284722222</v>
      </c>
      <c r="U2236" t="str">
        <f t="shared" si="244"/>
        <v>FALSE</v>
      </c>
      <c r="V2236" s="18">
        <f t="shared" si="245"/>
        <v>2</v>
      </c>
      <c r="W2236">
        <f t="shared" si="246"/>
        <v>1</v>
      </c>
    </row>
    <row r="2237" spans="1:23" ht="72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s="13" t="b">
        <v>0</v>
      </c>
      <c r="L2237">
        <v>147</v>
      </c>
      <c r="M2237" t="b">
        <v>1</v>
      </c>
      <c r="N2237" t="s">
        <v>8297</v>
      </c>
      <c r="O2237" s="15">
        <f t="shared" si="241"/>
        <v>153.3153846153846</v>
      </c>
      <c r="P2237" s="15">
        <f t="shared" si="247"/>
        <v>135.58503401360545</v>
      </c>
      <c r="Q2237" t="s">
        <v>8319</v>
      </c>
      <c r="R2237" t="s">
        <v>8321</v>
      </c>
      <c r="S2237" s="8">
        <f t="shared" si="242"/>
        <v>42061.813784722217</v>
      </c>
      <c r="T2237" s="11">
        <f t="shared" si="243"/>
        <v>42091.772118055553</v>
      </c>
      <c r="U2237" t="str">
        <f t="shared" si="244"/>
        <v>FALSE</v>
      </c>
      <c r="V2237" s="18">
        <f t="shared" si="245"/>
        <v>2</v>
      </c>
      <c r="W2237">
        <f t="shared" si="246"/>
        <v>1</v>
      </c>
    </row>
    <row r="2238" spans="1:23" ht="86.4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s="13" t="b">
        <v>0</v>
      </c>
      <c r="L2238">
        <v>680</v>
      </c>
      <c r="M2238" t="b">
        <v>1</v>
      </c>
      <c r="N2238" t="s">
        <v>8297</v>
      </c>
      <c r="O2238" s="15">
        <f t="shared" si="241"/>
        <v>537.10714285714289</v>
      </c>
      <c r="P2238" s="15">
        <f t="shared" si="247"/>
        <v>22.116176470588236</v>
      </c>
      <c r="Q2238" t="s">
        <v>8319</v>
      </c>
      <c r="R2238" t="s">
        <v>8321</v>
      </c>
      <c r="S2238" s="8">
        <f t="shared" si="242"/>
        <v>42371.408831018511</v>
      </c>
      <c r="T2238" s="11">
        <f t="shared" si="243"/>
        <v>42401.408831018511</v>
      </c>
      <c r="U2238" t="str">
        <f t="shared" si="244"/>
        <v>FALSE</v>
      </c>
      <c r="V2238" s="18">
        <f t="shared" si="245"/>
        <v>2</v>
      </c>
      <c r="W2238">
        <f t="shared" si="246"/>
        <v>1</v>
      </c>
    </row>
    <row r="2239" spans="1:23" ht="115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s="13" t="b">
        <v>0</v>
      </c>
      <c r="L2239">
        <v>983</v>
      </c>
      <c r="M2239" t="b">
        <v>1</v>
      </c>
      <c r="N2239" t="s">
        <v>8297</v>
      </c>
      <c r="O2239" s="15">
        <f t="shared" si="241"/>
        <v>352.92777777777775</v>
      </c>
      <c r="P2239" s="15">
        <f t="shared" si="247"/>
        <v>64.625635808748726</v>
      </c>
      <c r="Q2239" t="s">
        <v>8319</v>
      </c>
      <c r="R2239" t="s">
        <v>8321</v>
      </c>
      <c r="S2239" s="8">
        <f t="shared" si="242"/>
        <v>41914.794942129629</v>
      </c>
      <c r="T2239" s="11">
        <f t="shared" si="243"/>
        <v>41955.124305555553</v>
      </c>
      <c r="U2239" t="str">
        <f t="shared" si="244"/>
        <v>FALSE</v>
      </c>
      <c r="V2239" s="18">
        <f t="shared" si="245"/>
        <v>2</v>
      </c>
      <c r="W2239">
        <f t="shared" si="246"/>
        <v>1</v>
      </c>
    </row>
    <row r="2240" spans="1:23" ht="72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s="13" t="b">
        <v>0</v>
      </c>
      <c r="L2240">
        <v>79</v>
      </c>
      <c r="M2240" t="b">
        <v>1</v>
      </c>
      <c r="N2240" t="s">
        <v>8297</v>
      </c>
      <c r="O2240" s="15">
        <f t="shared" si="241"/>
        <v>137.4</v>
      </c>
      <c r="P2240" s="15">
        <f t="shared" si="247"/>
        <v>69.569620253164558</v>
      </c>
      <c r="Q2240" t="s">
        <v>8319</v>
      </c>
      <c r="R2240" t="s">
        <v>8321</v>
      </c>
      <c r="S2240" s="8">
        <f t="shared" si="242"/>
        <v>42774.41337962963</v>
      </c>
      <c r="T2240" s="11">
        <f t="shared" si="243"/>
        <v>42804.41337962963</v>
      </c>
      <c r="U2240" t="str">
        <f t="shared" si="244"/>
        <v>FALSE</v>
      </c>
      <c r="V2240" s="18">
        <f t="shared" si="245"/>
        <v>2</v>
      </c>
      <c r="W2240">
        <f t="shared" si="246"/>
        <v>1</v>
      </c>
    </row>
    <row r="2241" spans="1:23" ht="72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s="13" t="b">
        <v>0</v>
      </c>
      <c r="L2241">
        <v>426</v>
      </c>
      <c r="M2241" t="b">
        <v>1</v>
      </c>
      <c r="N2241" t="s">
        <v>8297</v>
      </c>
      <c r="O2241" s="15">
        <f t="shared" si="241"/>
        <v>128.02668</v>
      </c>
      <c r="P2241" s="15">
        <f t="shared" si="247"/>
        <v>75.133028169014082</v>
      </c>
      <c r="Q2241" t="s">
        <v>8319</v>
      </c>
      <c r="R2241" t="s">
        <v>8321</v>
      </c>
      <c r="S2241" s="8">
        <f t="shared" si="242"/>
        <v>41572.750162037039</v>
      </c>
      <c r="T2241" s="11">
        <f t="shared" si="243"/>
        <v>41608.959722222222</v>
      </c>
      <c r="U2241" t="str">
        <f t="shared" si="244"/>
        <v>FALSE</v>
      </c>
      <c r="V2241" s="18">
        <f t="shared" si="245"/>
        <v>2</v>
      </c>
      <c r="W2241">
        <f t="shared" si="246"/>
        <v>1</v>
      </c>
    </row>
    <row r="2242" spans="1:23" ht="100.8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s="13" t="b">
        <v>0</v>
      </c>
      <c r="L2242">
        <v>96</v>
      </c>
      <c r="M2242" t="b">
        <v>1</v>
      </c>
      <c r="N2242" t="s">
        <v>8297</v>
      </c>
      <c r="O2242" s="15">
        <f t="shared" si="241"/>
        <v>270.68</v>
      </c>
      <c r="P2242" s="15">
        <f t="shared" si="247"/>
        <v>140.97916666666666</v>
      </c>
      <c r="Q2242" t="s">
        <v>8319</v>
      </c>
      <c r="R2242" t="s">
        <v>8321</v>
      </c>
      <c r="S2242" s="8">
        <f t="shared" si="242"/>
        <v>42452.617407407401</v>
      </c>
      <c r="T2242" s="11">
        <f t="shared" si="243"/>
        <v>42482.617407407401</v>
      </c>
      <c r="U2242" t="str">
        <f t="shared" si="244"/>
        <v>FALSE</v>
      </c>
      <c r="V2242" s="18">
        <f t="shared" si="245"/>
        <v>2</v>
      </c>
      <c r="W2242">
        <f t="shared" si="246"/>
        <v>1</v>
      </c>
    </row>
    <row r="2243" spans="1:23" ht="100.8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s="13" t="b">
        <v>0</v>
      </c>
      <c r="L2243">
        <v>163</v>
      </c>
      <c r="M2243" t="b">
        <v>1</v>
      </c>
      <c r="N2243" t="s">
        <v>8297</v>
      </c>
      <c r="O2243" s="15">
        <f t="shared" ref="O2243:O2306" si="248">(E2243/D2243)*100</f>
        <v>806.4</v>
      </c>
      <c r="P2243" s="15">
        <f t="shared" si="247"/>
        <v>49.472392638036808</v>
      </c>
      <c r="Q2243" t="s">
        <v>8319</v>
      </c>
      <c r="R2243" t="s">
        <v>8321</v>
      </c>
      <c r="S2243" s="8">
        <f t="shared" ref="S2243:S2306" si="249">(((J2243/60)/60)/24)+DATE(1970,1,1)+(-5/24)</f>
        <v>42766.619212962956</v>
      </c>
      <c r="T2243" s="11">
        <f t="shared" ref="T2243:T2306" si="250">(I2243/86400)+25569+(-5/24)</f>
        <v>42796.619212962956</v>
      </c>
      <c r="U2243" t="str">
        <f t="shared" ref="U2243:U2306" si="251">TRIM(K2243)</f>
        <v>FALSE</v>
      </c>
      <c r="V2243" s="18">
        <f t="shared" ref="V2243:V2306" si="252">IF(U2243="TRUE", 1, 2)</f>
        <v>2</v>
      </c>
      <c r="W2243">
        <f t="shared" ref="W2243:W2306" si="253">IF(F2243="successful", 1,  IF(F2243= "failed", 2, IF(F2243="canceled", 3, 4)))</f>
        <v>1</v>
      </c>
    </row>
    <row r="2244" spans="1:23" ht="72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s="13" t="b">
        <v>0</v>
      </c>
      <c r="L2244">
        <v>2525</v>
      </c>
      <c r="M2244" t="b">
        <v>1</v>
      </c>
      <c r="N2244" t="s">
        <v>8297</v>
      </c>
      <c r="O2244" s="15">
        <f t="shared" si="248"/>
        <v>1360.0976000000001</v>
      </c>
      <c r="P2244" s="15">
        <f t="shared" si="247"/>
        <v>53.865251485148519</v>
      </c>
      <c r="Q2244" t="s">
        <v>8319</v>
      </c>
      <c r="R2244" t="s">
        <v>8321</v>
      </c>
      <c r="S2244" s="8">
        <f t="shared" si="249"/>
        <v>41569.367280092592</v>
      </c>
      <c r="T2244" s="11">
        <f t="shared" si="250"/>
        <v>41604.918055555558</v>
      </c>
      <c r="U2244" t="str">
        <f t="shared" si="251"/>
        <v>FALSE</v>
      </c>
      <c r="V2244" s="18">
        <f t="shared" si="252"/>
        <v>2</v>
      </c>
      <c r="W2244">
        <f t="shared" si="253"/>
        <v>1</v>
      </c>
    </row>
    <row r="2245" spans="1:23" ht="100.8" hidden="1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s="13" t="b">
        <v>0</v>
      </c>
      <c r="L2245">
        <v>2035</v>
      </c>
      <c r="M2245" t="b">
        <v>1</v>
      </c>
      <c r="N2245" t="s">
        <v>8297</v>
      </c>
      <c r="O2245" s="15">
        <f t="shared" si="248"/>
        <v>930250</v>
      </c>
      <c r="P2245">
        <f t="shared" ref="P2245" si="254">E2245/L2245</f>
        <v>4.5712530712530715</v>
      </c>
      <c r="Q2245" t="s">
        <v>8319</v>
      </c>
      <c r="R2245" t="s">
        <v>8321</v>
      </c>
      <c r="S2245" s="8">
        <f t="shared" si="249"/>
        <v>42800.542708333327</v>
      </c>
      <c r="T2245" s="11">
        <f t="shared" si="250"/>
        <v>42806.916666666664</v>
      </c>
      <c r="U2245" t="str">
        <f t="shared" si="251"/>
        <v>FALSE</v>
      </c>
      <c r="V2245" s="18">
        <f t="shared" si="252"/>
        <v>2</v>
      </c>
      <c r="W2245">
        <f t="shared" si="253"/>
        <v>1</v>
      </c>
    </row>
    <row r="2246" spans="1:23" ht="86.4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s="13" t="b">
        <v>0</v>
      </c>
      <c r="L2246">
        <v>290</v>
      </c>
      <c r="M2246" t="b">
        <v>1</v>
      </c>
      <c r="N2246" t="s">
        <v>8297</v>
      </c>
      <c r="O2246" s="15">
        <f t="shared" si="248"/>
        <v>377.02</v>
      </c>
      <c r="P2246" s="15">
        <f t="shared" ref="P2246:P2309" si="255">IFERROR(E2246/L2246,0)</f>
        <v>65.00344827586207</v>
      </c>
      <c r="Q2246" t="s">
        <v>8319</v>
      </c>
      <c r="R2246" t="s">
        <v>8321</v>
      </c>
      <c r="S2246" s="8">
        <f t="shared" si="249"/>
        <v>42647.610486111109</v>
      </c>
      <c r="T2246" s="11">
        <f t="shared" si="250"/>
        <v>42659.645833333336</v>
      </c>
      <c r="U2246" t="str">
        <f t="shared" si="251"/>
        <v>FALSE</v>
      </c>
      <c r="V2246" s="18">
        <f t="shared" si="252"/>
        <v>2</v>
      </c>
      <c r="W2246">
        <f t="shared" si="253"/>
        <v>1</v>
      </c>
    </row>
    <row r="2247" spans="1:23" ht="100.8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s="13" t="b">
        <v>0</v>
      </c>
      <c r="L2247">
        <v>1980</v>
      </c>
      <c r="M2247" t="b">
        <v>1</v>
      </c>
      <c r="N2247" t="s">
        <v>8297</v>
      </c>
      <c r="O2247" s="15">
        <f t="shared" si="248"/>
        <v>2647.0250000000001</v>
      </c>
      <c r="P2247" s="15">
        <f t="shared" si="255"/>
        <v>53.475252525252522</v>
      </c>
      <c r="Q2247" t="s">
        <v>8319</v>
      </c>
      <c r="R2247" t="s">
        <v>8321</v>
      </c>
      <c r="S2247" s="8">
        <f t="shared" si="249"/>
        <v>41660.500196759262</v>
      </c>
      <c r="T2247" s="11">
        <f t="shared" si="250"/>
        <v>41691.541666666664</v>
      </c>
      <c r="U2247" t="str">
        <f t="shared" si="251"/>
        <v>FALSE</v>
      </c>
      <c r="V2247" s="18">
        <f t="shared" si="252"/>
        <v>2</v>
      </c>
      <c r="W2247">
        <f t="shared" si="253"/>
        <v>1</v>
      </c>
    </row>
    <row r="2248" spans="1:23" ht="100.8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s="13" t="b">
        <v>0</v>
      </c>
      <c r="L2248">
        <v>57</v>
      </c>
      <c r="M2248" t="b">
        <v>1</v>
      </c>
      <c r="N2248" t="s">
        <v>8297</v>
      </c>
      <c r="O2248" s="15">
        <f t="shared" si="248"/>
        <v>100.12</v>
      </c>
      <c r="P2248" s="15">
        <f t="shared" si="255"/>
        <v>43.912280701754383</v>
      </c>
      <c r="Q2248" t="s">
        <v>8319</v>
      </c>
      <c r="R2248" t="s">
        <v>8321</v>
      </c>
      <c r="S2248" s="8">
        <f t="shared" si="249"/>
        <v>42221.583449074074</v>
      </c>
      <c r="T2248" s="11">
        <f t="shared" si="250"/>
        <v>42251.583449074074</v>
      </c>
      <c r="U2248" t="str">
        <f t="shared" si="251"/>
        <v>FALSE</v>
      </c>
      <c r="V2248" s="18">
        <f t="shared" si="252"/>
        <v>2</v>
      </c>
      <c r="W2248">
        <f t="shared" si="253"/>
        <v>1</v>
      </c>
    </row>
    <row r="2249" spans="1:23" ht="72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s="13" t="b">
        <v>0</v>
      </c>
      <c r="L2249">
        <v>380</v>
      </c>
      <c r="M2249" t="b">
        <v>1</v>
      </c>
      <c r="N2249" t="s">
        <v>8297</v>
      </c>
      <c r="O2249" s="15">
        <f t="shared" si="248"/>
        <v>104.45405405405405</v>
      </c>
      <c r="P2249" s="15">
        <f t="shared" si="255"/>
        <v>50.852631578947367</v>
      </c>
      <c r="Q2249" t="s">
        <v>8319</v>
      </c>
      <c r="R2249" t="s">
        <v>8321</v>
      </c>
      <c r="S2249" s="8">
        <f t="shared" si="249"/>
        <v>42200.457928240743</v>
      </c>
      <c r="T2249" s="11">
        <f t="shared" si="250"/>
        <v>42214.457928240743</v>
      </c>
      <c r="U2249" t="str">
        <f t="shared" si="251"/>
        <v>FALSE</v>
      </c>
      <c r="V2249" s="18">
        <f t="shared" si="252"/>
        <v>2</v>
      </c>
      <c r="W2249">
        <f t="shared" si="253"/>
        <v>1</v>
      </c>
    </row>
    <row r="2250" spans="1:23" ht="100.8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s="13" t="b">
        <v>0</v>
      </c>
      <c r="L2250">
        <v>128</v>
      </c>
      <c r="M2250" t="b">
        <v>1</v>
      </c>
      <c r="N2250" t="s">
        <v>8297</v>
      </c>
      <c r="O2250" s="15">
        <f t="shared" si="248"/>
        <v>107.21428571428571</v>
      </c>
      <c r="P2250" s="15">
        <f t="shared" si="255"/>
        <v>58.6328125</v>
      </c>
      <c r="Q2250" t="s">
        <v>8319</v>
      </c>
      <c r="R2250" t="s">
        <v>8321</v>
      </c>
      <c r="S2250" s="8">
        <f t="shared" si="249"/>
        <v>42688.667569444442</v>
      </c>
      <c r="T2250" s="11">
        <f t="shared" si="250"/>
        <v>42718.667569444442</v>
      </c>
      <c r="U2250" t="str">
        <f t="shared" si="251"/>
        <v>FALSE</v>
      </c>
      <c r="V2250" s="18">
        <f t="shared" si="252"/>
        <v>2</v>
      </c>
      <c r="W2250">
        <f t="shared" si="253"/>
        <v>1</v>
      </c>
    </row>
    <row r="2251" spans="1:23" ht="86.4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s="13" t="b">
        <v>0</v>
      </c>
      <c r="L2251">
        <v>180</v>
      </c>
      <c r="M2251" t="b">
        <v>1</v>
      </c>
      <c r="N2251" t="s">
        <v>8297</v>
      </c>
      <c r="O2251" s="15">
        <f t="shared" si="248"/>
        <v>168.77142857142857</v>
      </c>
      <c r="P2251" s="15">
        <f t="shared" si="255"/>
        <v>32.81666666666667</v>
      </c>
      <c r="Q2251" t="s">
        <v>8319</v>
      </c>
      <c r="R2251" t="s">
        <v>8321</v>
      </c>
      <c r="S2251" s="8">
        <f t="shared" si="249"/>
        <v>41336.494965277772</v>
      </c>
      <c r="T2251" s="11">
        <f t="shared" si="250"/>
        <v>41366.453298611108</v>
      </c>
      <c r="U2251" t="str">
        <f t="shared" si="251"/>
        <v>FALSE</v>
      </c>
      <c r="V2251" s="18">
        <f t="shared" si="252"/>
        <v>2</v>
      </c>
      <c r="W2251">
        <f t="shared" si="253"/>
        <v>1</v>
      </c>
    </row>
    <row r="2252" spans="1:23" ht="100.8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s="13" t="b">
        <v>0</v>
      </c>
      <c r="L2252">
        <v>571</v>
      </c>
      <c r="M2252" t="b">
        <v>1</v>
      </c>
      <c r="N2252" t="s">
        <v>8297</v>
      </c>
      <c r="O2252" s="15">
        <f t="shared" si="248"/>
        <v>975.11200000000008</v>
      </c>
      <c r="P2252" s="15">
        <f t="shared" si="255"/>
        <v>426.93169877408059</v>
      </c>
      <c r="Q2252" t="s">
        <v>8319</v>
      </c>
      <c r="R2252" t="s">
        <v>8321</v>
      </c>
      <c r="S2252" s="8">
        <f t="shared" si="249"/>
        <v>42676.7971412037</v>
      </c>
      <c r="T2252" s="11">
        <f t="shared" si="250"/>
        <v>42706.838807870365</v>
      </c>
      <c r="U2252" t="str">
        <f t="shared" si="251"/>
        <v>FALSE</v>
      </c>
      <c r="V2252" s="18">
        <f t="shared" si="252"/>
        <v>2</v>
      </c>
      <c r="W2252">
        <f t="shared" si="253"/>
        <v>1</v>
      </c>
    </row>
    <row r="2253" spans="1:23" ht="86.4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s="13" t="b">
        <v>0</v>
      </c>
      <c r="L2253">
        <v>480</v>
      </c>
      <c r="M2253" t="b">
        <v>1</v>
      </c>
      <c r="N2253" t="s">
        <v>8297</v>
      </c>
      <c r="O2253" s="15">
        <f t="shared" si="248"/>
        <v>134.44929411764704</v>
      </c>
      <c r="P2253" s="15">
        <f t="shared" si="255"/>
        <v>23.808729166666669</v>
      </c>
      <c r="Q2253" t="s">
        <v>8319</v>
      </c>
      <c r="R2253" t="s">
        <v>8321</v>
      </c>
      <c r="S2253" s="8">
        <f t="shared" si="249"/>
        <v>41846.137465277774</v>
      </c>
      <c r="T2253" s="11">
        <f t="shared" si="250"/>
        <v>41867.137465277774</v>
      </c>
      <c r="U2253" t="str">
        <f t="shared" si="251"/>
        <v>FALSE</v>
      </c>
      <c r="V2253" s="18">
        <f t="shared" si="252"/>
        <v>2</v>
      </c>
      <c r="W2253">
        <f t="shared" si="253"/>
        <v>1</v>
      </c>
    </row>
    <row r="2254" spans="1:23" ht="100.8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s="13" t="b">
        <v>0</v>
      </c>
      <c r="L2254">
        <v>249</v>
      </c>
      <c r="M2254" t="b">
        <v>1</v>
      </c>
      <c r="N2254" t="s">
        <v>8297</v>
      </c>
      <c r="O2254" s="15">
        <f t="shared" si="248"/>
        <v>272.27777777777777</v>
      </c>
      <c r="P2254" s="15">
        <f t="shared" si="255"/>
        <v>98.413654618473899</v>
      </c>
      <c r="Q2254" t="s">
        <v>8319</v>
      </c>
      <c r="R2254" t="s">
        <v>8321</v>
      </c>
      <c r="S2254" s="8">
        <f t="shared" si="249"/>
        <v>42573.119652777772</v>
      </c>
      <c r="T2254" s="11">
        <f t="shared" si="250"/>
        <v>42588.119652777772</v>
      </c>
      <c r="U2254" t="str">
        <f t="shared" si="251"/>
        <v>FALSE</v>
      </c>
      <c r="V2254" s="18">
        <f t="shared" si="252"/>
        <v>2</v>
      </c>
      <c r="W2254">
        <f t="shared" si="253"/>
        <v>1</v>
      </c>
    </row>
    <row r="2255" spans="1:23" ht="115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s="13" t="b">
        <v>0</v>
      </c>
      <c r="L2255">
        <v>84</v>
      </c>
      <c r="M2255" t="b">
        <v>1</v>
      </c>
      <c r="N2255" t="s">
        <v>8297</v>
      </c>
      <c r="O2255" s="15">
        <f t="shared" si="248"/>
        <v>112.6875</v>
      </c>
      <c r="P2255" s="15">
        <f t="shared" si="255"/>
        <v>107.32142857142857</v>
      </c>
      <c r="Q2255" t="s">
        <v>8319</v>
      </c>
      <c r="R2255" t="s">
        <v>8321</v>
      </c>
      <c r="S2255" s="8">
        <f t="shared" si="249"/>
        <v>42296.422997685186</v>
      </c>
      <c r="T2255" s="11">
        <f t="shared" si="250"/>
        <v>42326.46466435185</v>
      </c>
      <c r="U2255" t="str">
        <f t="shared" si="251"/>
        <v>FALSE</v>
      </c>
      <c r="V2255" s="18">
        <f t="shared" si="252"/>
        <v>2</v>
      </c>
      <c r="W2255">
        <f t="shared" si="253"/>
        <v>1</v>
      </c>
    </row>
    <row r="2256" spans="1:23" ht="86.4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s="13" t="b">
        <v>0</v>
      </c>
      <c r="L2256">
        <v>197</v>
      </c>
      <c r="M2256" t="b">
        <v>1</v>
      </c>
      <c r="N2256" t="s">
        <v>8297</v>
      </c>
      <c r="O2256" s="15">
        <f t="shared" si="248"/>
        <v>459.8</v>
      </c>
      <c r="P2256" s="15">
        <f t="shared" si="255"/>
        <v>11.67005076142132</v>
      </c>
      <c r="Q2256" t="s">
        <v>8319</v>
      </c>
      <c r="R2256" t="s">
        <v>8321</v>
      </c>
      <c r="S2256" s="8">
        <f t="shared" si="249"/>
        <v>42752.439444444441</v>
      </c>
      <c r="T2256" s="11">
        <f t="shared" si="250"/>
        <v>42759.439444444441</v>
      </c>
      <c r="U2256" t="str">
        <f t="shared" si="251"/>
        <v>FALSE</v>
      </c>
      <c r="V2256" s="18">
        <f t="shared" si="252"/>
        <v>2</v>
      </c>
      <c r="W2256">
        <f t="shared" si="253"/>
        <v>1</v>
      </c>
    </row>
    <row r="2257" spans="1:23" ht="57.6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s="13" t="b">
        <v>0</v>
      </c>
      <c r="L2257">
        <v>271</v>
      </c>
      <c r="M2257" t="b">
        <v>1</v>
      </c>
      <c r="N2257" t="s">
        <v>8297</v>
      </c>
      <c r="O2257" s="15">
        <f t="shared" si="248"/>
        <v>286.65822784810126</v>
      </c>
      <c r="P2257" s="15">
        <f t="shared" si="255"/>
        <v>41.782287822878232</v>
      </c>
      <c r="Q2257" t="s">
        <v>8319</v>
      </c>
      <c r="R2257" t="s">
        <v>8321</v>
      </c>
      <c r="S2257" s="8">
        <f t="shared" si="249"/>
        <v>42467.743645833332</v>
      </c>
      <c r="T2257" s="11">
        <f t="shared" si="250"/>
        <v>42497.743645833332</v>
      </c>
      <c r="U2257" t="str">
        <f t="shared" si="251"/>
        <v>FALSE</v>
      </c>
      <c r="V2257" s="18">
        <f t="shared" si="252"/>
        <v>2</v>
      </c>
      <c r="W2257">
        <f t="shared" si="253"/>
        <v>1</v>
      </c>
    </row>
    <row r="2258" spans="1:23" ht="100.8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s="13" t="b">
        <v>0</v>
      </c>
      <c r="L2258">
        <v>50</v>
      </c>
      <c r="M2258" t="b">
        <v>1</v>
      </c>
      <c r="N2258" t="s">
        <v>8297</v>
      </c>
      <c r="O2258" s="15">
        <f t="shared" si="248"/>
        <v>222.70833333333334</v>
      </c>
      <c r="P2258" s="15">
        <f t="shared" si="255"/>
        <v>21.38</v>
      </c>
      <c r="Q2258" t="s">
        <v>8319</v>
      </c>
      <c r="R2258" t="s">
        <v>8321</v>
      </c>
      <c r="S2258" s="8">
        <f t="shared" si="249"/>
        <v>42682.243587962956</v>
      </c>
      <c r="T2258" s="11">
        <f t="shared" si="250"/>
        <v>42696.243587962956</v>
      </c>
      <c r="U2258" t="str">
        <f t="shared" si="251"/>
        <v>FALSE</v>
      </c>
      <c r="V2258" s="18">
        <f t="shared" si="252"/>
        <v>2</v>
      </c>
      <c r="W2258">
        <f t="shared" si="253"/>
        <v>1</v>
      </c>
    </row>
    <row r="2259" spans="1:23" ht="115.2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s="13" t="b">
        <v>0</v>
      </c>
      <c r="L2259">
        <v>169</v>
      </c>
      <c r="M2259" t="b">
        <v>1</v>
      </c>
      <c r="N2259" t="s">
        <v>8297</v>
      </c>
      <c r="O2259" s="15">
        <f t="shared" si="248"/>
        <v>636.14</v>
      </c>
      <c r="P2259" s="15">
        <f t="shared" si="255"/>
        <v>94.103550295857985</v>
      </c>
      <c r="Q2259" t="s">
        <v>8319</v>
      </c>
      <c r="R2259" t="s">
        <v>8321</v>
      </c>
      <c r="S2259" s="8">
        <f t="shared" si="249"/>
        <v>42505.728344907409</v>
      </c>
      <c r="T2259" s="11">
        <f t="shared" si="250"/>
        <v>42540.749999999993</v>
      </c>
      <c r="U2259" t="str">
        <f t="shared" si="251"/>
        <v>FALSE</v>
      </c>
      <c r="V2259" s="18">
        <f t="shared" si="252"/>
        <v>2</v>
      </c>
      <c r="W2259">
        <f t="shared" si="253"/>
        <v>1</v>
      </c>
    </row>
    <row r="2260" spans="1:23" ht="57.6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s="13" t="b">
        <v>0</v>
      </c>
      <c r="L2260">
        <v>205</v>
      </c>
      <c r="M2260" t="b">
        <v>1</v>
      </c>
      <c r="N2260" t="s">
        <v>8297</v>
      </c>
      <c r="O2260" s="15">
        <f t="shared" si="248"/>
        <v>146.5</v>
      </c>
      <c r="P2260" s="15">
        <f t="shared" si="255"/>
        <v>15.721951219512196</v>
      </c>
      <c r="Q2260" t="s">
        <v>8319</v>
      </c>
      <c r="R2260" t="s">
        <v>8321</v>
      </c>
      <c r="S2260" s="8">
        <f t="shared" si="249"/>
        <v>42136.542673611104</v>
      </c>
      <c r="T2260" s="11">
        <f t="shared" si="250"/>
        <v>42166.542673611104</v>
      </c>
      <c r="U2260" t="str">
        <f t="shared" si="251"/>
        <v>FALSE</v>
      </c>
      <c r="V2260" s="18">
        <f t="shared" si="252"/>
        <v>2</v>
      </c>
      <c r="W2260">
        <f t="shared" si="253"/>
        <v>1</v>
      </c>
    </row>
    <row r="2261" spans="1:23" ht="100.8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s="13" t="b">
        <v>0</v>
      </c>
      <c r="L2261">
        <v>206</v>
      </c>
      <c r="M2261" t="b">
        <v>1</v>
      </c>
      <c r="N2261" t="s">
        <v>8297</v>
      </c>
      <c r="O2261" s="15">
        <f t="shared" si="248"/>
        <v>1867.1</v>
      </c>
      <c r="P2261" s="15">
        <f t="shared" si="255"/>
        <v>90.635922330097088</v>
      </c>
      <c r="Q2261" t="s">
        <v>8319</v>
      </c>
      <c r="R2261" t="s">
        <v>8321</v>
      </c>
      <c r="S2261" s="8">
        <f t="shared" si="249"/>
        <v>42702.59648148148</v>
      </c>
      <c r="T2261" s="11">
        <f t="shared" si="250"/>
        <v>42712.59648148148</v>
      </c>
      <c r="U2261" t="str">
        <f t="shared" si="251"/>
        <v>FALSE</v>
      </c>
      <c r="V2261" s="18">
        <f t="shared" si="252"/>
        <v>2</v>
      </c>
      <c r="W2261">
        <f t="shared" si="253"/>
        <v>1</v>
      </c>
    </row>
    <row r="2262" spans="1:23" ht="100.8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s="13" t="b">
        <v>0</v>
      </c>
      <c r="L2262">
        <v>84</v>
      </c>
      <c r="M2262" t="b">
        <v>1</v>
      </c>
      <c r="N2262" t="s">
        <v>8297</v>
      </c>
      <c r="O2262" s="15">
        <f t="shared" si="248"/>
        <v>326.92</v>
      </c>
      <c r="P2262" s="15">
        <f t="shared" si="255"/>
        <v>97.297619047619051</v>
      </c>
      <c r="Q2262" t="s">
        <v>8319</v>
      </c>
      <c r="R2262" t="s">
        <v>8321</v>
      </c>
      <c r="S2262" s="8">
        <f t="shared" si="249"/>
        <v>41694.808449074073</v>
      </c>
      <c r="T2262" s="11">
        <f t="shared" si="250"/>
        <v>41724.766782407409</v>
      </c>
      <c r="U2262" t="str">
        <f t="shared" si="251"/>
        <v>FALSE</v>
      </c>
      <c r="V2262" s="18">
        <f t="shared" si="252"/>
        <v>2</v>
      </c>
      <c r="W2262">
        <f t="shared" si="253"/>
        <v>1</v>
      </c>
    </row>
    <row r="2263" spans="1:23" ht="100.8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s="13" t="b">
        <v>0</v>
      </c>
      <c r="L2263">
        <v>210</v>
      </c>
      <c r="M2263" t="b">
        <v>1</v>
      </c>
      <c r="N2263" t="s">
        <v>8297</v>
      </c>
      <c r="O2263" s="15">
        <f t="shared" si="248"/>
        <v>779.5</v>
      </c>
      <c r="P2263" s="15">
        <f t="shared" si="255"/>
        <v>37.11904761904762</v>
      </c>
      <c r="Q2263" t="s">
        <v>8319</v>
      </c>
      <c r="R2263" t="s">
        <v>8321</v>
      </c>
      <c r="S2263" s="8">
        <f t="shared" si="249"/>
        <v>42759.516435185178</v>
      </c>
      <c r="T2263" s="11">
        <f t="shared" si="250"/>
        <v>42780.516435185178</v>
      </c>
      <c r="U2263" t="str">
        <f t="shared" si="251"/>
        <v>FALSE</v>
      </c>
      <c r="V2263" s="18">
        <f t="shared" si="252"/>
        <v>2</v>
      </c>
      <c r="W2263">
        <f t="shared" si="253"/>
        <v>1</v>
      </c>
    </row>
    <row r="2264" spans="1:23" ht="7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s="13" t="b">
        <v>0</v>
      </c>
      <c r="L2264">
        <v>181</v>
      </c>
      <c r="M2264" t="b">
        <v>1</v>
      </c>
      <c r="N2264" t="s">
        <v>8297</v>
      </c>
      <c r="O2264" s="15">
        <f t="shared" si="248"/>
        <v>154.15151515151516</v>
      </c>
      <c r="P2264" s="15">
        <f t="shared" si="255"/>
        <v>28.104972375690608</v>
      </c>
      <c r="Q2264" t="s">
        <v>8319</v>
      </c>
      <c r="R2264" t="s">
        <v>8321</v>
      </c>
      <c r="S2264" s="8">
        <f t="shared" si="249"/>
        <v>41926.376828703702</v>
      </c>
      <c r="T2264" s="11">
        <f t="shared" si="250"/>
        <v>41960.791666666664</v>
      </c>
      <c r="U2264" t="str">
        <f t="shared" si="251"/>
        <v>FALSE</v>
      </c>
      <c r="V2264" s="18">
        <f t="shared" si="252"/>
        <v>2</v>
      </c>
      <c r="W2264">
        <f t="shared" si="253"/>
        <v>1</v>
      </c>
    </row>
    <row r="2265" spans="1:23" ht="100.8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s="13" t="b">
        <v>0</v>
      </c>
      <c r="L2265">
        <v>60</v>
      </c>
      <c r="M2265" t="b">
        <v>1</v>
      </c>
      <c r="N2265" t="s">
        <v>8297</v>
      </c>
      <c r="O2265" s="15">
        <f t="shared" si="248"/>
        <v>115.54666666666667</v>
      </c>
      <c r="P2265" s="15">
        <f t="shared" si="255"/>
        <v>144.43333333333334</v>
      </c>
      <c r="Q2265" t="s">
        <v>8319</v>
      </c>
      <c r="R2265" t="s">
        <v>8321</v>
      </c>
      <c r="S2265" s="8">
        <f t="shared" si="249"/>
        <v>42014.623993055553</v>
      </c>
      <c r="T2265" s="11">
        <f t="shared" si="250"/>
        <v>42035.623993055553</v>
      </c>
      <c r="U2265" t="str">
        <f t="shared" si="251"/>
        <v>FALSE</v>
      </c>
      <c r="V2265" s="18">
        <f t="shared" si="252"/>
        <v>2</v>
      </c>
      <c r="W2265">
        <f t="shared" si="253"/>
        <v>1</v>
      </c>
    </row>
    <row r="2266" spans="1:23" ht="115.2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s="13" t="b">
        <v>0</v>
      </c>
      <c r="L2266">
        <v>445</v>
      </c>
      <c r="M2266" t="b">
        <v>1</v>
      </c>
      <c r="N2266" t="s">
        <v>8297</v>
      </c>
      <c r="O2266" s="15">
        <f t="shared" si="248"/>
        <v>180.03333333333333</v>
      </c>
      <c r="P2266" s="15">
        <f t="shared" si="255"/>
        <v>24.274157303370785</v>
      </c>
      <c r="Q2266" t="s">
        <v>8319</v>
      </c>
      <c r="R2266" t="s">
        <v>8321</v>
      </c>
      <c r="S2266" s="8">
        <f t="shared" si="249"/>
        <v>42496.374004629623</v>
      </c>
      <c r="T2266" s="11">
        <f t="shared" si="250"/>
        <v>42512.916666666664</v>
      </c>
      <c r="U2266" t="str">
        <f t="shared" si="251"/>
        <v>FALSE</v>
      </c>
      <c r="V2266" s="18">
        <f t="shared" si="252"/>
        <v>2</v>
      </c>
      <c r="W2266">
        <f t="shared" si="253"/>
        <v>1</v>
      </c>
    </row>
    <row r="2267" spans="1:23" ht="100.8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s="13" t="b">
        <v>0</v>
      </c>
      <c r="L2267">
        <v>17</v>
      </c>
      <c r="M2267" t="b">
        <v>1</v>
      </c>
      <c r="N2267" t="s">
        <v>8297</v>
      </c>
      <c r="O2267" s="15">
        <f t="shared" si="248"/>
        <v>298.5</v>
      </c>
      <c r="P2267" s="15">
        <f t="shared" si="255"/>
        <v>35.117647058823529</v>
      </c>
      <c r="Q2267" t="s">
        <v>8319</v>
      </c>
      <c r="R2267" t="s">
        <v>8321</v>
      </c>
      <c r="S2267" s="8">
        <f t="shared" si="249"/>
        <v>42689.644756944443</v>
      </c>
      <c r="T2267" s="11">
        <f t="shared" si="250"/>
        <v>42696.644756944443</v>
      </c>
      <c r="U2267" t="str">
        <f t="shared" si="251"/>
        <v>FALSE</v>
      </c>
      <c r="V2267" s="18">
        <f t="shared" si="252"/>
        <v>2</v>
      </c>
      <c r="W2267">
        <f t="shared" si="253"/>
        <v>1</v>
      </c>
    </row>
    <row r="2268" spans="1:23" ht="86.4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s="13" t="b">
        <v>0</v>
      </c>
      <c r="L2268">
        <v>194</v>
      </c>
      <c r="M2268" t="b">
        <v>1</v>
      </c>
      <c r="N2268" t="s">
        <v>8297</v>
      </c>
      <c r="O2268" s="15">
        <f t="shared" si="248"/>
        <v>320.26666666666665</v>
      </c>
      <c r="P2268" s="15">
        <f t="shared" si="255"/>
        <v>24.762886597938145</v>
      </c>
      <c r="Q2268" t="s">
        <v>8319</v>
      </c>
      <c r="R2268" t="s">
        <v>8321</v>
      </c>
      <c r="S2268" s="8">
        <f t="shared" si="249"/>
        <v>42469.666574074072</v>
      </c>
      <c r="T2268" s="11">
        <f t="shared" si="250"/>
        <v>42486.874999999993</v>
      </c>
      <c r="U2268" t="str">
        <f t="shared" si="251"/>
        <v>FALSE</v>
      </c>
      <c r="V2268" s="18">
        <f t="shared" si="252"/>
        <v>2</v>
      </c>
      <c r="W2268">
        <f t="shared" si="253"/>
        <v>1</v>
      </c>
    </row>
    <row r="2269" spans="1:23" ht="115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s="13" t="b">
        <v>0</v>
      </c>
      <c r="L2269">
        <v>404</v>
      </c>
      <c r="M2269" t="b">
        <v>1</v>
      </c>
      <c r="N2269" t="s">
        <v>8297</v>
      </c>
      <c r="O2269" s="15">
        <f t="shared" si="248"/>
        <v>380.52499999999998</v>
      </c>
      <c r="P2269" s="15">
        <f t="shared" si="255"/>
        <v>188.37871287128712</v>
      </c>
      <c r="Q2269" t="s">
        <v>8319</v>
      </c>
      <c r="R2269" t="s">
        <v>8321</v>
      </c>
      <c r="S2269" s="8">
        <f t="shared" si="249"/>
        <v>41968.621493055551</v>
      </c>
      <c r="T2269" s="11">
        <f t="shared" si="250"/>
        <v>41993.833333333336</v>
      </c>
      <c r="U2269" t="str">
        <f t="shared" si="251"/>
        <v>FALSE</v>
      </c>
      <c r="V2269" s="18">
        <f t="shared" si="252"/>
        <v>2</v>
      </c>
      <c r="W2269">
        <f t="shared" si="253"/>
        <v>1</v>
      </c>
    </row>
    <row r="2270" spans="1:23" ht="100.8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s="13" t="b">
        <v>0</v>
      </c>
      <c r="L2270">
        <v>194</v>
      </c>
      <c r="M2270" t="b">
        <v>1</v>
      </c>
      <c r="N2270" t="s">
        <v>8297</v>
      </c>
      <c r="O2270" s="15">
        <f t="shared" si="248"/>
        <v>102.60000000000001</v>
      </c>
      <c r="P2270" s="15">
        <f t="shared" si="255"/>
        <v>148.08247422680412</v>
      </c>
      <c r="Q2270" t="s">
        <v>8319</v>
      </c>
      <c r="R2270" t="s">
        <v>8321</v>
      </c>
      <c r="S2270" s="8">
        <f t="shared" si="249"/>
        <v>42775.874016203699</v>
      </c>
      <c r="T2270" s="11">
        <f t="shared" si="250"/>
        <v>42805.874016203707</v>
      </c>
      <c r="U2270" t="str">
        <f t="shared" si="251"/>
        <v>FALSE</v>
      </c>
      <c r="V2270" s="18">
        <f t="shared" si="252"/>
        <v>2</v>
      </c>
      <c r="W2270">
        <f t="shared" si="253"/>
        <v>1</v>
      </c>
    </row>
    <row r="2271" spans="1:23" ht="100.8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s="13" t="b">
        <v>0</v>
      </c>
      <c r="L2271">
        <v>902</v>
      </c>
      <c r="M2271" t="b">
        <v>1</v>
      </c>
      <c r="N2271" t="s">
        <v>8297</v>
      </c>
      <c r="O2271" s="15">
        <f t="shared" si="248"/>
        <v>1801.64</v>
      </c>
      <c r="P2271" s="15">
        <f t="shared" si="255"/>
        <v>49.934589800443462</v>
      </c>
      <c r="Q2271" t="s">
        <v>8319</v>
      </c>
      <c r="R2271" t="s">
        <v>8321</v>
      </c>
      <c r="S2271" s="8">
        <f t="shared" si="249"/>
        <v>42776.496099537035</v>
      </c>
      <c r="T2271" s="11">
        <f t="shared" si="250"/>
        <v>42800.999999999993</v>
      </c>
      <c r="U2271" t="str">
        <f t="shared" si="251"/>
        <v>FALSE</v>
      </c>
      <c r="V2271" s="18">
        <f t="shared" si="252"/>
        <v>2</v>
      </c>
      <c r="W2271">
        <f t="shared" si="253"/>
        <v>1</v>
      </c>
    </row>
    <row r="2272" spans="1:23" ht="100.8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s="13" t="b">
        <v>0</v>
      </c>
      <c r="L2272">
        <v>1670</v>
      </c>
      <c r="M2272" t="b">
        <v>1</v>
      </c>
      <c r="N2272" t="s">
        <v>8297</v>
      </c>
      <c r="O2272" s="15">
        <f t="shared" si="248"/>
        <v>720.24800000000005</v>
      </c>
      <c r="P2272" s="15">
        <f t="shared" si="255"/>
        <v>107.82155688622754</v>
      </c>
      <c r="Q2272" t="s">
        <v>8319</v>
      </c>
      <c r="R2272" t="s">
        <v>8321</v>
      </c>
      <c r="S2272" s="8">
        <f t="shared" si="249"/>
        <v>42725.661030092589</v>
      </c>
      <c r="T2272" s="11">
        <f t="shared" si="250"/>
        <v>42745.707638888889</v>
      </c>
      <c r="U2272" t="str">
        <f t="shared" si="251"/>
        <v>FALSE</v>
      </c>
      <c r="V2272" s="18">
        <f t="shared" si="252"/>
        <v>2</v>
      </c>
      <c r="W2272">
        <f t="shared" si="253"/>
        <v>1</v>
      </c>
    </row>
    <row r="2273" spans="1:23" ht="100.8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s="13" t="b">
        <v>0</v>
      </c>
      <c r="L2273">
        <v>1328</v>
      </c>
      <c r="M2273" t="b">
        <v>1</v>
      </c>
      <c r="N2273" t="s">
        <v>8297</v>
      </c>
      <c r="O2273" s="15">
        <f t="shared" si="248"/>
        <v>283.09000000000003</v>
      </c>
      <c r="P2273" s="15">
        <f t="shared" si="255"/>
        <v>42.63403614457831</v>
      </c>
      <c r="Q2273" t="s">
        <v>8319</v>
      </c>
      <c r="R2273" t="s">
        <v>8321</v>
      </c>
      <c r="S2273" s="8">
        <f t="shared" si="249"/>
        <v>42683.791712962957</v>
      </c>
      <c r="T2273" s="11">
        <f t="shared" si="250"/>
        <v>42713.791712962957</v>
      </c>
      <c r="U2273" t="str">
        <f t="shared" si="251"/>
        <v>FALSE</v>
      </c>
      <c r="V2273" s="18">
        <f t="shared" si="252"/>
        <v>2</v>
      </c>
      <c r="W2273">
        <f t="shared" si="253"/>
        <v>1</v>
      </c>
    </row>
    <row r="2274" spans="1:23" ht="86.4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s="13" t="b">
        <v>0</v>
      </c>
      <c r="L2274">
        <v>944</v>
      </c>
      <c r="M2274" t="b">
        <v>1</v>
      </c>
      <c r="N2274" t="s">
        <v>8297</v>
      </c>
      <c r="O2274" s="15">
        <f t="shared" si="248"/>
        <v>1356.6000000000001</v>
      </c>
      <c r="P2274" s="15">
        <f t="shared" si="255"/>
        <v>14.370762711864407</v>
      </c>
      <c r="Q2274" t="s">
        <v>8319</v>
      </c>
      <c r="R2274" t="s">
        <v>8321</v>
      </c>
      <c r="S2274" s="8">
        <f t="shared" si="249"/>
        <v>42315.491157407399</v>
      </c>
      <c r="T2274" s="11">
        <f t="shared" si="250"/>
        <v>42345.491157407407</v>
      </c>
      <c r="U2274" t="str">
        <f t="shared" si="251"/>
        <v>FALSE</v>
      </c>
      <c r="V2274" s="18">
        <f t="shared" si="252"/>
        <v>2</v>
      </c>
      <c r="W2274">
        <f t="shared" si="253"/>
        <v>1</v>
      </c>
    </row>
    <row r="2275" spans="1:23" ht="115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s="13" t="b">
        <v>0</v>
      </c>
      <c r="L2275">
        <v>147</v>
      </c>
      <c r="M2275" t="b">
        <v>1</v>
      </c>
      <c r="N2275" t="s">
        <v>8297</v>
      </c>
      <c r="O2275" s="15">
        <f t="shared" si="248"/>
        <v>220.35999999999999</v>
      </c>
      <c r="P2275" s="15">
        <f t="shared" si="255"/>
        <v>37.476190476190474</v>
      </c>
      <c r="Q2275" t="s">
        <v>8319</v>
      </c>
      <c r="R2275" t="s">
        <v>8321</v>
      </c>
      <c r="S2275" s="8">
        <f t="shared" si="249"/>
        <v>42781.340763888882</v>
      </c>
      <c r="T2275" s="11">
        <f t="shared" si="250"/>
        <v>42806.299097222225</v>
      </c>
      <c r="U2275" t="str">
        <f t="shared" si="251"/>
        <v>FALSE</v>
      </c>
      <c r="V2275" s="18">
        <f t="shared" si="252"/>
        <v>2</v>
      </c>
      <c r="W2275">
        <f t="shared" si="253"/>
        <v>1</v>
      </c>
    </row>
    <row r="2276" spans="1:23" ht="115.2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s="13" t="b">
        <v>0</v>
      </c>
      <c r="L2276">
        <v>99</v>
      </c>
      <c r="M2276" t="b">
        <v>1</v>
      </c>
      <c r="N2276" t="s">
        <v>8297</v>
      </c>
      <c r="O2276" s="15">
        <f t="shared" si="248"/>
        <v>119.6</v>
      </c>
      <c r="P2276" s="15">
        <f t="shared" si="255"/>
        <v>30.202020202020201</v>
      </c>
      <c r="Q2276" t="s">
        <v>8319</v>
      </c>
      <c r="R2276" t="s">
        <v>8321</v>
      </c>
      <c r="S2276" s="8">
        <f t="shared" si="249"/>
        <v>41663.292326388888</v>
      </c>
      <c r="T2276" s="11">
        <f t="shared" si="250"/>
        <v>41693.292326388888</v>
      </c>
      <c r="U2276" t="str">
        <f t="shared" si="251"/>
        <v>FALSE</v>
      </c>
      <c r="V2276" s="18">
        <f t="shared" si="252"/>
        <v>2</v>
      </c>
      <c r="W2276">
        <f t="shared" si="253"/>
        <v>1</v>
      </c>
    </row>
    <row r="2277" spans="1:23" ht="100.8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s="13" t="b">
        <v>0</v>
      </c>
      <c r="L2277">
        <v>79</v>
      </c>
      <c r="M2277" t="b">
        <v>1</v>
      </c>
      <c r="N2277" t="s">
        <v>8297</v>
      </c>
      <c r="O2277" s="15">
        <f t="shared" si="248"/>
        <v>407.76923076923077</v>
      </c>
      <c r="P2277" s="15">
        <f t="shared" si="255"/>
        <v>33.550632911392405</v>
      </c>
      <c r="Q2277" t="s">
        <v>8319</v>
      </c>
      <c r="R2277" t="s">
        <v>8321</v>
      </c>
      <c r="S2277" s="8">
        <f t="shared" si="249"/>
        <v>41965.408321759263</v>
      </c>
      <c r="T2277" s="11">
        <f t="shared" si="250"/>
        <v>41995.408321759256</v>
      </c>
      <c r="U2277" t="str">
        <f t="shared" si="251"/>
        <v>FALSE</v>
      </c>
      <c r="V2277" s="18">
        <f t="shared" si="252"/>
        <v>2</v>
      </c>
      <c r="W2277">
        <f t="shared" si="253"/>
        <v>1</v>
      </c>
    </row>
    <row r="2278" spans="1:23" ht="115.2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s="13" t="b">
        <v>0</v>
      </c>
      <c r="L2278">
        <v>75</v>
      </c>
      <c r="M2278" t="b">
        <v>1</v>
      </c>
      <c r="N2278" t="s">
        <v>8297</v>
      </c>
      <c r="O2278" s="15">
        <f t="shared" si="248"/>
        <v>105.81826105905425</v>
      </c>
      <c r="P2278" s="15">
        <f t="shared" si="255"/>
        <v>64.74666666666667</v>
      </c>
      <c r="Q2278" t="s">
        <v>8319</v>
      </c>
      <c r="R2278" t="s">
        <v>8321</v>
      </c>
      <c r="S2278" s="8">
        <f t="shared" si="249"/>
        <v>41614.443159722221</v>
      </c>
      <c r="T2278" s="11">
        <f t="shared" si="250"/>
        <v>41644.443159722221</v>
      </c>
      <c r="U2278" t="str">
        <f t="shared" si="251"/>
        <v>FALSE</v>
      </c>
      <c r="V2278" s="18">
        <f t="shared" si="252"/>
        <v>2</v>
      </c>
      <c r="W2278">
        <f t="shared" si="253"/>
        <v>1</v>
      </c>
    </row>
    <row r="2279" spans="1:23" ht="100.8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s="13" t="b">
        <v>0</v>
      </c>
      <c r="L2279">
        <v>207</v>
      </c>
      <c r="M2279" t="b">
        <v>1</v>
      </c>
      <c r="N2279" t="s">
        <v>8297</v>
      </c>
      <c r="O2279" s="15">
        <f t="shared" si="248"/>
        <v>141.08235294117648</v>
      </c>
      <c r="P2279" s="15">
        <f t="shared" si="255"/>
        <v>57.932367149758456</v>
      </c>
      <c r="Q2279" t="s">
        <v>8319</v>
      </c>
      <c r="R2279" t="s">
        <v>8321</v>
      </c>
      <c r="S2279" s="8">
        <f t="shared" si="249"/>
        <v>40936.470173611109</v>
      </c>
      <c r="T2279" s="11">
        <f t="shared" si="250"/>
        <v>40966.470173611109</v>
      </c>
      <c r="U2279" t="str">
        <f t="shared" si="251"/>
        <v>FALSE</v>
      </c>
      <c r="V2279" s="18">
        <f t="shared" si="252"/>
        <v>2</v>
      </c>
      <c r="W2279">
        <f t="shared" si="253"/>
        <v>1</v>
      </c>
    </row>
    <row r="2280" spans="1:23" ht="72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s="13" t="b">
        <v>0</v>
      </c>
      <c r="L2280">
        <v>102</v>
      </c>
      <c r="M2280" t="b">
        <v>1</v>
      </c>
      <c r="N2280" t="s">
        <v>8297</v>
      </c>
      <c r="O2280" s="15">
        <f t="shared" si="248"/>
        <v>270.7</v>
      </c>
      <c r="P2280" s="15">
        <f t="shared" si="255"/>
        <v>53.078431372549019</v>
      </c>
      <c r="Q2280" t="s">
        <v>8319</v>
      </c>
      <c r="R2280" t="s">
        <v>8321</v>
      </c>
      <c r="S2280" s="8">
        <f t="shared" si="249"/>
        <v>42338.500775462955</v>
      </c>
      <c r="T2280" s="11">
        <f t="shared" si="250"/>
        <v>42372.749305555553</v>
      </c>
      <c r="U2280" t="str">
        <f t="shared" si="251"/>
        <v>FALSE</v>
      </c>
      <c r="V2280" s="18">
        <f t="shared" si="252"/>
        <v>2</v>
      </c>
      <c r="W2280">
        <f t="shared" si="253"/>
        <v>1</v>
      </c>
    </row>
    <row r="2281" spans="1:23" ht="115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s="13" t="b">
        <v>0</v>
      </c>
      <c r="L2281">
        <v>32</v>
      </c>
      <c r="M2281" t="b">
        <v>1</v>
      </c>
      <c r="N2281" t="s">
        <v>8297</v>
      </c>
      <c r="O2281" s="15">
        <f t="shared" si="248"/>
        <v>153.80000000000001</v>
      </c>
      <c r="P2281" s="15">
        <f t="shared" si="255"/>
        <v>48.0625</v>
      </c>
      <c r="Q2281" t="s">
        <v>8319</v>
      </c>
      <c r="R2281" t="s">
        <v>8321</v>
      </c>
      <c r="S2281" s="8">
        <f t="shared" si="249"/>
        <v>42020.598368055551</v>
      </c>
      <c r="T2281" s="11">
        <f t="shared" si="250"/>
        <v>42038.958333333336</v>
      </c>
      <c r="U2281" t="str">
        <f t="shared" si="251"/>
        <v>FALSE</v>
      </c>
      <c r="V2281" s="18">
        <f t="shared" si="252"/>
        <v>2</v>
      </c>
      <c r="W2281">
        <f t="shared" si="253"/>
        <v>1</v>
      </c>
    </row>
    <row r="2282" spans="1:23" ht="115.2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s="13" t="b">
        <v>0</v>
      </c>
      <c r="L2282">
        <v>480</v>
      </c>
      <c r="M2282" t="b">
        <v>1</v>
      </c>
      <c r="N2282" t="s">
        <v>8297</v>
      </c>
      <c r="O2282" s="15">
        <f t="shared" si="248"/>
        <v>403.57653061224488</v>
      </c>
      <c r="P2282" s="15">
        <f t="shared" si="255"/>
        <v>82.396874999999994</v>
      </c>
      <c r="Q2282" t="s">
        <v>8319</v>
      </c>
      <c r="R2282" t="s">
        <v>8321</v>
      </c>
      <c r="S2282" s="8">
        <f t="shared" si="249"/>
        <v>42234.416562499995</v>
      </c>
      <c r="T2282" s="11">
        <f t="shared" si="250"/>
        <v>42264.416562499995</v>
      </c>
      <c r="U2282" t="str">
        <f t="shared" si="251"/>
        <v>FALSE</v>
      </c>
      <c r="V2282" s="18">
        <f t="shared" si="252"/>
        <v>2</v>
      </c>
      <c r="W2282">
        <f t="shared" si="253"/>
        <v>1</v>
      </c>
    </row>
    <row r="2283" spans="1:23" ht="100.8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s="13" t="b">
        <v>0</v>
      </c>
      <c r="L2283">
        <v>11</v>
      </c>
      <c r="M2283" t="b">
        <v>1</v>
      </c>
      <c r="N2283" t="s">
        <v>8276</v>
      </c>
      <c r="O2283" s="15">
        <f t="shared" si="248"/>
        <v>185</v>
      </c>
      <c r="P2283" s="15">
        <f t="shared" si="255"/>
        <v>50.454545454545453</v>
      </c>
      <c r="Q2283" t="s">
        <v>8325</v>
      </c>
      <c r="R2283" t="s">
        <v>8336</v>
      </c>
      <c r="S2283" s="8">
        <f t="shared" si="249"/>
        <v>40687.077511574069</v>
      </c>
      <c r="T2283" s="11">
        <f t="shared" si="250"/>
        <v>40749.076388888883</v>
      </c>
      <c r="U2283" t="str">
        <f t="shared" si="251"/>
        <v>FALSE</v>
      </c>
      <c r="V2283" s="18">
        <f t="shared" si="252"/>
        <v>2</v>
      </c>
      <c r="W2283">
        <f t="shared" si="253"/>
        <v>1</v>
      </c>
    </row>
    <row r="2284" spans="1:23" ht="72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s="13" t="b">
        <v>0</v>
      </c>
      <c r="L2284">
        <v>12</v>
      </c>
      <c r="M2284" t="b">
        <v>1</v>
      </c>
      <c r="N2284" t="s">
        <v>8276</v>
      </c>
      <c r="O2284" s="15">
        <f t="shared" si="248"/>
        <v>185.33333333333331</v>
      </c>
      <c r="P2284" s="15">
        <f t="shared" si="255"/>
        <v>115.83333333333333</v>
      </c>
      <c r="Q2284" t="s">
        <v>8325</v>
      </c>
      <c r="R2284" t="s">
        <v>8336</v>
      </c>
      <c r="S2284" s="8">
        <f t="shared" si="249"/>
        <v>42322.966273148144</v>
      </c>
      <c r="T2284" s="11">
        <f t="shared" si="250"/>
        <v>42382.966273148144</v>
      </c>
      <c r="U2284" t="str">
        <f t="shared" si="251"/>
        <v>FALSE</v>
      </c>
      <c r="V2284" s="18">
        <f t="shared" si="252"/>
        <v>2</v>
      </c>
      <c r="W2284">
        <f t="shared" si="253"/>
        <v>1</v>
      </c>
    </row>
    <row r="2285" spans="1:23" ht="100.8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s="13" t="b">
        <v>0</v>
      </c>
      <c r="L2285">
        <v>48</v>
      </c>
      <c r="M2285" t="b">
        <v>1</v>
      </c>
      <c r="N2285" t="s">
        <v>8276</v>
      </c>
      <c r="O2285" s="15">
        <f t="shared" si="248"/>
        <v>100.85533333333332</v>
      </c>
      <c r="P2285" s="15">
        <f t="shared" si="255"/>
        <v>63.03458333333333</v>
      </c>
      <c r="Q2285" t="s">
        <v>8325</v>
      </c>
      <c r="R2285" t="s">
        <v>8336</v>
      </c>
      <c r="S2285" s="8">
        <f t="shared" si="249"/>
        <v>40977.916712962957</v>
      </c>
      <c r="T2285" s="11">
        <f t="shared" si="250"/>
        <v>41037.875046296293</v>
      </c>
      <c r="U2285" t="str">
        <f t="shared" si="251"/>
        <v>FALSE</v>
      </c>
      <c r="V2285" s="18">
        <f t="shared" si="252"/>
        <v>2</v>
      </c>
      <c r="W2285">
        <f t="shared" si="253"/>
        <v>1</v>
      </c>
    </row>
    <row r="2286" spans="1:23" ht="43.2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s="13" t="b">
        <v>0</v>
      </c>
      <c r="L2286">
        <v>59</v>
      </c>
      <c r="M2286" t="b">
        <v>1</v>
      </c>
      <c r="N2286" t="s">
        <v>8276</v>
      </c>
      <c r="O2286" s="15">
        <f t="shared" si="248"/>
        <v>106.22116666666668</v>
      </c>
      <c r="P2286" s="15">
        <f t="shared" si="255"/>
        <v>108.02152542372882</v>
      </c>
      <c r="Q2286" t="s">
        <v>8325</v>
      </c>
      <c r="R2286" t="s">
        <v>8336</v>
      </c>
      <c r="S2286" s="8">
        <f t="shared" si="249"/>
        <v>40585.588483796295</v>
      </c>
      <c r="T2286" s="11">
        <f t="shared" si="250"/>
        <v>40613.958333333328</v>
      </c>
      <c r="U2286" t="str">
        <f t="shared" si="251"/>
        <v>FALSE</v>
      </c>
      <c r="V2286" s="18">
        <f t="shared" si="252"/>
        <v>2</v>
      </c>
      <c r="W2286">
        <f t="shared" si="253"/>
        <v>1</v>
      </c>
    </row>
    <row r="2287" spans="1:23" ht="115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s="13" t="b">
        <v>0</v>
      </c>
      <c r="L2287">
        <v>79</v>
      </c>
      <c r="M2287" t="b">
        <v>1</v>
      </c>
      <c r="N2287" t="s">
        <v>8276</v>
      </c>
      <c r="O2287" s="15">
        <f t="shared" si="248"/>
        <v>121.36666666666667</v>
      </c>
      <c r="P2287" s="15">
        <f t="shared" si="255"/>
        <v>46.088607594936711</v>
      </c>
      <c r="Q2287" t="s">
        <v>8325</v>
      </c>
      <c r="R2287" t="s">
        <v>8336</v>
      </c>
      <c r="S2287" s="8">
        <f t="shared" si="249"/>
        <v>41058.977349537032</v>
      </c>
      <c r="T2287" s="11">
        <f t="shared" si="250"/>
        <v>41088.977349537039</v>
      </c>
      <c r="U2287" t="str">
        <f t="shared" si="251"/>
        <v>FALSE</v>
      </c>
      <c r="V2287" s="18">
        <f t="shared" si="252"/>
        <v>2</v>
      </c>
      <c r="W2287">
        <f t="shared" si="253"/>
        <v>1</v>
      </c>
    </row>
    <row r="2288" spans="1:23" ht="86.4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s="13" t="b">
        <v>0</v>
      </c>
      <c r="L2288">
        <v>14</v>
      </c>
      <c r="M2288" t="b">
        <v>1</v>
      </c>
      <c r="N2288" t="s">
        <v>8276</v>
      </c>
      <c r="O2288" s="15">
        <f t="shared" si="248"/>
        <v>100.06666666666666</v>
      </c>
      <c r="P2288" s="15">
        <f t="shared" si="255"/>
        <v>107.21428571428571</v>
      </c>
      <c r="Q2288" t="s">
        <v>8325</v>
      </c>
      <c r="R2288" t="s">
        <v>8336</v>
      </c>
      <c r="S2288" s="8">
        <f t="shared" si="249"/>
        <v>41494.755254629628</v>
      </c>
      <c r="T2288" s="11">
        <f t="shared" si="250"/>
        <v>41522.957638888889</v>
      </c>
      <c r="U2288" t="str">
        <f t="shared" si="251"/>
        <v>FALSE</v>
      </c>
      <c r="V2288" s="18">
        <f t="shared" si="252"/>
        <v>2</v>
      </c>
      <c r="W2288">
        <f t="shared" si="253"/>
        <v>1</v>
      </c>
    </row>
    <row r="2289" spans="1:23" ht="86.4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s="13" t="b">
        <v>0</v>
      </c>
      <c r="L2289">
        <v>106</v>
      </c>
      <c r="M2289" t="b">
        <v>1</v>
      </c>
      <c r="N2289" t="s">
        <v>8276</v>
      </c>
      <c r="O2289" s="15">
        <f t="shared" si="248"/>
        <v>119.97755555555555</v>
      </c>
      <c r="P2289" s="15">
        <f t="shared" si="255"/>
        <v>50.9338679245283</v>
      </c>
      <c r="Q2289" t="s">
        <v>8325</v>
      </c>
      <c r="R2289" t="s">
        <v>8336</v>
      </c>
      <c r="S2289" s="8">
        <f t="shared" si="249"/>
        <v>41792.459027777775</v>
      </c>
      <c r="T2289" s="11">
        <f t="shared" si="250"/>
        <v>41813.459027777775</v>
      </c>
      <c r="U2289" t="str">
        <f t="shared" si="251"/>
        <v>FALSE</v>
      </c>
      <c r="V2289" s="18">
        <f t="shared" si="252"/>
        <v>2</v>
      </c>
      <c r="W2289">
        <f t="shared" si="253"/>
        <v>1</v>
      </c>
    </row>
    <row r="2290" spans="1:23" ht="100.8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s="13" t="b">
        <v>0</v>
      </c>
      <c r="L2290">
        <v>25</v>
      </c>
      <c r="M2290" t="b">
        <v>1</v>
      </c>
      <c r="N2290" t="s">
        <v>8276</v>
      </c>
      <c r="O2290" s="15">
        <f t="shared" si="248"/>
        <v>100.1</v>
      </c>
      <c r="P2290" s="15">
        <f t="shared" si="255"/>
        <v>40.04</v>
      </c>
      <c r="Q2290" t="s">
        <v>8325</v>
      </c>
      <c r="R2290" t="s">
        <v>8336</v>
      </c>
      <c r="S2290" s="8">
        <f t="shared" si="249"/>
        <v>41067.619085648148</v>
      </c>
      <c r="T2290" s="11">
        <f t="shared" si="250"/>
        <v>41086.541666666664</v>
      </c>
      <c r="U2290" t="str">
        <f t="shared" si="251"/>
        <v>FALSE</v>
      </c>
      <c r="V2290" s="18">
        <f t="shared" si="252"/>
        <v>2</v>
      </c>
      <c r="W2290">
        <f t="shared" si="253"/>
        <v>1</v>
      </c>
    </row>
    <row r="2291" spans="1:23" ht="115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s="13" t="b">
        <v>0</v>
      </c>
      <c r="L2291">
        <v>25</v>
      </c>
      <c r="M2291" t="b">
        <v>1</v>
      </c>
      <c r="N2291" t="s">
        <v>8276</v>
      </c>
      <c r="O2291" s="15">
        <f t="shared" si="248"/>
        <v>107.4</v>
      </c>
      <c r="P2291" s="15">
        <f t="shared" si="255"/>
        <v>64.44</v>
      </c>
      <c r="Q2291" t="s">
        <v>8325</v>
      </c>
      <c r="R2291" t="s">
        <v>8336</v>
      </c>
      <c r="S2291" s="8">
        <f t="shared" si="249"/>
        <v>41571.790046296293</v>
      </c>
      <c r="T2291" s="11">
        <f t="shared" si="250"/>
        <v>41614.765277777777</v>
      </c>
      <c r="U2291" t="str">
        <f t="shared" si="251"/>
        <v>FALSE</v>
      </c>
      <c r="V2291" s="18">
        <f t="shared" si="252"/>
        <v>2</v>
      </c>
      <c r="W2291">
        <f t="shared" si="253"/>
        <v>1</v>
      </c>
    </row>
    <row r="2292" spans="1:23" ht="100.8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s="13" t="b">
        <v>0</v>
      </c>
      <c r="L2292">
        <v>29</v>
      </c>
      <c r="M2292" t="b">
        <v>1</v>
      </c>
      <c r="N2292" t="s">
        <v>8276</v>
      </c>
      <c r="O2292" s="15">
        <f t="shared" si="248"/>
        <v>104.06666666666666</v>
      </c>
      <c r="P2292" s="15">
        <f t="shared" si="255"/>
        <v>53.827586206896555</v>
      </c>
      <c r="Q2292" t="s">
        <v>8325</v>
      </c>
      <c r="R2292" t="s">
        <v>8336</v>
      </c>
      <c r="S2292" s="8">
        <f t="shared" si="249"/>
        <v>40070.045486111107</v>
      </c>
      <c r="T2292" s="11">
        <f t="shared" si="250"/>
        <v>40148.5</v>
      </c>
      <c r="U2292" t="str">
        <f t="shared" si="251"/>
        <v>FALSE</v>
      </c>
      <c r="V2292" s="18">
        <f t="shared" si="252"/>
        <v>2</v>
      </c>
      <c r="W2292">
        <f t="shared" si="253"/>
        <v>1</v>
      </c>
    </row>
    <row r="2293" spans="1:23" ht="100.8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s="13" t="b">
        <v>0</v>
      </c>
      <c r="L2293">
        <v>43</v>
      </c>
      <c r="M2293" t="b">
        <v>1</v>
      </c>
      <c r="N2293" t="s">
        <v>8276</v>
      </c>
      <c r="O2293" s="15">
        <f t="shared" si="248"/>
        <v>172.8</v>
      </c>
      <c r="P2293" s="15">
        <f t="shared" si="255"/>
        <v>100.46511627906976</v>
      </c>
      <c r="Q2293" t="s">
        <v>8325</v>
      </c>
      <c r="R2293" t="s">
        <v>8336</v>
      </c>
      <c r="S2293" s="8">
        <f t="shared" si="249"/>
        <v>40987.768726851849</v>
      </c>
      <c r="T2293" s="11">
        <f t="shared" si="250"/>
        <v>41021.958333333328</v>
      </c>
      <c r="U2293" t="str">
        <f t="shared" si="251"/>
        <v>FALSE</v>
      </c>
      <c r="V2293" s="18">
        <f t="shared" si="252"/>
        <v>2</v>
      </c>
      <c r="W2293">
        <f t="shared" si="253"/>
        <v>1</v>
      </c>
    </row>
    <row r="2294" spans="1:23" ht="100.8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s="13" t="b">
        <v>0</v>
      </c>
      <c r="L2294">
        <v>46</v>
      </c>
      <c r="M2294" t="b">
        <v>1</v>
      </c>
      <c r="N2294" t="s">
        <v>8276</v>
      </c>
      <c r="O2294" s="15">
        <f t="shared" si="248"/>
        <v>107.2505</v>
      </c>
      <c r="P2294" s="15">
        <f t="shared" si="255"/>
        <v>46.630652173913049</v>
      </c>
      <c r="Q2294" t="s">
        <v>8325</v>
      </c>
      <c r="R2294" t="s">
        <v>8336</v>
      </c>
      <c r="S2294" s="8">
        <f t="shared" si="249"/>
        <v>40987.489305555551</v>
      </c>
      <c r="T2294" s="11">
        <f t="shared" si="250"/>
        <v>41017.489305555551</v>
      </c>
      <c r="U2294" t="str">
        <f t="shared" si="251"/>
        <v>FALSE</v>
      </c>
      <c r="V2294" s="18">
        <f t="shared" si="252"/>
        <v>2</v>
      </c>
      <c r="W2294">
        <f t="shared" si="253"/>
        <v>1</v>
      </c>
    </row>
    <row r="2295" spans="1:23" ht="57.6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s="13" t="b">
        <v>0</v>
      </c>
      <c r="L2295">
        <v>27</v>
      </c>
      <c r="M2295" t="b">
        <v>1</v>
      </c>
      <c r="N2295" t="s">
        <v>8276</v>
      </c>
      <c r="O2295" s="15">
        <f t="shared" si="248"/>
        <v>108.23529411764706</v>
      </c>
      <c r="P2295" s="15">
        <f t="shared" si="255"/>
        <v>34.074074074074076</v>
      </c>
      <c r="Q2295" t="s">
        <v>8325</v>
      </c>
      <c r="R2295" t="s">
        <v>8336</v>
      </c>
      <c r="S2295" s="8">
        <f t="shared" si="249"/>
        <v>41151.499988425923</v>
      </c>
      <c r="T2295" s="11">
        <f t="shared" si="250"/>
        <v>41176.957638888889</v>
      </c>
      <c r="U2295" t="str">
        <f t="shared" si="251"/>
        <v>FALSE</v>
      </c>
      <c r="V2295" s="18">
        <f t="shared" si="252"/>
        <v>2</v>
      </c>
      <c r="W2295">
        <f t="shared" si="253"/>
        <v>1</v>
      </c>
    </row>
    <row r="2296" spans="1:23" ht="100.8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s="13" t="b">
        <v>0</v>
      </c>
      <c r="L2296">
        <v>112</v>
      </c>
      <c r="M2296" t="b">
        <v>1</v>
      </c>
      <c r="N2296" t="s">
        <v>8276</v>
      </c>
      <c r="O2296" s="15">
        <f t="shared" si="248"/>
        <v>146.08079999999998</v>
      </c>
      <c r="P2296" s="15">
        <f t="shared" si="255"/>
        <v>65.214642857142863</v>
      </c>
      <c r="Q2296" t="s">
        <v>8325</v>
      </c>
      <c r="R2296" t="s">
        <v>8336</v>
      </c>
      <c r="S2296" s="8">
        <f t="shared" si="249"/>
        <v>41264.514814814815</v>
      </c>
      <c r="T2296" s="11">
        <f t="shared" si="250"/>
        <v>41294.514814814815</v>
      </c>
      <c r="U2296" t="str">
        <f t="shared" si="251"/>
        <v>FALSE</v>
      </c>
      <c r="V2296" s="18">
        <f t="shared" si="252"/>
        <v>2</v>
      </c>
      <c r="W2296">
        <f t="shared" si="253"/>
        <v>1</v>
      </c>
    </row>
    <row r="2297" spans="1:23" ht="100.8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s="13" t="b">
        <v>0</v>
      </c>
      <c r="L2297">
        <v>34</v>
      </c>
      <c r="M2297" t="b">
        <v>1</v>
      </c>
      <c r="N2297" t="s">
        <v>8276</v>
      </c>
      <c r="O2297" s="15">
        <f t="shared" si="248"/>
        <v>125.25</v>
      </c>
      <c r="P2297" s="15">
        <f t="shared" si="255"/>
        <v>44.205882352941174</v>
      </c>
      <c r="Q2297" t="s">
        <v>8325</v>
      </c>
      <c r="R2297" t="s">
        <v>8336</v>
      </c>
      <c r="S2297" s="8">
        <f t="shared" si="249"/>
        <v>41270.746018518512</v>
      </c>
      <c r="T2297" s="11">
        <f t="shared" si="250"/>
        <v>41300.746018518512</v>
      </c>
      <c r="U2297" t="str">
        <f t="shared" si="251"/>
        <v>FALSE</v>
      </c>
      <c r="V2297" s="18">
        <f t="shared" si="252"/>
        <v>2</v>
      </c>
      <c r="W2297">
        <f t="shared" si="253"/>
        <v>1</v>
      </c>
    </row>
    <row r="2298" spans="1:23" ht="86.4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s="13" t="b">
        <v>0</v>
      </c>
      <c r="L2298">
        <v>145</v>
      </c>
      <c r="M2298" t="b">
        <v>1</v>
      </c>
      <c r="N2298" t="s">
        <v>8276</v>
      </c>
      <c r="O2298" s="15">
        <f t="shared" si="248"/>
        <v>149.07142857142856</v>
      </c>
      <c r="P2298" s="15">
        <f t="shared" si="255"/>
        <v>71.965517241379317</v>
      </c>
      <c r="Q2298" t="s">
        <v>8325</v>
      </c>
      <c r="R2298" t="s">
        <v>8336</v>
      </c>
      <c r="S2298" s="8">
        <f t="shared" si="249"/>
        <v>40927.52344907407</v>
      </c>
      <c r="T2298" s="11">
        <f t="shared" si="250"/>
        <v>40962.52344907407</v>
      </c>
      <c r="U2298" t="str">
        <f t="shared" si="251"/>
        <v>FALSE</v>
      </c>
      <c r="V2298" s="18">
        <f t="shared" si="252"/>
        <v>2</v>
      </c>
      <c r="W2298">
        <f t="shared" si="253"/>
        <v>1</v>
      </c>
    </row>
    <row r="2299" spans="1:23" ht="72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s="13" t="b">
        <v>0</v>
      </c>
      <c r="L2299">
        <v>19</v>
      </c>
      <c r="M2299" t="b">
        <v>1</v>
      </c>
      <c r="N2299" t="s">
        <v>8276</v>
      </c>
      <c r="O2299" s="15">
        <f t="shared" si="248"/>
        <v>100.6</v>
      </c>
      <c r="P2299" s="15">
        <f t="shared" si="255"/>
        <v>52.94736842105263</v>
      </c>
      <c r="Q2299" t="s">
        <v>8325</v>
      </c>
      <c r="R2299" t="s">
        <v>8336</v>
      </c>
      <c r="S2299" s="8">
        <f t="shared" si="249"/>
        <v>40947.83390046296</v>
      </c>
      <c r="T2299" s="11">
        <f t="shared" si="250"/>
        <v>40981.957638888889</v>
      </c>
      <c r="U2299" t="str">
        <f t="shared" si="251"/>
        <v>FALSE</v>
      </c>
      <c r="V2299" s="18">
        <f t="shared" si="252"/>
        <v>2</v>
      </c>
      <c r="W2299">
        <f t="shared" si="253"/>
        <v>1</v>
      </c>
    </row>
    <row r="2300" spans="1:23" ht="86.4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s="13" t="b">
        <v>0</v>
      </c>
      <c r="L2300">
        <v>288</v>
      </c>
      <c r="M2300" t="b">
        <v>1</v>
      </c>
      <c r="N2300" t="s">
        <v>8276</v>
      </c>
      <c r="O2300" s="15">
        <f t="shared" si="248"/>
        <v>105.07333333333332</v>
      </c>
      <c r="P2300" s="15">
        <f t="shared" si="255"/>
        <v>109.45138888888889</v>
      </c>
      <c r="Q2300" t="s">
        <v>8325</v>
      </c>
      <c r="R2300" t="s">
        <v>8336</v>
      </c>
      <c r="S2300" s="8">
        <f t="shared" si="249"/>
        <v>41694.632326388884</v>
      </c>
      <c r="T2300" s="11">
        <f t="shared" si="250"/>
        <v>41724.59065972222</v>
      </c>
      <c r="U2300" t="str">
        <f t="shared" si="251"/>
        <v>FALSE</v>
      </c>
      <c r="V2300" s="18">
        <f t="shared" si="252"/>
        <v>2</v>
      </c>
      <c r="W2300">
        <f t="shared" si="253"/>
        <v>1</v>
      </c>
    </row>
    <row r="2301" spans="1:23" ht="7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s="13" t="b">
        <v>0</v>
      </c>
      <c r="L2301">
        <v>14</v>
      </c>
      <c r="M2301" t="b">
        <v>1</v>
      </c>
      <c r="N2301" t="s">
        <v>8276</v>
      </c>
      <c r="O2301" s="15">
        <f t="shared" si="248"/>
        <v>350.16666666666663</v>
      </c>
      <c r="P2301" s="15">
        <f t="shared" si="255"/>
        <v>75.035714285714292</v>
      </c>
      <c r="Q2301" t="s">
        <v>8325</v>
      </c>
      <c r="R2301" t="s">
        <v>8336</v>
      </c>
      <c r="S2301" s="8">
        <f t="shared" si="249"/>
        <v>40564.824178240735</v>
      </c>
      <c r="T2301" s="11">
        <f t="shared" si="250"/>
        <v>40579.824178240735</v>
      </c>
      <c r="U2301" t="str">
        <f t="shared" si="251"/>
        <v>FALSE</v>
      </c>
      <c r="V2301" s="18">
        <f t="shared" si="252"/>
        <v>2</v>
      </c>
      <c r="W2301">
        <f t="shared" si="253"/>
        <v>1</v>
      </c>
    </row>
    <row r="2302" spans="1:23" ht="100.8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s="13" t="b">
        <v>0</v>
      </c>
      <c r="L2302">
        <v>7</v>
      </c>
      <c r="M2302" t="b">
        <v>1</v>
      </c>
      <c r="N2302" t="s">
        <v>8276</v>
      </c>
      <c r="O2302" s="15">
        <f t="shared" si="248"/>
        <v>101.25</v>
      </c>
      <c r="P2302" s="15">
        <f t="shared" si="255"/>
        <v>115.71428571428571</v>
      </c>
      <c r="Q2302" t="s">
        <v>8325</v>
      </c>
      <c r="R2302" t="s">
        <v>8336</v>
      </c>
      <c r="S2302" s="8">
        <f t="shared" si="249"/>
        <v>41074.518703703703</v>
      </c>
      <c r="T2302" s="11">
        <f t="shared" si="250"/>
        <v>41088.518703703703</v>
      </c>
      <c r="U2302" t="str">
        <f t="shared" si="251"/>
        <v>FALSE</v>
      </c>
      <c r="V2302" s="18">
        <f t="shared" si="252"/>
        <v>2</v>
      </c>
      <c r="W2302">
        <f t="shared" si="253"/>
        <v>1</v>
      </c>
    </row>
    <row r="2303" spans="1:23" ht="57.6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s="13" t="b">
        <v>1</v>
      </c>
      <c r="L2303">
        <v>211</v>
      </c>
      <c r="M2303" t="b">
        <v>1</v>
      </c>
      <c r="N2303" t="s">
        <v>8279</v>
      </c>
      <c r="O2303" s="15">
        <f t="shared" si="248"/>
        <v>133.6044</v>
      </c>
      <c r="P2303" s="15">
        <f t="shared" si="255"/>
        <v>31.659810426540286</v>
      </c>
      <c r="Q2303" t="s">
        <v>8325</v>
      </c>
      <c r="R2303" t="s">
        <v>8339</v>
      </c>
      <c r="S2303" s="8">
        <f t="shared" si="249"/>
        <v>41415.938611111109</v>
      </c>
      <c r="T2303" s="11">
        <f t="shared" si="250"/>
        <v>41445.938611111109</v>
      </c>
      <c r="U2303" t="str">
        <f t="shared" si="251"/>
        <v>TRUE</v>
      </c>
      <c r="V2303" s="18">
        <f t="shared" si="252"/>
        <v>1</v>
      </c>
      <c r="W2303">
        <f t="shared" si="253"/>
        <v>1</v>
      </c>
    </row>
    <row r="2304" spans="1:23" ht="86.4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s="13" t="b">
        <v>1</v>
      </c>
      <c r="L2304">
        <v>85</v>
      </c>
      <c r="M2304" t="b">
        <v>1</v>
      </c>
      <c r="N2304" t="s">
        <v>8279</v>
      </c>
      <c r="O2304" s="15">
        <f t="shared" si="248"/>
        <v>170.65217391304347</v>
      </c>
      <c r="P2304" s="15">
        <f t="shared" si="255"/>
        <v>46.176470588235297</v>
      </c>
      <c r="Q2304" t="s">
        <v>8325</v>
      </c>
      <c r="R2304" t="s">
        <v>8339</v>
      </c>
      <c r="S2304" s="8">
        <f t="shared" si="249"/>
        <v>41605.660115740735</v>
      </c>
      <c r="T2304" s="11">
        <f t="shared" si="250"/>
        <v>41639.083333333328</v>
      </c>
      <c r="U2304" t="str">
        <f t="shared" si="251"/>
        <v>TRUE</v>
      </c>
      <c r="V2304" s="18">
        <f t="shared" si="252"/>
        <v>1</v>
      </c>
      <c r="W2304">
        <f t="shared" si="253"/>
        <v>1</v>
      </c>
    </row>
    <row r="2305" spans="1:23" ht="100.8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s="13" t="b">
        <v>1</v>
      </c>
      <c r="L2305">
        <v>103</v>
      </c>
      <c r="M2305" t="b">
        <v>1</v>
      </c>
      <c r="N2305" t="s">
        <v>8279</v>
      </c>
      <c r="O2305" s="15">
        <f t="shared" si="248"/>
        <v>109.35829457364341</v>
      </c>
      <c r="P2305" s="15">
        <f t="shared" si="255"/>
        <v>68.481650485436887</v>
      </c>
      <c r="Q2305" t="s">
        <v>8325</v>
      </c>
      <c r="R2305" t="s">
        <v>8339</v>
      </c>
      <c r="S2305" s="8">
        <f t="shared" si="249"/>
        <v>40849.902731481481</v>
      </c>
      <c r="T2305" s="11">
        <f t="shared" si="250"/>
        <v>40889.944398148145</v>
      </c>
      <c r="U2305" t="str">
        <f t="shared" si="251"/>
        <v>TRUE</v>
      </c>
      <c r="V2305" s="18">
        <f t="shared" si="252"/>
        <v>1</v>
      </c>
      <c r="W2305">
        <f t="shared" si="253"/>
        <v>1</v>
      </c>
    </row>
    <row r="2306" spans="1:23" ht="86.4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s="13" t="b">
        <v>1</v>
      </c>
      <c r="L2306">
        <v>113</v>
      </c>
      <c r="M2306" t="b">
        <v>1</v>
      </c>
      <c r="N2306" t="s">
        <v>8279</v>
      </c>
      <c r="O2306" s="15">
        <f t="shared" si="248"/>
        <v>100.70033333333335</v>
      </c>
      <c r="P2306" s="15">
        <f t="shared" si="255"/>
        <v>53.469203539823013</v>
      </c>
      <c r="Q2306" t="s">
        <v>8325</v>
      </c>
      <c r="R2306" t="s">
        <v>8339</v>
      </c>
      <c r="S2306" s="8">
        <f t="shared" si="249"/>
        <v>40502.607534722221</v>
      </c>
      <c r="T2306" s="11">
        <f t="shared" si="250"/>
        <v>40543.999305555553</v>
      </c>
      <c r="U2306" t="str">
        <f t="shared" si="251"/>
        <v>TRUE</v>
      </c>
      <c r="V2306" s="18">
        <f t="shared" si="252"/>
        <v>1</v>
      </c>
      <c r="W2306">
        <f t="shared" si="253"/>
        <v>1</v>
      </c>
    </row>
    <row r="2307" spans="1:23" ht="100.8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s="13" t="b">
        <v>1</v>
      </c>
      <c r="L2307">
        <v>167</v>
      </c>
      <c r="M2307" t="b">
        <v>1</v>
      </c>
      <c r="N2307" t="s">
        <v>8279</v>
      </c>
      <c r="O2307" s="15">
        <f t="shared" ref="O2307:O2370" si="256">(E2307/D2307)*100</f>
        <v>101.22777777777779</v>
      </c>
      <c r="P2307" s="15">
        <f t="shared" si="255"/>
        <v>109.10778443113773</v>
      </c>
      <c r="Q2307" t="s">
        <v>8325</v>
      </c>
      <c r="R2307" t="s">
        <v>8339</v>
      </c>
      <c r="S2307" s="8">
        <f t="shared" ref="S2307:S2370" si="257">(((J2307/60)/60)/24)+DATE(1970,1,1)+(-5/24)</f>
        <v>41834.486944444441</v>
      </c>
      <c r="T2307" s="11">
        <f t="shared" ref="T2307:T2370" si="258">(I2307/86400)+25569+(-5/24)</f>
        <v>41859.541666666664</v>
      </c>
      <c r="U2307" t="str">
        <f t="shared" ref="U2307:U2370" si="259">TRIM(K2307)</f>
        <v>TRUE</v>
      </c>
      <c r="V2307" s="18">
        <f t="shared" ref="V2307:V2370" si="260">IF(U2307="TRUE", 1, 2)</f>
        <v>1</v>
      </c>
      <c r="W2307">
        <f t="shared" ref="W2307:W2370" si="261">IF(F2307="successful", 1,  IF(F2307= "failed", 2, IF(F2307="canceled", 3, 4)))</f>
        <v>1</v>
      </c>
    </row>
    <row r="2308" spans="1:23" ht="100.8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s="13" t="b">
        <v>1</v>
      </c>
      <c r="L2308">
        <v>73</v>
      </c>
      <c r="M2308" t="b">
        <v>1</v>
      </c>
      <c r="N2308" t="s">
        <v>8279</v>
      </c>
      <c r="O2308" s="15">
        <f t="shared" si="256"/>
        <v>106.75857142857143</v>
      </c>
      <c r="P2308" s="15">
        <f t="shared" si="255"/>
        <v>51.185616438356163</v>
      </c>
      <c r="Q2308" t="s">
        <v>8325</v>
      </c>
      <c r="R2308" t="s">
        <v>8339</v>
      </c>
      <c r="S2308" s="8">
        <f t="shared" si="257"/>
        <v>40947.959826388884</v>
      </c>
      <c r="T2308" s="11">
        <f t="shared" si="258"/>
        <v>40977.959826388884</v>
      </c>
      <c r="U2308" t="str">
        <f t="shared" si="259"/>
        <v>TRUE</v>
      </c>
      <c r="V2308" s="18">
        <f t="shared" si="260"/>
        <v>1</v>
      </c>
      <c r="W2308">
        <f t="shared" si="261"/>
        <v>1</v>
      </c>
    </row>
    <row r="2309" spans="1:23" ht="86.4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s="13" t="b">
        <v>1</v>
      </c>
      <c r="L2309">
        <v>75</v>
      </c>
      <c r="M2309" t="b">
        <v>1</v>
      </c>
      <c r="N2309" t="s">
        <v>8279</v>
      </c>
      <c r="O2309" s="15">
        <f t="shared" si="256"/>
        <v>106.65777537961894</v>
      </c>
      <c r="P2309" s="15">
        <f t="shared" si="255"/>
        <v>27.936800000000002</v>
      </c>
      <c r="Q2309" t="s">
        <v>8325</v>
      </c>
      <c r="R2309" t="s">
        <v>8339</v>
      </c>
      <c r="S2309" s="8">
        <f t="shared" si="257"/>
        <v>41004.594131944439</v>
      </c>
      <c r="T2309" s="11">
        <f t="shared" si="258"/>
        <v>41034.59407407407</v>
      </c>
      <c r="U2309" t="str">
        <f t="shared" si="259"/>
        <v>TRUE</v>
      </c>
      <c r="V2309" s="18">
        <f t="shared" si="260"/>
        <v>1</v>
      </c>
      <c r="W2309">
        <f t="shared" si="261"/>
        <v>1</v>
      </c>
    </row>
    <row r="2310" spans="1:23" ht="100.8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s="13" t="b">
        <v>1</v>
      </c>
      <c r="L2310">
        <v>614</v>
      </c>
      <c r="M2310" t="b">
        <v>1</v>
      </c>
      <c r="N2310" t="s">
        <v>8279</v>
      </c>
      <c r="O2310" s="15">
        <f t="shared" si="256"/>
        <v>101.30622</v>
      </c>
      <c r="P2310" s="15">
        <f t="shared" ref="P2310:P2373" si="262">IFERROR(E2310/L2310,0)</f>
        <v>82.496921824104234</v>
      </c>
      <c r="Q2310" t="s">
        <v>8325</v>
      </c>
      <c r="R2310" t="s">
        <v>8339</v>
      </c>
      <c r="S2310" s="8">
        <f t="shared" si="257"/>
        <v>41851.754583333335</v>
      </c>
      <c r="T2310" s="11">
        <f t="shared" si="258"/>
        <v>41879.833333333328</v>
      </c>
      <c r="U2310" t="str">
        <f t="shared" si="259"/>
        <v>TRUE</v>
      </c>
      <c r="V2310" s="18">
        <f t="shared" si="260"/>
        <v>1</v>
      </c>
      <c r="W2310">
        <f t="shared" si="261"/>
        <v>1</v>
      </c>
    </row>
    <row r="2311" spans="1:23" ht="100.8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s="13" t="b">
        <v>1</v>
      </c>
      <c r="L2311">
        <v>107</v>
      </c>
      <c r="M2311" t="b">
        <v>1</v>
      </c>
      <c r="N2311" t="s">
        <v>8279</v>
      </c>
      <c r="O2311" s="15">
        <f t="shared" si="256"/>
        <v>106.67450000000001</v>
      </c>
      <c r="P2311" s="15">
        <f t="shared" si="262"/>
        <v>59.817476635514019</v>
      </c>
      <c r="Q2311" t="s">
        <v>8325</v>
      </c>
      <c r="R2311" t="s">
        <v>8339</v>
      </c>
      <c r="S2311" s="8">
        <f t="shared" si="257"/>
        <v>41307.779363425921</v>
      </c>
      <c r="T2311" s="11">
        <f t="shared" si="258"/>
        <v>41342.779363425921</v>
      </c>
      <c r="U2311" t="str">
        <f t="shared" si="259"/>
        <v>TRUE</v>
      </c>
      <c r="V2311" s="18">
        <f t="shared" si="260"/>
        <v>1</v>
      </c>
      <c r="W2311">
        <f t="shared" si="261"/>
        <v>1</v>
      </c>
    </row>
    <row r="2312" spans="1:23" ht="115.2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s="13" t="b">
        <v>1</v>
      </c>
      <c r="L2312">
        <v>1224</v>
      </c>
      <c r="M2312" t="b">
        <v>1</v>
      </c>
      <c r="N2312" t="s">
        <v>8279</v>
      </c>
      <c r="O2312" s="15">
        <f t="shared" si="256"/>
        <v>428.83978378378379</v>
      </c>
      <c r="P2312" s="15">
        <f t="shared" si="262"/>
        <v>64.816470588235291</v>
      </c>
      <c r="Q2312" t="s">
        <v>8325</v>
      </c>
      <c r="R2312" t="s">
        <v>8339</v>
      </c>
      <c r="S2312" s="8">
        <f t="shared" si="257"/>
        <v>41324.585821759254</v>
      </c>
      <c r="T2312" s="11">
        <f t="shared" si="258"/>
        <v>41354.54415509259</v>
      </c>
      <c r="U2312" t="str">
        <f t="shared" si="259"/>
        <v>TRUE</v>
      </c>
      <c r="V2312" s="18">
        <f t="shared" si="260"/>
        <v>1</v>
      </c>
      <c r="W2312">
        <f t="shared" si="261"/>
        <v>1</v>
      </c>
    </row>
    <row r="2313" spans="1:23" ht="86.4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s="13" t="b">
        <v>1</v>
      </c>
      <c r="L2313">
        <v>104</v>
      </c>
      <c r="M2313" t="b">
        <v>1</v>
      </c>
      <c r="N2313" t="s">
        <v>8279</v>
      </c>
      <c r="O2313" s="15">
        <f t="shared" si="256"/>
        <v>104.11111111111111</v>
      </c>
      <c r="P2313" s="15">
        <f t="shared" si="262"/>
        <v>90.09615384615384</v>
      </c>
      <c r="Q2313" t="s">
        <v>8325</v>
      </c>
      <c r="R2313" t="s">
        <v>8339</v>
      </c>
      <c r="S2313" s="8">
        <f t="shared" si="257"/>
        <v>41735.796168981477</v>
      </c>
      <c r="T2313" s="11">
        <f t="shared" si="258"/>
        <v>41765.796168981477</v>
      </c>
      <c r="U2313" t="str">
        <f t="shared" si="259"/>
        <v>TRUE</v>
      </c>
      <c r="V2313" s="18">
        <f t="shared" si="260"/>
        <v>1</v>
      </c>
      <c r="W2313">
        <f t="shared" si="261"/>
        <v>1</v>
      </c>
    </row>
    <row r="2314" spans="1:23" ht="115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s="13" t="b">
        <v>1</v>
      </c>
      <c r="L2314">
        <v>79</v>
      </c>
      <c r="M2314" t="b">
        <v>1</v>
      </c>
      <c r="N2314" t="s">
        <v>8279</v>
      </c>
      <c r="O2314" s="15">
        <f t="shared" si="256"/>
        <v>107.86666666666666</v>
      </c>
      <c r="P2314" s="15">
        <f t="shared" si="262"/>
        <v>40.962025316455694</v>
      </c>
      <c r="Q2314" t="s">
        <v>8325</v>
      </c>
      <c r="R2314" t="s">
        <v>8339</v>
      </c>
      <c r="S2314" s="8">
        <f t="shared" si="257"/>
        <v>41716.424513888887</v>
      </c>
      <c r="T2314" s="11">
        <f t="shared" si="258"/>
        <v>41747.75</v>
      </c>
      <c r="U2314" t="str">
        <f t="shared" si="259"/>
        <v>TRUE</v>
      </c>
      <c r="V2314" s="18">
        <f t="shared" si="260"/>
        <v>1</v>
      </c>
      <c r="W2314">
        <f t="shared" si="261"/>
        <v>1</v>
      </c>
    </row>
    <row r="2315" spans="1:23" ht="72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s="13" t="b">
        <v>1</v>
      </c>
      <c r="L2315">
        <v>157</v>
      </c>
      <c r="M2315" t="b">
        <v>1</v>
      </c>
      <c r="N2315" t="s">
        <v>8279</v>
      </c>
      <c r="O2315" s="15">
        <f t="shared" si="256"/>
        <v>175.84040000000002</v>
      </c>
      <c r="P2315" s="15">
        <f t="shared" si="262"/>
        <v>56.000127388535034</v>
      </c>
      <c r="Q2315" t="s">
        <v>8325</v>
      </c>
      <c r="R2315" t="s">
        <v>8339</v>
      </c>
      <c r="S2315" s="8">
        <f t="shared" si="257"/>
        <v>41002.750300925924</v>
      </c>
      <c r="T2315" s="11">
        <f t="shared" si="258"/>
        <v>41032.750300925924</v>
      </c>
      <c r="U2315" t="str">
        <f t="shared" si="259"/>
        <v>TRUE</v>
      </c>
      <c r="V2315" s="18">
        <f t="shared" si="260"/>
        <v>1</v>
      </c>
      <c r="W2315">
        <f t="shared" si="261"/>
        <v>1</v>
      </c>
    </row>
    <row r="2316" spans="1:23" ht="100.8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s="13" t="b">
        <v>1</v>
      </c>
      <c r="L2316">
        <v>50</v>
      </c>
      <c r="M2316" t="b">
        <v>1</v>
      </c>
      <c r="N2316" t="s">
        <v>8279</v>
      </c>
      <c r="O2316" s="15">
        <f t="shared" si="256"/>
        <v>156.97</v>
      </c>
      <c r="P2316" s="15">
        <f t="shared" si="262"/>
        <v>37.672800000000002</v>
      </c>
      <c r="Q2316" t="s">
        <v>8325</v>
      </c>
      <c r="R2316" t="s">
        <v>8339</v>
      </c>
      <c r="S2316" s="8">
        <f t="shared" si="257"/>
        <v>41037.343252314815</v>
      </c>
      <c r="T2316" s="11">
        <f t="shared" si="258"/>
        <v>41067.343252314815</v>
      </c>
      <c r="U2316" t="str">
        <f t="shared" si="259"/>
        <v>TRUE</v>
      </c>
      <c r="V2316" s="18">
        <f t="shared" si="260"/>
        <v>1</v>
      </c>
      <c r="W2316">
        <f t="shared" si="261"/>
        <v>1</v>
      </c>
    </row>
    <row r="2317" spans="1:23" ht="7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s="13" t="b">
        <v>1</v>
      </c>
      <c r="L2317">
        <v>64</v>
      </c>
      <c r="M2317" t="b">
        <v>1</v>
      </c>
      <c r="N2317" t="s">
        <v>8279</v>
      </c>
      <c r="O2317" s="15">
        <f t="shared" si="256"/>
        <v>102.60000000000001</v>
      </c>
      <c r="P2317" s="15">
        <f t="shared" si="262"/>
        <v>40.078125</v>
      </c>
      <c r="Q2317" t="s">
        <v>8325</v>
      </c>
      <c r="R2317" t="s">
        <v>8339</v>
      </c>
      <c r="S2317" s="8">
        <f t="shared" si="257"/>
        <v>41004.517858796295</v>
      </c>
      <c r="T2317" s="11">
        <f t="shared" si="258"/>
        <v>41034.517858796295</v>
      </c>
      <c r="U2317" t="str">
        <f t="shared" si="259"/>
        <v>TRUE</v>
      </c>
      <c r="V2317" s="18">
        <f t="shared" si="260"/>
        <v>1</v>
      </c>
      <c r="W2317">
        <f t="shared" si="261"/>
        <v>1</v>
      </c>
    </row>
    <row r="2318" spans="1:23" ht="129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s="13" t="b">
        <v>1</v>
      </c>
      <c r="L2318">
        <v>200</v>
      </c>
      <c r="M2318" t="b">
        <v>1</v>
      </c>
      <c r="N2318" t="s">
        <v>8279</v>
      </c>
      <c r="O2318" s="15">
        <f t="shared" si="256"/>
        <v>104.04266666666666</v>
      </c>
      <c r="P2318" s="15">
        <f t="shared" si="262"/>
        <v>78.031999999999996</v>
      </c>
      <c r="Q2318" t="s">
        <v>8325</v>
      </c>
      <c r="R2318" t="s">
        <v>8339</v>
      </c>
      <c r="S2318" s="8">
        <f t="shared" si="257"/>
        <v>40079.516782407409</v>
      </c>
      <c r="T2318" s="11">
        <f t="shared" si="258"/>
        <v>40156.558333333327</v>
      </c>
      <c r="U2318" t="str">
        <f t="shared" si="259"/>
        <v>TRUE</v>
      </c>
      <c r="V2318" s="18">
        <f t="shared" si="260"/>
        <v>1</v>
      </c>
      <c r="W2318">
        <f t="shared" si="261"/>
        <v>1</v>
      </c>
    </row>
    <row r="2319" spans="1:23" ht="100.8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s="13" t="b">
        <v>1</v>
      </c>
      <c r="L2319">
        <v>22</v>
      </c>
      <c r="M2319" t="b">
        <v>1</v>
      </c>
      <c r="N2319" t="s">
        <v>8279</v>
      </c>
      <c r="O2319" s="15">
        <f t="shared" si="256"/>
        <v>104</v>
      </c>
      <c r="P2319" s="15">
        <f t="shared" si="262"/>
        <v>18.90909090909091</v>
      </c>
      <c r="Q2319" t="s">
        <v>8325</v>
      </c>
      <c r="R2319" t="s">
        <v>8339</v>
      </c>
      <c r="S2319" s="8">
        <f t="shared" si="257"/>
        <v>40192.33390046296</v>
      </c>
      <c r="T2319" s="11">
        <f t="shared" si="258"/>
        <v>40224</v>
      </c>
      <c r="U2319" t="str">
        <f t="shared" si="259"/>
        <v>TRUE</v>
      </c>
      <c r="V2319" s="18">
        <f t="shared" si="260"/>
        <v>1</v>
      </c>
      <c r="W2319">
        <f t="shared" si="261"/>
        <v>1</v>
      </c>
    </row>
    <row r="2320" spans="1:23" ht="129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s="13" t="b">
        <v>1</v>
      </c>
      <c r="L2320">
        <v>163</v>
      </c>
      <c r="M2320" t="b">
        <v>1</v>
      </c>
      <c r="N2320" t="s">
        <v>8279</v>
      </c>
      <c r="O2320" s="15">
        <f t="shared" si="256"/>
        <v>121.05999999999999</v>
      </c>
      <c r="P2320" s="15">
        <f t="shared" si="262"/>
        <v>37.134969325153371</v>
      </c>
      <c r="Q2320" t="s">
        <v>8325</v>
      </c>
      <c r="R2320" t="s">
        <v>8339</v>
      </c>
      <c r="S2320" s="8">
        <f t="shared" si="257"/>
        <v>40050.435347222221</v>
      </c>
      <c r="T2320" s="11">
        <f t="shared" si="258"/>
        <v>40081.957638888889</v>
      </c>
      <c r="U2320" t="str">
        <f t="shared" si="259"/>
        <v>TRUE</v>
      </c>
      <c r="V2320" s="18">
        <f t="shared" si="260"/>
        <v>1</v>
      </c>
      <c r="W2320">
        <f t="shared" si="261"/>
        <v>1</v>
      </c>
    </row>
    <row r="2321" spans="1:23" ht="86.4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s="13" t="b">
        <v>1</v>
      </c>
      <c r="L2321">
        <v>77</v>
      </c>
      <c r="M2321" t="b">
        <v>1</v>
      </c>
      <c r="N2321" t="s">
        <v>8279</v>
      </c>
      <c r="O2321" s="15">
        <f t="shared" si="256"/>
        <v>107.69999999999999</v>
      </c>
      <c r="P2321" s="15">
        <f t="shared" si="262"/>
        <v>41.961038961038959</v>
      </c>
      <c r="Q2321" t="s">
        <v>8325</v>
      </c>
      <c r="R2321" t="s">
        <v>8339</v>
      </c>
      <c r="S2321" s="8">
        <f t="shared" si="257"/>
        <v>41592.873668981476</v>
      </c>
      <c r="T2321" s="11">
        <f t="shared" si="258"/>
        <v>41622.873668981476</v>
      </c>
      <c r="U2321" t="str">
        <f t="shared" si="259"/>
        <v>TRUE</v>
      </c>
      <c r="V2321" s="18">
        <f t="shared" si="260"/>
        <v>1</v>
      </c>
      <c r="W2321">
        <f t="shared" si="261"/>
        <v>1</v>
      </c>
    </row>
    <row r="2322" spans="1:23" ht="100.8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s="13" t="b">
        <v>1</v>
      </c>
      <c r="L2322">
        <v>89</v>
      </c>
      <c r="M2322" t="b">
        <v>1</v>
      </c>
      <c r="N2322" t="s">
        <v>8279</v>
      </c>
      <c r="O2322" s="15">
        <f t="shared" si="256"/>
        <v>108.66</v>
      </c>
      <c r="P2322" s="15">
        <f t="shared" si="262"/>
        <v>61.044943820224717</v>
      </c>
      <c r="Q2322" t="s">
        <v>8325</v>
      </c>
      <c r="R2322" t="s">
        <v>8339</v>
      </c>
      <c r="S2322" s="8">
        <f t="shared" si="257"/>
        <v>41696.608796296292</v>
      </c>
      <c r="T2322" s="11">
        <f t="shared" si="258"/>
        <v>41731.567129629628</v>
      </c>
      <c r="U2322" t="str">
        <f t="shared" si="259"/>
        <v>TRUE</v>
      </c>
      <c r="V2322" s="18">
        <f t="shared" si="260"/>
        <v>1</v>
      </c>
      <c r="W2322">
        <f t="shared" si="261"/>
        <v>1</v>
      </c>
    </row>
    <row r="2323" spans="1:23" ht="100.8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s="13" t="b">
        <v>0</v>
      </c>
      <c r="L2323">
        <v>64</v>
      </c>
      <c r="M2323" t="b">
        <v>0</v>
      </c>
      <c r="N2323" t="s">
        <v>8298</v>
      </c>
      <c r="O2323" s="15">
        <f t="shared" si="256"/>
        <v>39.120962394619681</v>
      </c>
      <c r="P2323" s="15">
        <f t="shared" si="262"/>
        <v>64.53125</v>
      </c>
      <c r="Q2323" t="s">
        <v>8315</v>
      </c>
      <c r="R2323" t="s">
        <v>8318</v>
      </c>
      <c r="S2323" s="8">
        <f t="shared" si="257"/>
        <v>42799.052094907405</v>
      </c>
      <c r="T2323" s="11">
        <f t="shared" si="258"/>
        <v>42829.010428240734</v>
      </c>
      <c r="U2323" t="str">
        <f t="shared" si="259"/>
        <v>FALSE</v>
      </c>
      <c r="V2323" s="18">
        <f t="shared" si="260"/>
        <v>2</v>
      </c>
      <c r="W2323">
        <f t="shared" si="261"/>
        <v>4</v>
      </c>
    </row>
    <row r="2324" spans="1:23" ht="86.4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s="13" t="b">
        <v>0</v>
      </c>
      <c r="L2324">
        <v>4</v>
      </c>
      <c r="M2324" t="b">
        <v>0</v>
      </c>
      <c r="N2324" t="s">
        <v>8298</v>
      </c>
      <c r="O2324" s="15">
        <f t="shared" si="256"/>
        <v>3.1481481481481479</v>
      </c>
      <c r="P2324" s="15">
        <f t="shared" si="262"/>
        <v>21.25</v>
      </c>
      <c r="Q2324" t="s">
        <v>8315</v>
      </c>
      <c r="R2324" t="s">
        <v>8318</v>
      </c>
      <c r="S2324" s="8">
        <f t="shared" si="257"/>
        <v>42804.687141203707</v>
      </c>
      <c r="T2324" s="11">
        <f t="shared" si="258"/>
        <v>42834.645474537036</v>
      </c>
      <c r="U2324" t="str">
        <f t="shared" si="259"/>
        <v>FALSE</v>
      </c>
      <c r="V2324" s="18">
        <f t="shared" si="260"/>
        <v>2</v>
      </c>
      <c r="W2324">
        <f t="shared" si="261"/>
        <v>4</v>
      </c>
    </row>
    <row r="2325" spans="1:23" ht="86.4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s="13" t="b">
        <v>0</v>
      </c>
      <c r="L2325">
        <v>4</v>
      </c>
      <c r="M2325" t="b">
        <v>0</v>
      </c>
      <c r="N2325" t="s">
        <v>8298</v>
      </c>
      <c r="O2325" s="15">
        <f t="shared" si="256"/>
        <v>48</v>
      </c>
      <c r="P2325" s="15">
        <f t="shared" si="262"/>
        <v>30</v>
      </c>
      <c r="Q2325" t="s">
        <v>8315</v>
      </c>
      <c r="R2325" t="s">
        <v>8318</v>
      </c>
      <c r="S2325" s="8">
        <f t="shared" si="257"/>
        <v>42807.54684027777</v>
      </c>
      <c r="T2325" s="11">
        <f t="shared" si="258"/>
        <v>42814.546840277777</v>
      </c>
      <c r="U2325" t="str">
        <f t="shared" si="259"/>
        <v>FALSE</v>
      </c>
      <c r="V2325" s="18">
        <f t="shared" si="260"/>
        <v>2</v>
      </c>
      <c r="W2325">
        <f t="shared" si="261"/>
        <v>4</v>
      </c>
    </row>
    <row r="2326" spans="1:23" ht="86.4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s="13" t="b">
        <v>0</v>
      </c>
      <c r="L2326">
        <v>61</v>
      </c>
      <c r="M2326" t="b">
        <v>0</v>
      </c>
      <c r="N2326" t="s">
        <v>8298</v>
      </c>
      <c r="O2326" s="15">
        <f t="shared" si="256"/>
        <v>20.733333333333334</v>
      </c>
      <c r="P2326" s="15">
        <f t="shared" si="262"/>
        <v>25.491803278688526</v>
      </c>
      <c r="Q2326" t="s">
        <v>8315</v>
      </c>
      <c r="R2326" t="s">
        <v>8318</v>
      </c>
      <c r="S2326" s="8">
        <f t="shared" si="257"/>
        <v>42790.67690972222</v>
      </c>
      <c r="T2326" s="11">
        <f t="shared" si="258"/>
        <v>42820.635243055549</v>
      </c>
      <c r="U2326" t="str">
        <f t="shared" si="259"/>
        <v>FALSE</v>
      </c>
      <c r="V2326" s="18">
        <f t="shared" si="260"/>
        <v>2</v>
      </c>
      <c r="W2326">
        <f t="shared" si="261"/>
        <v>4</v>
      </c>
    </row>
    <row r="2327" spans="1:23" ht="100.8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s="13" t="b">
        <v>0</v>
      </c>
      <c r="L2327">
        <v>7</v>
      </c>
      <c r="M2327" t="b">
        <v>0</v>
      </c>
      <c r="N2327" t="s">
        <v>8298</v>
      </c>
      <c r="O2327" s="15">
        <f t="shared" si="256"/>
        <v>8</v>
      </c>
      <c r="P2327" s="15">
        <f t="shared" si="262"/>
        <v>11.428571428571429</v>
      </c>
      <c r="Q2327" t="s">
        <v>8315</v>
      </c>
      <c r="R2327" t="s">
        <v>8318</v>
      </c>
      <c r="S2327" s="8">
        <f t="shared" si="257"/>
        <v>42793.814016203702</v>
      </c>
      <c r="T2327" s="11">
        <f t="shared" si="258"/>
        <v>42823.772349537037</v>
      </c>
      <c r="U2327" t="str">
        <f t="shared" si="259"/>
        <v>FALSE</v>
      </c>
      <c r="V2327" s="18">
        <f t="shared" si="260"/>
        <v>2</v>
      </c>
      <c r="W2327">
        <f t="shared" si="261"/>
        <v>4</v>
      </c>
    </row>
    <row r="2328" spans="1:23" ht="115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s="13" t="b">
        <v>0</v>
      </c>
      <c r="L2328">
        <v>1</v>
      </c>
      <c r="M2328" t="b">
        <v>0</v>
      </c>
      <c r="N2328" t="s">
        <v>8298</v>
      </c>
      <c r="O2328" s="15">
        <f t="shared" si="256"/>
        <v>0.72</v>
      </c>
      <c r="P2328" s="15">
        <f t="shared" si="262"/>
        <v>108</v>
      </c>
      <c r="Q2328" t="s">
        <v>8315</v>
      </c>
      <c r="R2328" t="s">
        <v>8318</v>
      </c>
      <c r="S2328" s="8">
        <f t="shared" si="257"/>
        <v>42803.825787037036</v>
      </c>
      <c r="T2328" s="11">
        <f t="shared" si="258"/>
        <v>42855.499999999993</v>
      </c>
      <c r="U2328" t="str">
        <f t="shared" si="259"/>
        <v>FALSE</v>
      </c>
      <c r="V2328" s="18">
        <f t="shared" si="260"/>
        <v>2</v>
      </c>
      <c r="W2328">
        <f t="shared" si="261"/>
        <v>4</v>
      </c>
    </row>
    <row r="2329" spans="1:23" ht="86.4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s="13" t="b">
        <v>1</v>
      </c>
      <c r="L2329">
        <v>3355</v>
      </c>
      <c r="M2329" t="b">
        <v>1</v>
      </c>
      <c r="N2329" t="s">
        <v>8298</v>
      </c>
      <c r="O2329" s="15">
        <f t="shared" si="256"/>
        <v>526.09431428571429</v>
      </c>
      <c r="P2329" s="15">
        <f t="shared" si="262"/>
        <v>54.883162444113267</v>
      </c>
      <c r="Q2329" t="s">
        <v>8315</v>
      </c>
      <c r="R2329" t="s">
        <v>8318</v>
      </c>
      <c r="S2329" s="8">
        <f t="shared" si="257"/>
        <v>41842.708796296298</v>
      </c>
      <c r="T2329" s="11">
        <f t="shared" si="258"/>
        <v>41877.708796296291</v>
      </c>
      <c r="U2329" t="str">
        <f t="shared" si="259"/>
        <v>TRUE</v>
      </c>
      <c r="V2329" s="18">
        <f t="shared" si="260"/>
        <v>1</v>
      </c>
      <c r="W2329">
        <f t="shared" si="261"/>
        <v>1</v>
      </c>
    </row>
    <row r="2330" spans="1:23" ht="115.2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s="13" t="b">
        <v>1</v>
      </c>
      <c r="L2330">
        <v>537</v>
      </c>
      <c r="M2330" t="b">
        <v>1</v>
      </c>
      <c r="N2330" t="s">
        <v>8298</v>
      </c>
      <c r="O2330" s="15">
        <f t="shared" si="256"/>
        <v>254.45000000000002</v>
      </c>
      <c r="P2330" s="15">
        <f t="shared" si="262"/>
        <v>47.383612662942269</v>
      </c>
      <c r="Q2330" t="s">
        <v>8315</v>
      </c>
      <c r="R2330" t="s">
        <v>8318</v>
      </c>
      <c r="S2330" s="8">
        <f t="shared" si="257"/>
        <v>42139.573344907411</v>
      </c>
      <c r="T2330" s="11">
        <f t="shared" si="258"/>
        <v>42169.573344907403</v>
      </c>
      <c r="U2330" t="str">
        <f t="shared" si="259"/>
        <v>TRUE</v>
      </c>
      <c r="V2330" s="18">
        <f t="shared" si="260"/>
        <v>1</v>
      </c>
      <c r="W2330">
        <f t="shared" si="261"/>
        <v>1</v>
      </c>
    </row>
    <row r="2331" spans="1:23" ht="100.8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s="13" t="b">
        <v>1</v>
      </c>
      <c r="L2331">
        <v>125</v>
      </c>
      <c r="M2331" t="b">
        <v>1</v>
      </c>
      <c r="N2331" t="s">
        <v>8298</v>
      </c>
      <c r="O2331" s="15">
        <f t="shared" si="256"/>
        <v>105.91999999999999</v>
      </c>
      <c r="P2331" s="15">
        <f t="shared" si="262"/>
        <v>211.84</v>
      </c>
      <c r="Q2331" t="s">
        <v>8315</v>
      </c>
      <c r="R2331" t="s">
        <v>8318</v>
      </c>
      <c r="S2331" s="8">
        <f t="shared" si="257"/>
        <v>41807.416041666664</v>
      </c>
      <c r="T2331" s="11">
        <f t="shared" si="258"/>
        <v>41837.416041666664</v>
      </c>
      <c r="U2331" t="str">
        <f t="shared" si="259"/>
        <v>TRUE</v>
      </c>
      <c r="V2331" s="18">
        <f t="shared" si="260"/>
        <v>1</v>
      </c>
      <c r="W2331">
        <f t="shared" si="261"/>
        <v>1</v>
      </c>
    </row>
    <row r="2332" spans="1:23" ht="100.8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s="13" t="b">
        <v>1</v>
      </c>
      <c r="L2332">
        <v>163</v>
      </c>
      <c r="M2332" t="b">
        <v>1</v>
      </c>
      <c r="N2332" t="s">
        <v>8298</v>
      </c>
      <c r="O2332" s="15">
        <f t="shared" si="256"/>
        <v>102.42285714285715</v>
      </c>
      <c r="P2332" s="15">
        <f t="shared" si="262"/>
        <v>219.92638036809817</v>
      </c>
      <c r="Q2332" t="s">
        <v>8315</v>
      </c>
      <c r="R2332" t="s">
        <v>8318</v>
      </c>
      <c r="S2332" s="8">
        <f t="shared" si="257"/>
        <v>42332.691469907404</v>
      </c>
      <c r="T2332" s="11">
        <f t="shared" si="258"/>
        <v>42362.791666666664</v>
      </c>
      <c r="U2332" t="str">
        <f t="shared" si="259"/>
        <v>TRUE</v>
      </c>
      <c r="V2332" s="18">
        <f t="shared" si="260"/>
        <v>1</v>
      </c>
      <c r="W2332">
        <f t="shared" si="261"/>
        <v>1</v>
      </c>
    </row>
    <row r="2333" spans="1:23" ht="86.4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s="13" t="b">
        <v>1</v>
      </c>
      <c r="L2333">
        <v>283</v>
      </c>
      <c r="M2333" t="b">
        <v>1</v>
      </c>
      <c r="N2333" t="s">
        <v>8298</v>
      </c>
      <c r="O2333" s="15">
        <f t="shared" si="256"/>
        <v>144.31375</v>
      </c>
      <c r="P2333" s="15">
        <f t="shared" si="262"/>
        <v>40.795406360424032</v>
      </c>
      <c r="Q2333" t="s">
        <v>8315</v>
      </c>
      <c r="R2333" t="s">
        <v>8318</v>
      </c>
      <c r="S2333" s="8">
        <f t="shared" si="257"/>
        <v>41838.797337962962</v>
      </c>
      <c r="T2333" s="11">
        <f t="shared" si="258"/>
        <v>41868.797337962962</v>
      </c>
      <c r="U2333" t="str">
        <f t="shared" si="259"/>
        <v>TRUE</v>
      </c>
      <c r="V2333" s="18">
        <f t="shared" si="260"/>
        <v>1</v>
      </c>
      <c r="W2333">
        <f t="shared" si="261"/>
        <v>1</v>
      </c>
    </row>
    <row r="2334" spans="1:23" ht="115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s="13" t="b">
        <v>1</v>
      </c>
      <c r="L2334">
        <v>352</v>
      </c>
      <c r="M2334" t="b">
        <v>1</v>
      </c>
      <c r="N2334" t="s">
        <v>8298</v>
      </c>
      <c r="O2334" s="15">
        <f t="shared" si="256"/>
        <v>106.30800000000001</v>
      </c>
      <c r="P2334" s="15">
        <f t="shared" si="262"/>
        <v>75.502840909090907</v>
      </c>
      <c r="Q2334" t="s">
        <v>8315</v>
      </c>
      <c r="R2334" t="s">
        <v>8318</v>
      </c>
      <c r="S2334" s="8">
        <f t="shared" si="257"/>
        <v>42011.419803240737</v>
      </c>
      <c r="T2334" s="11">
        <f t="shared" si="258"/>
        <v>42041.419803240737</v>
      </c>
      <c r="U2334" t="str">
        <f t="shared" si="259"/>
        <v>TRUE</v>
      </c>
      <c r="V2334" s="18">
        <f t="shared" si="260"/>
        <v>1</v>
      </c>
      <c r="W2334">
        <f t="shared" si="261"/>
        <v>1</v>
      </c>
    </row>
    <row r="2335" spans="1:23" ht="100.8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s="13" t="b">
        <v>1</v>
      </c>
      <c r="L2335">
        <v>94</v>
      </c>
      <c r="M2335" t="b">
        <v>1</v>
      </c>
      <c r="N2335" t="s">
        <v>8298</v>
      </c>
      <c r="O2335" s="15">
        <f t="shared" si="256"/>
        <v>212.16666666666666</v>
      </c>
      <c r="P2335" s="15">
        <f t="shared" si="262"/>
        <v>13.542553191489361</v>
      </c>
      <c r="Q2335" t="s">
        <v>8315</v>
      </c>
      <c r="R2335" t="s">
        <v>8318</v>
      </c>
      <c r="S2335" s="8">
        <f t="shared" si="257"/>
        <v>41767.442013888889</v>
      </c>
      <c r="T2335" s="11">
        <f t="shared" si="258"/>
        <v>41788.534722222219</v>
      </c>
      <c r="U2335" t="str">
        <f t="shared" si="259"/>
        <v>TRUE</v>
      </c>
      <c r="V2335" s="18">
        <f t="shared" si="260"/>
        <v>1</v>
      </c>
      <c r="W2335">
        <f t="shared" si="261"/>
        <v>1</v>
      </c>
    </row>
    <row r="2336" spans="1:23" ht="100.8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s="13" t="b">
        <v>1</v>
      </c>
      <c r="L2336">
        <v>67</v>
      </c>
      <c r="M2336" t="b">
        <v>1</v>
      </c>
      <c r="N2336" t="s">
        <v>8298</v>
      </c>
      <c r="O2336" s="15">
        <f t="shared" si="256"/>
        <v>101.95</v>
      </c>
      <c r="P2336" s="15">
        <f t="shared" si="262"/>
        <v>60.865671641791046</v>
      </c>
      <c r="Q2336" t="s">
        <v>8315</v>
      </c>
      <c r="R2336" t="s">
        <v>8318</v>
      </c>
      <c r="S2336" s="8">
        <f t="shared" si="257"/>
        <v>41918.461782407401</v>
      </c>
      <c r="T2336" s="11">
        <f t="shared" si="258"/>
        <v>41948.523611111108</v>
      </c>
      <c r="U2336" t="str">
        <f t="shared" si="259"/>
        <v>TRUE</v>
      </c>
      <c r="V2336" s="18">
        <f t="shared" si="260"/>
        <v>1</v>
      </c>
      <c r="W2336">
        <f t="shared" si="261"/>
        <v>1</v>
      </c>
    </row>
    <row r="2337" spans="1:23" ht="100.8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s="13" t="b">
        <v>1</v>
      </c>
      <c r="L2337">
        <v>221</v>
      </c>
      <c r="M2337" t="b">
        <v>1</v>
      </c>
      <c r="N2337" t="s">
        <v>8298</v>
      </c>
      <c r="O2337" s="15">
        <f t="shared" si="256"/>
        <v>102.27200000000001</v>
      </c>
      <c r="P2337" s="15">
        <f t="shared" si="262"/>
        <v>115.69230769230769</v>
      </c>
      <c r="Q2337" t="s">
        <v>8315</v>
      </c>
      <c r="R2337" t="s">
        <v>8318</v>
      </c>
      <c r="S2337" s="8">
        <f t="shared" si="257"/>
        <v>41771.363923611112</v>
      </c>
      <c r="T2337" s="11">
        <f t="shared" si="258"/>
        <v>41801.363923611112</v>
      </c>
      <c r="U2337" t="str">
        <f t="shared" si="259"/>
        <v>TRUE</v>
      </c>
      <c r="V2337" s="18">
        <f t="shared" si="260"/>
        <v>1</v>
      </c>
      <c r="W2337">
        <f t="shared" si="261"/>
        <v>1</v>
      </c>
    </row>
    <row r="2338" spans="1:23" ht="100.8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s="13" t="b">
        <v>1</v>
      </c>
      <c r="L2338">
        <v>2165</v>
      </c>
      <c r="M2338" t="b">
        <v>1</v>
      </c>
      <c r="N2338" t="s">
        <v>8298</v>
      </c>
      <c r="O2338" s="15">
        <f t="shared" si="256"/>
        <v>520.73254999999995</v>
      </c>
      <c r="P2338" s="15">
        <f t="shared" si="262"/>
        <v>48.104623556581984</v>
      </c>
      <c r="Q2338" t="s">
        <v>8315</v>
      </c>
      <c r="R2338" t="s">
        <v>8318</v>
      </c>
      <c r="S2338" s="8">
        <f t="shared" si="257"/>
        <v>41666.716377314813</v>
      </c>
      <c r="T2338" s="11">
        <f t="shared" si="258"/>
        <v>41706.716377314813</v>
      </c>
      <c r="U2338" t="str">
        <f t="shared" si="259"/>
        <v>TRUE</v>
      </c>
      <c r="V2338" s="18">
        <f t="shared" si="260"/>
        <v>1</v>
      </c>
      <c r="W2338">
        <f t="shared" si="261"/>
        <v>1</v>
      </c>
    </row>
    <row r="2339" spans="1:23" ht="72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s="13" t="b">
        <v>1</v>
      </c>
      <c r="L2339">
        <v>179</v>
      </c>
      <c r="M2339" t="b">
        <v>1</v>
      </c>
      <c r="N2339" t="s">
        <v>8298</v>
      </c>
      <c r="O2339" s="15">
        <f t="shared" si="256"/>
        <v>110.65833333333333</v>
      </c>
      <c r="P2339" s="15">
        <f t="shared" si="262"/>
        <v>74.184357541899445</v>
      </c>
      <c r="Q2339" t="s">
        <v>8315</v>
      </c>
      <c r="R2339" t="s">
        <v>8318</v>
      </c>
      <c r="S2339" s="8">
        <f t="shared" si="257"/>
        <v>41786.432210648149</v>
      </c>
      <c r="T2339" s="11">
        <f t="shared" si="258"/>
        <v>41816.432210648149</v>
      </c>
      <c r="U2339" t="str">
        <f t="shared" si="259"/>
        <v>TRUE</v>
      </c>
      <c r="V2339" s="18">
        <f t="shared" si="260"/>
        <v>1</v>
      </c>
      <c r="W2339">
        <f t="shared" si="261"/>
        <v>1</v>
      </c>
    </row>
    <row r="2340" spans="1:23" ht="100.8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s="13" t="b">
        <v>1</v>
      </c>
      <c r="L2340">
        <v>123</v>
      </c>
      <c r="M2340" t="b">
        <v>1</v>
      </c>
      <c r="N2340" t="s">
        <v>8298</v>
      </c>
      <c r="O2340" s="15">
        <f t="shared" si="256"/>
        <v>101.14333333333335</v>
      </c>
      <c r="P2340" s="15">
        <f t="shared" si="262"/>
        <v>123.34552845528455</v>
      </c>
      <c r="Q2340" t="s">
        <v>8315</v>
      </c>
      <c r="R2340" t="s">
        <v>8318</v>
      </c>
      <c r="S2340" s="8">
        <f t="shared" si="257"/>
        <v>41789.688472222217</v>
      </c>
      <c r="T2340" s="11">
        <f t="shared" si="258"/>
        <v>41819.688472222224</v>
      </c>
      <c r="U2340" t="str">
        <f t="shared" si="259"/>
        <v>TRUE</v>
      </c>
      <c r="V2340" s="18">
        <f t="shared" si="260"/>
        <v>1</v>
      </c>
      <c r="W2340">
        <f t="shared" si="261"/>
        <v>1</v>
      </c>
    </row>
    <row r="2341" spans="1:23" ht="100.8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s="13" t="b">
        <v>1</v>
      </c>
      <c r="L2341">
        <v>1104</v>
      </c>
      <c r="M2341" t="b">
        <v>1</v>
      </c>
      <c r="N2341" t="s">
        <v>8298</v>
      </c>
      <c r="O2341" s="15">
        <f t="shared" si="256"/>
        <v>294.20799999999997</v>
      </c>
      <c r="P2341" s="15">
        <f t="shared" si="262"/>
        <v>66.623188405797094</v>
      </c>
      <c r="Q2341" t="s">
        <v>8315</v>
      </c>
      <c r="R2341" t="s">
        <v>8318</v>
      </c>
      <c r="S2341" s="8">
        <f t="shared" si="257"/>
        <v>42692.591539351844</v>
      </c>
      <c r="T2341" s="11">
        <f t="shared" si="258"/>
        <v>42723.124305555553</v>
      </c>
      <c r="U2341" t="str">
        <f t="shared" si="259"/>
        <v>TRUE</v>
      </c>
      <c r="V2341" s="18">
        <f t="shared" si="260"/>
        <v>1</v>
      </c>
      <c r="W2341">
        <f t="shared" si="261"/>
        <v>1</v>
      </c>
    </row>
    <row r="2342" spans="1:23" ht="29.4" customHeight="1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s="13" t="b">
        <v>1</v>
      </c>
      <c r="L2342">
        <v>403</v>
      </c>
      <c r="M2342" t="b">
        <v>1</v>
      </c>
      <c r="N2342" t="s">
        <v>8298</v>
      </c>
      <c r="O2342" s="15">
        <f t="shared" si="256"/>
        <v>105.77749999999999</v>
      </c>
      <c r="P2342" s="15">
        <f t="shared" si="262"/>
        <v>104.99007444168734</v>
      </c>
      <c r="Q2342" t="s">
        <v>8315</v>
      </c>
      <c r="R2342" t="s">
        <v>8318</v>
      </c>
      <c r="S2342" s="8">
        <f t="shared" si="257"/>
        <v>42643.434467592589</v>
      </c>
      <c r="T2342" s="11">
        <f t="shared" si="258"/>
        <v>42673.434467592589</v>
      </c>
      <c r="U2342" t="str">
        <f t="shared" si="259"/>
        <v>TRUE</v>
      </c>
      <c r="V2342" s="18">
        <f t="shared" si="260"/>
        <v>1</v>
      </c>
      <c r="W2342">
        <f t="shared" si="261"/>
        <v>1</v>
      </c>
    </row>
    <row r="2343" spans="1:23" ht="86.4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s="13" t="b">
        <v>0</v>
      </c>
      <c r="L2343">
        <v>0</v>
      </c>
      <c r="M2343" t="b">
        <v>0</v>
      </c>
      <c r="N2343" t="s">
        <v>8272</v>
      </c>
      <c r="O2343" s="15">
        <f t="shared" si="256"/>
        <v>0</v>
      </c>
      <c r="P2343" s="15">
        <f t="shared" si="262"/>
        <v>0</v>
      </c>
      <c r="Q2343" t="s">
        <v>8330</v>
      </c>
      <c r="R2343" t="s">
        <v>8331</v>
      </c>
      <c r="S2343" s="8">
        <f t="shared" si="257"/>
        <v>42167.605370370373</v>
      </c>
      <c r="T2343" s="11">
        <f t="shared" si="258"/>
        <v>42197.605370370373</v>
      </c>
      <c r="U2343" t="str">
        <f t="shared" si="259"/>
        <v>FALSE</v>
      </c>
      <c r="V2343" s="18">
        <f t="shared" si="260"/>
        <v>2</v>
      </c>
      <c r="W2343">
        <f t="shared" si="261"/>
        <v>3</v>
      </c>
    </row>
    <row r="2344" spans="1:23" ht="115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s="13" t="b">
        <v>0</v>
      </c>
      <c r="L2344">
        <v>0</v>
      </c>
      <c r="M2344" t="b">
        <v>0</v>
      </c>
      <c r="N2344" t="s">
        <v>8272</v>
      </c>
      <c r="O2344" s="15">
        <f t="shared" si="256"/>
        <v>0</v>
      </c>
      <c r="P2344" s="15">
        <f t="shared" si="262"/>
        <v>0</v>
      </c>
      <c r="Q2344" t="s">
        <v>8330</v>
      </c>
      <c r="R2344" t="s">
        <v>8331</v>
      </c>
      <c r="S2344" s="8">
        <f t="shared" si="257"/>
        <v>41897.49386574074</v>
      </c>
      <c r="T2344" s="11">
        <f t="shared" si="258"/>
        <v>41918</v>
      </c>
      <c r="U2344" t="str">
        <f t="shared" si="259"/>
        <v>FALSE</v>
      </c>
      <c r="V2344" s="18">
        <f t="shared" si="260"/>
        <v>2</v>
      </c>
      <c r="W2344">
        <f t="shared" si="261"/>
        <v>3</v>
      </c>
    </row>
    <row r="2345" spans="1:23" ht="100.8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s="13" t="b">
        <v>0</v>
      </c>
      <c r="L2345">
        <v>1</v>
      </c>
      <c r="M2345" t="b">
        <v>0</v>
      </c>
      <c r="N2345" t="s">
        <v>8272</v>
      </c>
      <c r="O2345" s="15">
        <f t="shared" si="256"/>
        <v>3</v>
      </c>
      <c r="P2345" s="15">
        <f t="shared" si="262"/>
        <v>300</v>
      </c>
      <c r="Q2345" t="s">
        <v>8330</v>
      </c>
      <c r="R2345" t="s">
        <v>8331</v>
      </c>
      <c r="S2345" s="8">
        <f t="shared" si="257"/>
        <v>42327.616956018515</v>
      </c>
      <c r="T2345" s="11">
        <f t="shared" si="258"/>
        <v>42377.615972222215</v>
      </c>
      <c r="U2345" t="str">
        <f t="shared" si="259"/>
        <v>FALSE</v>
      </c>
      <c r="V2345" s="18">
        <f t="shared" si="260"/>
        <v>2</v>
      </c>
      <c r="W2345">
        <f t="shared" si="261"/>
        <v>3</v>
      </c>
    </row>
    <row r="2346" spans="1:23" ht="115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s="13" t="b">
        <v>0</v>
      </c>
      <c r="L2346">
        <v>1</v>
      </c>
      <c r="M2346" t="b">
        <v>0</v>
      </c>
      <c r="N2346" t="s">
        <v>8272</v>
      </c>
      <c r="O2346" s="15">
        <f t="shared" si="256"/>
        <v>0.1</v>
      </c>
      <c r="P2346" s="15">
        <f t="shared" si="262"/>
        <v>1</v>
      </c>
      <c r="Q2346" t="s">
        <v>8330</v>
      </c>
      <c r="R2346" t="s">
        <v>8331</v>
      </c>
      <c r="S2346" s="8">
        <f t="shared" si="257"/>
        <v>42515.519317129627</v>
      </c>
      <c r="T2346" s="11">
        <f t="shared" si="258"/>
        <v>42545.519317129627</v>
      </c>
      <c r="U2346" t="str">
        <f t="shared" si="259"/>
        <v>FALSE</v>
      </c>
      <c r="V2346" s="18">
        <f t="shared" si="260"/>
        <v>2</v>
      </c>
      <c r="W2346">
        <f t="shared" si="261"/>
        <v>3</v>
      </c>
    </row>
    <row r="2347" spans="1:23" ht="100.8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s="13" t="b">
        <v>0</v>
      </c>
      <c r="L2347">
        <v>0</v>
      </c>
      <c r="M2347" t="b">
        <v>0</v>
      </c>
      <c r="N2347" t="s">
        <v>8272</v>
      </c>
      <c r="O2347" s="15">
        <f t="shared" si="256"/>
        <v>0</v>
      </c>
      <c r="P2347" s="15">
        <f t="shared" si="262"/>
        <v>0</v>
      </c>
      <c r="Q2347" t="s">
        <v>8330</v>
      </c>
      <c r="R2347" t="s">
        <v>8331</v>
      </c>
      <c r="S2347" s="8">
        <f t="shared" si="257"/>
        <v>42059.79347222222</v>
      </c>
      <c r="T2347" s="11">
        <f t="shared" si="258"/>
        <v>42094.777083333327</v>
      </c>
      <c r="U2347" t="str">
        <f t="shared" si="259"/>
        <v>FALSE</v>
      </c>
      <c r="V2347" s="18">
        <f t="shared" si="260"/>
        <v>2</v>
      </c>
      <c r="W2347">
        <f t="shared" si="261"/>
        <v>3</v>
      </c>
    </row>
    <row r="2348" spans="1:23" ht="100.8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s="13" t="b">
        <v>0</v>
      </c>
      <c r="L2348">
        <v>3</v>
      </c>
      <c r="M2348" t="b">
        <v>0</v>
      </c>
      <c r="N2348" t="s">
        <v>8272</v>
      </c>
      <c r="O2348" s="15">
        <f t="shared" si="256"/>
        <v>6.5000000000000002E-2</v>
      </c>
      <c r="P2348" s="15">
        <f t="shared" si="262"/>
        <v>13</v>
      </c>
      <c r="Q2348" t="s">
        <v>8330</v>
      </c>
      <c r="R2348" t="s">
        <v>8331</v>
      </c>
      <c r="S2348" s="8">
        <f t="shared" si="257"/>
        <v>42615.590636574074</v>
      </c>
      <c r="T2348" s="11">
        <f t="shared" si="258"/>
        <v>42660.590636574074</v>
      </c>
      <c r="U2348" t="str">
        <f t="shared" si="259"/>
        <v>FALSE</v>
      </c>
      <c r="V2348" s="18">
        <f t="shared" si="260"/>
        <v>2</v>
      </c>
      <c r="W2348">
        <f t="shared" si="261"/>
        <v>3</v>
      </c>
    </row>
    <row r="2349" spans="1:23" ht="86.4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s="13" t="b">
        <v>0</v>
      </c>
      <c r="L2349">
        <v>1</v>
      </c>
      <c r="M2349" t="b">
        <v>0</v>
      </c>
      <c r="N2349" t="s">
        <v>8272</v>
      </c>
      <c r="O2349" s="15">
        <f t="shared" si="256"/>
        <v>1.5</v>
      </c>
      <c r="P2349" s="15">
        <f t="shared" si="262"/>
        <v>15</v>
      </c>
      <c r="Q2349" t="s">
        <v>8330</v>
      </c>
      <c r="R2349" t="s">
        <v>8331</v>
      </c>
      <c r="S2349" s="8">
        <f t="shared" si="257"/>
        <v>42577.399027777778</v>
      </c>
      <c r="T2349" s="11">
        <f t="shared" si="258"/>
        <v>42607.39902777777</v>
      </c>
      <c r="U2349" t="str">
        <f t="shared" si="259"/>
        <v>FALSE</v>
      </c>
      <c r="V2349" s="18">
        <f t="shared" si="260"/>
        <v>2</v>
      </c>
      <c r="W2349">
        <f t="shared" si="261"/>
        <v>3</v>
      </c>
    </row>
    <row r="2350" spans="1:23" ht="100.8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s="13" t="b">
        <v>0</v>
      </c>
      <c r="L2350">
        <v>5</v>
      </c>
      <c r="M2350" t="b">
        <v>0</v>
      </c>
      <c r="N2350" t="s">
        <v>8272</v>
      </c>
      <c r="O2350" s="15">
        <f t="shared" si="256"/>
        <v>0.38571428571428573</v>
      </c>
      <c r="P2350" s="15">
        <f t="shared" si="262"/>
        <v>54</v>
      </c>
      <c r="Q2350" t="s">
        <v>8330</v>
      </c>
      <c r="R2350" t="s">
        <v>8331</v>
      </c>
      <c r="S2350" s="8">
        <f t="shared" si="257"/>
        <v>42360.723819444444</v>
      </c>
      <c r="T2350" s="11">
        <f t="shared" si="258"/>
        <v>42420.723819444444</v>
      </c>
      <c r="U2350" t="str">
        <f t="shared" si="259"/>
        <v>FALSE</v>
      </c>
      <c r="V2350" s="18">
        <f t="shared" si="260"/>
        <v>2</v>
      </c>
      <c r="W2350">
        <f t="shared" si="261"/>
        <v>3</v>
      </c>
    </row>
    <row r="2351" spans="1:23" ht="100.8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s="13" t="b">
        <v>0</v>
      </c>
      <c r="L2351">
        <v>0</v>
      </c>
      <c r="M2351" t="b">
        <v>0</v>
      </c>
      <c r="N2351" t="s">
        <v>8272</v>
      </c>
      <c r="O2351" s="15">
        <f t="shared" si="256"/>
        <v>0</v>
      </c>
      <c r="P2351" s="15">
        <f t="shared" si="262"/>
        <v>0</v>
      </c>
      <c r="Q2351" t="s">
        <v>8330</v>
      </c>
      <c r="R2351" t="s">
        <v>8331</v>
      </c>
      <c r="S2351" s="8">
        <f t="shared" si="257"/>
        <v>42198.567453703705</v>
      </c>
      <c r="T2351" s="11">
        <f t="shared" si="258"/>
        <v>42227.567453703705</v>
      </c>
      <c r="U2351" t="str">
        <f t="shared" si="259"/>
        <v>FALSE</v>
      </c>
      <c r="V2351" s="18">
        <f t="shared" si="260"/>
        <v>2</v>
      </c>
      <c r="W2351">
        <f t="shared" si="261"/>
        <v>3</v>
      </c>
    </row>
    <row r="2352" spans="1:23" ht="86.4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s="13" t="b">
        <v>0</v>
      </c>
      <c r="L2352">
        <v>0</v>
      </c>
      <c r="M2352" t="b">
        <v>0</v>
      </c>
      <c r="N2352" t="s">
        <v>8272</v>
      </c>
      <c r="O2352" s="15">
        <f t="shared" si="256"/>
        <v>0</v>
      </c>
      <c r="P2352" s="15">
        <f t="shared" si="262"/>
        <v>0</v>
      </c>
      <c r="Q2352" t="s">
        <v>8330</v>
      </c>
      <c r="R2352" t="s">
        <v>8331</v>
      </c>
      <c r="S2352" s="8">
        <f t="shared" si="257"/>
        <v>42708.633912037032</v>
      </c>
      <c r="T2352" s="11">
        <f t="shared" si="258"/>
        <v>42738.633912037032</v>
      </c>
      <c r="U2352" t="str">
        <f t="shared" si="259"/>
        <v>FALSE</v>
      </c>
      <c r="V2352" s="18">
        <f t="shared" si="260"/>
        <v>2</v>
      </c>
      <c r="W2352">
        <f t="shared" si="261"/>
        <v>3</v>
      </c>
    </row>
    <row r="2353" spans="1:23" ht="43.2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s="13" t="b">
        <v>0</v>
      </c>
      <c r="L2353">
        <v>7</v>
      </c>
      <c r="M2353" t="b">
        <v>0</v>
      </c>
      <c r="N2353" t="s">
        <v>8272</v>
      </c>
      <c r="O2353" s="15">
        <f t="shared" si="256"/>
        <v>0.5714285714285714</v>
      </c>
      <c r="P2353" s="15">
        <f t="shared" si="262"/>
        <v>15.428571428571429</v>
      </c>
      <c r="Q2353" t="s">
        <v>8330</v>
      </c>
      <c r="R2353" t="s">
        <v>8331</v>
      </c>
      <c r="S2353" s="8">
        <f t="shared" si="257"/>
        <v>42093.892812500002</v>
      </c>
      <c r="T2353" s="11">
        <f t="shared" si="258"/>
        <v>42123.892812500002</v>
      </c>
      <c r="U2353" t="str">
        <f t="shared" si="259"/>
        <v>FALSE</v>
      </c>
      <c r="V2353" s="18">
        <f t="shared" si="260"/>
        <v>2</v>
      </c>
      <c r="W2353">
        <f t="shared" si="261"/>
        <v>3</v>
      </c>
    </row>
    <row r="2354" spans="1:23" ht="100.8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s="13" t="b">
        <v>0</v>
      </c>
      <c r="L2354">
        <v>0</v>
      </c>
      <c r="M2354" t="b">
        <v>0</v>
      </c>
      <c r="N2354" t="s">
        <v>8272</v>
      </c>
      <c r="O2354" s="15">
        <f t="shared" si="256"/>
        <v>0</v>
      </c>
      <c r="P2354" s="15">
        <f t="shared" si="262"/>
        <v>0</v>
      </c>
      <c r="Q2354" t="s">
        <v>8330</v>
      </c>
      <c r="R2354" t="s">
        <v>8331</v>
      </c>
      <c r="S2354" s="8">
        <f t="shared" si="257"/>
        <v>42101.425370370365</v>
      </c>
      <c r="T2354" s="11">
        <f t="shared" si="258"/>
        <v>42161.425370370365</v>
      </c>
      <c r="U2354" t="str">
        <f t="shared" si="259"/>
        <v>FALSE</v>
      </c>
      <c r="V2354" s="18">
        <f t="shared" si="260"/>
        <v>2</v>
      </c>
      <c r="W2354">
        <f t="shared" si="261"/>
        <v>3</v>
      </c>
    </row>
    <row r="2355" spans="1:23" ht="100.8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s="13" t="b">
        <v>0</v>
      </c>
      <c r="L2355">
        <v>0</v>
      </c>
      <c r="M2355" t="b">
        <v>0</v>
      </c>
      <c r="N2355" t="s">
        <v>8272</v>
      </c>
      <c r="O2355" s="15">
        <f t="shared" si="256"/>
        <v>0</v>
      </c>
      <c r="P2355" s="15">
        <f t="shared" si="262"/>
        <v>0</v>
      </c>
      <c r="Q2355" t="s">
        <v>8330</v>
      </c>
      <c r="R2355" t="s">
        <v>8331</v>
      </c>
      <c r="S2355" s="8">
        <f t="shared" si="257"/>
        <v>42103.467847222222</v>
      </c>
      <c r="T2355" s="11">
        <f t="shared" si="258"/>
        <v>42115.467847222222</v>
      </c>
      <c r="U2355" t="str">
        <f t="shared" si="259"/>
        <v>FALSE</v>
      </c>
      <c r="V2355" s="18">
        <f t="shared" si="260"/>
        <v>2</v>
      </c>
      <c r="W2355">
        <f t="shared" si="261"/>
        <v>3</v>
      </c>
    </row>
    <row r="2356" spans="1:23" ht="7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s="13" t="b">
        <v>0</v>
      </c>
      <c r="L2356">
        <v>1</v>
      </c>
      <c r="M2356" t="b">
        <v>0</v>
      </c>
      <c r="N2356" t="s">
        <v>8272</v>
      </c>
      <c r="O2356" s="15">
        <f t="shared" si="256"/>
        <v>7.1428571428571425E-2</v>
      </c>
      <c r="P2356" s="15">
        <f t="shared" si="262"/>
        <v>25</v>
      </c>
      <c r="Q2356" t="s">
        <v>8330</v>
      </c>
      <c r="R2356" t="s">
        <v>8331</v>
      </c>
      <c r="S2356" s="8">
        <f t="shared" si="257"/>
        <v>41954.51458333333</v>
      </c>
      <c r="T2356" s="11">
        <f t="shared" si="258"/>
        <v>42014.51458333333</v>
      </c>
      <c r="U2356" t="str">
        <f t="shared" si="259"/>
        <v>FALSE</v>
      </c>
      <c r="V2356" s="18">
        <f t="shared" si="260"/>
        <v>2</v>
      </c>
      <c r="W2356">
        <f t="shared" si="261"/>
        <v>3</v>
      </c>
    </row>
    <row r="2357" spans="1:23" ht="100.8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s="13" t="b">
        <v>0</v>
      </c>
      <c r="L2357">
        <v>2</v>
      </c>
      <c r="M2357" t="b">
        <v>0</v>
      </c>
      <c r="N2357" t="s">
        <v>8272</v>
      </c>
      <c r="O2357" s="15">
        <f t="shared" si="256"/>
        <v>0.6875</v>
      </c>
      <c r="P2357" s="15">
        <f t="shared" si="262"/>
        <v>27.5</v>
      </c>
      <c r="Q2357" t="s">
        <v>8330</v>
      </c>
      <c r="R2357" t="s">
        <v>8331</v>
      </c>
      <c r="S2357" s="8">
        <f t="shared" si="257"/>
        <v>42096.709907407399</v>
      </c>
      <c r="T2357" s="11">
        <f t="shared" si="258"/>
        <v>42126.709907407407</v>
      </c>
      <c r="U2357" t="str">
        <f t="shared" si="259"/>
        <v>FALSE</v>
      </c>
      <c r="V2357" s="18">
        <f t="shared" si="260"/>
        <v>2</v>
      </c>
      <c r="W2357">
        <f t="shared" si="261"/>
        <v>3</v>
      </c>
    </row>
    <row r="2358" spans="1:23" ht="72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s="13" t="b">
        <v>0</v>
      </c>
      <c r="L2358">
        <v>0</v>
      </c>
      <c r="M2358" t="b">
        <v>0</v>
      </c>
      <c r="N2358" t="s">
        <v>8272</v>
      </c>
      <c r="O2358" s="15">
        <f t="shared" si="256"/>
        <v>0</v>
      </c>
      <c r="P2358" s="15">
        <f t="shared" si="262"/>
        <v>0</v>
      </c>
      <c r="Q2358" t="s">
        <v>8330</v>
      </c>
      <c r="R2358" t="s">
        <v>8331</v>
      </c>
      <c r="S2358" s="8">
        <f t="shared" si="257"/>
        <v>42130.575277777774</v>
      </c>
      <c r="T2358" s="11">
        <f t="shared" si="258"/>
        <v>42160.575277777774</v>
      </c>
      <c r="U2358" t="str">
        <f t="shared" si="259"/>
        <v>FALSE</v>
      </c>
      <c r="V2358" s="18">
        <f t="shared" si="260"/>
        <v>2</v>
      </c>
      <c r="W2358">
        <f t="shared" si="261"/>
        <v>3</v>
      </c>
    </row>
    <row r="2359" spans="1:23" ht="86.4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s="13" t="b">
        <v>0</v>
      </c>
      <c r="L2359">
        <v>0</v>
      </c>
      <c r="M2359" t="b">
        <v>0</v>
      </c>
      <c r="N2359" t="s">
        <v>8272</v>
      </c>
      <c r="O2359" s="15">
        <f t="shared" si="256"/>
        <v>0</v>
      </c>
      <c r="P2359" s="15">
        <f t="shared" si="262"/>
        <v>0</v>
      </c>
      <c r="Q2359" t="s">
        <v>8330</v>
      </c>
      <c r="R2359" t="s">
        <v>8331</v>
      </c>
      <c r="S2359" s="8">
        <f t="shared" si="257"/>
        <v>42264.411782407398</v>
      </c>
      <c r="T2359" s="11">
        <f t="shared" si="258"/>
        <v>42294.411782407406</v>
      </c>
      <c r="U2359" t="str">
        <f t="shared" si="259"/>
        <v>FALSE</v>
      </c>
      <c r="V2359" s="18">
        <f t="shared" si="260"/>
        <v>2</v>
      </c>
      <c r="W2359">
        <f t="shared" si="261"/>
        <v>3</v>
      </c>
    </row>
    <row r="2360" spans="1:23" ht="86.4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s="13" t="b">
        <v>0</v>
      </c>
      <c r="L2360">
        <v>0</v>
      </c>
      <c r="M2360" t="b">
        <v>0</v>
      </c>
      <c r="N2360" t="s">
        <v>8272</v>
      </c>
      <c r="O2360" s="15">
        <f t="shared" si="256"/>
        <v>0</v>
      </c>
      <c r="P2360" s="15">
        <f t="shared" si="262"/>
        <v>0</v>
      </c>
      <c r="Q2360" t="s">
        <v>8330</v>
      </c>
      <c r="R2360" t="s">
        <v>8331</v>
      </c>
      <c r="S2360" s="8">
        <f t="shared" si="257"/>
        <v>41978.722638888888</v>
      </c>
      <c r="T2360" s="11">
        <f t="shared" si="258"/>
        <v>42034.818749999999</v>
      </c>
      <c r="U2360" t="str">
        <f t="shared" si="259"/>
        <v>FALSE</v>
      </c>
      <c r="V2360" s="18">
        <f t="shared" si="260"/>
        <v>2</v>
      </c>
      <c r="W2360">
        <f t="shared" si="261"/>
        <v>3</v>
      </c>
    </row>
    <row r="2361" spans="1:23" ht="100.8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s="13" t="b">
        <v>0</v>
      </c>
      <c r="L2361">
        <v>3</v>
      </c>
      <c r="M2361" t="b">
        <v>0</v>
      </c>
      <c r="N2361" t="s">
        <v>8272</v>
      </c>
      <c r="O2361" s="15">
        <f t="shared" si="256"/>
        <v>14.680000000000001</v>
      </c>
      <c r="P2361" s="15">
        <f t="shared" si="262"/>
        <v>367</v>
      </c>
      <c r="Q2361" t="s">
        <v>8330</v>
      </c>
      <c r="R2361" t="s">
        <v>8331</v>
      </c>
      <c r="S2361" s="8">
        <f t="shared" si="257"/>
        <v>42159.441249999996</v>
      </c>
      <c r="T2361" s="11">
        <f t="shared" si="258"/>
        <v>42219.441249999996</v>
      </c>
      <c r="U2361" t="str">
        <f t="shared" si="259"/>
        <v>FALSE</v>
      </c>
      <c r="V2361" s="18">
        <f t="shared" si="260"/>
        <v>2</v>
      </c>
      <c r="W2361">
        <f t="shared" si="261"/>
        <v>3</v>
      </c>
    </row>
    <row r="2362" spans="1:23" ht="100.8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s="13" t="b">
        <v>0</v>
      </c>
      <c r="L2362">
        <v>1</v>
      </c>
      <c r="M2362" t="b">
        <v>0</v>
      </c>
      <c r="N2362" t="s">
        <v>8272</v>
      </c>
      <c r="O2362" s="15">
        <f t="shared" si="256"/>
        <v>0.04</v>
      </c>
      <c r="P2362" s="15">
        <f t="shared" si="262"/>
        <v>2</v>
      </c>
      <c r="Q2362" t="s">
        <v>8330</v>
      </c>
      <c r="R2362" t="s">
        <v>8331</v>
      </c>
      <c r="S2362" s="8">
        <f t="shared" si="257"/>
        <v>42377.498611111114</v>
      </c>
      <c r="T2362" s="11">
        <f t="shared" si="258"/>
        <v>42407.498611111114</v>
      </c>
      <c r="U2362" t="str">
        <f t="shared" si="259"/>
        <v>FALSE</v>
      </c>
      <c r="V2362" s="18">
        <f t="shared" si="260"/>
        <v>2</v>
      </c>
      <c r="W2362">
        <f t="shared" si="261"/>
        <v>3</v>
      </c>
    </row>
    <row r="2363" spans="1:23" ht="115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s="13" t="b">
        <v>0</v>
      </c>
      <c r="L2363">
        <v>0</v>
      </c>
      <c r="M2363" t="b">
        <v>0</v>
      </c>
      <c r="N2363" t="s">
        <v>8272</v>
      </c>
      <c r="O2363" s="15">
        <f t="shared" si="256"/>
        <v>0</v>
      </c>
      <c r="P2363" s="15">
        <f t="shared" si="262"/>
        <v>0</v>
      </c>
      <c r="Q2363" t="s">
        <v>8330</v>
      </c>
      <c r="R2363" t="s">
        <v>8331</v>
      </c>
      <c r="S2363" s="8">
        <f t="shared" si="257"/>
        <v>42466.650555555556</v>
      </c>
      <c r="T2363" s="11">
        <f t="shared" si="258"/>
        <v>42490.708333333336</v>
      </c>
      <c r="U2363" t="str">
        <f t="shared" si="259"/>
        <v>FALSE</v>
      </c>
      <c r="V2363" s="18">
        <f t="shared" si="260"/>
        <v>2</v>
      </c>
      <c r="W2363">
        <f t="shared" si="261"/>
        <v>3</v>
      </c>
    </row>
    <row r="2364" spans="1:23" ht="86.4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s="13" t="b">
        <v>0</v>
      </c>
      <c r="L2364">
        <v>2</v>
      </c>
      <c r="M2364" t="b">
        <v>0</v>
      </c>
      <c r="N2364" t="s">
        <v>8272</v>
      </c>
      <c r="O2364" s="15">
        <f t="shared" si="256"/>
        <v>28.571428571428569</v>
      </c>
      <c r="P2364" s="15">
        <f t="shared" si="262"/>
        <v>60</v>
      </c>
      <c r="Q2364" t="s">
        <v>8330</v>
      </c>
      <c r="R2364" t="s">
        <v>8331</v>
      </c>
      <c r="S2364" s="8">
        <f t="shared" si="257"/>
        <v>41954.47997685185</v>
      </c>
      <c r="T2364" s="11">
        <f t="shared" si="258"/>
        <v>41984.47997685185</v>
      </c>
      <c r="U2364" t="str">
        <f t="shared" si="259"/>
        <v>FALSE</v>
      </c>
      <c r="V2364" s="18">
        <f t="shared" si="260"/>
        <v>2</v>
      </c>
      <c r="W2364">
        <f t="shared" si="261"/>
        <v>3</v>
      </c>
    </row>
    <row r="2365" spans="1:23" ht="115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s="13" t="b">
        <v>0</v>
      </c>
      <c r="L2365">
        <v>0</v>
      </c>
      <c r="M2365" t="b">
        <v>0</v>
      </c>
      <c r="N2365" t="s">
        <v>8272</v>
      </c>
      <c r="O2365" s="15">
        <f t="shared" si="256"/>
        <v>0</v>
      </c>
      <c r="P2365" s="15">
        <f t="shared" si="262"/>
        <v>0</v>
      </c>
      <c r="Q2365" t="s">
        <v>8330</v>
      </c>
      <c r="R2365" t="s">
        <v>8331</v>
      </c>
      <c r="S2365" s="8">
        <f t="shared" si="257"/>
        <v>42321.803240740737</v>
      </c>
      <c r="T2365" s="11">
        <f t="shared" si="258"/>
        <v>42366.803240740737</v>
      </c>
      <c r="U2365" t="str">
        <f t="shared" si="259"/>
        <v>FALSE</v>
      </c>
      <c r="V2365" s="18">
        <f t="shared" si="260"/>
        <v>2</v>
      </c>
      <c r="W2365">
        <f t="shared" si="261"/>
        <v>3</v>
      </c>
    </row>
    <row r="2366" spans="1:23" ht="72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s="13" t="b">
        <v>0</v>
      </c>
      <c r="L2366">
        <v>0</v>
      </c>
      <c r="M2366" t="b">
        <v>0</v>
      </c>
      <c r="N2366" t="s">
        <v>8272</v>
      </c>
      <c r="O2366" s="15">
        <f t="shared" si="256"/>
        <v>0</v>
      </c>
      <c r="P2366" s="15">
        <f t="shared" si="262"/>
        <v>0</v>
      </c>
      <c r="Q2366" t="s">
        <v>8330</v>
      </c>
      <c r="R2366" t="s">
        <v>8331</v>
      </c>
      <c r="S2366" s="8">
        <f t="shared" si="257"/>
        <v>42248.726342592585</v>
      </c>
      <c r="T2366" s="11">
        <f t="shared" si="258"/>
        <v>42303.726342592585</v>
      </c>
      <c r="U2366" t="str">
        <f t="shared" si="259"/>
        <v>FALSE</v>
      </c>
      <c r="V2366" s="18">
        <f t="shared" si="260"/>
        <v>2</v>
      </c>
      <c r="W2366">
        <f t="shared" si="261"/>
        <v>3</v>
      </c>
    </row>
    <row r="2367" spans="1:23" ht="100.8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s="13" t="b">
        <v>0</v>
      </c>
      <c r="L2367">
        <v>0</v>
      </c>
      <c r="M2367" t="b">
        <v>0</v>
      </c>
      <c r="N2367" t="s">
        <v>8272</v>
      </c>
      <c r="O2367" s="15">
        <f t="shared" si="256"/>
        <v>0</v>
      </c>
      <c r="P2367" s="15">
        <f t="shared" si="262"/>
        <v>0</v>
      </c>
      <c r="Q2367" t="s">
        <v>8330</v>
      </c>
      <c r="R2367" t="s">
        <v>8331</v>
      </c>
      <c r="S2367" s="8">
        <f t="shared" si="257"/>
        <v>42346.528067129628</v>
      </c>
      <c r="T2367" s="11">
        <f t="shared" si="258"/>
        <v>42386.749999999993</v>
      </c>
      <c r="U2367" t="str">
        <f t="shared" si="259"/>
        <v>FALSE</v>
      </c>
      <c r="V2367" s="18">
        <f t="shared" si="260"/>
        <v>2</v>
      </c>
      <c r="W2367">
        <f t="shared" si="261"/>
        <v>3</v>
      </c>
    </row>
    <row r="2368" spans="1:23" ht="86.4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s="13" t="b">
        <v>0</v>
      </c>
      <c r="L2368">
        <v>27</v>
      </c>
      <c r="M2368" t="b">
        <v>0</v>
      </c>
      <c r="N2368" t="s">
        <v>8272</v>
      </c>
      <c r="O2368" s="15">
        <f t="shared" si="256"/>
        <v>10.52</v>
      </c>
      <c r="P2368" s="15">
        <f t="shared" si="262"/>
        <v>97.407407407407405</v>
      </c>
      <c r="Q2368" t="s">
        <v>8330</v>
      </c>
      <c r="R2368" t="s">
        <v>8331</v>
      </c>
      <c r="S2368" s="8">
        <f t="shared" si="257"/>
        <v>42268.323298611103</v>
      </c>
      <c r="T2368" s="11">
        <f t="shared" si="258"/>
        <v>42298.323298611103</v>
      </c>
      <c r="U2368" t="str">
        <f t="shared" si="259"/>
        <v>FALSE</v>
      </c>
      <c r="V2368" s="18">
        <f t="shared" si="260"/>
        <v>2</v>
      </c>
      <c r="W2368">
        <f t="shared" si="261"/>
        <v>3</v>
      </c>
    </row>
    <row r="2369" spans="1:23" ht="100.8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s="13" t="b">
        <v>0</v>
      </c>
      <c r="L2369">
        <v>14</v>
      </c>
      <c r="M2369" t="b">
        <v>0</v>
      </c>
      <c r="N2369" t="s">
        <v>8272</v>
      </c>
      <c r="O2369" s="15">
        <f t="shared" si="256"/>
        <v>1.34</v>
      </c>
      <c r="P2369" s="15">
        <f t="shared" si="262"/>
        <v>47.857142857142854</v>
      </c>
      <c r="Q2369" t="s">
        <v>8330</v>
      </c>
      <c r="R2369" t="s">
        <v>8331</v>
      </c>
      <c r="S2369" s="8">
        <f t="shared" si="257"/>
        <v>42425.761759259258</v>
      </c>
      <c r="T2369" s="11">
        <f t="shared" si="258"/>
        <v>42485.720092592594</v>
      </c>
      <c r="U2369" t="str">
        <f t="shared" si="259"/>
        <v>FALSE</v>
      </c>
      <c r="V2369" s="18">
        <f t="shared" si="260"/>
        <v>2</v>
      </c>
      <c r="W2369">
        <f t="shared" si="261"/>
        <v>3</v>
      </c>
    </row>
    <row r="2370" spans="1:23" ht="115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s="13" t="b">
        <v>0</v>
      </c>
      <c r="L2370">
        <v>2</v>
      </c>
      <c r="M2370" t="b">
        <v>0</v>
      </c>
      <c r="N2370" t="s">
        <v>8272</v>
      </c>
      <c r="O2370" s="15">
        <f t="shared" si="256"/>
        <v>0.25</v>
      </c>
      <c r="P2370" s="15">
        <f t="shared" si="262"/>
        <v>50</v>
      </c>
      <c r="Q2370" t="s">
        <v>8330</v>
      </c>
      <c r="R2370" t="s">
        <v>8331</v>
      </c>
      <c r="S2370" s="8">
        <f t="shared" si="257"/>
        <v>42063.513483796291</v>
      </c>
      <c r="T2370" s="11">
        <f t="shared" si="258"/>
        <v>42108.471817129626</v>
      </c>
      <c r="U2370" t="str">
        <f t="shared" si="259"/>
        <v>FALSE</v>
      </c>
      <c r="V2370" s="18">
        <f t="shared" si="260"/>
        <v>2</v>
      </c>
      <c r="W2370">
        <f t="shared" si="261"/>
        <v>3</v>
      </c>
    </row>
    <row r="2371" spans="1:23" ht="100.8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s="13" t="b">
        <v>0</v>
      </c>
      <c r="L2371">
        <v>0</v>
      </c>
      <c r="M2371" t="b">
        <v>0</v>
      </c>
      <c r="N2371" t="s">
        <v>8272</v>
      </c>
      <c r="O2371" s="15">
        <f t="shared" ref="O2371:O2434" si="263">(E2371/D2371)*100</f>
        <v>0</v>
      </c>
      <c r="P2371" s="15">
        <f t="shared" si="262"/>
        <v>0</v>
      </c>
      <c r="Q2371" t="s">
        <v>8330</v>
      </c>
      <c r="R2371" t="s">
        <v>8331</v>
      </c>
      <c r="S2371" s="8">
        <f t="shared" ref="S2371:S2434" si="264">(((J2371/60)/60)/24)+DATE(1970,1,1)+(-5/24)</f>
        <v>42380.60429398148</v>
      </c>
      <c r="T2371" s="11">
        <f t="shared" ref="T2371:T2434" si="265">(I2371/86400)+25569+(-5/24)</f>
        <v>42410.60429398148</v>
      </c>
      <c r="U2371" t="str">
        <f t="shared" ref="U2371:U2434" si="266">TRIM(K2371)</f>
        <v>FALSE</v>
      </c>
      <c r="V2371" s="18">
        <f t="shared" ref="V2371:V2434" si="267">IF(U2371="TRUE", 1, 2)</f>
        <v>2</v>
      </c>
      <c r="W2371">
        <f t="shared" ref="W2371:W2434" si="268">IF(F2371="successful", 1,  IF(F2371= "failed", 2, IF(F2371="canceled", 3, 4)))</f>
        <v>3</v>
      </c>
    </row>
    <row r="2372" spans="1:23" ht="100.8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s="13" t="b">
        <v>0</v>
      </c>
      <c r="L2372">
        <v>4</v>
      </c>
      <c r="M2372" t="b">
        <v>0</v>
      </c>
      <c r="N2372" t="s">
        <v>8272</v>
      </c>
      <c r="O2372" s="15">
        <f t="shared" si="263"/>
        <v>0.32800000000000001</v>
      </c>
      <c r="P2372" s="15">
        <f t="shared" si="262"/>
        <v>20.5</v>
      </c>
      <c r="Q2372" t="s">
        <v>8330</v>
      </c>
      <c r="R2372" t="s">
        <v>8331</v>
      </c>
      <c r="S2372" s="8">
        <f t="shared" si="264"/>
        <v>41960.980798611105</v>
      </c>
      <c r="T2372" s="11">
        <f t="shared" si="265"/>
        <v>41990.980798611105</v>
      </c>
      <c r="U2372" t="str">
        <f t="shared" si="266"/>
        <v>FALSE</v>
      </c>
      <c r="V2372" s="18">
        <f t="shared" si="267"/>
        <v>2</v>
      </c>
      <c r="W2372">
        <f t="shared" si="268"/>
        <v>3</v>
      </c>
    </row>
    <row r="2373" spans="1:23" ht="100.8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s="13" t="b">
        <v>0</v>
      </c>
      <c r="L2373">
        <v>0</v>
      </c>
      <c r="M2373" t="b">
        <v>0</v>
      </c>
      <c r="N2373" t="s">
        <v>8272</v>
      </c>
      <c r="O2373" s="15">
        <f t="shared" si="263"/>
        <v>0</v>
      </c>
      <c r="P2373" s="15">
        <f t="shared" si="262"/>
        <v>0</v>
      </c>
      <c r="Q2373" t="s">
        <v>8330</v>
      </c>
      <c r="R2373" t="s">
        <v>8331</v>
      </c>
      <c r="S2373" s="8">
        <f t="shared" si="264"/>
        <v>42150.569398148145</v>
      </c>
      <c r="T2373" s="11">
        <f t="shared" si="265"/>
        <v>42180.569398148145</v>
      </c>
      <c r="U2373" t="str">
        <f t="shared" si="266"/>
        <v>FALSE</v>
      </c>
      <c r="V2373" s="18">
        <f t="shared" si="267"/>
        <v>2</v>
      </c>
      <c r="W2373">
        <f t="shared" si="268"/>
        <v>3</v>
      </c>
    </row>
    <row r="2374" spans="1:23" ht="100.8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s="13" t="b">
        <v>0</v>
      </c>
      <c r="L2374">
        <v>6</v>
      </c>
      <c r="M2374" t="b">
        <v>0</v>
      </c>
      <c r="N2374" t="s">
        <v>8272</v>
      </c>
      <c r="O2374" s="15">
        <f t="shared" si="263"/>
        <v>3.2727272727272729</v>
      </c>
      <c r="P2374" s="15">
        <f t="shared" ref="P2374:P2437" si="269">IFERROR(E2374/L2374,0)</f>
        <v>30</v>
      </c>
      <c r="Q2374" t="s">
        <v>8330</v>
      </c>
      <c r="R2374" t="s">
        <v>8331</v>
      </c>
      <c r="S2374" s="8">
        <f t="shared" si="264"/>
        <v>42087.860775462956</v>
      </c>
      <c r="T2374" s="11">
        <f t="shared" si="265"/>
        <v>42117.860775462956</v>
      </c>
      <c r="U2374" t="str">
        <f t="shared" si="266"/>
        <v>FALSE</v>
      </c>
      <c r="V2374" s="18">
        <f t="shared" si="267"/>
        <v>2</v>
      </c>
      <c r="W2374">
        <f t="shared" si="268"/>
        <v>3</v>
      </c>
    </row>
    <row r="2375" spans="1:23" ht="57.6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s="13" t="b">
        <v>0</v>
      </c>
      <c r="L2375">
        <v>1</v>
      </c>
      <c r="M2375" t="b">
        <v>0</v>
      </c>
      <c r="N2375" t="s">
        <v>8272</v>
      </c>
      <c r="O2375" s="15">
        <f t="shared" si="263"/>
        <v>5.8823529411764705E-3</v>
      </c>
      <c r="P2375" s="15">
        <f t="shared" si="269"/>
        <v>50</v>
      </c>
      <c r="Q2375" t="s">
        <v>8330</v>
      </c>
      <c r="R2375" t="s">
        <v>8331</v>
      </c>
      <c r="S2375" s="8">
        <f t="shared" si="264"/>
        <v>42215.453981481485</v>
      </c>
      <c r="T2375" s="11">
        <f t="shared" si="265"/>
        <v>42245.453981481478</v>
      </c>
      <c r="U2375" t="str">
        <f t="shared" si="266"/>
        <v>FALSE</v>
      </c>
      <c r="V2375" s="18">
        <f t="shared" si="267"/>
        <v>2</v>
      </c>
      <c r="W2375">
        <f t="shared" si="268"/>
        <v>3</v>
      </c>
    </row>
    <row r="2376" spans="1:23" ht="100.8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s="13" t="b">
        <v>0</v>
      </c>
      <c r="L2376">
        <v>1</v>
      </c>
      <c r="M2376" t="b">
        <v>0</v>
      </c>
      <c r="N2376" t="s">
        <v>8272</v>
      </c>
      <c r="O2376" s="15">
        <f t="shared" si="263"/>
        <v>4.5454545454545456E-2</v>
      </c>
      <c r="P2376" s="15">
        <f t="shared" si="269"/>
        <v>10</v>
      </c>
      <c r="Q2376" t="s">
        <v>8330</v>
      </c>
      <c r="R2376" t="s">
        <v>8331</v>
      </c>
      <c r="S2376" s="8">
        <f t="shared" si="264"/>
        <v>42017.634953703695</v>
      </c>
      <c r="T2376" s="11">
        <f t="shared" si="265"/>
        <v>42047.634953703702</v>
      </c>
      <c r="U2376" t="str">
        <f t="shared" si="266"/>
        <v>FALSE</v>
      </c>
      <c r="V2376" s="18">
        <f t="shared" si="267"/>
        <v>2</v>
      </c>
      <c r="W2376">
        <f t="shared" si="268"/>
        <v>3</v>
      </c>
    </row>
    <row r="2377" spans="1:23" ht="100.8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s="13" t="b">
        <v>0</v>
      </c>
      <c r="L2377">
        <v>0</v>
      </c>
      <c r="M2377" t="b">
        <v>0</v>
      </c>
      <c r="N2377" t="s">
        <v>8272</v>
      </c>
      <c r="O2377" s="15">
        <f t="shared" si="263"/>
        <v>0</v>
      </c>
      <c r="P2377" s="15">
        <f t="shared" si="269"/>
        <v>0</v>
      </c>
      <c r="Q2377" t="s">
        <v>8330</v>
      </c>
      <c r="R2377" t="s">
        <v>8331</v>
      </c>
      <c r="S2377" s="8">
        <f t="shared" si="264"/>
        <v>42592.627743055556</v>
      </c>
      <c r="T2377" s="11">
        <f t="shared" si="265"/>
        <v>42622.627743055556</v>
      </c>
      <c r="U2377" t="str">
        <f t="shared" si="266"/>
        <v>FALSE</v>
      </c>
      <c r="V2377" s="18">
        <f t="shared" si="267"/>
        <v>2</v>
      </c>
      <c r="W2377">
        <f t="shared" si="268"/>
        <v>3</v>
      </c>
    </row>
    <row r="2378" spans="1:23" ht="100.8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s="13" t="b">
        <v>0</v>
      </c>
      <c r="L2378">
        <v>4</v>
      </c>
      <c r="M2378" t="b">
        <v>0</v>
      </c>
      <c r="N2378" t="s">
        <v>8272</v>
      </c>
      <c r="O2378" s="15">
        <f t="shared" si="263"/>
        <v>10.877666666666666</v>
      </c>
      <c r="P2378" s="15">
        <f t="shared" si="269"/>
        <v>81.582499999999996</v>
      </c>
      <c r="Q2378" t="s">
        <v>8330</v>
      </c>
      <c r="R2378" t="s">
        <v>8331</v>
      </c>
      <c r="S2378" s="8">
        <f t="shared" si="264"/>
        <v>42318.717199074068</v>
      </c>
      <c r="T2378" s="11">
        <f t="shared" si="265"/>
        <v>42348.717199074068</v>
      </c>
      <c r="U2378" t="str">
        <f t="shared" si="266"/>
        <v>FALSE</v>
      </c>
      <c r="V2378" s="18">
        <f t="shared" si="267"/>
        <v>2</v>
      </c>
      <c r="W2378">
        <f t="shared" si="268"/>
        <v>3</v>
      </c>
    </row>
    <row r="2379" spans="1:23" ht="100.8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s="13" t="b">
        <v>0</v>
      </c>
      <c r="L2379">
        <v>0</v>
      </c>
      <c r="M2379" t="b">
        <v>0</v>
      </c>
      <c r="N2379" t="s">
        <v>8272</v>
      </c>
      <c r="O2379" s="15">
        <f t="shared" si="263"/>
        <v>0</v>
      </c>
      <c r="P2379" s="15">
        <f t="shared" si="269"/>
        <v>0</v>
      </c>
      <c r="Q2379" t="s">
        <v>8330</v>
      </c>
      <c r="R2379" t="s">
        <v>8331</v>
      </c>
      <c r="S2379" s="8">
        <f t="shared" si="264"/>
        <v>42669.661840277775</v>
      </c>
      <c r="T2379" s="11">
        <f t="shared" si="265"/>
        <v>42699.703506944446</v>
      </c>
      <c r="U2379" t="str">
        <f t="shared" si="266"/>
        <v>FALSE</v>
      </c>
      <c r="V2379" s="18">
        <f t="shared" si="267"/>
        <v>2</v>
      </c>
      <c r="W2379">
        <f t="shared" si="268"/>
        <v>3</v>
      </c>
    </row>
    <row r="2380" spans="1:23" ht="7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s="13" t="b">
        <v>0</v>
      </c>
      <c r="L2380">
        <v>0</v>
      </c>
      <c r="M2380" t="b">
        <v>0</v>
      </c>
      <c r="N2380" t="s">
        <v>8272</v>
      </c>
      <c r="O2380" s="15">
        <f t="shared" si="263"/>
        <v>0</v>
      </c>
      <c r="P2380" s="15">
        <f t="shared" si="269"/>
        <v>0</v>
      </c>
      <c r="Q2380" t="s">
        <v>8330</v>
      </c>
      <c r="R2380" t="s">
        <v>8331</v>
      </c>
      <c r="S2380" s="8">
        <f t="shared" si="264"/>
        <v>42212.804745370369</v>
      </c>
      <c r="T2380" s="11">
        <f t="shared" si="265"/>
        <v>42241.804745370369</v>
      </c>
      <c r="U2380" t="str">
        <f t="shared" si="266"/>
        <v>FALSE</v>
      </c>
      <c r="V2380" s="18">
        <f t="shared" si="267"/>
        <v>2</v>
      </c>
      <c r="W2380">
        <f t="shared" si="268"/>
        <v>3</v>
      </c>
    </row>
    <row r="2381" spans="1:23" ht="72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s="13" t="b">
        <v>0</v>
      </c>
      <c r="L2381">
        <v>0</v>
      </c>
      <c r="M2381" t="b">
        <v>0</v>
      </c>
      <c r="N2381" t="s">
        <v>8272</v>
      </c>
      <c r="O2381" s="15">
        <f t="shared" si="263"/>
        <v>0</v>
      </c>
      <c r="P2381" s="15">
        <f t="shared" si="269"/>
        <v>0</v>
      </c>
      <c r="Q2381" t="s">
        <v>8330</v>
      </c>
      <c r="R2381" t="s">
        <v>8331</v>
      </c>
      <c r="S2381" s="8">
        <f t="shared" si="264"/>
        <v>42236.808055555557</v>
      </c>
      <c r="T2381" s="11">
        <f t="shared" si="265"/>
        <v>42281.808055555557</v>
      </c>
      <c r="U2381" t="str">
        <f t="shared" si="266"/>
        <v>FALSE</v>
      </c>
      <c r="V2381" s="18">
        <f t="shared" si="267"/>
        <v>2</v>
      </c>
      <c r="W2381">
        <f t="shared" si="268"/>
        <v>3</v>
      </c>
    </row>
    <row r="2382" spans="1:23" ht="100.8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s="13" t="b">
        <v>0</v>
      </c>
      <c r="L2382">
        <v>3</v>
      </c>
      <c r="M2382" t="b">
        <v>0</v>
      </c>
      <c r="N2382" t="s">
        <v>8272</v>
      </c>
      <c r="O2382" s="15">
        <f t="shared" si="263"/>
        <v>0.36666666666666664</v>
      </c>
      <c r="P2382" s="15">
        <f t="shared" si="269"/>
        <v>18.333333333333332</v>
      </c>
      <c r="Q2382" t="s">
        <v>8330</v>
      </c>
      <c r="R2382" t="s">
        <v>8331</v>
      </c>
      <c r="S2382" s="8">
        <f t="shared" si="264"/>
        <v>42248.584976851846</v>
      </c>
      <c r="T2382" s="11">
        <f t="shared" si="265"/>
        <v>42278.584976851846</v>
      </c>
      <c r="U2382" t="str">
        <f t="shared" si="266"/>
        <v>FALSE</v>
      </c>
      <c r="V2382" s="18">
        <f t="shared" si="267"/>
        <v>2</v>
      </c>
      <c r="W2382">
        <f t="shared" si="268"/>
        <v>3</v>
      </c>
    </row>
    <row r="2383" spans="1:23" ht="100.8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s="13" t="b">
        <v>0</v>
      </c>
      <c r="L2383">
        <v>7</v>
      </c>
      <c r="M2383" t="b">
        <v>0</v>
      </c>
      <c r="N2383" t="s">
        <v>8272</v>
      </c>
      <c r="O2383" s="15">
        <f t="shared" si="263"/>
        <v>1.8193398957730169</v>
      </c>
      <c r="P2383" s="15">
        <f t="shared" si="269"/>
        <v>224.42857142857142</v>
      </c>
      <c r="Q2383" t="s">
        <v>8330</v>
      </c>
      <c r="R2383" t="s">
        <v>8331</v>
      </c>
      <c r="S2383" s="8">
        <f t="shared" si="264"/>
        <v>42074.727407407401</v>
      </c>
      <c r="T2383" s="11">
        <f t="shared" si="265"/>
        <v>42104.727407407401</v>
      </c>
      <c r="U2383" t="str">
        <f t="shared" si="266"/>
        <v>FALSE</v>
      </c>
      <c r="V2383" s="18">
        <f t="shared" si="267"/>
        <v>2</v>
      </c>
      <c r="W2383">
        <f t="shared" si="268"/>
        <v>3</v>
      </c>
    </row>
    <row r="2384" spans="1:23" ht="100.8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s="13" t="b">
        <v>0</v>
      </c>
      <c r="L2384">
        <v>2</v>
      </c>
      <c r="M2384" t="b">
        <v>0</v>
      </c>
      <c r="N2384" t="s">
        <v>8272</v>
      </c>
      <c r="O2384" s="15">
        <f t="shared" si="263"/>
        <v>2.5</v>
      </c>
      <c r="P2384" s="15">
        <f t="shared" si="269"/>
        <v>37.5</v>
      </c>
      <c r="Q2384" t="s">
        <v>8330</v>
      </c>
      <c r="R2384" t="s">
        <v>8331</v>
      </c>
      <c r="S2384" s="8">
        <f t="shared" si="264"/>
        <v>42194.979201388887</v>
      </c>
      <c r="T2384" s="11">
        <f t="shared" si="265"/>
        <v>42219.979201388887</v>
      </c>
      <c r="U2384" t="str">
        <f t="shared" si="266"/>
        <v>FALSE</v>
      </c>
      <c r="V2384" s="18">
        <f t="shared" si="267"/>
        <v>2</v>
      </c>
      <c r="W2384">
        <f t="shared" si="268"/>
        <v>3</v>
      </c>
    </row>
    <row r="2385" spans="1:23" ht="100.8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s="13" t="b">
        <v>0</v>
      </c>
      <c r="L2385">
        <v>3</v>
      </c>
      <c r="M2385" t="b">
        <v>0</v>
      </c>
      <c r="N2385" t="s">
        <v>8272</v>
      </c>
      <c r="O2385" s="15">
        <f t="shared" si="263"/>
        <v>4.3499999999999996</v>
      </c>
      <c r="P2385" s="15">
        <f t="shared" si="269"/>
        <v>145</v>
      </c>
      <c r="Q2385" t="s">
        <v>8330</v>
      </c>
      <c r="R2385" t="s">
        <v>8331</v>
      </c>
      <c r="S2385" s="8">
        <f t="shared" si="264"/>
        <v>42026.848460648143</v>
      </c>
      <c r="T2385" s="11">
        <f t="shared" si="265"/>
        <v>42056.848460648143</v>
      </c>
      <c r="U2385" t="str">
        <f t="shared" si="266"/>
        <v>FALSE</v>
      </c>
      <c r="V2385" s="18">
        <f t="shared" si="267"/>
        <v>2</v>
      </c>
      <c r="W2385">
        <f t="shared" si="268"/>
        <v>3</v>
      </c>
    </row>
    <row r="2386" spans="1:23" ht="115.2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s="13" t="b">
        <v>0</v>
      </c>
      <c r="L2386">
        <v>8</v>
      </c>
      <c r="M2386" t="b">
        <v>0</v>
      </c>
      <c r="N2386" t="s">
        <v>8272</v>
      </c>
      <c r="O2386" s="15">
        <f t="shared" si="263"/>
        <v>0.8</v>
      </c>
      <c r="P2386" s="15">
        <f t="shared" si="269"/>
        <v>1</v>
      </c>
      <c r="Q2386" t="s">
        <v>8330</v>
      </c>
      <c r="R2386" t="s">
        <v>8331</v>
      </c>
      <c r="S2386" s="8">
        <f t="shared" si="264"/>
        <v>41926.859293981477</v>
      </c>
      <c r="T2386" s="11">
        <f t="shared" si="265"/>
        <v>41956.900960648149</v>
      </c>
      <c r="U2386" t="str">
        <f t="shared" si="266"/>
        <v>FALSE</v>
      </c>
      <c r="V2386" s="18">
        <f t="shared" si="267"/>
        <v>2</v>
      </c>
      <c r="W2386">
        <f t="shared" si="268"/>
        <v>3</v>
      </c>
    </row>
    <row r="2387" spans="1:23" ht="100.8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s="13" t="b">
        <v>0</v>
      </c>
      <c r="L2387">
        <v>7</v>
      </c>
      <c r="M2387" t="b">
        <v>0</v>
      </c>
      <c r="N2387" t="s">
        <v>8272</v>
      </c>
      <c r="O2387" s="15">
        <f t="shared" si="263"/>
        <v>1.2123076923076923</v>
      </c>
      <c r="P2387" s="15">
        <f t="shared" si="269"/>
        <v>112.57142857142857</v>
      </c>
      <c r="Q2387" t="s">
        <v>8330</v>
      </c>
      <c r="R2387" t="s">
        <v>8331</v>
      </c>
      <c r="S2387" s="8">
        <f t="shared" si="264"/>
        <v>42191.493425925924</v>
      </c>
      <c r="T2387" s="11">
        <f t="shared" si="265"/>
        <v>42221.493425925924</v>
      </c>
      <c r="U2387" t="str">
        <f t="shared" si="266"/>
        <v>FALSE</v>
      </c>
      <c r="V2387" s="18">
        <f t="shared" si="267"/>
        <v>2</v>
      </c>
      <c r="W2387">
        <f t="shared" si="268"/>
        <v>3</v>
      </c>
    </row>
    <row r="2388" spans="1:23" ht="86.4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s="13" t="b">
        <v>0</v>
      </c>
      <c r="L2388">
        <v>0</v>
      </c>
      <c r="M2388" t="b">
        <v>0</v>
      </c>
      <c r="N2388" t="s">
        <v>8272</v>
      </c>
      <c r="O2388" s="15">
        <f t="shared" si="263"/>
        <v>0</v>
      </c>
      <c r="P2388" s="15">
        <f t="shared" si="269"/>
        <v>0</v>
      </c>
      <c r="Q2388" t="s">
        <v>8330</v>
      </c>
      <c r="R2388" t="s">
        <v>8331</v>
      </c>
      <c r="S2388" s="8">
        <f t="shared" si="264"/>
        <v>41954.629907407405</v>
      </c>
      <c r="T2388" s="11">
        <f t="shared" si="265"/>
        <v>42014.629907407405</v>
      </c>
      <c r="U2388" t="str">
        <f t="shared" si="266"/>
        <v>FALSE</v>
      </c>
      <c r="V2388" s="18">
        <f t="shared" si="267"/>
        <v>2</v>
      </c>
      <c r="W2388">
        <f t="shared" si="268"/>
        <v>3</v>
      </c>
    </row>
    <row r="2389" spans="1:23" ht="100.8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s="13" t="b">
        <v>0</v>
      </c>
      <c r="L2389">
        <v>3</v>
      </c>
      <c r="M2389" t="b">
        <v>0</v>
      </c>
      <c r="N2389" t="s">
        <v>8272</v>
      </c>
      <c r="O2389" s="15">
        <f t="shared" si="263"/>
        <v>0.68399999999999994</v>
      </c>
      <c r="P2389" s="15">
        <f t="shared" si="269"/>
        <v>342</v>
      </c>
      <c r="Q2389" t="s">
        <v>8330</v>
      </c>
      <c r="R2389" t="s">
        <v>8331</v>
      </c>
      <c r="S2389" s="8">
        <f t="shared" si="264"/>
        <v>42528.418287037035</v>
      </c>
      <c r="T2389" s="11">
        <f t="shared" si="265"/>
        <v>42573.418287037035</v>
      </c>
      <c r="U2389" t="str">
        <f t="shared" si="266"/>
        <v>FALSE</v>
      </c>
      <c r="V2389" s="18">
        <f t="shared" si="267"/>
        <v>2</v>
      </c>
      <c r="W2389">
        <f t="shared" si="268"/>
        <v>3</v>
      </c>
    </row>
    <row r="2390" spans="1:23" ht="115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s="13" t="b">
        <v>0</v>
      </c>
      <c r="L2390">
        <v>8</v>
      </c>
      <c r="M2390" t="b">
        <v>0</v>
      </c>
      <c r="N2390" t="s">
        <v>8272</v>
      </c>
      <c r="O2390" s="15">
        <f t="shared" si="263"/>
        <v>1.2513513513513512</v>
      </c>
      <c r="P2390" s="15">
        <f t="shared" si="269"/>
        <v>57.875</v>
      </c>
      <c r="Q2390" t="s">
        <v>8330</v>
      </c>
      <c r="R2390" t="s">
        <v>8331</v>
      </c>
      <c r="S2390" s="8">
        <f t="shared" si="264"/>
        <v>41989.645358796297</v>
      </c>
      <c r="T2390" s="11">
        <f t="shared" si="265"/>
        <v>42019.603472222218</v>
      </c>
      <c r="U2390" t="str">
        <f t="shared" si="266"/>
        <v>FALSE</v>
      </c>
      <c r="V2390" s="18">
        <f t="shared" si="267"/>
        <v>2</v>
      </c>
      <c r="W2390">
        <f t="shared" si="268"/>
        <v>3</v>
      </c>
    </row>
    <row r="2391" spans="1:23" ht="129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s="13" t="b">
        <v>0</v>
      </c>
      <c r="L2391">
        <v>1</v>
      </c>
      <c r="M2391" t="b">
        <v>0</v>
      </c>
      <c r="N2391" t="s">
        <v>8272</v>
      </c>
      <c r="O2391" s="15">
        <f t="shared" si="263"/>
        <v>0.1875</v>
      </c>
      <c r="P2391" s="15">
        <f t="shared" si="269"/>
        <v>30</v>
      </c>
      <c r="Q2391" t="s">
        <v>8330</v>
      </c>
      <c r="R2391" t="s">
        <v>8331</v>
      </c>
      <c r="S2391" s="8">
        <f t="shared" si="264"/>
        <v>42179.445046296292</v>
      </c>
      <c r="T2391" s="11">
        <f t="shared" si="265"/>
        <v>42210.707638888889</v>
      </c>
      <c r="U2391" t="str">
        <f t="shared" si="266"/>
        <v>FALSE</v>
      </c>
      <c r="V2391" s="18">
        <f t="shared" si="267"/>
        <v>2</v>
      </c>
      <c r="W2391">
        <f t="shared" si="268"/>
        <v>3</v>
      </c>
    </row>
    <row r="2392" spans="1:23" ht="100.8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s="13" t="b">
        <v>0</v>
      </c>
      <c r="L2392">
        <v>0</v>
      </c>
      <c r="M2392" t="b">
        <v>0</v>
      </c>
      <c r="N2392" t="s">
        <v>8272</v>
      </c>
      <c r="O2392" s="15">
        <f t="shared" si="263"/>
        <v>0</v>
      </c>
      <c r="P2392" s="15">
        <f t="shared" si="269"/>
        <v>0</v>
      </c>
      <c r="Q2392" t="s">
        <v>8330</v>
      </c>
      <c r="R2392" t="s">
        <v>8331</v>
      </c>
      <c r="S2392" s="8">
        <f t="shared" si="264"/>
        <v>41968.053981481477</v>
      </c>
      <c r="T2392" s="11">
        <f t="shared" si="265"/>
        <v>42008.053981481477</v>
      </c>
      <c r="U2392" t="str">
        <f t="shared" si="266"/>
        <v>FALSE</v>
      </c>
      <c r="V2392" s="18">
        <f t="shared" si="267"/>
        <v>2</v>
      </c>
      <c r="W2392">
        <f t="shared" si="268"/>
        <v>3</v>
      </c>
    </row>
    <row r="2393" spans="1:23" ht="72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s="13" t="b">
        <v>0</v>
      </c>
      <c r="L2393">
        <v>1</v>
      </c>
      <c r="M2393" t="b">
        <v>0</v>
      </c>
      <c r="N2393" t="s">
        <v>8272</v>
      </c>
      <c r="O2393" s="15">
        <f t="shared" si="263"/>
        <v>0.125</v>
      </c>
      <c r="P2393" s="15">
        <f t="shared" si="269"/>
        <v>25</v>
      </c>
      <c r="Q2393" t="s">
        <v>8330</v>
      </c>
      <c r="R2393" t="s">
        <v>8331</v>
      </c>
      <c r="S2393" s="8">
        <f t="shared" si="264"/>
        <v>42064.586157407401</v>
      </c>
      <c r="T2393" s="11">
        <f t="shared" si="265"/>
        <v>42094.544490740744</v>
      </c>
      <c r="U2393" t="str">
        <f t="shared" si="266"/>
        <v>FALSE</v>
      </c>
      <c r="V2393" s="18">
        <f t="shared" si="267"/>
        <v>2</v>
      </c>
      <c r="W2393">
        <f t="shared" si="268"/>
        <v>3</v>
      </c>
    </row>
    <row r="2394" spans="1:23" ht="115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s="13" t="b">
        <v>0</v>
      </c>
      <c r="L2394">
        <v>0</v>
      </c>
      <c r="M2394" t="b">
        <v>0</v>
      </c>
      <c r="N2394" t="s">
        <v>8272</v>
      </c>
      <c r="O2394" s="15">
        <f t="shared" si="263"/>
        <v>0</v>
      </c>
      <c r="P2394" s="15">
        <f t="shared" si="269"/>
        <v>0</v>
      </c>
      <c r="Q2394" t="s">
        <v>8330</v>
      </c>
      <c r="R2394" t="s">
        <v>8331</v>
      </c>
      <c r="S2394" s="8">
        <f t="shared" si="264"/>
        <v>42275.912303240737</v>
      </c>
      <c r="T2394" s="11">
        <f t="shared" si="265"/>
        <v>42305.912303240737</v>
      </c>
      <c r="U2394" t="str">
        <f t="shared" si="266"/>
        <v>FALSE</v>
      </c>
      <c r="V2394" s="18">
        <f t="shared" si="267"/>
        <v>2</v>
      </c>
      <c r="W2394">
        <f t="shared" si="268"/>
        <v>3</v>
      </c>
    </row>
    <row r="2395" spans="1:23" ht="100.8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s="13" t="b">
        <v>0</v>
      </c>
      <c r="L2395">
        <v>1</v>
      </c>
      <c r="M2395" t="b">
        <v>0</v>
      </c>
      <c r="N2395" t="s">
        <v>8272</v>
      </c>
      <c r="O2395" s="15">
        <f t="shared" si="263"/>
        <v>0.05</v>
      </c>
      <c r="P2395" s="15">
        <f t="shared" si="269"/>
        <v>50</v>
      </c>
      <c r="Q2395" t="s">
        <v>8330</v>
      </c>
      <c r="R2395" t="s">
        <v>8331</v>
      </c>
      <c r="S2395" s="8">
        <f t="shared" si="264"/>
        <v>42194.440011574072</v>
      </c>
      <c r="T2395" s="11">
        <f t="shared" si="265"/>
        <v>42224.440011574072</v>
      </c>
      <c r="U2395" t="str">
        <f t="shared" si="266"/>
        <v>FALSE</v>
      </c>
      <c r="V2395" s="18">
        <f t="shared" si="267"/>
        <v>2</v>
      </c>
      <c r="W2395">
        <f t="shared" si="268"/>
        <v>3</v>
      </c>
    </row>
    <row r="2396" spans="1:23" ht="115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s="13" t="b">
        <v>0</v>
      </c>
      <c r="L2396">
        <v>2</v>
      </c>
      <c r="M2396" t="b">
        <v>0</v>
      </c>
      <c r="N2396" t="s">
        <v>8272</v>
      </c>
      <c r="O2396" s="15">
        <f t="shared" si="263"/>
        <v>0.06</v>
      </c>
      <c r="P2396" s="15">
        <f t="shared" si="269"/>
        <v>1.5</v>
      </c>
      <c r="Q2396" t="s">
        <v>8330</v>
      </c>
      <c r="R2396" t="s">
        <v>8331</v>
      </c>
      <c r="S2396" s="8">
        <f t="shared" si="264"/>
        <v>42031.15385416666</v>
      </c>
      <c r="T2396" s="11">
        <f t="shared" si="265"/>
        <v>42061.15385416666</v>
      </c>
      <c r="U2396" t="str">
        <f t="shared" si="266"/>
        <v>FALSE</v>
      </c>
      <c r="V2396" s="18">
        <f t="shared" si="267"/>
        <v>2</v>
      </c>
      <c r="W2396">
        <f t="shared" si="268"/>
        <v>3</v>
      </c>
    </row>
    <row r="2397" spans="1:23" ht="100.8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s="13" t="b">
        <v>0</v>
      </c>
      <c r="L2397">
        <v>0</v>
      </c>
      <c r="M2397" t="b">
        <v>0</v>
      </c>
      <c r="N2397" t="s">
        <v>8272</v>
      </c>
      <c r="O2397" s="15">
        <f t="shared" si="263"/>
        <v>0</v>
      </c>
      <c r="P2397" s="15">
        <f t="shared" si="269"/>
        <v>0</v>
      </c>
      <c r="Q2397" t="s">
        <v>8330</v>
      </c>
      <c r="R2397" t="s">
        <v>8331</v>
      </c>
      <c r="S2397" s="8">
        <f t="shared" si="264"/>
        <v>42716.913043981483</v>
      </c>
      <c r="T2397" s="11">
        <f t="shared" si="265"/>
        <v>42745.164583333331</v>
      </c>
      <c r="U2397" t="str">
        <f t="shared" si="266"/>
        <v>FALSE</v>
      </c>
      <c r="V2397" s="18">
        <f t="shared" si="267"/>
        <v>2</v>
      </c>
      <c r="W2397">
        <f t="shared" si="268"/>
        <v>3</v>
      </c>
    </row>
    <row r="2398" spans="1:23" ht="100.8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s="13" t="b">
        <v>0</v>
      </c>
      <c r="L2398">
        <v>1</v>
      </c>
      <c r="M2398" t="b">
        <v>0</v>
      </c>
      <c r="N2398" t="s">
        <v>8272</v>
      </c>
      <c r="O2398" s="15">
        <f t="shared" si="263"/>
        <v>0.2</v>
      </c>
      <c r="P2398" s="15">
        <f t="shared" si="269"/>
        <v>10</v>
      </c>
      <c r="Q2398" t="s">
        <v>8330</v>
      </c>
      <c r="R2398" t="s">
        <v>8331</v>
      </c>
      <c r="S2398" s="8">
        <f t="shared" si="264"/>
        <v>42262.640717592592</v>
      </c>
      <c r="T2398" s="11">
        <f t="shared" si="265"/>
        <v>42292.640717592592</v>
      </c>
      <c r="U2398" t="str">
        <f t="shared" si="266"/>
        <v>FALSE</v>
      </c>
      <c r="V2398" s="18">
        <f t="shared" si="267"/>
        <v>2</v>
      </c>
      <c r="W2398">
        <f t="shared" si="268"/>
        <v>3</v>
      </c>
    </row>
    <row r="2399" spans="1:23" ht="115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s="13" t="b">
        <v>0</v>
      </c>
      <c r="L2399">
        <v>0</v>
      </c>
      <c r="M2399" t="b">
        <v>0</v>
      </c>
      <c r="N2399" t="s">
        <v>8272</v>
      </c>
      <c r="O2399" s="15">
        <f t="shared" si="263"/>
        <v>0</v>
      </c>
      <c r="P2399" s="15">
        <f t="shared" si="269"/>
        <v>0</v>
      </c>
      <c r="Q2399" t="s">
        <v>8330</v>
      </c>
      <c r="R2399" t="s">
        <v>8331</v>
      </c>
      <c r="S2399" s="8">
        <f t="shared" si="264"/>
        <v>41976.676574074074</v>
      </c>
      <c r="T2399" s="11">
        <f t="shared" si="265"/>
        <v>42006.676574074074</v>
      </c>
      <c r="U2399" t="str">
        <f t="shared" si="266"/>
        <v>FALSE</v>
      </c>
      <c r="V2399" s="18">
        <f t="shared" si="267"/>
        <v>2</v>
      </c>
      <c r="W2399">
        <f t="shared" si="268"/>
        <v>3</v>
      </c>
    </row>
    <row r="2400" spans="1:23" ht="115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s="13" t="b">
        <v>0</v>
      </c>
      <c r="L2400">
        <v>0</v>
      </c>
      <c r="M2400" t="b">
        <v>0</v>
      </c>
      <c r="N2400" t="s">
        <v>8272</v>
      </c>
      <c r="O2400" s="15">
        <f t="shared" si="263"/>
        <v>0</v>
      </c>
      <c r="P2400" s="15">
        <f t="shared" si="269"/>
        <v>0</v>
      </c>
      <c r="Q2400" t="s">
        <v>8330</v>
      </c>
      <c r="R2400" t="s">
        <v>8331</v>
      </c>
      <c r="S2400" s="8">
        <f t="shared" si="264"/>
        <v>42157.708148148151</v>
      </c>
      <c r="T2400" s="11">
        <f t="shared" si="265"/>
        <v>42187.708148148151</v>
      </c>
      <c r="U2400" t="str">
        <f t="shared" si="266"/>
        <v>FALSE</v>
      </c>
      <c r="V2400" s="18">
        <f t="shared" si="267"/>
        <v>2</v>
      </c>
      <c r="W2400">
        <f t="shared" si="268"/>
        <v>3</v>
      </c>
    </row>
    <row r="2401" spans="1:23" ht="86.4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s="13" t="b">
        <v>0</v>
      </c>
      <c r="L2401">
        <v>0</v>
      </c>
      <c r="M2401" t="b">
        <v>0</v>
      </c>
      <c r="N2401" t="s">
        <v>8272</v>
      </c>
      <c r="O2401" s="15">
        <f t="shared" si="263"/>
        <v>0</v>
      </c>
      <c r="P2401" s="15">
        <f t="shared" si="269"/>
        <v>0</v>
      </c>
      <c r="Q2401" t="s">
        <v>8330</v>
      </c>
      <c r="R2401" t="s">
        <v>8331</v>
      </c>
      <c r="S2401" s="8">
        <f t="shared" si="264"/>
        <v>41956.644745370366</v>
      </c>
      <c r="T2401" s="11">
        <f t="shared" si="265"/>
        <v>41991.644745370366</v>
      </c>
      <c r="U2401" t="str">
        <f t="shared" si="266"/>
        <v>FALSE</v>
      </c>
      <c r="V2401" s="18">
        <f t="shared" si="267"/>
        <v>2</v>
      </c>
      <c r="W2401">
        <f t="shared" si="268"/>
        <v>3</v>
      </c>
    </row>
    <row r="2402" spans="1:23" ht="115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s="13" t="b">
        <v>0</v>
      </c>
      <c r="L2402">
        <v>0</v>
      </c>
      <c r="M2402" t="b">
        <v>0</v>
      </c>
      <c r="N2402" t="s">
        <v>8272</v>
      </c>
      <c r="O2402" s="15">
        <f t="shared" si="263"/>
        <v>0</v>
      </c>
      <c r="P2402" s="15">
        <f t="shared" si="269"/>
        <v>0</v>
      </c>
      <c r="Q2402" t="s">
        <v>8330</v>
      </c>
      <c r="R2402" t="s">
        <v>8331</v>
      </c>
      <c r="S2402" s="8">
        <f t="shared" si="264"/>
        <v>42444.059768518513</v>
      </c>
      <c r="T2402" s="11">
        <f t="shared" si="265"/>
        <v>42474.059768518513</v>
      </c>
      <c r="U2402" t="str">
        <f t="shared" si="266"/>
        <v>FALSE</v>
      </c>
      <c r="V2402" s="18">
        <f t="shared" si="267"/>
        <v>2</v>
      </c>
      <c r="W2402">
        <f t="shared" si="268"/>
        <v>3</v>
      </c>
    </row>
    <row r="2403" spans="1:23" ht="100.8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s="13" t="b">
        <v>0</v>
      </c>
      <c r="L2403">
        <v>9</v>
      </c>
      <c r="M2403" t="b">
        <v>0</v>
      </c>
      <c r="N2403" t="s">
        <v>8284</v>
      </c>
      <c r="O2403" s="15">
        <f t="shared" si="263"/>
        <v>0.71785714285714286</v>
      </c>
      <c r="P2403" s="15">
        <f t="shared" si="269"/>
        <v>22.333333333333332</v>
      </c>
      <c r="Q2403" t="s">
        <v>8315</v>
      </c>
      <c r="R2403" t="s">
        <v>8317</v>
      </c>
      <c r="S2403" s="8">
        <f t="shared" si="264"/>
        <v>42374.614537037036</v>
      </c>
      <c r="T2403" s="11">
        <f t="shared" si="265"/>
        <v>42434.614537037036</v>
      </c>
      <c r="U2403" t="str">
        <f t="shared" si="266"/>
        <v>FALSE</v>
      </c>
      <c r="V2403" s="18">
        <f t="shared" si="267"/>
        <v>2</v>
      </c>
      <c r="W2403">
        <f t="shared" si="268"/>
        <v>2</v>
      </c>
    </row>
    <row r="2404" spans="1:23" ht="43.2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s="13" t="b">
        <v>0</v>
      </c>
      <c r="L2404">
        <v>1</v>
      </c>
      <c r="M2404" t="b">
        <v>0</v>
      </c>
      <c r="N2404" t="s">
        <v>8284</v>
      </c>
      <c r="O2404" s="15">
        <f t="shared" si="263"/>
        <v>0.43333333333333329</v>
      </c>
      <c r="P2404" s="15">
        <f t="shared" si="269"/>
        <v>52</v>
      </c>
      <c r="Q2404" t="s">
        <v>8315</v>
      </c>
      <c r="R2404" t="s">
        <v>8317</v>
      </c>
      <c r="S2404" s="8">
        <f t="shared" si="264"/>
        <v>42107.47142361111</v>
      </c>
      <c r="T2404" s="11">
        <f t="shared" si="265"/>
        <v>42137.47142361111</v>
      </c>
      <c r="U2404" t="str">
        <f t="shared" si="266"/>
        <v>FALSE</v>
      </c>
      <c r="V2404" s="18">
        <f t="shared" si="267"/>
        <v>2</v>
      </c>
      <c r="W2404">
        <f t="shared" si="268"/>
        <v>2</v>
      </c>
    </row>
    <row r="2405" spans="1:23" ht="86.4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s="13" t="b">
        <v>0</v>
      </c>
      <c r="L2405">
        <v>12</v>
      </c>
      <c r="M2405" t="b">
        <v>0</v>
      </c>
      <c r="N2405" t="s">
        <v>8284</v>
      </c>
      <c r="O2405" s="15">
        <f t="shared" si="263"/>
        <v>16.833333333333332</v>
      </c>
      <c r="P2405" s="15">
        <f t="shared" si="269"/>
        <v>16.833333333333332</v>
      </c>
      <c r="Q2405" t="s">
        <v>8315</v>
      </c>
      <c r="R2405" t="s">
        <v>8317</v>
      </c>
      <c r="S2405" s="8">
        <f t="shared" si="264"/>
        <v>42399.674282407403</v>
      </c>
      <c r="T2405" s="11">
        <f t="shared" si="265"/>
        <v>42459.632615740738</v>
      </c>
      <c r="U2405" t="str">
        <f t="shared" si="266"/>
        <v>FALSE</v>
      </c>
      <c r="V2405" s="18">
        <f t="shared" si="267"/>
        <v>2</v>
      </c>
      <c r="W2405">
        <f t="shared" si="268"/>
        <v>2</v>
      </c>
    </row>
    <row r="2406" spans="1:23" ht="115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s="13" t="b">
        <v>0</v>
      </c>
      <c r="L2406">
        <v>0</v>
      </c>
      <c r="M2406" t="b">
        <v>0</v>
      </c>
      <c r="N2406" t="s">
        <v>8284</v>
      </c>
      <c r="O2406" s="15">
        <f t="shared" si="263"/>
        <v>0</v>
      </c>
      <c r="P2406" s="15">
        <f t="shared" si="269"/>
        <v>0</v>
      </c>
      <c r="Q2406" t="s">
        <v>8315</v>
      </c>
      <c r="R2406" t="s">
        <v>8317</v>
      </c>
      <c r="S2406" s="8">
        <f t="shared" si="264"/>
        <v>42341.831099537034</v>
      </c>
      <c r="T2406" s="11">
        <f t="shared" si="265"/>
        <v>42371.831099537034</v>
      </c>
      <c r="U2406" t="str">
        <f t="shared" si="266"/>
        <v>FALSE</v>
      </c>
      <c r="V2406" s="18">
        <f t="shared" si="267"/>
        <v>2</v>
      </c>
      <c r="W2406">
        <f t="shared" si="268"/>
        <v>2</v>
      </c>
    </row>
    <row r="2407" spans="1:23" ht="7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s="13" t="b">
        <v>0</v>
      </c>
      <c r="L2407">
        <v>20</v>
      </c>
      <c r="M2407" t="b">
        <v>0</v>
      </c>
      <c r="N2407" t="s">
        <v>8284</v>
      </c>
      <c r="O2407" s="15">
        <f t="shared" si="263"/>
        <v>22.52</v>
      </c>
      <c r="P2407" s="15">
        <f t="shared" si="269"/>
        <v>56.3</v>
      </c>
      <c r="Q2407" t="s">
        <v>8315</v>
      </c>
      <c r="R2407" t="s">
        <v>8317</v>
      </c>
      <c r="S2407" s="8">
        <f t="shared" si="264"/>
        <v>42595.377025462956</v>
      </c>
      <c r="T2407" s="11">
        <f t="shared" si="265"/>
        <v>42616.377025462956</v>
      </c>
      <c r="U2407" t="str">
        <f t="shared" si="266"/>
        <v>FALSE</v>
      </c>
      <c r="V2407" s="18">
        <f t="shared" si="267"/>
        <v>2</v>
      </c>
      <c r="W2407">
        <f t="shared" si="268"/>
        <v>2</v>
      </c>
    </row>
    <row r="2408" spans="1:23" ht="100.8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s="13" t="b">
        <v>0</v>
      </c>
      <c r="L2408">
        <v>16</v>
      </c>
      <c r="M2408" t="b">
        <v>0</v>
      </c>
      <c r="N2408" t="s">
        <v>8284</v>
      </c>
      <c r="O2408" s="15">
        <f t="shared" si="263"/>
        <v>41.384615384615387</v>
      </c>
      <c r="P2408" s="15">
        <f t="shared" si="269"/>
        <v>84.0625</v>
      </c>
      <c r="Q2408" t="s">
        <v>8315</v>
      </c>
      <c r="R2408" t="s">
        <v>8317</v>
      </c>
      <c r="S2408" s="8">
        <f t="shared" si="264"/>
        <v>41982.902662037035</v>
      </c>
      <c r="T2408" s="11">
        <f t="shared" si="265"/>
        <v>42022.902662037035</v>
      </c>
      <c r="U2408" t="str">
        <f t="shared" si="266"/>
        <v>FALSE</v>
      </c>
      <c r="V2408" s="18">
        <f t="shared" si="267"/>
        <v>2</v>
      </c>
      <c r="W2408">
        <f t="shared" si="268"/>
        <v>2</v>
      </c>
    </row>
    <row r="2409" spans="1:23" ht="115.2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s="13" t="b">
        <v>0</v>
      </c>
      <c r="L2409">
        <v>33</v>
      </c>
      <c r="M2409" t="b">
        <v>0</v>
      </c>
      <c r="N2409" t="s">
        <v>8284</v>
      </c>
      <c r="O2409" s="15">
        <f t="shared" si="263"/>
        <v>25.259090909090908</v>
      </c>
      <c r="P2409" s="15">
        <f t="shared" si="269"/>
        <v>168.39393939393941</v>
      </c>
      <c r="Q2409" t="s">
        <v>8315</v>
      </c>
      <c r="R2409" t="s">
        <v>8317</v>
      </c>
      <c r="S2409" s="8">
        <f t="shared" si="264"/>
        <v>42082.367222222216</v>
      </c>
      <c r="T2409" s="11">
        <f t="shared" si="265"/>
        <v>42105.041666666664</v>
      </c>
      <c r="U2409" t="str">
        <f t="shared" si="266"/>
        <v>FALSE</v>
      </c>
      <c r="V2409" s="18">
        <f t="shared" si="267"/>
        <v>2</v>
      </c>
      <c r="W2409">
        <f t="shared" si="268"/>
        <v>2</v>
      </c>
    </row>
    <row r="2410" spans="1:23" ht="7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s="13" t="b">
        <v>0</v>
      </c>
      <c r="L2410">
        <v>2</v>
      </c>
      <c r="M2410" t="b">
        <v>0</v>
      </c>
      <c r="N2410" t="s">
        <v>8284</v>
      </c>
      <c r="O2410" s="15">
        <f t="shared" si="263"/>
        <v>0.2</v>
      </c>
      <c r="P2410" s="15">
        <f t="shared" si="269"/>
        <v>15</v>
      </c>
      <c r="Q2410" t="s">
        <v>8315</v>
      </c>
      <c r="R2410" t="s">
        <v>8317</v>
      </c>
      <c r="S2410" s="8">
        <f t="shared" si="264"/>
        <v>41918.93237268518</v>
      </c>
      <c r="T2410" s="11">
        <f t="shared" si="265"/>
        <v>41948.974039351851</v>
      </c>
      <c r="U2410" t="str">
        <f t="shared" si="266"/>
        <v>FALSE</v>
      </c>
      <c r="V2410" s="18">
        <f t="shared" si="267"/>
        <v>2</v>
      </c>
      <c r="W2410">
        <f t="shared" si="268"/>
        <v>2</v>
      </c>
    </row>
    <row r="2411" spans="1:23" ht="7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s="13" t="b">
        <v>0</v>
      </c>
      <c r="L2411">
        <v>6</v>
      </c>
      <c r="M2411" t="b">
        <v>0</v>
      </c>
      <c r="N2411" t="s">
        <v>8284</v>
      </c>
      <c r="O2411" s="15">
        <f t="shared" si="263"/>
        <v>1.8399999999999999</v>
      </c>
      <c r="P2411" s="15">
        <f t="shared" si="269"/>
        <v>76.666666666666671</v>
      </c>
      <c r="Q2411" t="s">
        <v>8315</v>
      </c>
      <c r="R2411" t="s">
        <v>8317</v>
      </c>
      <c r="S2411" s="8">
        <f t="shared" si="264"/>
        <v>42204.667534722219</v>
      </c>
      <c r="T2411" s="11">
        <f t="shared" si="265"/>
        <v>42234.667534722219</v>
      </c>
      <c r="U2411" t="str">
        <f t="shared" si="266"/>
        <v>FALSE</v>
      </c>
      <c r="V2411" s="18">
        <f t="shared" si="267"/>
        <v>2</v>
      </c>
      <c r="W2411">
        <f t="shared" si="268"/>
        <v>2</v>
      </c>
    </row>
    <row r="2412" spans="1:23" ht="86.4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s="13" t="b">
        <v>0</v>
      </c>
      <c r="L2412">
        <v>0</v>
      </c>
      <c r="M2412" t="b">
        <v>0</v>
      </c>
      <c r="N2412" t="s">
        <v>8284</v>
      </c>
      <c r="O2412" s="15">
        <f t="shared" si="263"/>
        <v>0</v>
      </c>
      <c r="P2412" s="15">
        <f t="shared" si="269"/>
        <v>0</v>
      </c>
      <c r="Q2412" t="s">
        <v>8315</v>
      </c>
      <c r="R2412" t="s">
        <v>8317</v>
      </c>
      <c r="S2412" s="8">
        <f t="shared" si="264"/>
        <v>42224.199942129628</v>
      </c>
      <c r="T2412" s="11">
        <f t="shared" si="265"/>
        <v>42254.199942129628</v>
      </c>
      <c r="U2412" t="str">
        <f t="shared" si="266"/>
        <v>FALSE</v>
      </c>
      <c r="V2412" s="18">
        <f t="shared" si="267"/>
        <v>2</v>
      </c>
      <c r="W2412">
        <f t="shared" si="268"/>
        <v>2</v>
      </c>
    </row>
    <row r="2413" spans="1:23" ht="115.2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s="13" t="b">
        <v>0</v>
      </c>
      <c r="L2413">
        <v>3</v>
      </c>
      <c r="M2413" t="b">
        <v>0</v>
      </c>
      <c r="N2413" t="s">
        <v>8284</v>
      </c>
      <c r="O2413" s="15">
        <f t="shared" si="263"/>
        <v>0.60399999999999998</v>
      </c>
      <c r="P2413" s="15">
        <f t="shared" si="269"/>
        <v>50.333333333333336</v>
      </c>
      <c r="Q2413" t="s">
        <v>8315</v>
      </c>
      <c r="R2413" t="s">
        <v>8317</v>
      </c>
      <c r="S2413" s="8">
        <f t="shared" si="264"/>
        <v>42211.524097222216</v>
      </c>
      <c r="T2413" s="11">
        <f t="shared" si="265"/>
        <v>42241.524097222216</v>
      </c>
      <c r="U2413" t="str">
        <f t="shared" si="266"/>
        <v>FALSE</v>
      </c>
      <c r="V2413" s="18">
        <f t="shared" si="267"/>
        <v>2</v>
      </c>
      <c r="W2413">
        <f t="shared" si="268"/>
        <v>2</v>
      </c>
    </row>
    <row r="2414" spans="1:23" ht="100.8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s="13" t="b">
        <v>0</v>
      </c>
      <c r="L2414">
        <v>0</v>
      </c>
      <c r="M2414" t="b">
        <v>0</v>
      </c>
      <c r="N2414" t="s">
        <v>8284</v>
      </c>
      <c r="O2414" s="15">
        <f t="shared" si="263"/>
        <v>0</v>
      </c>
      <c r="P2414" s="15">
        <f t="shared" si="269"/>
        <v>0</v>
      </c>
      <c r="Q2414" t="s">
        <v>8315</v>
      </c>
      <c r="R2414" t="s">
        <v>8317</v>
      </c>
      <c r="S2414" s="8">
        <f t="shared" si="264"/>
        <v>42655.528622685182</v>
      </c>
      <c r="T2414" s="11">
        <f t="shared" si="265"/>
        <v>42700.570289351854</v>
      </c>
      <c r="U2414" t="str">
        <f t="shared" si="266"/>
        <v>FALSE</v>
      </c>
      <c r="V2414" s="18">
        <f t="shared" si="267"/>
        <v>2</v>
      </c>
      <c r="W2414">
        <f t="shared" si="268"/>
        <v>2</v>
      </c>
    </row>
    <row r="2415" spans="1:23" ht="100.8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s="13" t="b">
        <v>0</v>
      </c>
      <c r="L2415">
        <v>3</v>
      </c>
      <c r="M2415" t="b">
        <v>0</v>
      </c>
      <c r="N2415" t="s">
        <v>8284</v>
      </c>
      <c r="O2415" s="15">
        <f t="shared" si="263"/>
        <v>0.83333333333333337</v>
      </c>
      <c r="P2415" s="15">
        <f t="shared" si="269"/>
        <v>8.3333333333333339</v>
      </c>
      <c r="Q2415" t="s">
        <v>8315</v>
      </c>
      <c r="R2415" t="s">
        <v>8317</v>
      </c>
      <c r="S2415" s="8">
        <f t="shared" si="264"/>
        <v>41759.901412037034</v>
      </c>
      <c r="T2415" s="11">
        <f t="shared" si="265"/>
        <v>41790.770833333328</v>
      </c>
      <c r="U2415" t="str">
        <f t="shared" si="266"/>
        <v>FALSE</v>
      </c>
      <c r="V2415" s="18">
        <f t="shared" si="267"/>
        <v>2</v>
      </c>
      <c r="W2415">
        <f t="shared" si="268"/>
        <v>2</v>
      </c>
    </row>
    <row r="2416" spans="1:23" ht="100.8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s="13" t="b">
        <v>0</v>
      </c>
      <c r="L2416">
        <v>13</v>
      </c>
      <c r="M2416" t="b">
        <v>0</v>
      </c>
      <c r="N2416" t="s">
        <v>8284</v>
      </c>
      <c r="O2416" s="15">
        <f t="shared" si="263"/>
        <v>3.0666666666666664</v>
      </c>
      <c r="P2416" s="15">
        <f t="shared" si="269"/>
        <v>35.384615384615387</v>
      </c>
      <c r="Q2416" t="s">
        <v>8315</v>
      </c>
      <c r="R2416" t="s">
        <v>8317</v>
      </c>
      <c r="S2416" s="8">
        <f t="shared" si="264"/>
        <v>42198.486805555549</v>
      </c>
      <c r="T2416" s="11">
        <f t="shared" si="265"/>
        <v>42237.957638888889</v>
      </c>
      <c r="U2416" t="str">
        <f t="shared" si="266"/>
        <v>FALSE</v>
      </c>
      <c r="V2416" s="18">
        <f t="shared" si="267"/>
        <v>2</v>
      </c>
      <c r="W2416">
        <f t="shared" si="268"/>
        <v>2</v>
      </c>
    </row>
    <row r="2417" spans="1:23" ht="86.4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s="13" t="b">
        <v>0</v>
      </c>
      <c r="L2417">
        <v>6</v>
      </c>
      <c r="M2417" t="b">
        <v>0</v>
      </c>
      <c r="N2417" t="s">
        <v>8284</v>
      </c>
      <c r="O2417" s="15">
        <f t="shared" si="263"/>
        <v>0.55833333333333335</v>
      </c>
      <c r="P2417" s="15">
        <f t="shared" si="269"/>
        <v>55.833333333333336</v>
      </c>
      <c r="Q2417" t="s">
        <v>8315</v>
      </c>
      <c r="R2417" t="s">
        <v>8317</v>
      </c>
      <c r="S2417" s="8">
        <f t="shared" si="264"/>
        <v>42536.654467592591</v>
      </c>
      <c r="T2417" s="11">
        <f t="shared" si="265"/>
        <v>42566.654467592591</v>
      </c>
      <c r="U2417" t="str">
        <f t="shared" si="266"/>
        <v>FALSE</v>
      </c>
      <c r="V2417" s="18">
        <f t="shared" si="267"/>
        <v>2</v>
      </c>
      <c r="W2417">
        <f t="shared" si="268"/>
        <v>2</v>
      </c>
    </row>
    <row r="2418" spans="1:23" ht="115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s="13" t="b">
        <v>0</v>
      </c>
      <c r="L2418">
        <v>1</v>
      </c>
      <c r="M2418" t="b">
        <v>0</v>
      </c>
      <c r="N2418" t="s">
        <v>8284</v>
      </c>
      <c r="O2418" s="15">
        <f t="shared" si="263"/>
        <v>2.5000000000000001E-2</v>
      </c>
      <c r="P2418" s="15">
        <f t="shared" si="269"/>
        <v>5</v>
      </c>
      <c r="Q2418" t="s">
        <v>8315</v>
      </c>
      <c r="R2418" t="s">
        <v>8317</v>
      </c>
      <c r="S2418" s="8">
        <f t="shared" si="264"/>
        <v>42019.529432870368</v>
      </c>
      <c r="T2418" s="11">
        <f t="shared" si="265"/>
        <v>42077.416666666664</v>
      </c>
      <c r="U2418" t="str">
        <f t="shared" si="266"/>
        <v>FALSE</v>
      </c>
      <c r="V2418" s="18">
        <f t="shared" si="267"/>
        <v>2</v>
      </c>
      <c r="W2418">
        <f t="shared" si="268"/>
        <v>2</v>
      </c>
    </row>
    <row r="2419" spans="1:23" ht="100.8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s="13" t="b">
        <v>0</v>
      </c>
      <c r="L2419">
        <v>0</v>
      </c>
      <c r="M2419" t="b">
        <v>0</v>
      </c>
      <c r="N2419" t="s">
        <v>8284</v>
      </c>
      <c r="O2419" s="15">
        <f t="shared" si="263"/>
        <v>0</v>
      </c>
      <c r="P2419" s="15">
        <f t="shared" si="269"/>
        <v>0</v>
      </c>
      <c r="Q2419" t="s">
        <v>8315</v>
      </c>
      <c r="R2419" t="s">
        <v>8317</v>
      </c>
      <c r="S2419" s="8">
        <f t="shared" si="264"/>
        <v>41831.675775462958</v>
      </c>
      <c r="T2419" s="11">
        <f t="shared" si="265"/>
        <v>41861.675775462958</v>
      </c>
      <c r="U2419" t="str">
        <f t="shared" si="266"/>
        <v>FALSE</v>
      </c>
      <c r="V2419" s="18">
        <f t="shared" si="267"/>
        <v>2</v>
      </c>
      <c r="W2419">
        <f t="shared" si="268"/>
        <v>2</v>
      </c>
    </row>
    <row r="2420" spans="1:23" ht="28.8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s="13" t="b">
        <v>0</v>
      </c>
      <c r="L2420">
        <v>5</v>
      </c>
      <c r="M2420" t="b">
        <v>0</v>
      </c>
      <c r="N2420" t="s">
        <v>8284</v>
      </c>
      <c r="O2420" s="15">
        <f t="shared" si="263"/>
        <v>0.02</v>
      </c>
      <c r="P2420" s="15">
        <f t="shared" si="269"/>
        <v>1</v>
      </c>
      <c r="Q2420" t="s">
        <v>8315</v>
      </c>
      <c r="R2420" t="s">
        <v>8317</v>
      </c>
      <c r="S2420" s="8">
        <f t="shared" si="264"/>
        <v>42027.648657407401</v>
      </c>
      <c r="T2420" s="11">
        <f t="shared" si="265"/>
        <v>42087.606990740744</v>
      </c>
      <c r="U2420" t="str">
        <f t="shared" si="266"/>
        <v>FALSE</v>
      </c>
      <c r="V2420" s="18">
        <f t="shared" si="267"/>
        <v>2</v>
      </c>
      <c r="W2420">
        <f t="shared" si="268"/>
        <v>2</v>
      </c>
    </row>
    <row r="2421" spans="1:23" ht="115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s="13" t="b">
        <v>0</v>
      </c>
      <c r="L2421">
        <v>0</v>
      </c>
      <c r="M2421" t="b">
        <v>0</v>
      </c>
      <c r="N2421" t="s">
        <v>8284</v>
      </c>
      <c r="O2421" s="15">
        <f t="shared" si="263"/>
        <v>0</v>
      </c>
      <c r="P2421" s="15">
        <f t="shared" si="269"/>
        <v>0</v>
      </c>
      <c r="Q2421" t="s">
        <v>8315</v>
      </c>
      <c r="R2421" t="s">
        <v>8317</v>
      </c>
      <c r="S2421" s="8">
        <f t="shared" si="264"/>
        <v>41993.529965277768</v>
      </c>
      <c r="T2421" s="11">
        <f t="shared" si="265"/>
        <v>42053.529965277776</v>
      </c>
      <c r="U2421" t="str">
        <f t="shared" si="266"/>
        <v>FALSE</v>
      </c>
      <c r="V2421" s="18">
        <f t="shared" si="267"/>
        <v>2</v>
      </c>
      <c r="W2421">
        <f t="shared" si="268"/>
        <v>2</v>
      </c>
    </row>
    <row r="2422" spans="1:23" ht="86.4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s="13" t="b">
        <v>0</v>
      </c>
      <c r="L2422">
        <v>36</v>
      </c>
      <c r="M2422" t="b">
        <v>0</v>
      </c>
      <c r="N2422" t="s">
        <v>8284</v>
      </c>
      <c r="O2422" s="15">
        <f t="shared" si="263"/>
        <v>14.825133372851216</v>
      </c>
      <c r="P2422" s="15">
        <f t="shared" si="269"/>
        <v>69.472222222222229</v>
      </c>
      <c r="Q2422" t="s">
        <v>8315</v>
      </c>
      <c r="R2422" t="s">
        <v>8317</v>
      </c>
      <c r="S2422" s="8">
        <f t="shared" si="264"/>
        <v>41892.820543981477</v>
      </c>
      <c r="T2422" s="11">
        <f t="shared" si="265"/>
        <v>41952.862210648142</v>
      </c>
      <c r="U2422" t="str">
        <f t="shared" si="266"/>
        <v>FALSE</v>
      </c>
      <c r="V2422" s="18">
        <f t="shared" si="267"/>
        <v>2</v>
      </c>
      <c r="W2422">
        <f t="shared" si="268"/>
        <v>2</v>
      </c>
    </row>
    <row r="2423" spans="1:23" ht="43.2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s="13" t="b">
        <v>0</v>
      </c>
      <c r="L2423">
        <v>1</v>
      </c>
      <c r="M2423" t="b">
        <v>0</v>
      </c>
      <c r="N2423" t="s">
        <v>8284</v>
      </c>
      <c r="O2423" s="15">
        <f t="shared" si="263"/>
        <v>1.6666666666666666E-2</v>
      </c>
      <c r="P2423" s="15">
        <f t="shared" si="269"/>
        <v>1</v>
      </c>
      <c r="Q2423" t="s">
        <v>8315</v>
      </c>
      <c r="R2423" t="s">
        <v>8317</v>
      </c>
      <c r="S2423" s="8">
        <f t="shared" si="264"/>
        <v>42026.479120370372</v>
      </c>
      <c r="T2423" s="11">
        <f t="shared" si="265"/>
        <v>42056.479120370372</v>
      </c>
      <c r="U2423" t="str">
        <f t="shared" si="266"/>
        <v>FALSE</v>
      </c>
      <c r="V2423" s="18">
        <f t="shared" si="267"/>
        <v>2</v>
      </c>
      <c r="W2423">
        <f t="shared" si="268"/>
        <v>2</v>
      </c>
    </row>
    <row r="2424" spans="1:23" ht="57.6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s="13" t="b">
        <v>0</v>
      </c>
      <c r="L2424">
        <v>1</v>
      </c>
      <c r="M2424" t="b">
        <v>0</v>
      </c>
      <c r="N2424" t="s">
        <v>8284</v>
      </c>
      <c r="O2424" s="15">
        <f t="shared" si="263"/>
        <v>0.2</v>
      </c>
      <c r="P2424" s="15">
        <f t="shared" si="269"/>
        <v>1</v>
      </c>
      <c r="Q2424" t="s">
        <v>8315</v>
      </c>
      <c r="R2424" t="s">
        <v>8317</v>
      </c>
      <c r="S2424" s="8">
        <f t="shared" si="264"/>
        <v>42044.516620370363</v>
      </c>
      <c r="T2424" s="11">
        <f t="shared" si="265"/>
        <v>42074.474953703706</v>
      </c>
      <c r="U2424" t="str">
        <f t="shared" si="266"/>
        <v>FALSE</v>
      </c>
      <c r="V2424" s="18">
        <f t="shared" si="267"/>
        <v>2</v>
      </c>
      <c r="W2424">
        <f t="shared" si="268"/>
        <v>2</v>
      </c>
    </row>
    <row r="2425" spans="1:23" ht="86.4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s="13" t="b">
        <v>0</v>
      </c>
      <c r="L2425">
        <v>1</v>
      </c>
      <c r="M2425" t="b">
        <v>0</v>
      </c>
      <c r="N2425" t="s">
        <v>8284</v>
      </c>
      <c r="O2425" s="15">
        <f t="shared" si="263"/>
        <v>1.3333333333333334E-2</v>
      </c>
      <c r="P2425" s="15">
        <f t="shared" si="269"/>
        <v>8</v>
      </c>
      <c r="Q2425" t="s">
        <v>8315</v>
      </c>
      <c r="R2425" t="s">
        <v>8317</v>
      </c>
      <c r="S2425" s="8">
        <f t="shared" si="264"/>
        <v>41974.496412037035</v>
      </c>
      <c r="T2425" s="11">
        <f t="shared" si="265"/>
        <v>42004.496412037035</v>
      </c>
      <c r="U2425" t="str">
        <f t="shared" si="266"/>
        <v>FALSE</v>
      </c>
      <c r="V2425" s="18">
        <f t="shared" si="267"/>
        <v>2</v>
      </c>
      <c r="W2425">
        <f t="shared" si="268"/>
        <v>2</v>
      </c>
    </row>
    <row r="2426" spans="1:23" ht="57.6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s="13" t="b">
        <v>0</v>
      </c>
      <c r="L2426">
        <v>9</v>
      </c>
      <c r="M2426" t="b">
        <v>0</v>
      </c>
      <c r="N2426" t="s">
        <v>8284</v>
      </c>
      <c r="O2426" s="15">
        <f t="shared" si="263"/>
        <v>1.24</v>
      </c>
      <c r="P2426" s="15">
        <f t="shared" si="269"/>
        <v>34.444444444444443</v>
      </c>
      <c r="Q2426" t="s">
        <v>8315</v>
      </c>
      <c r="R2426" t="s">
        <v>8317</v>
      </c>
      <c r="S2426" s="8">
        <f t="shared" si="264"/>
        <v>41909.684120370366</v>
      </c>
      <c r="T2426" s="11">
        <f t="shared" si="265"/>
        <v>41939.684120370366</v>
      </c>
      <c r="U2426" t="str">
        <f t="shared" si="266"/>
        <v>FALSE</v>
      </c>
      <c r="V2426" s="18">
        <f t="shared" si="267"/>
        <v>2</v>
      </c>
      <c r="W2426">
        <f t="shared" si="268"/>
        <v>2</v>
      </c>
    </row>
    <row r="2427" spans="1:23" ht="100.8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s="13" t="b">
        <v>0</v>
      </c>
      <c r="L2427">
        <v>1</v>
      </c>
      <c r="M2427" t="b">
        <v>0</v>
      </c>
      <c r="N2427" t="s">
        <v>8284</v>
      </c>
      <c r="O2427" s="15">
        <f t="shared" si="263"/>
        <v>2.8571428571428574E-2</v>
      </c>
      <c r="P2427" s="15">
        <f t="shared" si="269"/>
        <v>1</v>
      </c>
      <c r="Q2427" t="s">
        <v>8315</v>
      </c>
      <c r="R2427" t="s">
        <v>8317</v>
      </c>
      <c r="S2427" s="8">
        <f t="shared" si="264"/>
        <v>42502.705428240741</v>
      </c>
      <c r="T2427" s="11">
        <f t="shared" si="265"/>
        <v>42517.711111111108</v>
      </c>
      <c r="U2427" t="str">
        <f t="shared" si="266"/>
        <v>FALSE</v>
      </c>
      <c r="V2427" s="18">
        <f t="shared" si="267"/>
        <v>2</v>
      </c>
      <c r="W2427">
        <f t="shared" si="268"/>
        <v>2</v>
      </c>
    </row>
    <row r="2428" spans="1:23" ht="86.4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s="13" t="b">
        <v>0</v>
      </c>
      <c r="L2428">
        <v>0</v>
      </c>
      <c r="M2428" t="b">
        <v>0</v>
      </c>
      <c r="N2428" t="s">
        <v>8284</v>
      </c>
      <c r="O2428" s="15">
        <f t="shared" si="263"/>
        <v>0</v>
      </c>
      <c r="P2428" s="15">
        <f t="shared" si="269"/>
        <v>0</v>
      </c>
      <c r="Q2428" t="s">
        <v>8315</v>
      </c>
      <c r="R2428" t="s">
        <v>8317</v>
      </c>
      <c r="S2428" s="8">
        <f t="shared" si="264"/>
        <v>42163.961712962955</v>
      </c>
      <c r="T2428" s="11">
        <f t="shared" si="265"/>
        <v>42223.961712962962</v>
      </c>
      <c r="U2428" t="str">
        <f t="shared" si="266"/>
        <v>FALSE</v>
      </c>
      <c r="V2428" s="18">
        <f t="shared" si="267"/>
        <v>2</v>
      </c>
      <c r="W2428">
        <f t="shared" si="268"/>
        <v>2</v>
      </c>
    </row>
    <row r="2429" spans="1:23" ht="57.6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s="13" t="b">
        <v>0</v>
      </c>
      <c r="L2429">
        <v>1</v>
      </c>
      <c r="M2429" t="b">
        <v>0</v>
      </c>
      <c r="N2429" t="s">
        <v>8284</v>
      </c>
      <c r="O2429" s="15">
        <f t="shared" si="263"/>
        <v>2E-3</v>
      </c>
      <c r="P2429" s="15">
        <f t="shared" si="269"/>
        <v>1</v>
      </c>
      <c r="Q2429" t="s">
        <v>8315</v>
      </c>
      <c r="R2429" t="s">
        <v>8317</v>
      </c>
      <c r="S2429" s="8">
        <f t="shared" si="264"/>
        <v>42412.11033564814</v>
      </c>
      <c r="T2429" s="11">
        <f t="shared" si="265"/>
        <v>42452.068668981483</v>
      </c>
      <c r="U2429" t="str">
        <f t="shared" si="266"/>
        <v>FALSE</v>
      </c>
      <c r="V2429" s="18">
        <f t="shared" si="267"/>
        <v>2</v>
      </c>
      <c r="W2429">
        <f t="shared" si="268"/>
        <v>2</v>
      </c>
    </row>
    <row r="2430" spans="1:23" ht="72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s="13" t="b">
        <v>0</v>
      </c>
      <c r="L2430">
        <v>1</v>
      </c>
      <c r="M2430" t="b">
        <v>0</v>
      </c>
      <c r="N2430" t="s">
        <v>8284</v>
      </c>
      <c r="O2430" s="15">
        <f t="shared" si="263"/>
        <v>2.8571428571428571E-3</v>
      </c>
      <c r="P2430" s="15">
        <f t="shared" si="269"/>
        <v>1</v>
      </c>
      <c r="Q2430" t="s">
        <v>8315</v>
      </c>
      <c r="R2430" t="s">
        <v>8317</v>
      </c>
      <c r="S2430" s="8">
        <f t="shared" si="264"/>
        <v>42045.575821759259</v>
      </c>
      <c r="T2430" s="11">
        <f t="shared" si="265"/>
        <v>42075.534155092588</v>
      </c>
      <c r="U2430" t="str">
        <f t="shared" si="266"/>
        <v>FALSE</v>
      </c>
      <c r="V2430" s="18">
        <f t="shared" si="267"/>
        <v>2</v>
      </c>
      <c r="W2430">
        <f t="shared" si="268"/>
        <v>2</v>
      </c>
    </row>
    <row r="2431" spans="1:23" ht="100.8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s="13" t="b">
        <v>0</v>
      </c>
      <c r="L2431">
        <v>4</v>
      </c>
      <c r="M2431" t="b">
        <v>0</v>
      </c>
      <c r="N2431" t="s">
        <v>8284</v>
      </c>
      <c r="O2431" s="15">
        <f t="shared" si="263"/>
        <v>1.4321428571428572</v>
      </c>
      <c r="P2431" s="15">
        <f t="shared" si="269"/>
        <v>501.25</v>
      </c>
      <c r="Q2431" t="s">
        <v>8315</v>
      </c>
      <c r="R2431" t="s">
        <v>8317</v>
      </c>
      <c r="S2431" s="8">
        <f t="shared" si="264"/>
        <v>42734.670902777776</v>
      </c>
      <c r="T2431" s="11">
        <f t="shared" si="265"/>
        <v>42771.488888888889</v>
      </c>
      <c r="U2431" t="str">
        <f t="shared" si="266"/>
        <v>FALSE</v>
      </c>
      <c r="V2431" s="18">
        <f t="shared" si="267"/>
        <v>2</v>
      </c>
      <c r="W2431">
        <f t="shared" si="268"/>
        <v>2</v>
      </c>
    </row>
    <row r="2432" spans="1:23" ht="100.8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s="13" t="b">
        <v>0</v>
      </c>
      <c r="L2432">
        <v>2</v>
      </c>
      <c r="M2432" t="b">
        <v>0</v>
      </c>
      <c r="N2432" t="s">
        <v>8284</v>
      </c>
      <c r="O2432" s="15">
        <f t="shared" si="263"/>
        <v>0.70000000000000007</v>
      </c>
      <c r="P2432" s="15">
        <f t="shared" si="269"/>
        <v>10.5</v>
      </c>
      <c r="Q2432" t="s">
        <v>8315</v>
      </c>
      <c r="R2432" t="s">
        <v>8317</v>
      </c>
      <c r="S2432" s="8">
        <f t="shared" si="264"/>
        <v>42381.922499999993</v>
      </c>
      <c r="T2432" s="11">
        <f t="shared" si="265"/>
        <v>42411.922499999993</v>
      </c>
      <c r="U2432" t="str">
        <f t="shared" si="266"/>
        <v>FALSE</v>
      </c>
      <c r="V2432" s="18">
        <f t="shared" si="267"/>
        <v>2</v>
      </c>
      <c r="W2432">
        <f t="shared" si="268"/>
        <v>2</v>
      </c>
    </row>
    <row r="2433" spans="1:23" ht="57.6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s="13" t="b">
        <v>0</v>
      </c>
      <c r="L2433">
        <v>2</v>
      </c>
      <c r="M2433" t="b">
        <v>0</v>
      </c>
      <c r="N2433" t="s">
        <v>8284</v>
      </c>
      <c r="O2433" s="15">
        <f t="shared" si="263"/>
        <v>2E-3</v>
      </c>
      <c r="P2433" s="15">
        <f t="shared" si="269"/>
        <v>1</v>
      </c>
      <c r="Q2433" t="s">
        <v>8315</v>
      </c>
      <c r="R2433" t="s">
        <v>8317</v>
      </c>
      <c r="S2433" s="8">
        <f t="shared" si="264"/>
        <v>42488.891354166662</v>
      </c>
      <c r="T2433" s="11">
        <f t="shared" si="265"/>
        <v>42548.891354166662</v>
      </c>
      <c r="U2433" t="str">
        <f t="shared" si="266"/>
        <v>FALSE</v>
      </c>
      <c r="V2433" s="18">
        <f t="shared" si="267"/>
        <v>2</v>
      </c>
      <c r="W2433">
        <f t="shared" si="268"/>
        <v>2</v>
      </c>
    </row>
    <row r="2434" spans="1:23" ht="86.4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s="13" t="b">
        <v>0</v>
      </c>
      <c r="L2434">
        <v>2</v>
      </c>
      <c r="M2434" t="b">
        <v>0</v>
      </c>
      <c r="N2434" t="s">
        <v>8284</v>
      </c>
      <c r="O2434" s="15">
        <f t="shared" si="263"/>
        <v>1.4285714285714287E-2</v>
      </c>
      <c r="P2434" s="15">
        <f t="shared" si="269"/>
        <v>1</v>
      </c>
      <c r="Q2434" t="s">
        <v>8315</v>
      </c>
      <c r="R2434" t="s">
        <v>8317</v>
      </c>
      <c r="S2434" s="8">
        <f t="shared" si="264"/>
        <v>42041.010381944441</v>
      </c>
      <c r="T2434" s="11">
        <f t="shared" si="265"/>
        <v>42071.010381944441</v>
      </c>
      <c r="U2434" t="str">
        <f t="shared" si="266"/>
        <v>FALSE</v>
      </c>
      <c r="V2434" s="18">
        <f t="shared" si="267"/>
        <v>2</v>
      </c>
      <c r="W2434">
        <f t="shared" si="268"/>
        <v>2</v>
      </c>
    </row>
    <row r="2435" spans="1:23" ht="100.8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s="13" t="b">
        <v>0</v>
      </c>
      <c r="L2435">
        <v>0</v>
      </c>
      <c r="M2435" t="b">
        <v>0</v>
      </c>
      <c r="N2435" t="s">
        <v>8284</v>
      </c>
      <c r="O2435" s="15">
        <f t="shared" ref="O2435:O2498" si="270">(E2435/D2435)*100</f>
        <v>0</v>
      </c>
      <c r="P2435" s="15">
        <f t="shared" si="269"/>
        <v>0</v>
      </c>
      <c r="Q2435" t="s">
        <v>8315</v>
      </c>
      <c r="R2435" t="s">
        <v>8317</v>
      </c>
      <c r="S2435" s="8">
        <f t="shared" ref="S2435:S2498" si="271">(((J2435/60)/60)/24)+DATE(1970,1,1)+(-5/24)</f>
        <v>42397.691469907404</v>
      </c>
      <c r="T2435" s="11">
        <f t="shared" ref="T2435:T2498" si="272">(I2435/86400)+25569+(-5/24)</f>
        <v>42427.691469907404</v>
      </c>
      <c r="U2435" t="str">
        <f t="shared" ref="U2435:U2498" si="273">TRIM(K2435)</f>
        <v>FALSE</v>
      </c>
      <c r="V2435" s="18">
        <f t="shared" ref="V2435:V2498" si="274">IF(U2435="TRUE", 1, 2)</f>
        <v>2</v>
      </c>
      <c r="W2435">
        <f t="shared" ref="W2435:W2498" si="275">IF(F2435="successful", 1,  IF(F2435= "failed", 2, IF(F2435="canceled", 3, 4)))</f>
        <v>2</v>
      </c>
    </row>
    <row r="2436" spans="1:23" ht="100.8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s="13" t="b">
        <v>0</v>
      </c>
      <c r="L2436">
        <v>2</v>
      </c>
      <c r="M2436" t="b">
        <v>0</v>
      </c>
      <c r="N2436" t="s">
        <v>8284</v>
      </c>
      <c r="O2436" s="15">
        <f t="shared" si="270"/>
        <v>0.13</v>
      </c>
      <c r="P2436" s="15">
        <f t="shared" si="269"/>
        <v>13</v>
      </c>
      <c r="Q2436" t="s">
        <v>8315</v>
      </c>
      <c r="R2436" t="s">
        <v>8317</v>
      </c>
      <c r="S2436" s="8">
        <f t="shared" si="271"/>
        <v>42179.977708333325</v>
      </c>
      <c r="T2436" s="11">
        <f t="shared" si="272"/>
        <v>42219.977708333332</v>
      </c>
      <c r="U2436" t="str">
        <f t="shared" si="273"/>
        <v>FALSE</v>
      </c>
      <c r="V2436" s="18">
        <f t="shared" si="274"/>
        <v>2</v>
      </c>
      <c r="W2436">
        <f t="shared" si="275"/>
        <v>2</v>
      </c>
    </row>
    <row r="2437" spans="1:23" ht="100.8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s="13" t="b">
        <v>0</v>
      </c>
      <c r="L2437">
        <v>4</v>
      </c>
      <c r="M2437" t="b">
        <v>0</v>
      </c>
      <c r="N2437" t="s">
        <v>8284</v>
      </c>
      <c r="O2437" s="15">
        <f t="shared" si="270"/>
        <v>0.48960000000000004</v>
      </c>
      <c r="P2437" s="15">
        <f t="shared" si="269"/>
        <v>306</v>
      </c>
      <c r="Q2437" t="s">
        <v>8315</v>
      </c>
      <c r="R2437" t="s">
        <v>8317</v>
      </c>
      <c r="S2437" s="8">
        <f t="shared" si="271"/>
        <v>42252.069282407399</v>
      </c>
      <c r="T2437" s="11">
        <f t="shared" si="272"/>
        <v>42282.069282407407</v>
      </c>
      <c r="U2437" t="str">
        <f t="shared" si="273"/>
        <v>FALSE</v>
      </c>
      <c r="V2437" s="18">
        <f t="shared" si="274"/>
        <v>2</v>
      </c>
      <c r="W2437">
        <f t="shared" si="275"/>
        <v>2</v>
      </c>
    </row>
    <row r="2438" spans="1:23" ht="115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s="13" t="b">
        <v>0</v>
      </c>
      <c r="L2438">
        <v>2</v>
      </c>
      <c r="M2438" t="b">
        <v>0</v>
      </c>
      <c r="N2438" t="s">
        <v>8284</v>
      </c>
      <c r="O2438" s="15">
        <f t="shared" si="270"/>
        <v>3.8461538461538464E-2</v>
      </c>
      <c r="P2438" s="15">
        <f t="shared" ref="P2438:P2501" si="276">IFERROR(E2438/L2438,0)</f>
        <v>22.5</v>
      </c>
      <c r="Q2438" t="s">
        <v>8315</v>
      </c>
      <c r="R2438" t="s">
        <v>8317</v>
      </c>
      <c r="S2438" s="8">
        <f t="shared" si="271"/>
        <v>42338.407060185178</v>
      </c>
      <c r="T2438" s="11">
        <f t="shared" si="272"/>
        <v>42398.407060185178</v>
      </c>
      <c r="U2438" t="str">
        <f t="shared" si="273"/>
        <v>FALSE</v>
      </c>
      <c r="V2438" s="18">
        <f t="shared" si="274"/>
        <v>2</v>
      </c>
      <c r="W2438">
        <f t="shared" si="275"/>
        <v>2</v>
      </c>
    </row>
    <row r="2439" spans="1:23" ht="86.4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s="13" t="b">
        <v>0</v>
      </c>
      <c r="L2439">
        <v>0</v>
      </c>
      <c r="M2439" t="b">
        <v>0</v>
      </c>
      <c r="N2439" t="s">
        <v>8284</v>
      </c>
      <c r="O2439" s="15">
        <f t="shared" si="270"/>
        <v>0</v>
      </c>
      <c r="P2439" s="15">
        <f t="shared" si="276"/>
        <v>0</v>
      </c>
      <c r="Q2439" t="s">
        <v>8315</v>
      </c>
      <c r="R2439" t="s">
        <v>8317</v>
      </c>
      <c r="S2439" s="8">
        <f t="shared" si="271"/>
        <v>42031.756805555553</v>
      </c>
      <c r="T2439" s="11">
        <f t="shared" si="272"/>
        <v>42080.541666666664</v>
      </c>
      <c r="U2439" t="str">
        <f t="shared" si="273"/>
        <v>FALSE</v>
      </c>
      <c r="V2439" s="18">
        <f t="shared" si="274"/>
        <v>2</v>
      </c>
      <c r="W2439">
        <f t="shared" si="275"/>
        <v>2</v>
      </c>
    </row>
    <row r="2440" spans="1:23" ht="100.8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s="13" t="b">
        <v>0</v>
      </c>
      <c r="L2440">
        <v>1</v>
      </c>
      <c r="M2440" t="b">
        <v>0</v>
      </c>
      <c r="N2440" t="s">
        <v>8284</v>
      </c>
      <c r="O2440" s="15">
        <f t="shared" si="270"/>
        <v>0.33333333333333337</v>
      </c>
      <c r="P2440" s="15">
        <f t="shared" si="276"/>
        <v>50</v>
      </c>
      <c r="Q2440" t="s">
        <v>8315</v>
      </c>
      <c r="R2440" t="s">
        <v>8317</v>
      </c>
      <c r="S2440" s="8">
        <f t="shared" si="271"/>
        <v>42285.706736111104</v>
      </c>
      <c r="T2440" s="11">
        <f t="shared" si="272"/>
        <v>42345.748402777775</v>
      </c>
      <c r="U2440" t="str">
        <f t="shared" si="273"/>
        <v>FALSE</v>
      </c>
      <c r="V2440" s="18">
        <f t="shared" si="274"/>
        <v>2</v>
      </c>
      <c r="W2440">
        <f t="shared" si="275"/>
        <v>2</v>
      </c>
    </row>
    <row r="2441" spans="1:23" ht="115.2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s="13" t="b">
        <v>0</v>
      </c>
      <c r="L2441">
        <v>0</v>
      </c>
      <c r="M2441" t="b">
        <v>0</v>
      </c>
      <c r="N2441" t="s">
        <v>8284</v>
      </c>
      <c r="O2441" s="15">
        <f t="shared" si="270"/>
        <v>0</v>
      </c>
      <c r="P2441" s="15">
        <f t="shared" si="276"/>
        <v>0</v>
      </c>
      <c r="Q2441" t="s">
        <v>8315</v>
      </c>
      <c r="R2441" t="s">
        <v>8317</v>
      </c>
      <c r="S2441" s="8">
        <f t="shared" si="271"/>
        <v>42265.610289351847</v>
      </c>
      <c r="T2441" s="11">
        <f t="shared" si="272"/>
        <v>42295.610289351847</v>
      </c>
      <c r="U2441" t="str">
        <f t="shared" si="273"/>
        <v>FALSE</v>
      </c>
      <c r="V2441" s="18">
        <f t="shared" si="274"/>
        <v>2</v>
      </c>
      <c r="W2441">
        <f t="shared" si="275"/>
        <v>2</v>
      </c>
    </row>
    <row r="2442" spans="1:23" ht="1.2" customHeight="1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s="13" t="b">
        <v>0</v>
      </c>
      <c r="L2442">
        <v>2</v>
      </c>
      <c r="M2442" t="b">
        <v>0</v>
      </c>
      <c r="N2442" t="s">
        <v>8284</v>
      </c>
      <c r="O2442" s="15">
        <f t="shared" si="270"/>
        <v>0.2</v>
      </c>
      <c r="P2442" s="15">
        <f t="shared" si="276"/>
        <v>5</v>
      </c>
      <c r="Q2442" t="s">
        <v>8315</v>
      </c>
      <c r="R2442" t="s">
        <v>8317</v>
      </c>
      <c r="S2442" s="8">
        <f t="shared" si="271"/>
        <v>42383.691122685181</v>
      </c>
      <c r="T2442" s="11">
        <f t="shared" si="272"/>
        <v>42413.691122685188</v>
      </c>
      <c r="U2442" t="str">
        <f t="shared" si="273"/>
        <v>FALSE</v>
      </c>
      <c r="V2442" s="18">
        <f t="shared" si="274"/>
        <v>2</v>
      </c>
      <c r="W2442">
        <f t="shared" si="275"/>
        <v>2</v>
      </c>
    </row>
    <row r="2443" spans="1:23" ht="28.2" customHeight="1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s="13" t="b">
        <v>0</v>
      </c>
      <c r="L2443">
        <v>109</v>
      </c>
      <c r="M2443" t="b">
        <v>1</v>
      </c>
      <c r="N2443" t="s">
        <v>8298</v>
      </c>
      <c r="O2443" s="15">
        <f t="shared" si="270"/>
        <v>107.88</v>
      </c>
      <c r="P2443" s="15">
        <f t="shared" si="276"/>
        <v>74.22935779816514</v>
      </c>
      <c r="Q2443" t="s">
        <v>8315</v>
      </c>
      <c r="R2443" t="s">
        <v>8318</v>
      </c>
      <c r="S2443" s="8">
        <f t="shared" si="271"/>
        <v>42186.917291666665</v>
      </c>
      <c r="T2443" s="11">
        <f t="shared" si="272"/>
        <v>42207.999305555553</v>
      </c>
      <c r="U2443" t="str">
        <f t="shared" si="273"/>
        <v>FALSE</v>
      </c>
      <c r="V2443" s="18">
        <f t="shared" si="274"/>
        <v>2</v>
      </c>
      <c r="W2443">
        <f t="shared" si="275"/>
        <v>1</v>
      </c>
    </row>
    <row r="2444" spans="1:23" ht="72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s="13" t="b">
        <v>0</v>
      </c>
      <c r="L2444">
        <v>372</v>
      </c>
      <c r="M2444" t="b">
        <v>1</v>
      </c>
      <c r="N2444" t="s">
        <v>8298</v>
      </c>
      <c r="O2444" s="15">
        <f t="shared" si="270"/>
        <v>125.94166666666666</v>
      </c>
      <c r="P2444" s="15">
        <f t="shared" si="276"/>
        <v>81.252688172043008</v>
      </c>
      <c r="Q2444" t="s">
        <v>8315</v>
      </c>
      <c r="R2444" t="s">
        <v>8318</v>
      </c>
      <c r="S2444" s="8">
        <f t="shared" si="271"/>
        <v>42052.458657407398</v>
      </c>
      <c r="T2444" s="11">
        <f t="shared" si="272"/>
        <v>42082.416990740741</v>
      </c>
      <c r="U2444" t="str">
        <f t="shared" si="273"/>
        <v>FALSE</v>
      </c>
      <c r="V2444" s="18">
        <f t="shared" si="274"/>
        <v>2</v>
      </c>
      <c r="W2444">
        <f t="shared" si="275"/>
        <v>1</v>
      </c>
    </row>
    <row r="2445" spans="1:23" ht="100.8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s="13" t="b">
        <v>0</v>
      </c>
      <c r="L2445">
        <v>311</v>
      </c>
      <c r="M2445" t="b">
        <v>1</v>
      </c>
      <c r="N2445" t="s">
        <v>8298</v>
      </c>
      <c r="O2445" s="15">
        <f t="shared" si="270"/>
        <v>202.51495</v>
      </c>
      <c r="P2445" s="15">
        <f t="shared" si="276"/>
        <v>130.23469453376205</v>
      </c>
      <c r="Q2445" t="s">
        <v>8315</v>
      </c>
      <c r="R2445" t="s">
        <v>8318</v>
      </c>
      <c r="S2445" s="8">
        <f t="shared" si="271"/>
        <v>41836.416921296295</v>
      </c>
      <c r="T2445" s="11">
        <f t="shared" si="272"/>
        <v>41866.416921296295</v>
      </c>
      <c r="U2445" t="str">
        <f t="shared" si="273"/>
        <v>FALSE</v>
      </c>
      <c r="V2445" s="18">
        <f t="shared" si="274"/>
        <v>2</v>
      </c>
      <c r="W2445">
        <f t="shared" si="275"/>
        <v>1</v>
      </c>
    </row>
    <row r="2446" spans="1:23" ht="100.8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s="13" t="b">
        <v>0</v>
      </c>
      <c r="L2446">
        <v>61</v>
      </c>
      <c r="M2446" t="b">
        <v>1</v>
      </c>
      <c r="N2446" t="s">
        <v>8298</v>
      </c>
      <c r="O2446" s="15">
        <f t="shared" si="270"/>
        <v>108.60000000000001</v>
      </c>
      <c r="P2446" s="15">
        <f t="shared" si="276"/>
        <v>53.409836065573771</v>
      </c>
      <c r="Q2446" t="s">
        <v>8315</v>
      </c>
      <c r="R2446" t="s">
        <v>8318</v>
      </c>
      <c r="S2446" s="8">
        <f t="shared" si="271"/>
        <v>42485.54619212963</v>
      </c>
      <c r="T2446" s="11">
        <f t="shared" si="272"/>
        <v>42515.54619212963</v>
      </c>
      <c r="U2446" t="str">
        <f t="shared" si="273"/>
        <v>FALSE</v>
      </c>
      <c r="V2446" s="18">
        <f t="shared" si="274"/>
        <v>2</v>
      </c>
      <c r="W2446">
        <f t="shared" si="275"/>
        <v>1</v>
      </c>
    </row>
    <row r="2447" spans="1:23" ht="100.8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s="13" t="b">
        <v>0</v>
      </c>
      <c r="L2447">
        <v>115</v>
      </c>
      <c r="M2447" t="b">
        <v>1</v>
      </c>
      <c r="N2447" t="s">
        <v>8298</v>
      </c>
      <c r="O2447" s="15">
        <f t="shared" si="270"/>
        <v>172.8</v>
      </c>
      <c r="P2447" s="15">
        <f t="shared" si="276"/>
        <v>75.130434782608702</v>
      </c>
      <c r="Q2447" t="s">
        <v>8315</v>
      </c>
      <c r="R2447" t="s">
        <v>8318</v>
      </c>
      <c r="S2447" s="8">
        <f t="shared" si="271"/>
        <v>42242.981724537036</v>
      </c>
      <c r="T2447" s="11">
        <f t="shared" si="272"/>
        <v>42272.981724537036</v>
      </c>
      <c r="U2447" t="str">
        <f t="shared" si="273"/>
        <v>FALSE</v>
      </c>
      <c r="V2447" s="18">
        <f t="shared" si="274"/>
        <v>2</v>
      </c>
      <c r="W2447">
        <f t="shared" si="275"/>
        <v>1</v>
      </c>
    </row>
    <row r="2448" spans="1:23" ht="115.2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s="13" t="b">
        <v>0</v>
      </c>
      <c r="L2448">
        <v>111</v>
      </c>
      <c r="M2448" t="b">
        <v>1</v>
      </c>
      <c r="N2448" t="s">
        <v>8298</v>
      </c>
      <c r="O2448" s="15">
        <f t="shared" si="270"/>
        <v>167.98</v>
      </c>
      <c r="P2448" s="15">
        <f t="shared" si="276"/>
        <v>75.666666666666671</v>
      </c>
      <c r="Q2448" t="s">
        <v>8315</v>
      </c>
      <c r="R2448" t="s">
        <v>8318</v>
      </c>
      <c r="S2448" s="8">
        <f t="shared" si="271"/>
        <v>42670.394340277773</v>
      </c>
      <c r="T2448" s="11">
        <f t="shared" si="272"/>
        <v>42700.436006944445</v>
      </c>
      <c r="U2448" t="str">
        <f t="shared" si="273"/>
        <v>FALSE</v>
      </c>
      <c r="V2448" s="18">
        <f t="shared" si="274"/>
        <v>2</v>
      </c>
      <c r="W2448">
        <f t="shared" si="275"/>
        <v>1</v>
      </c>
    </row>
    <row r="2449" spans="1:23" ht="115.2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s="13" t="b">
        <v>0</v>
      </c>
      <c r="L2449">
        <v>337</v>
      </c>
      <c r="M2449" t="b">
        <v>1</v>
      </c>
      <c r="N2449" t="s">
        <v>8298</v>
      </c>
      <c r="O2449" s="15">
        <f t="shared" si="270"/>
        <v>427.20000000000005</v>
      </c>
      <c r="P2449" s="15">
        <f t="shared" si="276"/>
        <v>31.691394658753708</v>
      </c>
      <c r="Q2449" t="s">
        <v>8315</v>
      </c>
      <c r="R2449" t="s">
        <v>8318</v>
      </c>
      <c r="S2449" s="8">
        <f t="shared" si="271"/>
        <v>42654.26149305555</v>
      </c>
      <c r="T2449" s="11">
        <f t="shared" si="272"/>
        <v>42685.958333333336</v>
      </c>
      <c r="U2449" t="str">
        <f t="shared" si="273"/>
        <v>FALSE</v>
      </c>
      <c r="V2449" s="18">
        <f t="shared" si="274"/>
        <v>2</v>
      </c>
      <c r="W2449">
        <f t="shared" si="275"/>
        <v>1</v>
      </c>
    </row>
    <row r="2450" spans="1:23" ht="115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s="13" t="b">
        <v>0</v>
      </c>
      <c r="L2450">
        <v>9</v>
      </c>
      <c r="M2450" t="b">
        <v>1</v>
      </c>
      <c r="N2450" t="s">
        <v>8298</v>
      </c>
      <c r="O2450" s="15">
        <f t="shared" si="270"/>
        <v>107.5</v>
      </c>
      <c r="P2450" s="15">
        <f t="shared" si="276"/>
        <v>47.777777777777779</v>
      </c>
      <c r="Q2450" t="s">
        <v>8315</v>
      </c>
      <c r="R2450" t="s">
        <v>8318</v>
      </c>
      <c r="S2450" s="8">
        <f t="shared" si="271"/>
        <v>42607.107789351845</v>
      </c>
      <c r="T2450" s="11">
        <f t="shared" si="272"/>
        <v>42613.025000000001</v>
      </c>
      <c r="U2450" t="str">
        <f t="shared" si="273"/>
        <v>FALSE</v>
      </c>
      <c r="V2450" s="18">
        <f t="shared" si="274"/>
        <v>2</v>
      </c>
      <c r="W2450">
        <f t="shared" si="275"/>
        <v>1</v>
      </c>
    </row>
    <row r="2451" spans="1:23" ht="100.8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s="13" t="b">
        <v>0</v>
      </c>
      <c r="L2451">
        <v>120</v>
      </c>
      <c r="M2451" t="b">
        <v>1</v>
      </c>
      <c r="N2451" t="s">
        <v>8298</v>
      </c>
      <c r="O2451" s="15">
        <f t="shared" si="270"/>
        <v>108</v>
      </c>
      <c r="P2451" s="15">
        <f t="shared" si="276"/>
        <v>90</v>
      </c>
      <c r="Q2451" t="s">
        <v>8315</v>
      </c>
      <c r="R2451" t="s">
        <v>8318</v>
      </c>
      <c r="S2451" s="8">
        <f t="shared" si="271"/>
        <v>41942.934201388889</v>
      </c>
      <c r="T2451" s="11">
        <f t="shared" si="272"/>
        <v>41972.975868055553</v>
      </c>
      <c r="U2451" t="str">
        <f t="shared" si="273"/>
        <v>FALSE</v>
      </c>
      <c r="V2451" s="18">
        <f t="shared" si="274"/>
        <v>2</v>
      </c>
      <c r="W2451">
        <f t="shared" si="275"/>
        <v>1</v>
      </c>
    </row>
    <row r="2452" spans="1:23" ht="100.8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s="13" t="b">
        <v>0</v>
      </c>
      <c r="L2452">
        <v>102</v>
      </c>
      <c r="M2452" t="b">
        <v>1</v>
      </c>
      <c r="N2452" t="s">
        <v>8298</v>
      </c>
      <c r="O2452" s="15">
        <f t="shared" si="270"/>
        <v>101.53353333333335</v>
      </c>
      <c r="P2452" s="15">
        <f t="shared" si="276"/>
        <v>149.31401960784314</v>
      </c>
      <c r="Q2452" t="s">
        <v>8315</v>
      </c>
      <c r="R2452" t="s">
        <v>8318</v>
      </c>
      <c r="S2452" s="8">
        <f t="shared" si="271"/>
        <v>41901.864074074074</v>
      </c>
      <c r="T2452" s="11">
        <f t="shared" si="272"/>
        <v>41939.924305555549</v>
      </c>
      <c r="U2452" t="str">
        <f t="shared" si="273"/>
        <v>FALSE</v>
      </c>
      <c r="V2452" s="18">
        <f t="shared" si="274"/>
        <v>2</v>
      </c>
      <c r="W2452">
        <f t="shared" si="275"/>
        <v>1</v>
      </c>
    </row>
    <row r="2453" spans="1:23" ht="100.8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s="13" t="b">
        <v>0</v>
      </c>
      <c r="L2453">
        <v>186</v>
      </c>
      <c r="M2453" t="b">
        <v>1</v>
      </c>
      <c r="N2453" t="s">
        <v>8298</v>
      </c>
      <c r="O2453" s="15">
        <f t="shared" si="270"/>
        <v>115.45</v>
      </c>
      <c r="P2453" s="15">
        <f t="shared" si="276"/>
        <v>62.06989247311828</v>
      </c>
      <c r="Q2453" t="s">
        <v>8315</v>
      </c>
      <c r="R2453" t="s">
        <v>8318</v>
      </c>
      <c r="S2453" s="8">
        <f t="shared" si="271"/>
        <v>42779.700115740743</v>
      </c>
      <c r="T2453" s="11">
        <f t="shared" si="272"/>
        <v>42799.700115740743</v>
      </c>
      <c r="U2453" t="str">
        <f t="shared" si="273"/>
        <v>FALSE</v>
      </c>
      <c r="V2453" s="18">
        <f t="shared" si="274"/>
        <v>2</v>
      </c>
      <c r="W2453">
        <f t="shared" si="275"/>
        <v>1</v>
      </c>
    </row>
    <row r="2454" spans="1:23" ht="100.8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s="13" t="b">
        <v>0</v>
      </c>
      <c r="L2454">
        <v>15</v>
      </c>
      <c r="M2454" t="b">
        <v>1</v>
      </c>
      <c r="N2454" t="s">
        <v>8298</v>
      </c>
      <c r="O2454" s="15">
        <f t="shared" si="270"/>
        <v>133.5</v>
      </c>
      <c r="P2454" s="15">
        <f t="shared" si="276"/>
        <v>53.4</v>
      </c>
      <c r="Q2454" t="s">
        <v>8315</v>
      </c>
      <c r="R2454" t="s">
        <v>8318</v>
      </c>
      <c r="S2454" s="8">
        <f t="shared" si="271"/>
        <v>42338.635416666664</v>
      </c>
      <c r="T2454" s="11">
        <f t="shared" si="272"/>
        <v>42367.749999999993</v>
      </c>
      <c r="U2454" t="str">
        <f t="shared" si="273"/>
        <v>FALSE</v>
      </c>
      <c r="V2454" s="18">
        <f t="shared" si="274"/>
        <v>2</v>
      </c>
      <c r="W2454">
        <f t="shared" si="275"/>
        <v>1</v>
      </c>
    </row>
    <row r="2455" spans="1:23" ht="100.8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s="13" t="b">
        <v>0</v>
      </c>
      <c r="L2455">
        <v>67</v>
      </c>
      <c r="M2455" t="b">
        <v>1</v>
      </c>
      <c r="N2455" t="s">
        <v>8298</v>
      </c>
      <c r="O2455" s="15">
        <f t="shared" si="270"/>
        <v>154.69999999999999</v>
      </c>
      <c r="P2455" s="15">
        <f t="shared" si="276"/>
        <v>69.268656716417908</v>
      </c>
      <c r="Q2455" t="s">
        <v>8315</v>
      </c>
      <c r="R2455" t="s">
        <v>8318</v>
      </c>
      <c r="S2455" s="8">
        <f t="shared" si="271"/>
        <v>42738.483900462961</v>
      </c>
      <c r="T2455" s="11">
        <f t="shared" si="272"/>
        <v>42768.483900462961</v>
      </c>
      <c r="U2455" t="str">
        <f t="shared" si="273"/>
        <v>FALSE</v>
      </c>
      <c r="V2455" s="18">
        <f t="shared" si="274"/>
        <v>2</v>
      </c>
      <c r="W2455">
        <f t="shared" si="275"/>
        <v>1</v>
      </c>
    </row>
    <row r="2456" spans="1:23" ht="100.8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s="13" t="b">
        <v>0</v>
      </c>
      <c r="L2456">
        <v>130</v>
      </c>
      <c r="M2456" t="b">
        <v>1</v>
      </c>
      <c r="N2456" t="s">
        <v>8298</v>
      </c>
      <c r="O2456" s="15">
        <f t="shared" si="270"/>
        <v>100.84571428571429</v>
      </c>
      <c r="P2456" s="15">
        <f t="shared" si="276"/>
        <v>271.50769230769231</v>
      </c>
      <c r="Q2456" t="s">
        <v>8315</v>
      </c>
      <c r="R2456" t="s">
        <v>8318</v>
      </c>
      <c r="S2456" s="8">
        <f t="shared" si="271"/>
        <v>42769.99314814814</v>
      </c>
      <c r="T2456" s="11">
        <f t="shared" si="272"/>
        <v>42804.993148148147</v>
      </c>
      <c r="U2456" t="str">
        <f t="shared" si="273"/>
        <v>FALSE</v>
      </c>
      <c r="V2456" s="18">
        <f t="shared" si="274"/>
        <v>2</v>
      </c>
      <c r="W2456">
        <f t="shared" si="275"/>
        <v>1</v>
      </c>
    </row>
    <row r="2457" spans="1:23" ht="100.8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s="13" t="b">
        <v>0</v>
      </c>
      <c r="L2457">
        <v>16</v>
      </c>
      <c r="M2457" t="b">
        <v>1</v>
      </c>
      <c r="N2457" t="s">
        <v>8298</v>
      </c>
      <c r="O2457" s="15">
        <f t="shared" si="270"/>
        <v>182</v>
      </c>
      <c r="P2457" s="15">
        <f t="shared" si="276"/>
        <v>34.125</v>
      </c>
      <c r="Q2457" t="s">
        <v>8315</v>
      </c>
      <c r="R2457" t="s">
        <v>8318</v>
      </c>
      <c r="S2457" s="8">
        <f t="shared" si="271"/>
        <v>42452.573495370372</v>
      </c>
      <c r="T2457" s="11">
        <f t="shared" si="272"/>
        <v>42480.573495370372</v>
      </c>
      <c r="U2457" t="str">
        <f t="shared" si="273"/>
        <v>FALSE</v>
      </c>
      <c r="V2457" s="18">
        <f t="shared" si="274"/>
        <v>2</v>
      </c>
      <c r="W2457">
        <f t="shared" si="275"/>
        <v>1</v>
      </c>
    </row>
    <row r="2458" spans="1:23" ht="100.8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s="13" t="b">
        <v>0</v>
      </c>
      <c r="L2458">
        <v>67</v>
      </c>
      <c r="M2458" t="b">
        <v>1</v>
      </c>
      <c r="N2458" t="s">
        <v>8298</v>
      </c>
      <c r="O2458" s="15">
        <f t="shared" si="270"/>
        <v>180.86666666666667</v>
      </c>
      <c r="P2458" s="15">
        <f t="shared" si="276"/>
        <v>40.492537313432834</v>
      </c>
      <c r="Q2458" t="s">
        <v>8315</v>
      </c>
      <c r="R2458" t="s">
        <v>8318</v>
      </c>
      <c r="S2458" s="8">
        <f t="shared" si="271"/>
        <v>42761.752766203703</v>
      </c>
      <c r="T2458" s="11">
        <f t="shared" si="272"/>
        <v>42791.752766203703</v>
      </c>
      <c r="U2458" t="str">
        <f t="shared" si="273"/>
        <v>FALSE</v>
      </c>
      <c r="V2458" s="18">
        <f t="shared" si="274"/>
        <v>2</v>
      </c>
      <c r="W2458">
        <f t="shared" si="275"/>
        <v>1</v>
      </c>
    </row>
    <row r="2459" spans="1:23" ht="100.8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s="13" t="b">
        <v>0</v>
      </c>
      <c r="L2459">
        <v>124</v>
      </c>
      <c r="M2459" t="b">
        <v>1</v>
      </c>
      <c r="N2459" t="s">
        <v>8298</v>
      </c>
      <c r="O2459" s="15">
        <f t="shared" si="270"/>
        <v>102.30434782608695</v>
      </c>
      <c r="P2459" s="15">
        <f t="shared" si="276"/>
        <v>189.75806451612902</v>
      </c>
      <c r="Q2459" t="s">
        <v>8315</v>
      </c>
      <c r="R2459" t="s">
        <v>8318</v>
      </c>
      <c r="S2459" s="8">
        <f t="shared" si="271"/>
        <v>42423.394166666665</v>
      </c>
      <c r="T2459" s="11">
        <f t="shared" si="272"/>
        <v>42453.352500000001</v>
      </c>
      <c r="U2459" t="str">
        <f t="shared" si="273"/>
        <v>FALSE</v>
      </c>
      <c r="V2459" s="18">
        <f t="shared" si="274"/>
        <v>2</v>
      </c>
      <c r="W2459">
        <f t="shared" si="275"/>
        <v>1</v>
      </c>
    </row>
    <row r="2460" spans="1:23" ht="100.8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s="13" t="b">
        <v>0</v>
      </c>
      <c r="L2460">
        <v>80</v>
      </c>
      <c r="M2460" t="b">
        <v>1</v>
      </c>
      <c r="N2460" t="s">
        <v>8298</v>
      </c>
      <c r="O2460" s="15">
        <f t="shared" si="270"/>
        <v>110.17999999999999</v>
      </c>
      <c r="P2460" s="15">
        <f t="shared" si="276"/>
        <v>68.862499999999997</v>
      </c>
      <c r="Q2460" t="s">
        <v>8315</v>
      </c>
      <c r="R2460" t="s">
        <v>8318</v>
      </c>
      <c r="S2460" s="8">
        <f t="shared" si="271"/>
        <v>42495.663402777776</v>
      </c>
      <c r="T2460" s="11">
        <f t="shared" si="272"/>
        <v>42530.583333333336</v>
      </c>
      <c r="U2460" t="str">
        <f t="shared" si="273"/>
        <v>FALSE</v>
      </c>
      <c r="V2460" s="18">
        <f t="shared" si="274"/>
        <v>2</v>
      </c>
      <c r="W2460">
        <f t="shared" si="275"/>
        <v>1</v>
      </c>
    </row>
    <row r="2461" spans="1:23" ht="115.2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s="13" t="b">
        <v>0</v>
      </c>
      <c r="L2461">
        <v>282</v>
      </c>
      <c r="M2461" t="b">
        <v>1</v>
      </c>
      <c r="N2461" t="s">
        <v>8298</v>
      </c>
      <c r="O2461" s="15">
        <f t="shared" si="270"/>
        <v>102.25</v>
      </c>
      <c r="P2461" s="15">
        <f t="shared" si="276"/>
        <v>108.77659574468085</v>
      </c>
      <c r="Q2461" t="s">
        <v>8315</v>
      </c>
      <c r="R2461" t="s">
        <v>8318</v>
      </c>
      <c r="S2461" s="8">
        <f t="shared" si="271"/>
        <v>42407.429224537038</v>
      </c>
      <c r="T2461" s="11">
        <f t="shared" si="272"/>
        <v>42452.387557870366</v>
      </c>
      <c r="U2461" t="str">
        <f t="shared" si="273"/>
        <v>FALSE</v>
      </c>
      <c r="V2461" s="18">
        <f t="shared" si="274"/>
        <v>2</v>
      </c>
      <c r="W2461">
        <f t="shared" si="275"/>
        <v>1</v>
      </c>
    </row>
    <row r="2462" spans="1:23" ht="115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s="13" t="b">
        <v>0</v>
      </c>
      <c r="L2462">
        <v>68</v>
      </c>
      <c r="M2462" t="b">
        <v>1</v>
      </c>
      <c r="N2462" t="s">
        <v>8298</v>
      </c>
      <c r="O2462" s="15">
        <f t="shared" si="270"/>
        <v>100.78823529411764</v>
      </c>
      <c r="P2462" s="15">
        <f t="shared" si="276"/>
        <v>125.98529411764706</v>
      </c>
      <c r="Q2462" t="s">
        <v>8315</v>
      </c>
      <c r="R2462" t="s">
        <v>8318</v>
      </c>
      <c r="S2462" s="8">
        <f t="shared" si="271"/>
        <v>42703.978784722225</v>
      </c>
      <c r="T2462" s="11">
        <f t="shared" si="272"/>
        <v>42737.970138888886</v>
      </c>
      <c r="U2462" t="str">
        <f t="shared" si="273"/>
        <v>FALSE</v>
      </c>
      <c r="V2462" s="18">
        <f t="shared" si="274"/>
        <v>2</v>
      </c>
      <c r="W2462">
        <f t="shared" si="275"/>
        <v>1</v>
      </c>
    </row>
    <row r="2463" spans="1:23" ht="100.8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s="13" t="b">
        <v>0</v>
      </c>
      <c r="L2463">
        <v>86</v>
      </c>
      <c r="M2463" t="b">
        <v>1</v>
      </c>
      <c r="N2463" t="s">
        <v>8279</v>
      </c>
      <c r="O2463" s="15">
        <f t="shared" si="270"/>
        <v>103.8</v>
      </c>
      <c r="P2463" s="15">
        <f t="shared" si="276"/>
        <v>90.523255813953483</v>
      </c>
      <c r="Q2463" t="s">
        <v>8325</v>
      </c>
      <c r="R2463" t="s">
        <v>8339</v>
      </c>
      <c r="S2463" s="8">
        <f t="shared" si="271"/>
        <v>40783.804363425923</v>
      </c>
      <c r="T2463" s="11">
        <f t="shared" si="272"/>
        <v>40816.916666666664</v>
      </c>
      <c r="U2463" t="str">
        <f t="shared" si="273"/>
        <v>FALSE</v>
      </c>
      <c r="V2463" s="18">
        <f t="shared" si="274"/>
        <v>2</v>
      </c>
      <c r="W2463">
        <f t="shared" si="275"/>
        <v>1</v>
      </c>
    </row>
    <row r="2464" spans="1:23" ht="100.8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s="13" t="b">
        <v>0</v>
      </c>
      <c r="L2464">
        <v>115</v>
      </c>
      <c r="M2464" t="b">
        <v>1</v>
      </c>
      <c r="N2464" t="s">
        <v>8279</v>
      </c>
      <c r="O2464" s="15">
        <f t="shared" si="270"/>
        <v>110.70833333333334</v>
      </c>
      <c r="P2464" s="15">
        <f t="shared" si="276"/>
        <v>28.880434782608695</v>
      </c>
      <c r="Q2464" t="s">
        <v>8325</v>
      </c>
      <c r="R2464" t="s">
        <v>8339</v>
      </c>
      <c r="S2464" s="8">
        <f t="shared" si="271"/>
        <v>41088.977962962963</v>
      </c>
      <c r="T2464" s="11">
        <f t="shared" si="272"/>
        <v>41108.977962962963</v>
      </c>
      <c r="U2464" t="str">
        <f t="shared" si="273"/>
        <v>FALSE</v>
      </c>
      <c r="V2464" s="18">
        <f t="shared" si="274"/>
        <v>2</v>
      </c>
      <c r="W2464">
        <f t="shared" si="275"/>
        <v>1</v>
      </c>
    </row>
    <row r="2465" spans="1:23" ht="43.2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s="13" t="b">
        <v>0</v>
      </c>
      <c r="L2465">
        <v>75</v>
      </c>
      <c r="M2465" t="b">
        <v>1</v>
      </c>
      <c r="N2465" t="s">
        <v>8279</v>
      </c>
      <c r="O2465" s="15">
        <f t="shared" si="270"/>
        <v>116.25000000000001</v>
      </c>
      <c r="P2465" s="15">
        <f t="shared" si="276"/>
        <v>31</v>
      </c>
      <c r="Q2465" t="s">
        <v>8325</v>
      </c>
      <c r="R2465" t="s">
        <v>8339</v>
      </c>
      <c r="S2465" s="8">
        <f t="shared" si="271"/>
        <v>41340.903067129628</v>
      </c>
      <c r="T2465" s="11">
        <f t="shared" si="272"/>
        <v>41380.583333333328</v>
      </c>
      <c r="U2465" t="str">
        <f t="shared" si="273"/>
        <v>FALSE</v>
      </c>
      <c r="V2465" s="18">
        <f t="shared" si="274"/>
        <v>2</v>
      </c>
      <c r="W2465">
        <f t="shared" si="275"/>
        <v>1</v>
      </c>
    </row>
    <row r="2466" spans="1:23" ht="100.8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s="13" t="b">
        <v>0</v>
      </c>
      <c r="L2466">
        <v>43</v>
      </c>
      <c r="M2466" t="b">
        <v>1</v>
      </c>
      <c r="N2466" t="s">
        <v>8279</v>
      </c>
      <c r="O2466" s="15">
        <f t="shared" si="270"/>
        <v>111.1</v>
      </c>
      <c r="P2466" s="15">
        <f t="shared" si="276"/>
        <v>51.674418604651166</v>
      </c>
      <c r="Q2466" t="s">
        <v>8325</v>
      </c>
      <c r="R2466" t="s">
        <v>8339</v>
      </c>
      <c r="S2466" s="8">
        <f t="shared" si="271"/>
        <v>42248.692094907405</v>
      </c>
      <c r="T2466" s="11">
        <f t="shared" si="272"/>
        <v>42277.603472222218</v>
      </c>
      <c r="U2466" t="str">
        <f t="shared" si="273"/>
        <v>FALSE</v>
      </c>
      <c r="V2466" s="18">
        <f t="shared" si="274"/>
        <v>2</v>
      </c>
      <c r="W2466">
        <f t="shared" si="275"/>
        <v>1</v>
      </c>
    </row>
    <row r="2467" spans="1:23" ht="72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s="13" t="b">
        <v>0</v>
      </c>
      <c r="L2467">
        <v>48</v>
      </c>
      <c r="M2467" t="b">
        <v>1</v>
      </c>
      <c r="N2467" t="s">
        <v>8279</v>
      </c>
      <c r="O2467" s="15">
        <f t="shared" si="270"/>
        <v>180.14285714285714</v>
      </c>
      <c r="P2467" s="15">
        <f t="shared" si="276"/>
        <v>26.270833333333332</v>
      </c>
      <c r="Q2467" t="s">
        <v>8325</v>
      </c>
      <c r="R2467" t="s">
        <v>8339</v>
      </c>
      <c r="S2467" s="8">
        <f t="shared" si="271"/>
        <v>41145.510972222219</v>
      </c>
      <c r="T2467" s="11">
        <f t="shared" si="272"/>
        <v>41175.510972222219</v>
      </c>
      <c r="U2467" t="str">
        <f t="shared" si="273"/>
        <v>FALSE</v>
      </c>
      <c r="V2467" s="18">
        <f t="shared" si="274"/>
        <v>2</v>
      </c>
      <c r="W2467">
        <f t="shared" si="275"/>
        <v>1</v>
      </c>
    </row>
    <row r="2468" spans="1:23" ht="100.8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s="13" t="b">
        <v>0</v>
      </c>
      <c r="L2468">
        <v>52</v>
      </c>
      <c r="M2468" t="b">
        <v>1</v>
      </c>
      <c r="N2468" t="s">
        <v>8279</v>
      </c>
      <c r="O2468" s="15">
        <f t="shared" si="270"/>
        <v>100</v>
      </c>
      <c r="P2468" s="15">
        <f t="shared" si="276"/>
        <v>48.07692307692308</v>
      </c>
      <c r="Q2468" t="s">
        <v>8325</v>
      </c>
      <c r="R2468" t="s">
        <v>8339</v>
      </c>
      <c r="S2468" s="8">
        <f t="shared" si="271"/>
        <v>41372.894131944442</v>
      </c>
      <c r="T2468" s="11">
        <f t="shared" si="272"/>
        <v>41402.894131944442</v>
      </c>
      <c r="U2468" t="str">
        <f t="shared" si="273"/>
        <v>FALSE</v>
      </c>
      <c r="V2468" s="18">
        <f t="shared" si="274"/>
        <v>2</v>
      </c>
      <c r="W2468">
        <f t="shared" si="275"/>
        <v>1</v>
      </c>
    </row>
    <row r="2469" spans="1:23" ht="86.4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s="13" t="b">
        <v>0</v>
      </c>
      <c r="L2469">
        <v>43</v>
      </c>
      <c r="M2469" t="b">
        <v>1</v>
      </c>
      <c r="N2469" t="s">
        <v>8279</v>
      </c>
      <c r="O2469" s="15">
        <f t="shared" si="270"/>
        <v>118.5</v>
      </c>
      <c r="P2469" s="15">
        <f t="shared" si="276"/>
        <v>27.558139534883722</v>
      </c>
      <c r="Q2469" t="s">
        <v>8325</v>
      </c>
      <c r="R2469" t="s">
        <v>8339</v>
      </c>
      <c r="S2469" s="8">
        <f t="shared" si="271"/>
        <v>41025.665868055556</v>
      </c>
      <c r="T2469" s="11">
        <f t="shared" si="272"/>
        <v>41039.5</v>
      </c>
      <c r="U2469" t="str">
        <f t="shared" si="273"/>
        <v>FALSE</v>
      </c>
      <c r="V2469" s="18">
        <f t="shared" si="274"/>
        <v>2</v>
      </c>
      <c r="W2469">
        <f t="shared" si="275"/>
        <v>1</v>
      </c>
    </row>
    <row r="2470" spans="1:23" ht="7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s="13" t="b">
        <v>0</v>
      </c>
      <c r="L2470">
        <v>58</v>
      </c>
      <c r="M2470" t="b">
        <v>1</v>
      </c>
      <c r="N2470" t="s">
        <v>8279</v>
      </c>
      <c r="O2470" s="15">
        <f t="shared" si="270"/>
        <v>107.21700000000001</v>
      </c>
      <c r="P2470" s="15">
        <f t="shared" si="276"/>
        <v>36.97137931034483</v>
      </c>
      <c r="Q2470" t="s">
        <v>8325</v>
      </c>
      <c r="R2470" t="s">
        <v>8339</v>
      </c>
      <c r="S2470" s="8">
        <f t="shared" si="271"/>
        <v>41173.945844907401</v>
      </c>
      <c r="T2470" s="11">
        <f t="shared" si="272"/>
        <v>41210</v>
      </c>
      <c r="U2470" t="str">
        <f t="shared" si="273"/>
        <v>FALSE</v>
      </c>
      <c r="V2470" s="18">
        <f t="shared" si="274"/>
        <v>2</v>
      </c>
      <c r="W2470">
        <f t="shared" si="275"/>
        <v>1</v>
      </c>
    </row>
    <row r="2471" spans="1:23" ht="100.8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s="13" t="b">
        <v>0</v>
      </c>
      <c r="L2471">
        <v>47</v>
      </c>
      <c r="M2471" t="b">
        <v>1</v>
      </c>
      <c r="N2471" t="s">
        <v>8279</v>
      </c>
      <c r="O2471" s="15">
        <f t="shared" si="270"/>
        <v>113.66666666666667</v>
      </c>
      <c r="P2471" s="15">
        <f t="shared" si="276"/>
        <v>29.021276595744681</v>
      </c>
      <c r="Q2471" t="s">
        <v>8325</v>
      </c>
      <c r="R2471" t="s">
        <v>8339</v>
      </c>
      <c r="S2471" s="8">
        <f t="shared" si="271"/>
        <v>40557.221400462957</v>
      </c>
      <c r="T2471" s="11">
        <f t="shared" si="272"/>
        <v>40582.221400462957</v>
      </c>
      <c r="U2471" t="str">
        <f t="shared" si="273"/>
        <v>FALSE</v>
      </c>
      <c r="V2471" s="18">
        <f t="shared" si="274"/>
        <v>2</v>
      </c>
      <c r="W2471">
        <f t="shared" si="275"/>
        <v>1</v>
      </c>
    </row>
    <row r="2472" spans="1:23" ht="86.4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s="13" t="b">
        <v>0</v>
      </c>
      <c r="L2472">
        <v>36</v>
      </c>
      <c r="M2472" t="b">
        <v>1</v>
      </c>
      <c r="N2472" t="s">
        <v>8279</v>
      </c>
      <c r="O2472" s="15">
        <f t="shared" si="270"/>
        <v>103.16400000000002</v>
      </c>
      <c r="P2472" s="15">
        <f t="shared" si="276"/>
        <v>28.65666666666667</v>
      </c>
      <c r="Q2472" t="s">
        <v>8325</v>
      </c>
      <c r="R2472" t="s">
        <v>8339</v>
      </c>
      <c r="S2472" s="8">
        <f t="shared" si="271"/>
        <v>41022.866377314815</v>
      </c>
      <c r="T2472" s="11">
        <f t="shared" si="272"/>
        <v>41052.866377314815</v>
      </c>
      <c r="U2472" t="str">
        <f t="shared" si="273"/>
        <v>FALSE</v>
      </c>
      <c r="V2472" s="18">
        <f t="shared" si="274"/>
        <v>2</v>
      </c>
      <c r="W2472">
        <f t="shared" si="275"/>
        <v>1</v>
      </c>
    </row>
    <row r="2473" spans="1:23" ht="115.2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s="13" t="b">
        <v>0</v>
      </c>
      <c r="L2473">
        <v>17</v>
      </c>
      <c r="M2473" t="b">
        <v>1</v>
      </c>
      <c r="N2473" t="s">
        <v>8279</v>
      </c>
      <c r="O2473" s="15">
        <f t="shared" si="270"/>
        <v>128</v>
      </c>
      <c r="P2473" s="15">
        <f t="shared" si="276"/>
        <v>37.647058823529413</v>
      </c>
      <c r="Q2473" t="s">
        <v>8325</v>
      </c>
      <c r="R2473" t="s">
        <v>8339</v>
      </c>
      <c r="S2473" s="8">
        <f t="shared" si="271"/>
        <v>40893.784629629627</v>
      </c>
      <c r="T2473" s="11">
        <f t="shared" si="272"/>
        <v>40933.784629629627</v>
      </c>
      <c r="U2473" t="str">
        <f t="shared" si="273"/>
        <v>FALSE</v>
      </c>
      <c r="V2473" s="18">
        <f t="shared" si="274"/>
        <v>2</v>
      </c>
      <c r="W2473">
        <f t="shared" si="275"/>
        <v>1</v>
      </c>
    </row>
    <row r="2474" spans="1:23" ht="115.2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s="13" t="b">
        <v>0</v>
      </c>
      <c r="L2474">
        <v>104</v>
      </c>
      <c r="M2474" t="b">
        <v>1</v>
      </c>
      <c r="N2474" t="s">
        <v>8279</v>
      </c>
      <c r="O2474" s="15">
        <f t="shared" si="270"/>
        <v>135.76026666666667</v>
      </c>
      <c r="P2474" s="15">
        <f t="shared" si="276"/>
        <v>97.904038461538462</v>
      </c>
      <c r="Q2474" t="s">
        <v>8325</v>
      </c>
      <c r="R2474" t="s">
        <v>8339</v>
      </c>
      <c r="S2474" s="8">
        <f t="shared" si="271"/>
        <v>40353.907175925924</v>
      </c>
      <c r="T2474" s="11">
        <f t="shared" si="272"/>
        <v>40424.835416666661</v>
      </c>
      <c r="U2474" t="str">
        <f t="shared" si="273"/>
        <v>FALSE</v>
      </c>
      <c r="V2474" s="18">
        <f t="shared" si="274"/>
        <v>2</v>
      </c>
      <c r="W2474">
        <f t="shared" si="275"/>
        <v>1</v>
      </c>
    </row>
    <row r="2475" spans="1:23" ht="86.4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s="13" t="b">
        <v>0</v>
      </c>
      <c r="L2475">
        <v>47</v>
      </c>
      <c r="M2475" t="b">
        <v>1</v>
      </c>
      <c r="N2475" t="s">
        <v>8279</v>
      </c>
      <c r="O2475" s="15">
        <f t="shared" si="270"/>
        <v>100</v>
      </c>
      <c r="P2475" s="15">
        <f t="shared" si="276"/>
        <v>42.553191489361701</v>
      </c>
      <c r="Q2475" t="s">
        <v>8325</v>
      </c>
      <c r="R2475" t="s">
        <v>8339</v>
      </c>
      <c r="S2475" s="8">
        <f t="shared" si="271"/>
        <v>41193.540150462963</v>
      </c>
      <c r="T2475" s="11">
        <f t="shared" si="272"/>
        <v>41223.581817129627</v>
      </c>
      <c r="U2475" t="str">
        <f t="shared" si="273"/>
        <v>FALSE</v>
      </c>
      <c r="V2475" s="18">
        <f t="shared" si="274"/>
        <v>2</v>
      </c>
      <c r="W2475">
        <f t="shared" si="275"/>
        <v>1</v>
      </c>
    </row>
    <row r="2476" spans="1:23" ht="129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s="13" t="b">
        <v>0</v>
      </c>
      <c r="L2476">
        <v>38</v>
      </c>
      <c r="M2476" t="b">
        <v>1</v>
      </c>
      <c r="N2476" t="s">
        <v>8279</v>
      </c>
      <c r="O2476" s="15">
        <f t="shared" si="270"/>
        <v>100.00360000000002</v>
      </c>
      <c r="P2476" s="15">
        <f t="shared" si="276"/>
        <v>131.58368421052631</v>
      </c>
      <c r="Q2476" t="s">
        <v>8325</v>
      </c>
      <c r="R2476" t="s">
        <v>8339</v>
      </c>
      <c r="S2476" s="8">
        <f t="shared" si="271"/>
        <v>40416.80296296296</v>
      </c>
      <c r="T2476" s="11">
        <f t="shared" si="272"/>
        <v>40461.80296296296</v>
      </c>
      <c r="U2476" t="str">
        <f t="shared" si="273"/>
        <v>FALSE</v>
      </c>
      <c r="V2476" s="18">
        <f t="shared" si="274"/>
        <v>2</v>
      </c>
      <c r="W2476">
        <f t="shared" si="275"/>
        <v>1</v>
      </c>
    </row>
    <row r="2477" spans="1:23" ht="86.4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s="13" t="b">
        <v>0</v>
      </c>
      <c r="L2477">
        <v>81</v>
      </c>
      <c r="M2477" t="b">
        <v>1</v>
      </c>
      <c r="N2477" t="s">
        <v>8279</v>
      </c>
      <c r="O2477" s="15">
        <f t="shared" si="270"/>
        <v>104.71999999999998</v>
      </c>
      <c r="P2477" s="15">
        <f t="shared" si="276"/>
        <v>32.320987654320987</v>
      </c>
      <c r="Q2477" t="s">
        <v>8325</v>
      </c>
      <c r="R2477" t="s">
        <v>8339</v>
      </c>
      <c r="S2477" s="8">
        <f t="shared" si="271"/>
        <v>40310.079340277778</v>
      </c>
      <c r="T2477" s="11">
        <f t="shared" si="272"/>
        <v>40369.708333333328</v>
      </c>
      <c r="U2477" t="str">
        <f t="shared" si="273"/>
        <v>FALSE</v>
      </c>
      <c r="V2477" s="18">
        <f t="shared" si="274"/>
        <v>2</v>
      </c>
      <c r="W2477">
        <f t="shared" si="275"/>
        <v>1</v>
      </c>
    </row>
    <row r="2478" spans="1:23" ht="86.4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s="13" t="b">
        <v>0</v>
      </c>
      <c r="L2478">
        <v>55</v>
      </c>
      <c r="M2478" t="b">
        <v>1</v>
      </c>
      <c r="N2478" t="s">
        <v>8279</v>
      </c>
      <c r="O2478" s="15">
        <f t="shared" si="270"/>
        <v>105.02249999999999</v>
      </c>
      <c r="P2478" s="15">
        <f t="shared" si="276"/>
        <v>61.103999999999999</v>
      </c>
      <c r="Q2478" t="s">
        <v>8325</v>
      </c>
      <c r="R2478" t="s">
        <v>8339</v>
      </c>
      <c r="S2478" s="8">
        <f t="shared" si="271"/>
        <v>41913.120023148142</v>
      </c>
      <c r="T2478" s="11">
        <f t="shared" si="272"/>
        <v>41946.161689814813</v>
      </c>
      <c r="U2478" t="str">
        <f t="shared" si="273"/>
        <v>FALSE</v>
      </c>
      <c r="V2478" s="18">
        <f t="shared" si="274"/>
        <v>2</v>
      </c>
      <c r="W2478">
        <f t="shared" si="275"/>
        <v>1</v>
      </c>
    </row>
    <row r="2479" spans="1:23" ht="57.6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s="13" t="b">
        <v>0</v>
      </c>
      <c r="L2479">
        <v>41</v>
      </c>
      <c r="M2479" t="b">
        <v>1</v>
      </c>
      <c r="N2479" t="s">
        <v>8279</v>
      </c>
      <c r="O2479" s="15">
        <f t="shared" si="270"/>
        <v>171.33333333333334</v>
      </c>
      <c r="P2479" s="15">
        <f t="shared" si="276"/>
        <v>31.341463414634145</v>
      </c>
      <c r="Q2479" t="s">
        <v>8325</v>
      </c>
      <c r="R2479" t="s">
        <v>8339</v>
      </c>
      <c r="S2479" s="8">
        <f t="shared" si="271"/>
        <v>41088.483159722222</v>
      </c>
      <c r="T2479" s="11">
        <f t="shared" si="272"/>
        <v>41133.483159722222</v>
      </c>
      <c r="U2479" t="str">
        <f t="shared" si="273"/>
        <v>FALSE</v>
      </c>
      <c r="V2479" s="18">
        <f t="shared" si="274"/>
        <v>2</v>
      </c>
      <c r="W2479">
        <f t="shared" si="275"/>
        <v>1</v>
      </c>
    </row>
    <row r="2480" spans="1:23" ht="100.8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s="13" t="b">
        <v>0</v>
      </c>
      <c r="L2480">
        <v>79</v>
      </c>
      <c r="M2480" t="b">
        <v>1</v>
      </c>
      <c r="N2480" t="s">
        <v>8279</v>
      </c>
      <c r="O2480" s="15">
        <f t="shared" si="270"/>
        <v>127.49999999999999</v>
      </c>
      <c r="P2480" s="15">
        <f t="shared" si="276"/>
        <v>129.1139240506329</v>
      </c>
      <c r="Q2480" t="s">
        <v>8325</v>
      </c>
      <c r="R2480" t="s">
        <v>8339</v>
      </c>
      <c r="S2480" s="8">
        <f t="shared" si="271"/>
        <v>41257.742048611108</v>
      </c>
      <c r="T2480" s="11">
        <f t="shared" si="272"/>
        <v>41287.742048611108</v>
      </c>
      <c r="U2480" t="str">
        <f t="shared" si="273"/>
        <v>FALSE</v>
      </c>
      <c r="V2480" s="18">
        <f t="shared" si="274"/>
        <v>2</v>
      </c>
      <c r="W2480">
        <f t="shared" si="275"/>
        <v>1</v>
      </c>
    </row>
    <row r="2481" spans="1:23" ht="72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s="13" t="b">
        <v>0</v>
      </c>
      <c r="L2481">
        <v>16</v>
      </c>
      <c r="M2481" t="b">
        <v>1</v>
      </c>
      <c r="N2481" t="s">
        <v>8279</v>
      </c>
      <c r="O2481" s="15">
        <f t="shared" si="270"/>
        <v>133.44333333333333</v>
      </c>
      <c r="P2481" s="15">
        <f t="shared" si="276"/>
        <v>25.020624999999999</v>
      </c>
      <c r="Q2481" t="s">
        <v>8325</v>
      </c>
      <c r="R2481" t="s">
        <v>8339</v>
      </c>
      <c r="S2481" s="8">
        <f t="shared" si="271"/>
        <v>41107.518449074072</v>
      </c>
      <c r="T2481" s="11">
        <f t="shared" si="272"/>
        <v>41117.875</v>
      </c>
      <c r="U2481" t="str">
        <f t="shared" si="273"/>
        <v>FALSE</v>
      </c>
      <c r="V2481" s="18">
        <f t="shared" si="274"/>
        <v>2</v>
      </c>
      <c r="W2481">
        <f t="shared" si="275"/>
        <v>1</v>
      </c>
    </row>
    <row r="2482" spans="1:23" ht="100.8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s="13" t="b">
        <v>0</v>
      </c>
      <c r="L2482">
        <v>8</v>
      </c>
      <c r="M2482" t="b">
        <v>1</v>
      </c>
      <c r="N2482" t="s">
        <v>8279</v>
      </c>
      <c r="O2482" s="15">
        <f t="shared" si="270"/>
        <v>100</v>
      </c>
      <c r="P2482" s="15">
        <f t="shared" si="276"/>
        <v>250</v>
      </c>
      <c r="Q2482" t="s">
        <v>8325</v>
      </c>
      <c r="R2482" t="s">
        <v>8339</v>
      </c>
      <c r="S2482" s="8">
        <f t="shared" si="271"/>
        <v>42227.727824074071</v>
      </c>
      <c r="T2482" s="11">
        <f t="shared" si="272"/>
        <v>42287.727824074071</v>
      </c>
      <c r="U2482" t="str">
        <f t="shared" si="273"/>
        <v>FALSE</v>
      </c>
      <c r="V2482" s="18">
        <f t="shared" si="274"/>
        <v>2</v>
      </c>
      <c r="W2482">
        <f t="shared" si="275"/>
        <v>1</v>
      </c>
    </row>
    <row r="2483" spans="1:23" ht="100.8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s="13" t="b">
        <v>0</v>
      </c>
      <c r="L2483">
        <v>95</v>
      </c>
      <c r="M2483" t="b">
        <v>1</v>
      </c>
      <c r="N2483" t="s">
        <v>8279</v>
      </c>
      <c r="O2483" s="15">
        <f t="shared" si="270"/>
        <v>112.91099999999999</v>
      </c>
      <c r="P2483" s="15">
        <f t="shared" si="276"/>
        <v>47.541473684210523</v>
      </c>
      <c r="Q2483" t="s">
        <v>8325</v>
      </c>
      <c r="R2483" t="s">
        <v>8339</v>
      </c>
      <c r="S2483" s="8">
        <f t="shared" si="271"/>
        <v>40999.437592592592</v>
      </c>
      <c r="T2483" s="11">
        <f t="shared" si="272"/>
        <v>41029.437592592592</v>
      </c>
      <c r="U2483" t="str">
        <f t="shared" si="273"/>
        <v>FALSE</v>
      </c>
      <c r="V2483" s="18">
        <f t="shared" si="274"/>
        <v>2</v>
      </c>
      <c r="W2483">
        <f t="shared" si="275"/>
        <v>1</v>
      </c>
    </row>
    <row r="2484" spans="1:23" ht="100.8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s="13" t="b">
        <v>0</v>
      </c>
      <c r="L2484">
        <v>25</v>
      </c>
      <c r="M2484" t="b">
        <v>1</v>
      </c>
      <c r="N2484" t="s">
        <v>8279</v>
      </c>
      <c r="O2484" s="15">
        <f t="shared" si="270"/>
        <v>100.1</v>
      </c>
      <c r="P2484" s="15">
        <f t="shared" si="276"/>
        <v>40.04</v>
      </c>
      <c r="Q2484" t="s">
        <v>8325</v>
      </c>
      <c r="R2484" t="s">
        <v>8339</v>
      </c>
      <c r="S2484" s="8">
        <f t="shared" si="271"/>
        <v>40711.573877314811</v>
      </c>
      <c r="T2484" s="11">
        <f t="shared" si="272"/>
        <v>40756.573877314811</v>
      </c>
      <c r="U2484" t="str">
        <f t="shared" si="273"/>
        <v>FALSE</v>
      </c>
      <c r="V2484" s="18">
        <f t="shared" si="274"/>
        <v>2</v>
      </c>
      <c r="W2484">
        <f t="shared" si="275"/>
        <v>1</v>
      </c>
    </row>
    <row r="2485" spans="1:23" ht="7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s="13" t="b">
        <v>0</v>
      </c>
      <c r="L2485">
        <v>19</v>
      </c>
      <c r="M2485" t="b">
        <v>1</v>
      </c>
      <c r="N2485" t="s">
        <v>8279</v>
      </c>
      <c r="O2485" s="15">
        <f t="shared" si="270"/>
        <v>113.72727272727272</v>
      </c>
      <c r="P2485" s="15">
        <f t="shared" si="276"/>
        <v>65.84210526315789</v>
      </c>
      <c r="Q2485" t="s">
        <v>8325</v>
      </c>
      <c r="R2485" t="s">
        <v>8339</v>
      </c>
      <c r="S2485" s="8">
        <f t="shared" si="271"/>
        <v>40970.541701388887</v>
      </c>
      <c r="T2485" s="11">
        <f t="shared" si="272"/>
        <v>41030.500034722216</v>
      </c>
      <c r="U2485" t="str">
        <f t="shared" si="273"/>
        <v>FALSE</v>
      </c>
      <c r="V2485" s="18">
        <f t="shared" si="274"/>
        <v>2</v>
      </c>
      <c r="W2485">
        <f t="shared" si="275"/>
        <v>1</v>
      </c>
    </row>
    <row r="2486" spans="1:23" ht="115.2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s="13" t="b">
        <v>0</v>
      </c>
      <c r="L2486">
        <v>90</v>
      </c>
      <c r="M2486" t="b">
        <v>1</v>
      </c>
      <c r="N2486" t="s">
        <v>8279</v>
      </c>
      <c r="O2486" s="15">
        <f t="shared" si="270"/>
        <v>119.31742857142855</v>
      </c>
      <c r="P2486" s="15">
        <f t="shared" si="276"/>
        <v>46.401222222222216</v>
      </c>
      <c r="Q2486" t="s">
        <v>8325</v>
      </c>
      <c r="R2486" t="s">
        <v>8339</v>
      </c>
      <c r="S2486" s="8">
        <f t="shared" si="271"/>
        <v>40771.708368055552</v>
      </c>
      <c r="T2486" s="11">
        <f t="shared" si="272"/>
        <v>40801.708368055552</v>
      </c>
      <c r="U2486" t="str">
        <f t="shared" si="273"/>
        <v>FALSE</v>
      </c>
      <c r="V2486" s="18">
        <f t="shared" si="274"/>
        <v>2</v>
      </c>
      <c r="W2486">
        <f t="shared" si="275"/>
        <v>1</v>
      </c>
    </row>
    <row r="2487" spans="1:23" ht="100.8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s="13" t="b">
        <v>0</v>
      </c>
      <c r="L2487">
        <v>41</v>
      </c>
      <c r="M2487" t="b">
        <v>1</v>
      </c>
      <c r="N2487" t="s">
        <v>8279</v>
      </c>
      <c r="O2487" s="15">
        <f t="shared" si="270"/>
        <v>103.25</v>
      </c>
      <c r="P2487" s="15">
        <f t="shared" si="276"/>
        <v>50.365853658536587</v>
      </c>
      <c r="Q2487" t="s">
        <v>8325</v>
      </c>
      <c r="R2487" t="s">
        <v>8339</v>
      </c>
      <c r="S2487" s="8">
        <f t="shared" si="271"/>
        <v>40793.790266203701</v>
      </c>
      <c r="T2487" s="11">
        <f t="shared" si="272"/>
        <v>40828.790266203701</v>
      </c>
      <c r="U2487" t="str">
        <f t="shared" si="273"/>
        <v>FALSE</v>
      </c>
      <c r="V2487" s="18">
        <f t="shared" si="274"/>
        <v>2</v>
      </c>
      <c r="W2487">
        <f t="shared" si="275"/>
        <v>1</v>
      </c>
    </row>
    <row r="2488" spans="1:23" ht="115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s="13" t="b">
        <v>0</v>
      </c>
      <c r="L2488">
        <v>30</v>
      </c>
      <c r="M2488" t="b">
        <v>1</v>
      </c>
      <c r="N2488" t="s">
        <v>8279</v>
      </c>
      <c r="O2488" s="15">
        <f t="shared" si="270"/>
        <v>265.66666666666669</v>
      </c>
      <c r="P2488" s="15">
        <f t="shared" si="276"/>
        <v>26.566666666666666</v>
      </c>
      <c r="Q2488" t="s">
        <v>8325</v>
      </c>
      <c r="R2488" t="s">
        <v>8339</v>
      </c>
      <c r="S2488" s="8">
        <f t="shared" si="271"/>
        <v>40991.499722222223</v>
      </c>
      <c r="T2488" s="11">
        <f t="shared" si="272"/>
        <v>41021.499722222223</v>
      </c>
      <c r="U2488" t="str">
        <f t="shared" si="273"/>
        <v>FALSE</v>
      </c>
      <c r="V2488" s="18">
        <f t="shared" si="274"/>
        <v>2</v>
      </c>
      <c r="W2488">
        <f t="shared" si="275"/>
        <v>1</v>
      </c>
    </row>
    <row r="2489" spans="1:23" ht="86.4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s="13" t="b">
        <v>0</v>
      </c>
      <c r="L2489">
        <v>38</v>
      </c>
      <c r="M2489" t="b">
        <v>1</v>
      </c>
      <c r="N2489" t="s">
        <v>8279</v>
      </c>
      <c r="O2489" s="15">
        <f t="shared" si="270"/>
        <v>100.05066666666667</v>
      </c>
      <c r="P2489" s="15">
        <f t="shared" si="276"/>
        <v>39.493684210526318</v>
      </c>
      <c r="Q2489" t="s">
        <v>8325</v>
      </c>
      <c r="R2489" t="s">
        <v>8339</v>
      </c>
      <c r="S2489" s="8">
        <f t="shared" si="271"/>
        <v>41025.874965277777</v>
      </c>
      <c r="T2489" s="11">
        <f t="shared" si="272"/>
        <v>41055.874965277777</v>
      </c>
      <c r="U2489" t="str">
        <f t="shared" si="273"/>
        <v>FALSE</v>
      </c>
      <c r="V2489" s="18">
        <f t="shared" si="274"/>
        <v>2</v>
      </c>
      <c r="W2489">
        <f t="shared" si="275"/>
        <v>1</v>
      </c>
    </row>
    <row r="2490" spans="1:23" ht="115.2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s="13" t="b">
        <v>0</v>
      </c>
      <c r="L2490">
        <v>65</v>
      </c>
      <c r="M2490" t="b">
        <v>1</v>
      </c>
      <c r="N2490" t="s">
        <v>8279</v>
      </c>
      <c r="O2490" s="15">
        <f t="shared" si="270"/>
        <v>106.69999999999999</v>
      </c>
      <c r="P2490" s="15">
        <f t="shared" si="276"/>
        <v>49.246153846153845</v>
      </c>
      <c r="Q2490" t="s">
        <v>8325</v>
      </c>
      <c r="R2490" t="s">
        <v>8339</v>
      </c>
      <c r="S2490" s="8">
        <f t="shared" si="271"/>
        <v>40833.424861111111</v>
      </c>
      <c r="T2490" s="11">
        <f t="shared" si="272"/>
        <v>40863.466527777775</v>
      </c>
      <c r="U2490" t="str">
        <f t="shared" si="273"/>
        <v>FALSE</v>
      </c>
      <c r="V2490" s="18">
        <f t="shared" si="274"/>
        <v>2</v>
      </c>
      <c r="W2490">
        <f t="shared" si="275"/>
        <v>1</v>
      </c>
    </row>
    <row r="2491" spans="1:23" ht="100.8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s="13" t="b">
        <v>0</v>
      </c>
      <c r="L2491">
        <v>75</v>
      </c>
      <c r="M2491" t="b">
        <v>1</v>
      </c>
      <c r="N2491" t="s">
        <v>8279</v>
      </c>
      <c r="O2491" s="15">
        <f t="shared" si="270"/>
        <v>133.67142857142858</v>
      </c>
      <c r="P2491" s="15">
        <f t="shared" si="276"/>
        <v>62.38</v>
      </c>
      <c r="Q2491" t="s">
        <v>8325</v>
      </c>
      <c r="R2491" t="s">
        <v>8339</v>
      </c>
      <c r="S2491" s="8">
        <f t="shared" si="271"/>
        <v>41373.481932870367</v>
      </c>
      <c r="T2491" s="11">
        <f t="shared" si="272"/>
        <v>41403.481932870367</v>
      </c>
      <c r="U2491" t="str">
        <f t="shared" si="273"/>
        <v>FALSE</v>
      </c>
      <c r="V2491" s="18">
        <f t="shared" si="274"/>
        <v>2</v>
      </c>
      <c r="W2491">
        <f t="shared" si="275"/>
        <v>1</v>
      </c>
    </row>
    <row r="2492" spans="1:23" ht="86.4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s="13" t="b">
        <v>0</v>
      </c>
      <c r="L2492">
        <v>16</v>
      </c>
      <c r="M2492" t="b">
        <v>1</v>
      </c>
      <c r="N2492" t="s">
        <v>8279</v>
      </c>
      <c r="O2492" s="15">
        <f t="shared" si="270"/>
        <v>121.39999999999999</v>
      </c>
      <c r="P2492" s="15">
        <f t="shared" si="276"/>
        <v>37.9375</v>
      </c>
      <c r="Q2492" t="s">
        <v>8325</v>
      </c>
      <c r="R2492" t="s">
        <v>8339</v>
      </c>
      <c r="S2492" s="8">
        <f t="shared" si="271"/>
        <v>41023.019398148142</v>
      </c>
      <c r="T2492" s="11">
        <f t="shared" si="272"/>
        <v>41083.01939814815</v>
      </c>
      <c r="U2492" t="str">
        <f t="shared" si="273"/>
        <v>FALSE</v>
      </c>
      <c r="V2492" s="18">
        <f t="shared" si="274"/>
        <v>2</v>
      </c>
      <c r="W2492">
        <f t="shared" si="275"/>
        <v>1</v>
      </c>
    </row>
    <row r="2493" spans="1:23" ht="100.8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s="13" t="b">
        <v>0</v>
      </c>
      <c r="L2493">
        <v>10</v>
      </c>
      <c r="M2493" t="b">
        <v>1</v>
      </c>
      <c r="N2493" t="s">
        <v>8279</v>
      </c>
      <c r="O2493" s="15">
        <f t="shared" si="270"/>
        <v>103.2</v>
      </c>
      <c r="P2493" s="15">
        <f t="shared" si="276"/>
        <v>51.6</v>
      </c>
      <c r="Q2493" t="s">
        <v>8325</v>
      </c>
      <c r="R2493" t="s">
        <v>8339</v>
      </c>
      <c r="S2493" s="8">
        <f t="shared" si="271"/>
        <v>40542.630949074075</v>
      </c>
      <c r="T2493" s="11">
        <f t="shared" si="272"/>
        <v>40558.868750000001</v>
      </c>
      <c r="U2493" t="str">
        <f t="shared" si="273"/>
        <v>FALSE</v>
      </c>
      <c r="V2493" s="18">
        <f t="shared" si="274"/>
        <v>2</v>
      </c>
      <c r="W2493">
        <f t="shared" si="275"/>
        <v>1</v>
      </c>
    </row>
    <row r="2494" spans="1:23" ht="57.6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s="13" t="b">
        <v>0</v>
      </c>
      <c r="L2494">
        <v>27</v>
      </c>
      <c r="M2494" t="b">
        <v>1</v>
      </c>
      <c r="N2494" t="s">
        <v>8279</v>
      </c>
      <c r="O2494" s="15">
        <f t="shared" si="270"/>
        <v>125</v>
      </c>
      <c r="P2494" s="15">
        <f t="shared" si="276"/>
        <v>27.777777777777779</v>
      </c>
      <c r="Q2494" t="s">
        <v>8325</v>
      </c>
      <c r="R2494" t="s">
        <v>8339</v>
      </c>
      <c r="S2494" s="8">
        <f t="shared" si="271"/>
        <v>41024.777638888889</v>
      </c>
      <c r="T2494" s="11">
        <f t="shared" si="272"/>
        <v>41076.207638888889</v>
      </c>
      <c r="U2494" t="str">
        <f t="shared" si="273"/>
        <v>FALSE</v>
      </c>
      <c r="V2494" s="18">
        <f t="shared" si="274"/>
        <v>2</v>
      </c>
      <c r="W2494">
        <f t="shared" si="275"/>
        <v>1</v>
      </c>
    </row>
    <row r="2495" spans="1:23" ht="100.8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s="13" t="b">
        <v>0</v>
      </c>
      <c r="L2495">
        <v>259</v>
      </c>
      <c r="M2495" t="b">
        <v>1</v>
      </c>
      <c r="N2495" t="s">
        <v>8279</v>
      </c>
      <c r="O2495" s="15">
        <f t="shared" si="270"/>
        <v>128.69999999999999</v>
      </c>
      <c r="P2495" s="15">
        <f t="shared" si="276"/>
        <v>99.382239382239376</v>
      </c>
      <c r="Q2495" t="s">
        <v>8325</v>
      </c>
      <c r="R2495" t="s">
        <v>8339</v>
      </c>
      <c r="S2495" s="8">
        <f t="shared" si="271"/>
        <v>41347.959953703699</v>
      </c>
      <c r="T2495" s="11">
        <f t="shared" si="272"/>
        <v>41392.959953703699</v>
      </c>
      <c r="U2495" t="str">
        <f t="shared" si="273"/>
        <v>FALSE</v>
      </c>
      <c r="V2495" s="18">
        <f t="shared" si="274"/>
        <v>2</v>
      </c>
      <c r="W2495">
        <f t="shared" si="275"/>
        <v>1</v>
      </c>
    </row>
    <row r="2496" spans="1:23" ht="100.8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s="13" t="b">
        <v>0</v>
      </c>
      <c r="L2496">
        <v>39</v>
      </c>
      <c r="M2496" t="b">
        <v>1</v>
      </c>
      <c r="N2496" t="s">
        <v>8279</v>
      </c>
      <c r="O2496" s="15">
        <f t="shared" si="270"/>
        <v>101.00533333333333</v>
      </c>
      <c r="P2496" s="15">
        <f t="shared" si="276"/>
        <v>38.848205128205123</v>
      </c>
      <c r="Q2496" t="s">
        <v>8325</v>
      </c>
      <c r="R2496" t="s">
        <v>8339</v>
      </c>
      <c r="S2496" s="8">
        <f t="shared" si="271"/>
        <v>41022.436851851846</v>
      </c>
      <c r="T2496" s="11">
        <f t="shared" si="272"/>
        <v>41052.436851851853</v>
      </c>
      <c r="U2496" t="str">
        <f t="shared" si="273"/>
        <v>FALSE</v>
      </c>
      <c r="V2496" s="18">
        <f t="shared" si="274"/>
        <v>2</v>
      </c>
      <c r="W2496">
        <f t="shared" si="275"/>
        <v>1</v>
      </c>
    </row>
    <row r="2497" spans="1:23" ht="100.8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s="13" t="b">
        <v>0</v>
      </c>
      <c r="L2497">
        <v>42</v>
      </c>
      <c r="M2497" t="b">
        <v>1</v>
      </c>
      <c r="N2497" t="s">
        <v>8279</v>
      </c>
      <c r="O2497" s="15">
        <f t="shared" si="270"/>
        <v>127.53666666666665</v>
      </c>
      <c r="P2497" s="15">
        <f t="shared" si="276"/>
        <v>45.548809523809524</v>
      </c>
      <c r="Q2497" t="s">
        <v>8325</v>
      </c>
      <c r="R2497" t="s">
        <v>8339</v>
      </c>
      <c r="S2497" s="8">
        <f t="shared" si="271"/>
        <v>41036.738136574073</v>
      </c>
      <c r="T2497" s="11">
        <f t="shared" si="272"/>
        <v>41066.738136574073</v>
      </c>
      <c r="U2497" t="str">
        <f t="shared" si="273"/>
        <v>FALSE</v>
      </c>
      <c r="V2497" s="18">
        <f t="shared" si="274"/>
        <v>2</v>
      </c>
      <c r="W2497">
        <f t="shared" si="275"/>
        <v>1</v>
      </c>
    </row>
    <row r="2498" spans="1:23" ht="57.6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s="13" t="b">
        <v>0</v>
      </c>
      <c r="L2498">
        <v>10</v>
      </c>
      <c r="M2498" t="b">
        <v>1</v>
      </c>
      <c r="N2498" t="s">
        <v>8279</v>
      </c>
      <c r="O2498" s="15">
        <f t="shared" si="270"/>
        <v>100</v>
      </c>
      <c r="P2498" s="15">
        <f t="shared" si="276"/>
        <v>600</v>
      </c>
      <c r="Q2498" t="s">
        <v>8325</v>
      </c>
      <c r="R2498" t="s">
        <v>8339</v>
      </c>
      <c r="S2498" s="8">
        <f t="shared" si="271"/>
        <v>41327.788101851853</v>
      </c>
      <c r="T2498" s="11">
        <f t="shared" si="272"/>
        <v>41362.746435185181</v>
      </c>
      <c r="U2498" t="str">
        <f t="shared" si="273"/>
        <v>FALSE</v>
      </c>
      <c r="V2498" s="18">
        <f t="shared" si="274"/>
        <v>2</v>
      </c>
      <c r="W2498">
        <f t="shared" si="275"/>
        <v>1</v>
      </c>
    </row>
    <row r="2499" spans="1:23" ht="100.8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s="13" t="b">
        <v>0</v>
      </c>
      <c r="L2499">
        <v>56</v>
      </c>
      <c r="M2499" t="b">
        <v>1</v>
      </c>
      <c r="N2499" t="s">
        <v>8279</v>
      </c>
      <c r="O2499" s="15">
        <f t="shared" ref="O2499:O2562" si="277">(E2499/D2499)*100</f>
        <v>112.7715</v>
      </c>
      <c r="P2499" s="15">
        <f t="shared" si="276"/>
        <v>80.551071428571419</v>
      </c>
      <c r="Q2499" t="s">
        <v>8325</v>
      </c>
      <c r="R2499" t="s">
        <v>8339</v>
      </c>
      <c r="S2499" s="8">
        <f t="shared" ref="S2499:S2562" si="278">(((J2499/60)/60)/24)+DATE(1970,1,1)+(-5/24)</f>
        <v>40730.670578703699</v>
      </c>
      <c r="T2499" s="11">
        <f t="shared" ref="T2499:T2562" si="279">(I2499/86400)+25569+(-5/24)</f>
        <v>40760.670578703699</v>
      </c>
      <c r="U2499" t="str">
        <f t="shared" ref="U2499:U2562" si="280">TRIM(K2499)</f>
        <v>FALSE</v>
      </c>
      <c r="V2499" s="18">
        <f t="shared" ref="V2499:V2562" si="281">IF(U2499="TRUE", 1, 2)</f>
        <v>2</v>
      </c>
      <c r="W2499">
        <f t="shared" ref="W2499:W2562" si="282">IF(F2499="successful", 1,  IF(F2499= "failed", 2, IF(F2499="canceled", 3, 4)))</f>
        <v>1</v>
      </c>
    </row>
    <row r="2500" spans="1:23" ht="100.8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s="13" t="b">
        <v>0</v>
      </c>
      <c r="L2500">
        <v>20</v>
      </c>
      <c r="M2500" t="b">
        <v>1</v>
      </c>
      <c r="N2500" t="s">
        <v>8279</v>
      </c>
      <c r="O2500" s="15">
        <f t="shared" si="277"/>
        <v>105.60000000000001</v>
      </c>
      <c r="P2500" s="15">
        <f t="shared" si="276"/>
        <v>52.8</v>
      </c>
      <c r="Q2500" t="s">
        <v>8325</v>
      </c>
      <c r="R2500" t="s">
        <v>8339</v>
      </c>
      <c r="S2500" s="8">
        <f t="shared" si="278"/>
        <v>42017.759108796294</v>
      </c>
      <c r="T2500" s="11">
        <f t="shared" si="279"/>
        <v>42031.759108796294</v>
      </c>
      <c r="U2500" t="str">
        <f t="shared" si="280"/>
        <v>FALSE</v>
      </c>
      <c r="V2500" s="18">
        <f t="shared" si="281"/>
        <v>2</v>
      </c>
      <c r="W2500">
        <f t="shared" si="282"/>
        <v>1</v>
      </c>
    </row>
    <row r="2501" spans="1:23" ht="100.8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s="13" t="b">
        <v>0</v>
      </c>
      <c r="L2501">
        <v>170</v>
      </c>
      <c r="M2501" t="b">
        <v>1</v>
      </c>
      <c r="N2501" t="s">
        <v>8279</v>
      </c>
      <c r="O2501" s="15">
        <f t="shared" si="277"/>
        <v>202.625</v>
      </c>
      <c r="P2501" s="15">
        <f t="shared" si="276"/>
        <v>47.676470588235297</v>
      </c>
      <c r="Q2501" t="s">
        <v>8325</v>
      </c>
      <c r="R2501" t="s">
        <v>8339</v>
      </c>
      <c r="S2501" s="8">
        <f t="shared" si="278"/>
        <v>41226.440243055549</v>
      </c>
      <c r="T2501" s="11">
        <f t="shared" si="279"/>
        <v>41274.541666666664</v>
      </c>
      <c r="U2501" t="str">
        <f t="shared" si="280"/>
        <v>FALSE</v>
      </c>
      <c r="V2501" s="18">
        <f t="shared" si="281"/>
        <v>2</v>
      </c>
      <c r="W2501">
        <f t="shared" si="282"/>
        <v>1</v>
      </c>
    </row>
    <row r="2502" spans="1:23" ht="100.8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s="13" t="b">
        <v>0</v>
      </c>
      <c r="L2502">
        <v>29</v>
      </c>
      <c r="M2502" t="b">
        <v>1</v>
      </c>
      <c r="N2502" t="s">
        <v>8279</v>
      </c>
      <c r="O2502" s="15">
        <f t="shared" si="277"/>
        <v>113.33333333333333</v>
      </c>
      <c r="P2502" s="15">
        <f t="shared" ref="P2502:P2565" si="283">IFERROR(E2502/L2502,0)</f>
        <v>23.448275862068964</v>
      </c>
      <c r="Q2502" t="s">
        <v>8325</v>
      </c>
      <c r="R2502" t="s">
        <v>8339</v>
      </c>
      <c r="S2502" s="8">
        <f t="shared" si="278"/>
        <v>41053.564525462964</v>
      </c>
      <c r="T2502" s="11">
        <f t="shared" si="279"/>
        <v>41083.564525462956</v>
      </c>
      <c r="U2502" t="str">
        <f t="shared" si="280"/>
        <v>FALSE</v>
      </c>
      <c r="V2502" s="18">
        <f t="shared" si="281"/>
        <v>2</v>
      </c>
      <c r="W2502">
        <f t="shared" si="282"/>
        <v>1</v>
      </c>
    </row>
    <row r="2503" spans="1:23" ht="100.8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s="13" t="b">
        <v>0</v>
      </c>
      <c r="L2503">
        <v>7</v>
      </c>
      <c r="M2503" t="b">
        <v>0</v>
      </c>
      <c r="N2503" t="s">
        <v>8299</v>
      </c>
      <c r="O2503" s="15">
        <f t="shared" si="277"/>
        <v>2.5545454545454547</v>
      </c>
      <c r="P2503" s="15">
        <f t="shared" si="283"/>
        <v>40.142857142857146</v>
      </c>
      <c r="Q2503" t="s">
        <v>8315</v>
      </c>
      <c r="R2503" t="s">
        <v>8353</v>
      </c>
      <c r="S2503" s="8">
        <f t="shared" si="278"/>
        <v>42244.568333333329</v>
      </c>
      <c r="T2503" s="11">
        <f t="shared" si="279"/>
        <v>42274.568333333336</v>
      </c>
      <c r="U2503" t="str">
        <f t="shared" si="280"/>
        <v>FALSE</v>
      </c>
      <c r="V2503" s="18">
        <f t="shared" si="281"/>
        <v>2</v>
      </c>
      <c r="W2503">
        <f t="shared" si="282"/>
        <v>2</v>
      </c>
    </row>
    <row r="2504" spans="1:23" ht="115.2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s="13" t="b">
        <v>0</v>
      </c>
      <c r="L2504">
        <v>5</v>
      </c>
      <c r="M2504" t="b">
        <v>0</v>
      </c>
      <c r="N2504" t="s">
        <v>8299</v>
      </c>
      <c r="O2504" s="15">
        <f t="shared" si="277"/>
        <v>7.8181818181818186E-2</v>
      </c>
      <c r="P2504" s="15">
        <f t="shared" si="283"/>
        <v>17.2</v>
      </c>
      <c r="Q2504" t="s">
        <v>8315</v>
      </c>
      <c r="R2504" t="s">
        <v>8353</v>
      </c>
      <c r="S2504" s="8">
        <f t="shared" si="278"/>
        <v>41858.617106481477</v>
      </c>
      <c r="T2504" s="11">
        <f t="shared" si="279"/>
        <v>41903.617106481477</v>
      </c>
      <c r="U2504" t="str">
        <f t="shared" si="280"/>
        <v>FALSE</v>
      </c>
      <c r="V2504" s="18">
        <f t="shared" si="281"/>
        <v>2</v>
      </c>
      <c r="W2504">
        <f t="shared" si="282"/>
        <v>2</v>
      </c>
    </row>
    <row r="2505" spans="1:23" ht="100.8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s="13" t="b">
        <v>0</v>
      </c>
      <c r="L2505">
        <v>0</v>
      </c>
      <c r="M2505" t="b">
        <v>0</v>
      </c>
      <c r="N2505" t="s">
        <v>8299</v>
      </c>
      <c r="O2505" s="15">
        <f t="shared" si="277"/>
        <v>0</v>
      </c>
      <c r="P2505" s="15">
        <f t="shared" si="283"/>
        <v>0</v>
      </c>
      <c r="Q2505" t="s">
        <v>8315</v>
      </c>
      <c r="R2505" t="s">
        <v>8353</v>
      </c>
      <c r="S2505" s="8">
        <f t="shared" si="278"/>
        <v>42498.691064814811</v>
      </c>
      <c r="T2505" s="11">
        <f t="shared" si="279"/>
        <v>42528.67083333333</v>
      </c>
      <c r="U2505" t="str">
        <f t="shared" si="280"/>
        <v>FALSE</v>
      </c>
      <c r="V2505" s="18">
        <f t="shared" si="281"/>
        <v>2</v>
      </c>
      <c r="W2505">
        <f t="shared" si="282"/>
        <v>2</v>
      </c>
    </row>
    <row r="2506" spans="1:23" ht="72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s="13" t="b">
        <v>0</v>
      </c>
      <c r="L2506">
        <v>0</v>
      </c>
      <c r="M2506" t="b">
        <v>0</v>
      </c>
      <c r="N2506" t="s">
        <v>8299</v>
      </c>
      <c r="O2506" s="15">
        <f t="shared" si="277"/>
        <v>0</v>
      </c>
      <c r="P2506" s="15">
        <f t="shared" si="283"/>
        <v>0</v>
      </c>
      <c r="Q2506" t="s">
        <v>8315</v>
      </c>
      <c r="R2506" t="s">
        <v>8353</v>
      </c>
      <c r="S2506" s="8">
        <f t="shared" si="278"/>
        <v>41927.807106481479</v>
      </c>
      <c r="T2506" s="11">
        <f t="shared" si="279"/>
        <v>41957.848773148151</v>
      </c>
      <c r="U2506" t="str">
        <f t="shared" si="280"/>
        <v>FALSE</v>
      </c>
      <c r="V2506" s="18">
        <f t="shared" si="281"/>
        <v>2</v>
      </c>
      <c r="W2506">
        <f t="shared" si="282"/>
        <v>2</v>
      </c>
    </row>
    <row r="2507" spans="1:23" ht="115.2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s="13" t="b">
        <v>0</v>
      </c>
      <c r="L2507">
        <v>0</v>
      </c>
      <c r="M2507" t="b">
        <v>0</v>
      </c>
      <c r="N2507" t="s">
        <v>8299</v>
      </c>
      <c r="O2507" s="15">
        <f t="shared" si="277"/>
        <v>0</v>
      </c>
      <c r="P2507" s="15">
        <f t="shared" si="283"/>
        <v>0</v>
      </c>
      <c r="Q2507" t="s">
        <v>8315</v>
      </c>
      <c r="R2507" t="s">
        <v>8353</v>
      </c>
      <c r="S2507" s="8">
        <f t="shared" si="278"/>
        <v>42046.847407407404</v>
      </c>
      <c r="T2507" s="11">
        <f t="shared" si="279"/>
        <v>42076.80574074074</v>
      </c>
      <c r="U2507" t="str">
        <f t="shared" si="280"/>
        <v>FALSE</v>
      </c>
      <c r="V2507" s="18">
        <f t="shared" si="281"/>
        <v>2</v>
      </c>
      <c r="W2507">
        <f t="shared" si="282"/>
        <v>2</v>
      </c>
    </row>
    <row r="2508" spans="1:23" ht="100.8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s="13" t="b">
        <v>0</v>
      </c>
      <c r="L2508">
        <v>2</v>
      </c>
      <c r="M2508" t="b">
        <v>0</v>
      </c>
      <c r="N2508" t="s">
        <v>8299</v>
      </c>
      <c r="O2508" s="15">
        <f t="shared" si="277"/>
        <v>0.6</v>
      </c>
      <c r="P2508" s="15">
        <f t="shared" si="283"/>
        <v>15</v>
      </c>
      <c r="Q2508" t="s">
        <v>8315</v>
      </c>
      <c r="R2508" t="s">
        <v>8353</v>
      </c>
      <c r="S2508" s="8">
        <f t="shared" si="278"/>
        <v>42258.088761574072</v>
      </c>
      <c r="T2508" s="11">
        <f t="shared" si="279"/>
        <v>42280.666666666664</v>
      </c>
      <c r="U2508" t="str">
        <f t="shared" si="280"/>
        <v>FALSE</v>
      </c>
      <c r="V2508" s="18">
        <f t="shared" si="281"/>
        <v>2</v>
      </c>
      <c r="W2508">
        <f t="shared" si="282"/>
        <v>2</v>
      </c>
    </row>
    <row r="2509" spans="1:23" ht="28.8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s="13" t="b">
        <v>0</v>
      </c>
      <c r="L2509">
        <v>0</v>
      </c>
      <c r="M2509" t="b">
        <v>0</v>
      </c>
      <c r="N2509" t="s">
        <v>8299</v>
      </c>
      <c r="O2509" s="15">
        <f t="shared" si="277"/>
        <v>0</v>
      </c>
      <c r="P2509" s="15">
        <f t="shared" si="283"/>
        <v>0</v>
      </c>
      <c r="Q2509" t="s">
        <v>8315</v>
      </c>
      <c r="R2509" t="s">
        <v>8353</v>
      </c>
      <c r="S2509" s="8">
        <f t="shared" si="278"/>
        <v>42104.864629629628</v>
      </c>
      <c r="T2509" s="11">
        <f t="shared" si="279"/>
        <v>42134.864629629628</v>
      </c>
      <c r="U2509" t="str">
        <f t="shared" si="280"/>
        <v>FALSE</v>
      </c>
      <c r="V2509" s="18">
        <f t="shared" si="281"/>
        <v>2</v>
      </c>
      <c r="W2509">
        <f t="shared" si="282"/>
        <v>2</v>
      </c>
    </row>
    <row r="2510" spans="1:23" ht="115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s="13" t="b">
        <v>0</v>
      </c>
      <c r="L2510">
        <v>0</v>
      </c>
      <c r="M2510" t="b">
        <v>0</v>
      </c>
      <c r="N2510" t="s">
        <v>8299</v>
      </c>
      <c r="O2510" s="15">
        <f t="shared" si="277"/>
        <v>0</v>
      </c>
      <c r="P2510" s="15">
        <f t="shared" si="283"/>
        <v>0</v>
      </c>
      <c r="Q2510" t="s">
        <v>8315</v>
      </c>
      <c r="R2510" t="s">
        <v>8353</v>
      </c>
      <c r="S2510" s="8">
        <f t="shared" si="278"/>
        <v>41835.743449074071</v>
      </c>
      <c r="T2510" s="11">
        <f t="shared" si="279"/>
        <v>41865.743449074071</v>
      </c>
      <c r="U2510" t="str">
        <f t="shared" si="280"/>
        <v>FALSE</v>
      </c>
      <c r="V2510" s="18">
        <f t="shared" si="281"/>
        <v>2</v>
      </c>
      <c r="W2510">
        <f t="shared" si="282"/>
        <v>2</v>
      </c>
    </row>
    <row r="2511" spans="1:23" ht="115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s="13" t="b">
        <v>0</v>
      </c>
      <c r="L2511">
        <v>28</v>
      </c>
      <c r="M2511" t="b">
        <v>0</v>
      </c>
      <c r="N2511" t="s">
        <v>8299</v>
      </c>
      <c r="O2511" s="15">
        <f t="shared" si="277"/>
        <v>1.0526315789473684</v>
      </c>
      <c r="P2511" s="15">
        <f t="shared" si="283"/>
        <v>35.714285714285715</v>
      </c>
      <c r="Q2511" t="s">
        <v>8315</v>
      </c>
      <c r="R2511" t="s">
        <v>8353</v>
      </c>
      <c r="S2511" s="8">
        <f t="shared" si="278"/>
        <v>42058.601261574069</v>
      </c>
      <c r="T2511" s="11">
        <f t="shared" si="279"/>
        <v>42114.559594907405</v>
      </c>
      <c r="U2511" t="str">
        <f t="shared" si="280"/>
        <v>FALSE</v>
      </c>
      <c r="V2511" s="18">
        <f t="shared" si="281"/>
        <v>2</v>
      </c>
      <c r="W2511">
        <f t="shared" si="282"/>
        <v>2</v>
      </c>
    </row>
    <row r="2512" spans="1:23" ht="100.8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s="13" t="b">
        <v>0</v>
      </c>
      <c r="L2512">
        <v>2</v>
      </c>
      <c r="M2512" t="b">
        <v>0</v>
      </c>
      <c r="N2512" t="s">
        <v>8299</v>
      </c>
      <c r="O2512" s="15">
        <f t="shared" si="277"/>
        <v>0.15</v>
      </c>
      <c r="P2512" s="15">
        <f t="shared" si="283"/>
        <v>37.5</v>
      </c>
      <c r="Q2512" t="s">
        <v>8315</v>
      </c>
      <c r="R2512" t="s">
        <v>8353</v>
      </c>
      <c r="S2512" s="8">
        <f t="shared" si="278"/>
        <v>42078.78902777777</v>
      </c>
      <c r="T2512" s="11">
        <f t="shared" si="279"/>
        <v>42138.789027777777</v>
      </c>
      <c r="U2512" t="str">
        <f t="shared" si="280"/>
        <v>FALSE</v>
      </c>
      <c r="V2512" s="18">
        <f t="shared" si="281"/>
        <v>2</v>
      </c>
      <c r="W2512">
        <f t="shared" si="282"/>
        <v>2</v>
      </c>
    </row>
    <row r="2513" spans="1:23" ht="100.8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s="13" t="b">
        <v>0</v>
      </c>
      <c r="L2513">
        <v>0</v>
      </c>
      <c r="M2513" t="b">
        <v>0</v>
      </c>
      <c r="N2513" t="s">
        <v>8299</v>
      </c>
      <c r="O2513" s="15">
        <f t="shared" si="277"/>
        <v>0</v>
      </c>
      <c r="P2513" s="15">
        <f t="shared" si="283"/>
        <v>0</v>
      </c>
      <c r="Q2513" t="s">
        <v>8315</v>
      </c>
      <c r="R2513" t="s">
        <v>8353</v>
      </c>
      <c r="S2513" s="8">
        <f t="shared" si="278"/>
        <v>42371.238576388881</v>
      </c>
      <c r="T2513" s="11">
        <f t="shared" si="279"/>
        <v>42401.238576388881</v>
      </c>
      <c r="U2513" t="str">
        <f t="shared" si="280"/>
        <v>FALSE</v>
      </c>
      <c r="V2513" s="18">
        <f t="shared" si="281"/>
        <v>2</v>
      </c>
      <c r="W2513">
        <f t="shared" si="282"/>
        <v>2</v>
      </c>
    </row>
    <row r="2514" spans="1:23" ht="86.4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s="13" t="b">
        <v>0</v>
      </c>
      <c r="L2514">
        <v>0</v>
      </c>
      <c r="M2514" t="b">
        <v>0</v>
      </c>
      <c r="N2514" t="s">
        <v>8299</v>
      </c>
      <c r="O2514" s="15">
        <f t="shared" si="277"/>
        <v>0</v>
      </c>
      <c r="P2514" s="15">
        <f t="shared" si="283"/>
        <v>0</v>
      </c>
      <c r="Q2514" t="s">
        <v>8315</v>
      </c>
      <c r="R2514" t="s">
        <v>8353</v>
      </c>
      <c r="S2514" s="8">
        <f t="shared" si="278"/>
        <v>41971.668530092589</v>
      </c>
      <c r="T2514" s="11">
        <f t="shared" si="279"/>
        <v>41986.668530092589</v>
      </c>
      <c r="U2514" t="str">
        <f t="shared" si="280"/>
        <v>FALSE</v>
      </c>
      <c r="V2514" s="18">
        <f t="shared" si="281"/>
        <v>2</v>
      </c>
      <c r="W2514">
        <f t="shared" si="282"/>
        <v>2</v>
      </c>
    </row>
    <row r="2515" spans="1:23" ht="115.2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s="13" t="b">
        <v>0</v>
      </c>
      <c r="L2515">
        <v>0</v>
      </c>
      <c r="M2515" t="b">
        <v>0</v>
      </c>
      <c r="N2515" t="s">
        <v>8299</v>
      </c>
      <c r="O2515" s="15">
        <f t="shared" si="277"/>
        <v>0</v>
      </c>
      <c r="P2515" s="15">
        <f t="shared" si="283"/>
        <v>0</v>
      </c>
      <c r="Q2515" t="s">
        <v>8315</v>
      </c>
      <c r="R2515" t="s">
        <v>8353</v>
      </c>
      <c r="S2515" s="8">
        <f t="shared" si="278"/>
        <v>42731.798483796294</v>
      </c>
      <c r="T2515" s="11">
        <f t="shared" si="279"/>
        <v>42791.798483796294</v>
      </c>
      <c r="U2515" t="str">
        <f t="shared" si="280"/>
        <v>FALSE</v>
      </c>
      <c r="V2515" s="18">
        <f t="shared" si="281"/>
        <v>2</v>
      </c>
      <c r="W2515">
        <f t="shared" si="282"/>
        <v>2</v>
      </c>
    </row>
    <row r="2516" spans="1:23" ht="100.8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s="13" t="b">
        <v>0</v>
      </c>
      <c r="L2516">
        <v>4</v>
      </c>
      <c r="M2516" t="b">
        <v>0</v>
      </c>
      <c r="N2516" t="s">
        <v>8299</v>
      </c>
      <c r="O2516" s="15">
        <f t="shared" si="277"/>
        <v>1.7500000000000002</v>
      </c>
      <c r="P2516" s="15">
        <f t="shared" si="283"/>
        <v>52.5</v>
      </c>
      <c r="Q2516" t="s">
        <v>8315</v>
      </c>
      <c r="R2516" t="s">
        <v>8353</v>
      </c>
      <c r="S2516" s="8">
        <f t="shared" si="278"/>
        <v>41854.181446759256</v>
      </c>
      <c r="T2516" s="11">
        <f t="shared" si="279"/>
        <v>41871.181446759256</v>
      </c>
      <c r="U2516" t="str">
        <f t="shared" si="280"/>
        <v>FALSE</v>
      </c>
      <c r="V2516" s="18">
        <f t="shared" si="281"/>
        <v>2</v>
      </c>
      <c r="W2516">
        <f t="shared" si="282"/>
        <v>2</v>
      </c>
    </row>
    <row r="2517" spans="1:23" ht="100.8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s="13" t="b">
        <v>0</v>
      </c>
      <c r="L2517">
        <v>12</v>
      </c>
      <c r="M2517" t="b">
        <v>0</v>
      </c>
      <c r="N2517" t="s">
        <v>8299</v>
      </c>
      <c r="O2517" s="15">
        <f t="shared" si="277"/>
        <v>18.600000000000001</v>
      </c>
      <c r="P2517" s="15">
        <f t="shared" si="283"/>
        <v>77.5</v>
      </c>
      <c r="Q2517" t="s">
        <v>8315</v>
      </c>
      <c r="R2517" t="s">
        <v>8353</v>
      </c>
      <c r="S2517" s="8">
        <f t="shared" si="278"/>
        <v>42027.63140046296</v>
      </c>
      <c r="T2517" s="11">
        <f t="shared" si="279"/>
        <v>42057.63140046296</v>
      </c>
      <c r="U2517" t="str">
        <f t="shared" si="280"/>
        <v>FALSE</v>
      </c>
      <c r="V2517" s="18">
        <f t="shared" si="281"/>
        <v>2</v>
      </c>
      <c r="W2517">
        <f t="shared" si="282"/>
        <v>2</v>
      </c>
    </row>
    <row r="2518" spans="1:23" ht="100.8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s="13" t="b">
        <v>0</v>
      </c>
      <c r="L2518">
        <v>0</v>
      </c>
      <c r="M2518" t="b">
        <v>0</v>
      </c>
      <c r="N2518" t="s">
        <v>8299</v>
      </c>
      <c r="O2518" s="15">
        <f t="shared" si="277"/>
        <v>0</v>
      </c>
      <c r="P2518" s="15">
        <f t="shared" si="283"/>
        <v>0</v>
      </c>
      <c r="Q2518" t="s">
        <v>8315</v>
      </c>
      <c r="R2518" t="s">
        <v>8353</v>
      </c>
      <c r="S2518" s="8">
        <f t="shared" si="278"/>
        <v>41942.445046296292</v>
      </c>
      <c r="T2518" s="11">
        <f t="shared" si="279"/>
        <v>41972.486712962964</v>
      </c>
      <c r="U2518" t="str">
        <f t="shared" si="280"/>
        <v>FALSE</v>
      </c>
      <c r="V2518" s="18">
        <f t="shared" si="281"/>
        <v>2</v>
      </c>
      <c r="W2518">
        <f t="shared" si="282"/>
        <v>2</v>
      </c>
    </row>
    <row r="2519" spans="1:23" ht="100.8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s="13" t="b">
        <v>0</v>
      </c>
      <c r="L2519">
        <v>33</v>
      </c>
      <c r="M2519" t="b">
        <v>0</v>
      </c>
      <c r="N2519" t="s">
        <v>8299</v>
      </c>
      <c r="O2519" s="15">
        <f t="shared" si="277"/>
        <v>9.8166666666666664</v>
      </c>
      <c r="P2519" s="15">
        <f t="shared" si="283"/>
        <v>53.545454545454547</v>
      </c>
      <c r="Q2519" t="s">
        <v>8315</v>
      </c>
      <c r="R2519" t="s">
        <v>8353</v>
      </c>
      <c r="S2519" s="8">
        <f t="shared" si="278"/>
        <v>42052.594097222223</v>
      </c>
      <c r="T2519" s="11">
        <f t="shared" si="279"/>
        <v>42082.552430555552</v>
      </c>
      <c r="U2519" t="str">
        <f t="shared" si="280"/>
        <v>FALSE</v>
      </c>
      <c r="V2519" s="18">
        <f t="shared" si="281"/>
        <v>2</v>
      </c>
      <c r="W2519">
        <f t="shared" si="282"/>
        <v>2</v>
      </c>
    </row>
    <row r="2520" spans="1:23" ht="100.8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s="13" t="b">
        <v>0</v>
      </c>
      <c r="L2520">
        <v>0</v>
      </c>
      <c r="M2520" t="b">
        <v>0</v>
      </c>
      <c r="N2520" t="s">
        <v>8299</v>
      </c>
      <c r="O2520" s="15">
        <f t="shared" si="277"/>
        <v>0</v>
      </c>
      <c r="P2520" s="15">
        <f t="shared" si="283"/>
        <v>0</v>
      </c>
      <c r="Q2520" t="s">
        <v>8315</v>
      </c>
      <c r="R2520" t="s">
        <v>8353</v>
      </c>
      <c r="S2520" s="8">
        <f t="shared" si="278"/>
        <v>41926.472546296296</v>
      </c>
      <c r="T2520" s="11">
        <f t="shared" si="279"/>
        <v>41956.51421296296</v>
      </c>
      <c r="U2520" t="str">
        <f t="shared" si="280"/>
        <v>FALSE</v>
      </c>
      <c r="V2520" s="18">
        <f t="shared" si="281"/>
        <v>2</v>
      </c>
      <c r="W2520">
        <f t="shared" si="282"/>
        <v>2</v>
      </c>
    </row>
    <row r="2521" spans="1:23" ht="72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s="13" t="b">
        <v>0</v>
      </c>
      <c r="L2521">
        <v>4</v>
      </c>
      <c r="M2521" t="b">
        <v>0</v>
      </c>
      <c r="N2521" t="s">
        <v>8299</v>
      </c>
      <c r="O2521" s="15">
        <f t="shared" si="277"/>
        <v>4.3333333333333335E-2</v>
      </c>
      <c r="P2521" s="15">
        <f t="shared" si="283"/>
        <v>16.25</v>
      </c>
      <c r="Q2521" t="s">
        <v>8315</v>
      </c>
      <c r="R2521" t="s">
        <v>8353</v>
      </c>
      <c r="S2521" s="8">
        <f t="shared" si="278"/>
        <v>41808.946805555555</v>
      </c>
      <c r="T2521" s="11">
        <f t="shared" si="279"/>
        <v>41838.946805555555</v>
      </c>
      <c r="U2521" t="str">
        <f t="shared" si="280"/>
        <v>FALSE</v>
      </c>
      <c r="V2521" s="18">
        <f t="shared" si="281"/>
        <v>2</v>
      </c>
      <c r="W2521">
        <f t="shared" si="282"/>
        <v>2</v>
      </c>
    </row>
    <row r="2522" spans="1:23" ht="115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s="13" t="b">
        <v>0</v>
      </c>
      <c r="L2522">
        <v>0</v>
      </c>
      <c r="M2522" t="b">
        <v>0</v>
      </c>
      <c r="N2522" t="s">
        <v>8299</v>
      </c>
      <c r="O2522" s="15">
        <f t="shared" si="277"/>
        <v>0</v>
      </c>
      <c r="P2522" s="15">
        <f t="shared" si="283"/>
        <v>0</v>
      </c>
      <c r="Q2522" t="s">
        <v>8315</v>
      </c>
      <c r="R2522" t="s">
        <v>8353</v>
      </c>
      <c r="S2522" s="8">
        <f t="shared" si="278"/>
        <v>42612.392187500001</v>
      </c>
      <c r="T2522" s="11">
        <f t="shared" si="279"/>
        <v>42658.597916666666</v>
      </c>
      <c r="U2522" t="str">
        <f t="shared" si="280"/>
        <v>FALSE</v>
      </c>
      <c r="V2522" s="18">
        <f t="shared" si="281"/>
        <v>2</v>
      </c>
      <c r="W2522">
        <f t="shared" si="282"/>
        <v>2</v>
      </c>
    </row>
    <row r="2523" spans="1:23" ht="115.2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s="13" t="b">
        <v>0</v>
      </c>
      <c r="L2523">
        <v>132</v>
      </c>
      <c r="M2523" t="b">
        <v>1</v>
      </c>
      <c r="N2523" t="s">
        <v>8300</v>
      </c>
      <c r="O2523" s="15">
        <f t="shared" si="277"/>
        <v>109.48792</v>
      </c>
      <c r="P2523" s="15">
        <f t="shared" si="283"/>
        <v>103.68174242424243</v>
      </c>
      <c r="Q2523" t="s">
        <v>8325</v>
      </c>
      <c r="R2523" t="s">
        <v>8326</v>
      </c>
      <c r="S2523" s="8">
        <f t="shared" si="278"/>
        <v>42269.75950231481</v>
      </c>
      <c r="T2523" s="11">
        <f t="shared" si="279"/>
        <v>42290.75950231481</v>
      </c>
      <c r="U2523" t="str">
        <f t="shared" si="280"/>
        <v>FALSE</v>
      </c>
      <c r="V2523" s="18">
        <f t="shared" si="281"/>
        <v>2</v>
      </c>
      <c r="W2523">
        <f t="shared" si="282"/>
        <v>1</v>
      </c>
    </row>
    <row r="2524" spans="1:23" ht="115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s="13" t="b">
        <v>0</v>
      </c>
      <c r="L2524">
        <v>27</v>
      </c>
      <c r="M2524" t="b">
        <v>1</v>
      </c>
      <c r="N2524" t="s">
        <v>8300</v>
      </c>
      <c r="O2524" s="15">
        <f t="shared" si="277"/>
        <v>100</v>
      </c>
      <c r="P2524" s="15">
        <f t="shared" si="283"/>
        <v>185.18518518518519</v>
      </c>
      <c r="Q2524" t="s">
        <v>8325</v>
      </c>
      <c r="R2524" t="s">
        <v>8326</v>
      </c>
      <c r="S2524" s="8">
        <f t="shared" si="278"/>
        <v>42460.365277777775</v>
      </c>
      <c r="T2524" s="11">
        <f t="shared" si="279"/>
        <v>42482.411111111105</v>
      </c>
      <c r="U2524" t="str">
        <f t="shared" si="280"/>
        <v>FALSE</v>
      </c>
      <c r="V2524" s="18">
        <f t="shared" si="281"/>
        <v>2</v>
      </c>
      <c r="W2524">
        <f t="shared" si="282"/>
        <v>1</v>
      </c>
    </row>
    <row r="2525" spans="1:23" ht="100.8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s="13" t="b">
        <v>0</v>
      </c>
      <c r="L2525">
        <v>26</v>
      </c>
      <c r="M2525" t="b">
        <v>1</v>
      </c>
      <c r="N2525" t="s">
        <v>8300</v>
      </c>
      <c r="O2525" s="15">
        <f t="shared" si="277"/>
        <v>156.44444444444446</v>
      </c>
      <c r="P2525" s="15">
        <f t="shared" si="283"/>
        <v>54.153846153846153</v>
      </c>
      <c r="Q2525" t="s">
        <v>8325</v>
      </c>
      <c r="R2525" t="s">
        <v>8326</v>
      </c>
      <c r="S2525" s="8">
        <f t="shared" si="278"/>
        <v>41930.767268518517</v>
      </c>
      <c r="T2525" s="11">
        <f t="shared" si="279"/>
        <v>41960.808935185181</v>
      </c>
      <c r="U2525" t="str">
        <f t="shared" si="280"/>
        <v>FALSE</v>
      </c>
      <c r="V2525" s="18">
        <f t="shared" si="281"/>
        <v>2</v>
      </c>
      <c r="W2525">
        <f t="shared" si="282"/>
        <v>1</v>
      </c>
    </row>
    <row r="2526" spans="1:23" ht="72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s="13" t="b">
        <v>0</v>
      </c>
      <c r="L2526">
        <v>43</v>
      </c>
      <c r="M2526" t="b">
        <v>1</v>
      </c>
      <c r="N2526" t="s">
        <v>8300</v>
      </c>
      <c r="O2526" s="15">
        <f t="shared" si="277"/>
        <v>101.6</v>
      </c>
      <c r="P2526" s="15">
        <f t="shared" si="283"/>
        <v>177.2093023255814</v>
      </c>
      <c r="Q2526" t="s">
        <v>8325</v>
      </c>
      <c r="R2526" t="s">
        <v>8326</v>
      </c>
      <c r="S2526" s="8">
        <f t="shared" si="278"/>
        <v>41961.599039351851</v>
      </c>
      <c r="T2526" s="11">
        <f t="shared" si="279"/>
        <v>41993.979166666664</v>
      </c>
      <c r="U2526" t="str">
        <f t="shared" si="280"/>
        <v>FALSE</v>
      </c>
      <c r="V2526" s="18">
        <f t="shared" si="281"/>
        <v>2</v>
      </c>
      <c r="W2526">
        <f t="shared" si="282"/>
        <v>1</v>
      </c>
    </row>
    <row r="2527" spans="1:23" ht="100.8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s="13" t="b">
        <v>0</v>
      </c>
      <c r="L2527">
        <v>80</v>
      </c>
      <c r="M2527" t="b">
        <v>1</v>
      </c>
      <c r="N2527" t="s">
        <v>8300</v>
      </c>
      <c r="O2527" s="15">
        <f t="shared" si="277"/>
        <v>100.325</v>
      </c>
      <c r="P2527" s="15">
        <f t="shared" si="283"/>
        <v>100.325</v>
      </c>
      <c r="Q2527" t="s">
        <v>8325</v>
      </c>
      <c r="R2527" t="s">
        <v>8326</v>
      </c>
      <c r="S2527" s="8">
        <f t="shared" si="278"/>
        <v>41058.636238425926</v>
      </c>
      <c r="T2527" s="11">
        <f t="shared" si="279"/>
        <v>41088.636238425919</v>
      </c>
      <c r="U2527" t="str">
        <f t="shared" si="280"/>
        <v>FALSE</v>
      </c>
      <c r="V2527" s="18">
        <f t="shared" si="281"/>
        <v>2</v>
      </c>
      <c r="W2527">
        <f t="shared" si="282"/>
        <v>1</v>
      </c>
    </row>
    <row r="2528" spans="1:23" ht="100.8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s="13" t="b">
        <v>0</v>
      </c>
      <c r="L2528">
        <v>33</v>
      </c>
      <c r="M2528" t="b">
        <v>1</v>
      </c>
      <c r="N2528" t="s">
        <v>8300</v>
      </c>
      <c r="O2528" s="15">
        <f t="shared" si="277"/>
        <v>112.94999999999999</v>
      </c>
      <c r="P2528" s="15">
        <f t="shared" si="283"/>
        <v>136.90909090909091</v>
      </c>
      <c r="Q2528" t="s">
        <v>8325</v>
      </c>
      <c r="R2528" t="s">
        <v>8326</v>
      </c>
      <c r="S2528" s="8">
        <f t="shared" si="278"/>
        <v>41952.882800925923</v>
      </c>
      <c r="T2528" s="11">
        <f t="shared" si="279"/>
        <v>41980.999305555553</v>
      </c>
      <c r="U2528" t="str">
        <f t="shared" si="280"/>
        <v>FALSE</v>
      </c>
      <c r="V2528" s="18">
        <f t="shared" si="281"/>
        <v>2</v>
      </c>
      <c r="W2528">
        <f t="shared" si="282"/>
        <v>1</v>
      </c>
    </row>
    <row r="2529" spans="1:23" ht="100.8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s="13" t="b">
        <v>0</v>
      </c>
      <c r="L2529">
        <v>71</v>
      </c>
      <c r="M2529" t="b">
        <v>1</v>
      </c>
      <c r="N2529" t="s">
        <v>8300</v>
      </c>
      <c r="O2529" s="15">
        <f t="shared" si="277"/>
        <v>102.125</v>
      </c>
      <c r="P2529" s="15">
        <f t="shared" si="283"/>
        <v>57.535211267605632</v>
      </c>
      <c r="Q2529" t="s">
        <v>8325</v>
      </c>
      <c r="R2529" t="s">
        <v>8326</v>
      </c>
      <c r="S2529" s="8">
        <f t="shared" si="278"/>
        <v>41546.542719907404</v>
      </c>
      <c r="T2529" s="11">
        <f t="shared" si="279"/>
        <v>41564.957638888889</v>
      </c>
      <c r="U2529" t="str">
        <f t="shared" si="280"/>
        <v>FALSE</v>
      </c>
      <c r="V2529" s="18">
        <f t="shared" si="281"/>
        <v>2</v>
      </c>
      <c r="W2529">
        <f t="shared" si="282"/>
        <v>1</v>
      </c>
    </row>
    <row r="2530" spans="1:23" ht="100.8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s="13" t="b">
        <v>0</v>
      </c>
      <c r="L2530">
        <v>81</v>
      </c>
      <c r="M2530" t="b">
        <v>1</v>
      </c>
      <c r="N2530" t="s">
        <v>8300</v>
      </c>
      <c r="O2530" s="15">
        <f t="shared" si="277"/>
        <v>107.24974999999999</v>
      </c>
      <c r="P2530" s="15">
        <f t="shared" si="283"/>
        <v>52.962839506172834</v>
      </c>
      <c r="Q2530" t="s">
        <v>8325</v>
      </c>
      <c r="R2530" t="s">
        <v>8326</v>
      </c>
      <c r="S2530" s="8">
        <f t="shared" si="278"/>
        <v>42217.626192129632</v>
      </c>
      <c r="T2530" s="11">
        <f t="shared" si="279"/>
        <v>42236.249999999993</v>
      </c>
      <c r="U2530" t="str">
        <f t="shared" si="280"/>
        <v>FALSE</v>
      </c>
      <c r="V2530" s="18">
        <f t="shared" si="281"/>
        <v>2</v>
      </c>
      <c r="W2530">
        <f t="shared" si="282"/>
        <v>1</v>
      </c>
    </row>
    <row r="2531" spans="1:23" ht="43.2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s="13" t="b">
        <v>0</v>
      </c>
      <c r="L2531">
        <v>76</v>
      </c>
      <c r="M2531" t="b">
        <v>1</v>
      </c>
      <c r="N2531" t="s">
        <v>8300</v>
      </c>
      <c r="O2531" s="15">
        <f t="shared" si="277"/>
        <v>104.28333333333333</v>
      </c>
      <c r="P2531" s="15">
        <f t="shared" si="283"/>
        <v>82.328947368421055</v>
      </c>
      <c r="Q2531" t="s">
        <v>8325</v>
      </c>
      <c r="R2531" t="s">
        <v>8326</v>
      </c>
      <c r="S2531" s="8">
        <f t="shared" si="278"/>
        <v>40947.872395833328</v>
      </c>
      <c r="T2531" s="11">
        <f t="shared" si="279"/>
        <v>40992.830729166664</v>
      </c>
      <c r="U2531" t="str">
        <f t="shared" si="280"/>
        <v>FALSE</v>
      </c>
      <c r="V2531" s="18">
        <f t="shared" si="281"/>
        <v>2</v>
      </c>
      <c r="W2531">
        <f t="shared" si="282"/>
        <v>1</v>
      </c>
    </row>
    <row r="2532" spans="1:23" ht="115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s="13" t="b">
        <v>0</v>
      </c>
      <c r="L2532">
        <v>48</v>
      </c>
      <c r="M2532" t="b">
        <v>1</v>
      </c>
      <c r="N2532" t="s">
        <v>8300</v>
      </c>
      <c r="O2532" s="15">
        <f t="shared" si="277"/>
        <v>100</v>
      </c>
      <c r="P2532" s="15">
        <f t="shared" si="283"/>
        <v>135.41666666666666</v>
      </c>
      <c r="Q2532" t="s">
        <v>8325</v>
      </c>
      <c r="R2532" t="s">
        <v>8326</v>
      </c>
      <c r="S2532" s="8">
        <f t="shared" si="278"/>
        <v>42081.656307870369</v>
      </c>
      <c r="T2532" s="11">
        <f t="shared" si="279"/>
        <v>42113.993055555555</v>
      </c>
      <c r="U2532" t="str">
        <f t="shared" si="280"/>
        <v>FALSE</v>
      </c>
      <c r="V2532" s="18">
        <f t="shared" si="281"/>
        <v>2</v>
      </c>
      <c r="W2532">
        <f t="shared" si="282"/>
        <v>1</v>
      </c>
    </row>
    <row r="2533" spans="1:23" ht="115.2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s="13" t="b">
        <v>0</v>
      </c>
      <c r="L2533">
        <v>61</v>
      </c>
      <c r="M2533" t="b">
        <v>1</v>
      </c>
      <c r="N2533" t="s">
        <v>8300</v>
      </c>
      <c r="O2533" s="15">
        <f t="shared" si="277"/>
        <v>100.4</v>
      </c>
      <c r="P2533" s="15">
        <f t="shared" si="283"/>
        <v>74.06557377049181</v>
      </c>
      <c r="Q2533" t="s">
        <v>8325</v>
      </c>
      <c r="R2533" t="s">
        <v>8326</v>
      </c>
      <c r="S2533" s="8">
        <f t="shared" si="278"/>
        <v>42208.471689814811</v>
      </c>
      <c r="T2533" s="11">
        <f t="shared" si="279"/>
        <v>42230.957638888889</v>
      </c>
      <c r="U2533" t="str">
        <f t="shared" si="280"/>
        <v>FALSE</v>
      </c>
      <c r="V2533" s="18">
        <f t="shared" si="281"/>
        <v>2</v>
      </c>
      <c r="W2533">
        <f t="shared" si="282"/>
        <v>1</v>
      </c>
    </row>
    <row r="2534" spans="1:23" ht="100.8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s="13" t="b">
        <v>0</v>
      </c>
      <c r="L2534">
        <v>60</v>
      </c>
      <c r="M2534" t="b">
        <v>1</v>
      </c>
      <c r="N2534" t="s">
        <v>8300</v>
      </c>
      <c r="O2534" s="15">
        <f t="shared" si="277"/>
        <v>126.125</v>
      </c>
      <c r="P2534" s="15">
        <f t="shared" si="283"/>
        <v>84.083333333333329</v>
      </c>
      <c r="Q2534" t="s">
        <v>8325</v>
      </c>
      <c r="R2534" t="s">
        <v>8326</v>
      </c>
      <c r="S2534" s="8">
        <f t="shared" si="278"/>
        <v>41107.640810185185</v>
      </c>
      <c r="T2534" s="11">
        <f t="shared" si="279"/>
        <v>41137.640810185185</v>
      </c>
      <c r="U2534" t="str">
        <f t="shared" si="280"/>
        <v>FALSE</v>
      </c>
      <c r="V2534" s="18">
        <f t="shared" si="281"/>
        <v>2</v>
      </c>
      <c r="W2534">
        <f t="shared" si="282"/>
        <v>1</v>
      </c>
    </row>
    <row r="2535" spans="1:23" ht="115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s="13" t="b">
        <v>0</v>
      </c>
      <c r="L2535">
        <v>136</v>
      </c>
      <c r="M2535" t="b">
        <v>1</v>
      </c>
      <c r="N2535" t="s">
        <v>8300</v>
      </c>
      <c r="O2535" s="15">
        <f t="shared" si="277"/>
        <v>110.66666666666667</v>
      </c>
      <c r="P2535" s="15">
        <f t="shared" si="283"/>
        <v>61.029411764705884</v>
      </c>
      <c r="Q2535" t="s">
        <v>8325</v>
      </c>
      <c r="R2535" t="s">
        <v>8326</v>
      </c>
      <c r="S2535" s="8">
        <f t="shared" si="278"/>
        <v>41304.542951388888</v>
      </c>
      <c r="T2535" s="11">
        <f t="shared" si="279"/>
        <v>41334.542453703703</v>
      </c>
      <c r="U2535" t="str">
        <f t="shared" si="280"/>
        <v>FALSE</v>
      </c>
      <c r="V2535" s="18">
        <f t="shared" si="281"/>
        <v>2</v>
      </c>
      <c r="W2535">
        <f t="shared" si="282"/>
        <v>1</v>
      </c>
    </row>
    <row r="2536" spans="1:23" ht="129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s="13" t="b">
        <v>0</v>
      </c>
      <c r="L2536">
        <v>14</v>
      </c>
      <c r="M2536" t="b">
        <v>1</v>
      </c>
      <c r="N2536" t="s">
        <v>8300</v>
      </c>
      <c r="O2536" s="15">
        <f t="shared" si="277"/>
        <v>105</v>
      </c>
      <c r="P2536" s="15">
        <f t="shared" si="283"/>
        <v>150</v>
      </c>
      <c r="Q2536" t="s">
        <v>8325</v>
      </c>
      <c r="R2536" t="s">
        <v>8326</v>
      </c>
      <c r="S2536" s="8">
        <f t="shared" si="278"/>
        <v>40127.492037037038</v>
      </c>
      <c r="T2536" s="11">
        <f t="shared" si="279"/>
        <v>40179.041666666664</v>
      </c>
      <c r="U2536" t="str">
        <f t="shared" si="280"/>
        <v>FALSE</v>
      </c>
      <c r="V2536" s="18">
        <f t="shared" si="281"/>
        <v>2</v>
      </c>
      <c r="W2536">
        <f t="shared" si="282"/>
        <v>1</v>
      </c>
    </row>
    <row r="2537" spans="1:23" ht="28.8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s="13" t="b">
        <v>0</v>
      </c>
      <c r="L2537">
        <v>78</v>
      </c>
      <c r="M2537" t="b">
        <v>1</v>
      </c>
      <c r="N2537" t="s">
        <v>8300</v>
      </c>
      <c r="O2537" s="15">
        <f t="shared" si="277"/>
        <v>103.77499999999999</v>
      </c>
      <c r="P2537" s="15">
        <f t="shared" si="283"/>
        <v>266.08974358974359</v>
      </c>
      <c r="Q2537" t="s">
        <v>8325</v>
      </c>
      <c r="R2537" t="s">
        <v>8326</v>
      </c>
      <c r="S2537" s="8">
        <f t="shared" si="278"/>
        <v>41943.582696759258</v>
      </c>
      <c r="T2537" s="11">
        <f t="shared" si="279"/>
        <v>41974.624363425923</v>
      </c>
      <c r="U2537" t="str">
        <f t="shared" si="280"/>
        <v>FALSE</v>
      </c>
      <c r="V2537" s="18">
        <f t="shared" si="281"/>
        <v>2</v>
      </c>
      <c r="W2537">
        <f t="shared" si="282"/>
        <v>1</v>
      </c>
    </row>
    <row r="2538" spans="1:23" ht="115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s="13" t="b">
        <v>0</v>
      </c>
      <c r="L2538">
        <v>4</v>
      </c>
      <c r="M2538" t="b">
        <v>1</v>
      </c>
      <c r="N2538" t="s">
        <v>8300</v>
      </c>
      <c r="O2538" s="15">
        <f t="shared" si="277"/>
        <v>115.99999999999999</v>
      </c>
      <c r="P2538" s="15">
        <f t="shared" si="283"/>
        <v>7.25</v>
      </c>
      <c r="Q2538" t="s">
        <v>8325</v>
      </c>
      <c r="R2538" t="s">
        <v>8326</v>
      </c>
      <c r="S2538" s="8">
        <f t="shared" si="278"/>
        <v>41463.89775462963</v>
      </c>
      <c r="T2538" s="11">
        <f t="shared" si="279"/>
        <v>41484.89775462963</v>
      </c>
      <c r="U2538" t="str">
        <f t="shared" si="280"/>
        <v>FALSE</v>
      </c>
      <c r="V2538" s="18">
        <f t="shared" si="281"/>
        <v>2</v>
      </c>
      <c r="W2538">
        <f t="shared" si="282"/>
        <v>1</v>
      </c>
    </row>
    <row r="2539" spans="1:23" ht="100.8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s="13" t="b">
        <v>0</v>
      </c>
      <c r="L2539">
        <v>11</v>
      </c>
      <c r="M2539" t="b">
        <v>1</v>
      </c>
      <c r="N2539" t="s">
        <v>8300</v>
      </c>
      <c r="O2539" s="15">
        <f t="shared" si="277"/>
        <v>110.00000000000001</v>
      </c>
      <c r="P2539" s="15">
        <f t="shared" si="283"/>
        <v>100</v>
      </c>
      <c r="Q2539" t="s">
        <v>8325</v>
      </c>
      <c r="R2539" t="s">
        <v>8326</v>
      </c>
      <c r="S2539" s="8">
        <f t="shared" si="278"/>
        <v>40696.440451388888</v>
      </c>
      <c r="T2539" s="11">
        <f t="shared" si="279"/>
        <v>40756.440451388888</v>
      </c>
      <c r="U2539" t="str">
        <f t="shared" si="280"/>
        <v>FALSE</v>
      </c>
      <c r="V2539" s="18">
        <f t="shared" si="281"/>
        <v>2</v>
      </c>
      <c r="W2539">
        <f t="shared" si="282"/>
        <v>1</v>
      </c>
    </row>
    <row r="2540" spans="1:23" ht="72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s="13" t="b">
        <v>0</v>
      </c>
      <c r="L2540">
        <v>185</v>
      </c>
      <c r="M2540" t="b">
        <v>1</v>
      </c>
      <c r="N2540" t="s">
        <v>8300</v>
      </c>
      <c r="O2540" s="15">
        <f t="shared" si="277"/>
        <v>113.01761111111111</v>
      </c>
      <c r="P2540" s="15">
        <f t="shared" si="283"/>
        <v>109.96308108108107</v>
      </c>
      <c r="Q2540" t="s">
        <v>8325</v>
      </c>
      <c r="R2540" t="s">
        <v>8326</v>
      </c>
      <c r="S2540" s="8">
        <f t="shared" si="278"/>
        <v>41298.301631944443</v>
      </c>
      <c r="T2540" s="11">
        <f t="shared" si="279"/>
        <v>41328.999305555553</v>
      </c>
      <c r="U2540" t="str">
        <f t="shared" si="280"/>
        <v>FALSE</v>
      </c>
      <c r="V2540" s="18">
        <f t="shared" si="281"/>
        <v>2</v>
      </c>
      <c r="W2540">
        <f t="shared" si="282"/>
        <v>1</v>
      </c>
    </row>
    <row r="2541" spans="1:23" ht="100.8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s="13" t="b">
        <v>0</v>
      </c>
      <c r="L2541">
        <v>59</v>
      </c>
      <c r="M2541" t="b">
        <v>1</v>
      </c>
      <c r="N2541" t="s">
        <v>8300</v>
      </c>
      <c r="O2541" s="15">
        <f t="shared" si="277"/>
        <v>100.25</v>
      </c>
      <c r="P2541" s="15">
        <f t="shared" si="283"/>
        <v>169.91525423728814</v>
      </c>
      <c r="Q2541" t="s">
        <v>8325</v>
      </c>
      <c r="R2541" t="s">
        <v>8326</v>
      </c>
      <c r="S2541" s="8">
        <f t="shared" si="278"/>
        <v>41977.693888888891</v>
      </c>
      <c r="T2541" s="11">
        <f t="shared" si="279"/>
        <v>42037.693888888891</v>
      </c>
      <c r="U2541" t="str">
        <f t="shared" si="280"/>
        <v>FALSE</v>
      </c>
      <c r="V2541" s="18">
        <f t="shared" si="281"/>
        <v>2</v>
      </c>
      <c r="W2541">
        <f t="shared" si="282"/>
        <v>1</v>
      </c>
    </row>
    <row r="2542" spans="1:23" ht="115.2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s="13" t="b">
        <v>0</v>
      </c>
      <c r="L2542">
        <v>27</v>
      </c>
      <c r="M2542" t="b">
        <v>1</v>
      </c>
      <c r="N2542" t="s">
        <v>8300</v>
      </c>
      <c r="O2542" s="15">
        <f t="shared" si="277"/>
        <v>103.4</v>
      </c>
      <c r="P2542" s="15">
        <f t="shared" si="283"/>
        <v>95.740740740740748</v>
      </c>
      <c r="Q2542" t="s">
        <v>8325</v>
      </c>
      <c r="R2542" t="s">
        <v>8326</v>
      </c>
      <c r="S2542" s="8">
        <f t="shared" si="278"/>
        <v>40785.466678240737</v>
      </c>
      <c r="T2542" s="11">
        <f t="shared" si="279"/>
        <v>40845.466678240737</v>
      </c>
      <c r="U2542" t="str">
        <f t="shared" si="280"/>
        <v>FALSE</v>
      </c>
      <c r="V2542" s="18">
        <f t="shared" si="281"/>
        <v>2</v>
      </c>
      <c r="W2542">
        <f t="shared" si="282"/>
        <v>1</v>
      </c>
    </row>
    <row r="2543" spans="1:23" ht="115.2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s="13" t="b">
        <v>0</v>
      </c>
      <c r="L2543">
        <v>63</v>
      </c>
      <c r="M2543" t="b">
        <v>1</v>
      </c>
      <c r="N2543" t="s">
        <v>8300</v>
      </c>
      <c r="O2543" s="15">
        <f t="shared" si="277"/>
        <v>107.02857142857142</v>
      </c>
      <c r="P2543" s="15">
        <f t="shared" si="283"/>
        <v>59.460317460317462</v>
      </c>
      <c r="Q2543" t="s">
        <v>8325</v>
      </c>
      <c r="R2543" t="s">
        <v>8326</v>
      </c>
      <c r="S2543" s="8">
        <f t="shared" si="278"/>
        <v>41483.240949074068</v>
      </c>
      <c r="T2543" s="11">
        <f t="shared" si="279"/>
        <v>41543.240949074076</v>
      </c>
      <c r="U2543" t="str">
        <f t="shared" si="280"/>
        <v>FALSE</v>
      </c>
      <c r="V2543" s="18">
        <f t="shared" si="281"/>
        <v>2</v>
      </c>
      <c r="W2543">
        <f t="shared" si="282"/>
        <v>1</v>
      </c>
    </row>
    <row r="2544" spans="1:23" ht="100.8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s="13" t="b">
        <v>0</v>
      </c>
      <c r="L2544">
        <v>13</v>
      </c>
      <c r="M2544" t="b">
        <v>1</v>
      </c>
      <c r="N2544" t="s">
        <v>8300</v>
      </c>
      <c r="O2544" s="15">
        <f t="shared" si="277"/>
        <v>103.57142857142858</v>
      </c>
      <c r="P2544" s="15">
        <f t="shared" si="283"/>
        <v>55.769230769230766</v>
      </c>
      <c r="Q2544" t="s">
        <v>8325</v>
      </c>
      <c r="R2544" t="s">
        <v>8326</v>
      </c>
      <c r="S2544" s="8">
        <f t="shared" si="278"/>
        <v>41509.218252314815</v>
      </c>
      <c r="T2544" s="11">
        <f t="shared" si="279"/>
        <v>41547.957638888889</v>
      </c>
      <c r="U2544" t="str">
        <f t="shared" si="280"/>
        <v>FALSE</v>
      </c>
      <c r="V2544" s="18">
        <f t="shared" si="281"/>
        <v>2</v>
      </c>
      <c r="W2544">
        <f t="shared" si="282"/>
        <v>1</v>
      </c>
    </row>
    <row r="2545" spans="1:23" ht="115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s="13" t="b">
        <v>0</v>
      </c>
      <c r="L2545">
        <v>13</v>
      </c>
      <c r="M2545" t="b">
        <v>1</v>
      </c>
      <c r="N2545" t="s">
        <v>8300</v>
      </c>
      <c r="O2545" s="15">
        <f t="shared" si="277"/>
        <v>156.4</v>
      </c>
      <c r="P2545" s="15">
        <f t="shared" si="283"/>
        <v>30.076923076923077</v>
      </c>
      <c r="Q2545" t="s">
        <v>8325</v>
      </c>
      <c r="R2545" t="s">
        <v>8326</v>
      </c>
      <c r="S2545" s="8">
        <f t="shared" si="278"/>
        <v>40513.899282407401</v>
      </c>
      <c r="T2545" s="11">
        <f t="shared" si="279"/>
        <v>40544.916666666664</v>
      </c>
      <c r="U2545" t="str">
        <f t="shared" si="280"/>
        <v>FALSE</v>
      </c>
      <c r="V2545" s="18">
        <f t="shared" si="281"/>
        <v>2</v>
      </c>
      <c r="W2545">
        <f t="shared" si="282"/>
        <v>1</v>
      </c>
    </row>
    <row r="2546" spans="1:23" ht="7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s="13" t="b">
        <v>0</v>
      </c>
      <c r="L2546">
        <v>57</v>
      </c>
      <c r="M2546" t="b">
        <v>1</v>
      </c>
      <c r="N2546" t="s">
        <v>8300</v>
      </c>
      <c r="O2546" s="15">
        <f t="shared" si="277"/>
        <v>100.82</v>
      </c>
      <c r="P2546" s="15">
        <f t="shared" si="283"/>
        <v>88.438596491228068</v>
      </c>
      <c r="Q2546" t="s">
        <v>8325</v>
      </c>
      <c r="R2546" t="s">
        <v>8326</v>
      </c>
      <c r="S2546" s="8">
        <f t="shared" si="278"/>
        <v>41068.3121412037</v>
      </c>
      <c r="T2546" s="11">
        <f t="shared" si="279"/>
        <v>41098.3121412037</v>
      </c>
      <c r="U2546" t="str">
        <f t="shared" si="280"/>
        <v>FALSE</v>
      </c>
      <c r="V2546" s="18">
        <f t="shared" si="281"/>
        <v>2</v>
      </c>
      <c r="W2546">
        <f t="shared" si="282"/>
        <v>1</v>
      </c>
    </row>
    <row r="2547" spans="1:23" ht="86.4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s="13" t="b">
        <v>0</v>
      </c>
      <c r="L2547">
        <v>61</v>
      </c>
      <c r="M2547" t="b">
        <v>1</v>
      </c>
      <c r="N2547" t="s">
        <v>8300</v>
      </c>
      <c r="O2547" s="15">
        <f t="shared" si="277"/>
        <v>195.3</v>
      </c>
      <c r="P2547" s="15">
        <f t="shared" si="283"/>
        <v>64.032786885245898</v>
      </c>
      <c r="Q2547" t="s">
        <v>8325</v>
      </c>
      <c r="R2547" t="s">
        <v>8326</v>
      </c>
      <c r="S2547" s="8">
        <f t="shared" si="278"/>
        <v>42026.929837962954</v>
      </c>
      <c r="T2547" s="11">
        <f t="shared" si="279"/>
        <v>42061.812499999993</v>
      </c>
      <c r="U2547" t="str">
        <f t="shared" si="280"/>
        <v>FALSE</v>
      </c>
      <c r="V2547" s="18">
        <f t="shared" si="281"/>
        <v>2</v>
      </c>
      <c r="W2547">
        <f t="shared" si="282"/>
        <v>1</v>
      </c>
    </row>
    <row r="2548" spans="1:23" ht="86.4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s="13" t="b">
        <v>0</v>
      </c>
      <c r="L2548">
        <v>65</v>
      </c>
      <c r="M2548" t="b">
        <v>1</v>
      </c>
      <c r="N2548" t="s">
        <v>8300</v>
      </c>
      <c r="O2548" s="15">
        <f t="shared" si="277"/>
        <v>111.71428571428572</v>
      </c>
      <c r="P2548" s="15">
        <f t="shared" si="283"/>
        <v>60.153846153846153</v>
      </c>
      <c r="Q2548" t="s">
        <v>8325</v>
      </c>
      <c r="R2548" t="s">
        <v>8326</v>
      </c>
      <c r="S2548" s="8">
        <f t="shared" si="278"/>
        <v>41524.650219907402</v>
      </c>
      <c r="T2548" s="11">
        <f t="shared" si="279"/>
        <v>41552</v>
      </c>
      <c r="U2548" t="str">
        <f t="shared" si="280"/>
        <v>FALSE</v>
      </c>
      <c r="V2548" s="18">
        <f t="shared" si="281"/>
        <v>2</v>
      </c>
      <c r="W2548">
        <f t="shared" si="282"/>
        <v>1</v>
      </c>
    </row>
    <row r="2549" spans="1:23" ht="115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s="13" t="b">
        <v>0</v>
      </c>
      <c r="L2549">
        <v>134</v>
      </c>
      <c r="M2549" t="b">
        <v>1</v>
      </c>
      <c r="N2549" t="s">
        <v>8300</v>
      </c>
      <c r="O2549" s="15">
        <f t="shared" si="277"/>
        <v>119.85454545454546</v>
      </c>
      <c r="P2549" s="15">
        <f t="shared" si="283"/>
        <v>49.194029850746269</v>
      </c>
      <c r="Q2549" t="s">
        <v>8325</v>
      </c>
      <c r="R2549" t="s">
        <v>8326</v>
      </c>
      <c r="S2549" s="8">
        <f t="shared" si="278"/>
        <v>40973.564849537033</v>
      </c>
      <c r="T2549" s="11">
        <f t="shared" si="279"/>
        <v>41003.523182870369</v>
      </c>
      <c r="U2549" t="str">
        <f t="shared" si="280"/>
        <v>FALSE</v>
      </c>
      <c r="V2549" s="18">
        <f t="shared" si="281"/>
        <v>2</v>
      </c>
      <c r="W2549">
        <f t="shared" si="282"/>
        <v>1</v>
      </c>
    </row>
    <row r="2550" spans="1:23" ht="100.8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s="13" t="b">
        <v>0</v>
      </c>
      <c r="L2550">
        <v>37</v>
      </c>
      <c r="M2550" t="b">
        <v>1</v>
      </c>
      <c r="N2550" t="s">
        <v>8300</v>
      </c>
      <c r="O2550" s="15">
        <f t="shared" si="277"/>
        <v>101.85</v>
      </c>
      <c r="P2550" s="15">
        <f t="shared" si="283"/>
        <v>165.16216216216216</v>
      </c>
      <c r="Q2550" t="s">
        <v>8325</v>
      </c>
      <c r="R2550" t="s">
        <v>8326</v>
      </c>
      <c r="S2550" s="8">
        <f t="shared" si="278"/>
        <v>42618.417094907411</v>
      </c>
      <c r="T2550" s="11">
        <f t="shared" si="279"/>
        <v>42642.977083333331</v>
      </c>
      <c r="U2550" t="str">
        <f t="shared" si="280"/>
        <v>FALSE</v>
      </c>
      <c r="V2550" s="18">
        <f t="shared" si="281"/>
        <v>2</v>
      </c>
      <c r="W2550">
        <f t="shared" si="282"/>
        <v>1</v>
      </c>
    </row>
    <row r="2551" spans="1:23" ht="100.8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s="13" t="b">
        <v>0</v>
      </c>
      <c r="L2551">
        <v>37</v>
      </c>
      <c r="M2551" t="b">
        <v>1</v>
      </c>
      <c r="N2551" t="s">
        <v>8300</v>
      </c>
      <c r="O2551" s="15">
        <f t="shared" si="277"/>
        <v>102.80254777070064</v>
      </c>
      <c r="P2551" s="15">
        <f t="shared" si="283"/>
        <v>43.621621621621621</v>
      </c>
      <c r="Q2551" t="s">
        <v>8325</v>
      </c>
      <c r="R2551" t="s">
        <v>8326</v>
      </c>
      <c r="S2551" s="8">
        <f t="shared" si="278"/>
        <v>41390.549421296295</v>
      </c>
      <c r="T2551" s="11">
        <f t="shared" si="279"/>
        <v>41425.5</v>
      </c>
      <c r="U2551" t="str">
        <f t="shared" si="280"/>
        <v>FALSE</v>
      </c>
      <c r="V2551" s="18">
        <f t="shared" si="281"/>
        <v>2</v>
      </c>
      <c r="W2551">
        <f t="shared" si="282"/>
        <v>1</v>
      </c>
    </row>
    <row r="2552" spans="1:23" ht="115.2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s="13" t="b">
        <v>0</v>
      </c>
      <c r="L2552">
        <v>150</v>
      </c>
      <c r="M2552" t="b">
        <v>1</v>
      </c>
      <c r="N2552" t="s">
        <v>8300</v>
      </c>
      <c r="O2552" s="15">
        <f t="shared" si="277"/>
        <v>100.84615384615385</v>
      </c>
      <c r="P2552" s="15">
        <f t="shared" si="283"/>
        <v>43.7</v>
      </c>
      <c r="Q2552" t="s">
        <v>8325</v>
      </c>
      <c r="R2552" t="s">
        <v>8326</v>
      </c>
      <c r="S2552" s="8">
        <f t="shared" si="278"/>
        <v>42228.425995370366</v>
      </c>
      <c r="T2552" s="11">
        <f t="shared" si="279"/>
        <v>42284.957638888889</v>
      </c>
      <c r="U2552" t="str">
        <f t="shared" si="280"/>
        <v>FALSE</v>
      </c>
      <c r="V2552" s="18">
        <f t="shared" si="281"/>
        <v>2</v>
      </c>
      <c r="W2552">
        <f t="shared" si="282"/>
        <v>1</v>
      </c>
    </row>
    <row r="2553" spans="1:23" ht="100.8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s="13" t="b">
        <v>0</v>
      </c>
      <c r="L2553">
        <v>56</v>
      </c>
      <c r="M2553" t="b">
        <v>1</v>
      </c>
      <c r="N2553" t="s">
        <v>8300</v>
      </c>
      <c r="O2553" s="15">
        <f t="shared" si="277"/>
        <v>102.73469387755102</v>
      </c>
      <c r="P2553" s="15">
        <f t="shared" si="283"/>
        <v>67.419642857142861</v>
      </c>
      <c r="Q2553" t="s">
        <v>8325</v>
      </c>
      <c r="R2553" t="s">
        <v>8326</v>
      </c>
      <c r="S2553" s="8">
        <f t="shared" si="278"/>
        <v>40961.043807870366</v>
      </c>
      <c r="T2553" s="11">
        <f t="shared" si="279"/>
        <v>40989.658333333333</v>
      </c>
      <c r="U2553" t="str">
        <f t="shared" si="280"/>
        <v>FALSE</v>
      </c>
      <c r="V2553" s="18">
        <f t="shared" si="281"/>
        <v>2</v>
      </c>
      <c r="W2553">
        <f t="shared" si="282"/>
        <v>1</v>
      </c>
    </row>
    <row r="2554" spans="1:23" ht="100.8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s="13" t="b">
        <v>0</v>
      </c>
      <c r="L2554">
        <v>18</v>
      </c>
      <c r="M2554" t="b">
        <v>1</v>
      </c>
      <c r="N2554" t="s">
        <v>8300</v>
      </c>
      <c r="O2554" s="15">
        <f t="shared" si="277"/>
        <v>106.5</v>
      </c>
      <c r="P2554" s="15">
        <f t="shared" si="283"/>
        <v>177.5</v>
      </c>
      <c r="Q2554" t="s">
        <v>8325</v>
      </c>
      <c r="R2554" t="s">
        <v>8326</v>
      </c>
      <c r="S2554" s="8">
        <f t="shared" si="278"/>
        <v>42769.601631944439</v>
      </c>
      <c r="T2554" s="11">
        <f t="shared" si="279"/>
        <v>42799.601631944439</v>
      </c>
      <c r="U2554" t="str">
        <f t="shared" si="280"/>
        <v>FALSE</v>
      </c>
      <c r="V2554" s="18">
        <f t="shared" si="281"/>
        <v>2</v>
      </c>
      <c r="W2554">
        <f t="shared" si="282"/>
        <v>1</v>
      </c>
    </row>
    <row r="2555" spans="1:23" ht="100.8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s="13" t="b">
        <v>0</v>
      </c>
      <c r="L2555">
        <v>60</v>
      </c>
      <c r="M2555" t="b">
        <v>1</v>
      </c>
      <c r="N2555" t="s">
        <v>8300</v>
      </c>
      <c r="O2555" s="15">
        <f t="shared" si="277"/>
        <v>155.53333333333333</v>
      </c>
      <c r="P2555" s="15">
        <f t="shared" si="283"/>
        <v>38.883333333333333</v>
      </c>
      <c r="Q2555" t="s">
        <v>8325</v>
      </c>
      <c r="R2555" t="s">
        <v>8326</v>
      </c>
      <c r="S2555" s="8">
        <f t="shared" si="278"/>
        <v>41112.99082175926</v>
      </c>
      <c r="T2555" s="11">
        <f t="shared" si="279"/>
        <v>41172.990821759253</v>
      </c>
      <c r="U2555" t="str">
        <f t="shared" si="280"/>
        <v>FALSE</v>
      </c>
      <c r="V2555" s="18">
        <f t="shared" si="281"/>
        <v>2</v>
      </c>
      <c r="W2555">
        <f t="shared" si="282"/>
        <v>1</v>
      </c>
    </row>
    <row r="2556" spans="1:23" ht="115.2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s="13" t="b">
        <v>0</v>
      </c>
      <c r="L2556">
        <v>67</v>
      </c>
      <c r="M2556" t="b">
        <v>1</v>
      </c>
      <c r="N2556" t="s">
        <v>8300</v>
      </c>
      <c r="O2556" s="15">
        <f t="shared" si="277"/>
        <v>122.8</v>
      </c>
      <c r="P2556" s="15">
        <f t="shared" si="283"/>
        <v>54.985074626865675</v>
      </c>
      <c r="Q2556" t="s">
        <v>8325</v>
      </c>
      <c r="R2556" t="s">
        <v>8326</v>
      </c>
      <c r="S2556" s="8">
        <f t="shared" si="278"/>
        <v>42124.869942129626</v>
      </c>
      <c r="T2556" s="11">
        <f t="shared" si="279"/>
        <v>42155.957638888889</v>
      </c>
      <c r="U2556" t="str">
        <f t="shared" si="280"/>
        <v>FALSE</v>
      </c>
      <c r="V2556" s="18">
        <f t="shared" si="281"/>
        <v>2</v>
      </c>
      <c r="W2556">
        <f t="shared" si="282"/>
        <v>1</v>
      </c>
    </row>
    <row r="2557" spans="1:23" ht="115.2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s="13" t="b">
        <v>0</v>
      </c>
      <c r="L2557">
        <v>35</v>
      </c>
      <c r="M2557" t="b">
        <v>1</v>
      </c>
      <c r="N2557" t="s">
        <v>8300</v>
      </c>
      <c r="O2557" s="15">
        <f t="shared" si="277"/>
        <v>107.35</v>
      </c>
      <c r="P2557" s="15">
        <f t="shared" si="283"/>
        <v>61.342857142857142</v>
      </c>
      <c r="Q2557" t="s">
        <v>8325</v>
      </c>
      <c r="R2557" t="s">
        <v>8326</v>
      </c>
      <c r="S2557" s="8">
        <f t="shared" si="278"/>
        <v>41026.44667824074</v>
      </c>
      <c r="T2557" s="11">
        <f t="shared" si="279"/>
        <v>41057.44667824074</v>
      </c>
      <c r="U2557" t="str">
        <f t="shared" si="280"/>
        <v>FALSE</v>
      </c>
      <c r="V2557" s="18">
        <f t="shared" si="281"/>
        <v>2</v>
      </c>
      <c r="W2557">
        <f t="shared" si="282"/>
        <v>1</v>
      </c>
    </row>
    <row r="2558" spans="1:23" ht="115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s="13" t="b">
        <v>0</v>
      </c>
      <c r="L2558">
        <v>34</v>
      </c>
      <c r="M2558" t="b">
        <v>1</v>
      </c>
      <c r="N2558" t="s">
        <v>8300</v>
      </c>
      <c r="O2558" s="15">
        <f t="shared" si="277"/>
        <v>105.50335570469798</v>
      </c>
      <c r="P2558" s="15">
        <f t="shared" si="283"/>
        <v>23.117647058823529</v>
      </c>
      <c r="Q2558" t="s">
        <v>8325</v>
      </c>
      <c r="R2558" t="s">
        <v>8326</v>
      </c>
      <c r="S2558" s="8">
        <f t="shared" si="278"/>
        <v>41222.783067129625</v>
      </c>
      <c r="T2558" s="11">
        <f t="shared" si="279"/>
        <v>41267.783067129625</v>
      </c>
      <c r="U2558" t="str">
        <f t="shared" si="280"/>
        <v>FALSE</v>
      </c>
      <c r="V2558" s="18">
        <f t="shared" si="281"/>
        <v>2</v>
      </c>
      <c r="W2558">
        <f t="shared" si="282"/>
        <v>1</v>
      </c>
    </row>
    <row r="2559" spans="1:23" ht="72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s="13" t="b">
        <v>0</v>
      </c>
      <c r="L2559">
        <v>36</v>
      </c>
      <c r="M2559" t="b">
        <v>1</v>
      </c>
      <c r="N2559" t="s">
        <v>8300</v>
      </c>
      <c r="O2559" s="15">
        <f t="shared" si="277"/>
        <v>118.44444444444444</v>
      </c>
      <c r="P2559" s="15">
        <f t="shared" si="283"/>
        <v>29.611111111111111</v>
      </c>
      <c r="Q2559" t="s">
        <v>8325</v>
      </c>
      <c r="R2559" t="s">
        <v>8326</v>
      </c>
      <c r="S2559" s="8">
        <f t="shared" si="278"/>
        <v>41744.536874999998</v>
      </c>
      <c r="T2559" s="11">
        <f t="shared" si="279"/>
        <v>41774.536874999998</v>
      </c>
      <c r="U2559" t="str">
        <f t="shared" si="280"/>
        <v>FALSE</v>
      </c>
      <c r="V2559" s="18">
        <f t="shared" si="281"/>
        <v>2</v>
      </c>
      <c r="W2559">
        <f t="shared" si="282"/>
        <v>1</v>
      </c>
    </row>
    <row r="2560" spans="1:23" ht="7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s="13" t="b">
        <v>0</v>
      </c>
      <c r="L2560">
        <v>18</v>
      </c>
      <c r="M2560" t="b">
        <v>1</v>
      </c>
      <c r="N2560" t="s">
        <v>8300</v>
      </c>
      <c r="O2560" s="15">
        <f t="shared" si="277"/>
        <v>108.88</v>
      </c>
      <c r="P2560" s="15">
        <f t="shared" si="283"/>
        <v>75.611111111111114</v>
      </c>
      <c r="Q2560" t="s">
        <v>8325</v>
      </c>
      <c r="R2560" t="s">
        <v>8326</v>
      </c>
      <c r="S2560" s="8">
        <f t="shared" si="278"/>
        <v>42093.651689814818</v>
      </c>
      <c r="T2560" s="11">
        <f t="shared" si="279"/>
        <v>42125.374305555553</v>
      </c>
      <c r="U2560" t="str">
        <f t="shared" si="280"/>
        <v>FALSE</v>
      </c>
      <c r="V2560" s="18">
        <f t="shared" si="281"/>
        <v>2</v>
      </c>
      <c r="W2560">
        <f t="shared" si="282"/>
        <v>1</v>
      </c>
    </row>
    <row r="2561" spans="1:23" ht="115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s="13" t="b">
        <v>0</v>
      </c>
      <c r="L2561">
        <v>25</v>
      </c>
      <c r="M2561" t="b">
        <v>1</v>
      </c>
      <c r="N2561" t="s">
        <v>8300</v>
      </c>
      <c r="O2561" s="15">
        <f t="shared" si="277"/>
        <v>111.25</v>
      </c>
      <c r="P2561" s="15">
        <f t="shared" si="283"/>
        <v>35.6</v>
      </c>
      <c r="Q2561" t="s">
        <v>8325</v>
      </c>
      <c r="R2561" t="s">
        <v>8326</v>
      </c>
      <c r="S2561" s="8">
        <f t="shared" si="278"/>
        <v>40829.665324074071</v>
      </c>
      <c r="T2561" s="11">
        <f t="shared" si="279"/>
        <v>40862.609027777777</v>
      </c>
      <c r="U2561" t="str">
        <f t="shared" si="280"/>
        <v>FALSE</v>
      </c>
      <c r="V2561" s="18">
        <f t="shared" si="281"/>
        <v>2</v>
      </c>
      <c r="W2561">
        <f t="shared" si="282"/>
        <v>1</v>
      </c>
    </row>
    <row r="2562" spans="1:23" ht="115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s="13" t="b">
        <v>0</v>
      </c>
      <c r="L2562">
        <v>21</v>
      </c>
      <c r="M2562" t="b">
        <v>1</v>
      </c>
      <c r="N2562" t="s">
        <v>8300</v>
      </c>
      <c r="O2562" s="15">
        <f t="shared" si="277"/>
        <v>100.1</v>
      </c>
      <c r="P2562" s="15">
        <f t="shared" si="283"/>
        <v>143</v>
      </c>
      <c r="Q2562" t="s">
        <v>8325</v>
      </c>
      <c r="R2562" t="s">
        <v>8326</v>
      </c>
      <c r="S2562" s="8">
        <f t="shared" si="278"/>
        <v>42039.742754629631</v>
      </c>
      <c r="T2562" s="11">
        <f t="shared" si="279"/>
        <v>42069.742754629631</v>
      </c>
      <c r="U2562" t="str">
        <f t="shared" si="280"/>
        <v>FALSE</v>
      </c>
      <c r="V2562" s="18">
        <f t="shared" si="281"/>
        <v>2</v>
      </c>
      <c r="W2562">
        <f t="shared" si="282"/>
        <v>1</v>
      </c>
    </row>
    <row r="2563" spans="1:23" ht="100.8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s="13" t="b">
        <v>0</v>
      </c>
      <c r="L2563">
        <v>0</v>
      </c>
      <c r="M2563" t="b">
        <v>0</v>
      </c>
      <c r="N2563" t="s">
        <v>8284</v>
      </c>
      <c r="O2563" s="15">
        <f t="shared" ref="O2563:O2626" si="284">(E2563/D2563)*100</f>
        <v>0</v>
      </c>
      <c r="P2563" s="15">
        <f t="shared" si="283"/>
        <v>0</v>
      </c>
      <c r="Q2563" t="s">
        <v>8315</v>
      </c>
      <c r="R2563" t="s">
        <v>8317</v>
      </c>
      <c r="S2563" s="8">
        <f t="shared" ref="S2563:S2626" si="285">(((J2563/60)/60)/24)+DATE(1970,1,1)+(-5/24)</f>
        <v>42260.320474537039</v>
      </c>
      <c r="T2563" s="11">
        <f t="shared" ref="T2563:T2626" si="286">(I2563/86400)+25569+(-5/24)</f>
        <v>42290.320474537039</v>
      </c>
      <c r="U2563" t="str">
        <f t="shared" ref="U2563:U2626" si="287">TRIM(K2563)</f>
        <v>FALSE</v>
      </c>
      <c r="V2563" s="18">
        <f t="shared" ref="V2563:V2626" si="288">IF(U2563="TRUE", 1, 2)</f>
        <v>2</v>
      </c>
      <c r="W2563">
        <f t="shared" ref="W2563:W2626" si="289">IF(F2563="successful", 1,  IF(F2563= "failed", 2, IF(F2563="canceled", 3, 4)))</f>
        <v>3</v>
      </c>
    </row>
    <row r="2564" spans="1:23" ht="115.2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s="13" t="b">
        <v>0</v>
      </c>
      <c r="L2564">
        <v>3</v>
      </c>
      <c r="M2564" t="b">
        <v>0</v>
      </c>
      <c r="N2564" t="s">
        <v>8284</v>
      </c>
      <c r="O2564" s="15">
        <f t="shared" si="284"/>
        <v>0.75</v>
      </c>
      <c r="P2564" s="15">
        <f t="shared" si="283"/>
        <v>25</v>
      </c>
      <c r="Q2564" t="s">
        <v>8315</v>
      </c>
      <c r="R2564" t="s">
        <v>8317</v>
      </c>
      <c r="S2564" s="8">
        <f t="shared" si="285"/>
        <v>42594.316423611112</v>
      </c>
      <c r="T2564" s="11">
        <f t="shared" si="286"/>
        <v>42654.316423611112</v>
      </c>
      <c r="U2564" t="str">
        <f t="shared" si="287"/>
        <v>FALSE</v>
      </c>
      <c r="V2564" s="18">
        <f t="shared" si="288"/>
        <v>2</v>
      </c>
      <c r="W2564">
        <f t="shared" si="289"/>
        <v>3</v>
      </c>
    </row>
    <row r="2565" spans="1:23" ht="57.6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s="13" t="b">
        <v>0</v>
      </c>
      <c r="L2565">
        <v>0</v>
      </c>
      <c r="M2565" t="b">
        <v>0</v>
      </c>
      <c r="N2565" t="s">
        <v>8284</v>
      </c>
      <c r="O2565" s="15">
        <f t="shared" si="284"/>
        <v>0</v>
      </c>
      <c r="P2565" s="15">
        <f t="shared" si="283"/>
        <v>0</v>
      </c>
      <c r="Q2565" t="s">
        <v>8315</v>
      </c>
      <c r="R2565" t="s">
        <v>8317</v>
      </c>
      <c r="S2565" s="8">
        <f t="shared" si="285"/>
        <v>42154.931145833332</v>
      </c>
      <c r="T2565" s="11">
        <f t="shared" si="286"/>
        <v>42214.931145833332</v>
      </c>
      <c r="U2565" t="str">
        <f t="shared" si="287"/>
        <v>FALSE</v>
      </c>
      <c r="V2565" s="18">
        <f t="shared" si="288"/>
        <v>2</v>
      </c>
      <c r="W2565">
        <f t="shared" si="289"/>
        <v>3</v>
      </c>
    </row>
    <row r="2566" spans="1:23" ht="100.8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s="13" t="b">
        <v>0</v>
      </c>
      <c r="L2566">
        <v>0</v>
      </c>
      <c r="M2566" t="b">
        <v>0</v>
      </c>
      <c r="N2566" t="s">
        <v>8284</v>
      </c>
      <c r="O2566" s="15">
        <f t="shared" si="284"/>
        <v>0</v>
      </c>
      <c r="P2566" s="15">
        <f t="shared" ref="P2566:P2629" si="290">IFERROR(E2566/L2566,0)</f>
        <v>0</v>
      </c>
      <c r="Q2566" t="s">
        <v>8315</v>
      </c>
      <c r="R2566" t="s">
        <v>8317</v>
      </c>
      <c r="S2566" s="8">
        <f t="shared" si="285"/>
        <v>41821.83216435185</v>
      </c>
      <c r="T2566" s="11">
        <f t="shared" si="286"/>
        <v>41851.83216435185</v>
      </c>
      <c r="U2566" t="str">
        <f t="shared" si="287"/>
        <v>FALSE</v>
      </c>
      <c r="V2566" s="18">
        <f t="shared" si="288"/>
        <v>2</v>
      </c>
      <c r="W2566">
        <f t="shared" si="289"/>
        <v>3</v>
      </c>
    </row>
    <row r="2567" spans="1:23" ht="86.4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s="13" t="b">
        <v>0</v>
      </c>
      <c r="L2567">
        <v>1</v>
      </c>
      <c r="M2567" t="b">
        <v>0</v>
      </c>
      <c r="N2567" t="s">
        <v>8284</v>
      </c>
      <c r="O2567" s="15">
        <f t="shared" si="284"/>
        <v>1</v>
      </c>
      <c r="P2567" s="15">
        <f t="shared" si="290"/>
        <v>100</v>
      </c>
      <c r="Q2567" t="s">
        <v>8315</v>
      </c>
      <c r="R2567" t="s">
        <v>8317</v>
      </c>
      <c r="S2567" s="8">
        <f t="shared" si="285"/>
        <v>42440.442002314812</v>
      </c>
      <c r="T2567" s="11">
        <f t="shared" si="286"/>
        <v>42499.659722222219</v>
      </c>
      <c r="U2567" t="str">
        <f t="shared" si="287"/>
        <v>FALSE</v>
      </c>
      <c r="V2567" s="18">
        <f t="shared" si="288"/>
        <v>2</v>
      </c>
      <c r="W2567">
        <f t="shared" si="289"/>
        <v>3</v>
      </c>
    </row>
    <row r="2568" spans="1:23" ht="100.8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s="13" t="b">
        <v>0</v>
      </c>
      <c r="L2568">
        <v>0</v>
      </c>
      <c r="M2568" t="b">
        <v>0</v>
      </c>
      <c r="N2568" t="s">
        <v>8284</v>
      </c>
      <c r="O2568" s="15">
        <f t="shared" si="284"/>
        <v>0</v>
      </c>
      <c r="P2568" s="15">
        <f t="shared" si="290"/>
        <v>0</v>
      </c>
      <c r="Q2568" t="s">
        <v>8315</v>
      </c>
      <c r="R2568" t="s">
        <v>8317</v>
      </c>
      <c r="S2568" s="8">
        <f t="shared" si="285"/>
        <v>41842.772546296292</v>
      </c>
      <c r="T2568" s="11">
        <f t="shared" si="286"/>
        <v>41872.772546296292</v>
      </c>
      <c r="U2568" t="str">
        <f t="shared" si="287"/>
        <v>FALSE</v>
      </c>
      <c r="V2568" s="18">
        <f t="shared" si="288"/>
        <v>2</v>
      </c>
      <c r="W2568">
        <f t="shared" si="289"/>
        <v>3</v>
      </c>
    </row>
    <row r="2569" spans="1:23" ht="100.8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s="13" t="b">
        <v>0</v>
      </c>
      <c r="L2569">
        <v>2</v>
      </c>
      <c r="M2569" t="b">
        <v>0</v>
      </c>
      <c r="N2569" t="s">
        <v>8284</v>
      </c>
      <c r="O2569" s="15">
        <f t="shared" si="284"/>
        <v>0.26666666666666666</v>
      </c>
      <c r="P2569" s="15">
        <f t="shared" si="290"/>
        <v>60</v>
      </c>
      <c r="Q2569" t="s">
        <v>8315</v>
      </c>
      <c r="R2569" t="s">
        <v>8317</v>
      </c>
      <c r="S2569" s="8">
        <f t="shared" si="285"/>
        <v>42087.670578703699</v>
      </c>
      <c r="T2569" s="11">
        <f t="shared" si="286"/>
        <v>42117.670578703699</v>
      </c>
      <c r="U2569" t="str">
        <f t="shared" si="287"/>
        <v>FALSE</v>
      </c>
      <c r="V2569" s="18">
        <f t="shared" si="288"/>
        <v>2</v>
      </c>
      <c r="W2569">
        <f t="shared" si="289"/>
        <v>3</v>
      </c>
    </row>
    <row r="2570" spans="1:23" ht="115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s="13" t="b">
        <v>0</v>
      </c>
      <c r="L2570">
        <v>1</v>
      </c>
      <c r="M2570" t="b">
        <v>0</v>
      </c>
      <c r="N2570" t="s">
        <v>8284</v>
      </c>
      <c r="O2570" s="15">
        <f t="shared" si="284"/>
        <v>0.5</v>
      </c>
      <c r="P2570" s="15">
        <f t="shared" si="290"/>
        <v>50</v>
      </c>
      <c r="Q2570" t="s">
        <v>8315</v>
      </c>
      <c r="R2570" t="s">
        <v>8317</v>
      </c>
      <c r="S2570" s="8">
        <f t="shared" si="285"/>
        <v>42584.45826388889</v>
      </c>
      <c r="T2570" s="11">
        <f t="shared" si="286"/>
        <v>42614.45826388889</v>
      </c>
      <c r="U2570" t="str">
        <f t="shared" si="287"/>
        <v>FALSE</v>
      </c>
      <c r="V2570" s="18">
        <f t="shared" si="288"/>
        <v>2</v>
      </c>
      <c r="W2570">
        <f t="shared" si="289"/>
        <v>3</v>
      </c>
    </row>
    <row r="2571" spans="1:23" ht="86.4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s="13" t="b">
        <v>0</v>
      </c>
      <c r="L2571">
        <v>2</v>
      </c>
      <c r="M2571" t="b">
        <v>0</v>
      </c>
      <c r="N2571" t="s">
        <v>8284</v>
      </c>
      <c r="O2571" s="15">
        <f t="shared" si="284"/>
        <v>2.2307692307692308</v>
      </c>
      <c r="P2571" s="15">
        <f t="shared" si="290"/>
        <v>72.5</v>
      </c>
      <c r="Q2571" t="s">
        <v>8315</v>
      </c>
      <c r="R2571" t="s">
        <v>8317</v>
      </c>
      <c r="S2571" s="8">
        <f t="shared" si="285"/>
        <v>42233.897129629629</v>
      </c>
      <c r="T2571" s="11">
        <f t="shared" si="286"/>
        <v>42263.897129629629</v>
      </c>
      <c r="U2571" t="str">
        <f t="shared" si="287"/>
        <v>FALSE</v>
      </c>
      <c r="V2571" s="18">
        <f t="shared" si="288"/>
        <v>2</v>
      </c>
      <c r="W2571">
        <f t="shared" si="289"/>
        <v>3</v>
      </c>
    </row>
    <row r="2572" spans="1:23" ht="100.8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s="13" t="b">
        <v>0</v>
      </c>
      <c r="L2572">
        <v>2</v>
      </c>
      <c r="M2572" t="b">
        <v>0</v>
      </c>
      <c r="N2572" t="s">
        <v>8284</v>
      </c>
      <c r="O2572" s="15">
        <f t="shared" si="284"/>
        <v>0.84285714285714297</v>
      </c>
      <c r="P2572" s="15">
        <f t="shared" si="290"/>
        <v>29.5</v>
      </c>
      <c r="Q2572" t="s">
        <v>8315</v>
      </c>
      <c r="R2572" t="s">
        <v>8317</v>
      </c>
      <c r="S2572" s="8">
        <f t="shared" si="285"/>
        <v>42744.694849537038</v>
      </c>
      <c r="T2572" s="11">
        <f t="shared" si="286"/>
        <v>42774.694849537038</v>
      </c>
      <c r="U2572" t="str">
        <f t="shared" si="287"/>
        <v>FALSE</v>
      </c>
      <c r="V2572" s="18">
        <f t="shared" si="288"/>
        <v>2</v>
      </c>
      <c r="W2572">
        <f t="shared" si="289"/>
        <v>3</v>
      </c>
    </row>
    <row r="2573" spans="1:23" ht="100.8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s="13" t="b">
        <v>0</v>
      </c>
      <c r="L2573">
        <v>4</v>
      </c>
      <c r="M2573" t="b">
        <v>0</v>
      </c>
      <c r="N2573" t="s">
        <v>8284</v>
      </c>
      <c r="O2573" s="15">
        <f t="shared" si="284"/>
        <v>0.25</v>
      </c>
      <c r="P2573" s="15">
        <f t="shared" si="290"/>
        <v>62.5</v>
      </c>
      <c r="Q2573" t="s">
        <v>8315</v>
      </c>
      <c r="R2573" t="s">
        <v>8317</v>
      </c>
      <c r="S2573" s="8">
        <f t="shared" si="285"/>
        <v>42449.133344907408</v>
      </c>
      <c r="T2573" s="11">
        <f t="shared" si="286"/>
        <v>42509.133344907408</v>
      </c>
      <c r="U2573" t="str">
        <f t="shared" si="287"/>
        <v>FALSE</v>
      </c>
      <c r="V2573" s="18">
        <f t="shared" si="288"/>
        <v>2</v>
      </c>
      <c r="W2573">
        <f t="shared" si="289"/>
        <v>3</v>
      </c>
    </row>
    <row r="2574" spans="1:23" ht="86.4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s="13" t="b">
        <v>0</v>
      </c>
      <c r="L2574">
        <v>0</v>
      </c>
      <c r="M2574" t="b">
        <v>0</v>
      </c>
      <c r="N2574" t="s">
        <v>8284</v>
      </c>
      <c r="O2574" s="15">
        <f t="shared" si="284"/>
        <v>0</v>
      </c>
      <c r="P2574" s="15">
        <f t="shared" si="290"/>
        <v>0</v>
      </c>
      <c r="Q2574" t="s">
        <v>8315</v>
      </c>
      <c r="R2574" t="s">
        <v>8317</v>
      </c>
      <c r="S2574" s="8">
        <f t="shared" si="285"/>
        <v>42076.911076388882</v>
      </c>
      <c r="T2574" s="11">
        <f t="shared" si="286"/>
        <v>42106.911076388882</v>
      </c>
      <c r="U2574" t="str">
        <f t="shared" si="287"/>
        <v>FALSE</v>
      </c>
      <c r="V2574" s="18">
        <f t="shared" si="288"/>
        <v>2</v>
      </c>
      <c r="W2574">
        <f t="shared" si="289"/>
        <v>3</v>
      </c>
    </row>
    <row r="2575" spans="1:23" ht="100.8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s="13" t="b">
        <v>0</v>
      </c>
      <c r="L2575">
        <v>0</v>
      </c>
      <c r="M2575" t="b">
        <v>0</v>
      </c>
      <c r="N2575" t="s">
        <v>8284</v>
      </c>
      <c r="O2575" s="15">
        <f t="shared" si="284"/>
        <v>0</v>
      </c>
      <c r="P2575" s="15">
        <f t="shared" si="290"/>
        <v>0</v>
      </c>
      <c r="Q2575" t="s">
        <v>8315</v>
      </c>
      <c r="R2575" t="s">
        <v>8317</v>
      </c>
      <c r="S2575" s="8">
        <f t="shared" si="285"/>
        <v>41829.383668981478</v>
      </c>
      <c r="T2575" s="11">
        <f t="shared" si="286"/>
        <v>41874.383668981478</v>
      </c>
      <c r="U2575" t="str">
        <f t="shared" si="287"/>
        <v>FALSE</v>
      </c>
      <c r="V2575" s="18">
        <f t="shared" si="288"/>
        <v>2</v>
      </c>
      <c r="W2575">
        <f t="shared" si="289"/>
        <v>3</v>
      </c>
    </row>
    <row r="2576" spans="1:23" ht="115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s="13" t="b">
        <v>0</v>
      </c>
      <c r="L2576">
        <v>0</v>
      </c>
      <c r="M2576" t="b">
        <v>0</v>
      </c>
      <c r="N2576" t="s">
        <v>8284</v>
      </c>
      <c r="O2576" s="15">
        <f t="shared" si="284"/>
        <v>0</v>
      </c>
      <c r="P2576" s="15">
        <f t="shared" si="290"/>
        <v>0</v>
      </c>
      <c r="Q2576" t="s">
        <v>8315</v>
      </c>
      <c r="R2576" t="s">
        <v>8317</v>
      </c>
      <c r="S2576" s="8">
        <f t="shared" si="285"/>
        <v>42487.617418981477</v>
      </c>
      <c r="T2576" s="11">
        <f t="shared" si="286"/>
        <v>42508.617418981477</v>
      </c>
      <c r="U2576" t="str">
        <f t="shared" si="287"/>
        <v>FALSE</v>
      </c>
      <c r="V2576" s="18">
        <f t="shared" si="288"/>
        <v>2</v>
      </c>
      <c r="W2576">
        <f t="shared" si="289"/>
        <v>3</v>
      </c>
    </row>
    <row r="2577" spans="1:23" ht="115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s="13" t="b">
        <v>0</v>
      </c>
      <c r="L2577">
        <v>0</v>
      </c>
      <c r="M2577" t="b">
        <v>0</v>
      </c>
      <c r="N2577" t="s">
        <v>8284</v>
      </c>
      <c r="O2577" s="15">
        <f t="shared" si="284"/>
        <v>0</v>
      </c>
      <c r="P2577" s="15">
        <f t="shared" si="290"/>
        <v>0</v>
      </c>
      <c r="Q2577" t="s">
        <v>8315</v>
      </c>
      <c r="R2577" t="s">
        <v>8317</v>
      </c>
      <c r="S2577" s="8">
        <f t="shared" si="285"/>
        <v>41985.90039351851</v>
      </c>
      <c r="T2577" s="11">
        <f t="shared" si="286"/>
        <v>42015.900393518517</v>
      </c>
      <c r="U2577" t="str">
        <f t="shared" si="287"/>
        <v>FALSE</v>
      </c>
      <c r="V2577" s="18">
        <f t="shared" si="288"/>
        <v>2</v>
      </c>
      <c r="W2577">
        <f t="shared" si="289"/>
        <v>3</v>
      </c>
    </row>
    <row r="2578" spans="1:23" ht="57.6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s="13" t="b">
        <v>0</v>
      </c>
      <c r="L2578">
        <v>0</v>
      </c>
      <c r="M2578" t="b">
        <v>0</v>
      </c>
      <c r="N2578" t="s">
        <v>8284</v>
      </c>
      <c r="O2578" s="15">
        <f t="shared" si="284"/>
        <v>0</v>
      </c>
      <c r="P2578" s="15">
        <f t="shared" si="290"/>
        <v>0</v>
      </c>
      <c r="Q2578" t="s">
        <v>8315</v>
      </c>
      <c r="R2578" t="s">
        <v>8317</v>
      </c>
      <c r="S2578" s="8">
        <f t="shared" si="285"/>
        <v>42059.801469907405</v>
      </c>
      <c r="T2578" s="11">
        <f t="shared" si="286"/>
        <v>42104.759803240733</v>
      </c>
      <c r="U2578" t="str">
        <f t="shared" si="287"/>
        <v>FALSE</v>
      </c>
      <c r="V2578" s="18">
        <f t="shared" si="288"/>
        <v>2</v>
      </c>
      <c r="W2578">
        <f t="shared" si="289"/>
        <v>3</v>
      </c>
    </row>
    <row r="2579" spans="1:23" ht="100.8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s="13" t="b">
        <v>0</v>
      </c>
      <c r="L2579">
        <v>0</v>
      </c>
      <c r="M2579" t="b">
        <v>0</v>
      </c>
      <c r="N2579" t="s">
        <v>8284</v>
      </c>
      <c r="O2579" s="15">
        <f t="shared" si="284"/>
        <v>0</v>
      </c>
      <c r="P2579" s="15">
        <f t="shared" si="290"/>
        <v>0</v>
      </c>
      <c r="Q2579" t="s">
        <v>8315</v>
      </c>
      <c r="R2579" t="s">
        <v>8317</v>
      </c>
      <c r="S2579" s="8">
        <f t="shared" si="285"/>
        <v>41830.612233796295</v>
      </c>
      <c r="T2579" s="11">
        <f t="shared" si="286"/>
        <v>41855.612233796295</v>
      </c>
      <c r="U2579" t="str">
        <f t="shared" si="287"/>
        <v>FALSE</v>
      </c>
      <c r="V2579" s="18">
        <f t="shared" si="288"/>
        <v>2</v>
      </c>
      <c r="W2579">
        <f t="shared" si="289"/>
        <v>3</v>
      </c>
    </row>
    <row r="2580" spans="1:23" ht="115.2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s="13" t="b">
        <v>0</v>
      </c>
      <c r="L2580">
        <v>0</v>
      </c>
      <c r="M2580" t="b">
        <v>0</v>
      </c>
      <c r="N2580" t="s">
        <v>8284</v>
      </c>
      <c r="O2580" s="15">
        <f t="shared" si="284"/>
        <v>0</v>
      </c>
      <c r="P2580" s="15">
        <f t="shared" si="290"/>
        <v>0</v>
      </c>
      <c r="Q2580" t="s">
        <v>8315</v>
      </c>
      <c r="R2580" t="s">
        <v>8317</v>
      </c>
      <c r="S2580" s="8">
        <f t="shared" si="285"/>
        <v>42237.814571759263</v>
      </c>
      <c r="T2580" s="11">
        <f t="shared" si="286"/>
        <v>42286.499999999993</v>
      </c>
      <c r="U2580" t="str">
        <f t="shared" si="287"/>
        <v>FALSE</v>
      </c>
      <c r="V2580" s="18">
        <f t="shared" si="288"/>
        <v>2</v>
      </c>
      <c r="W2580">
        <f t="shared" si="289"/>
        <v>3</v>
      </c>
    </row>
    <row r="2581" spans="1:23" ht="100.8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s="13" t="b">
        <v>0</v>
      </c>
      <c r="L2581">
        <v>12</v>
      </c>
      <c r="M2581" t="b">
        <v>0</v>
      </c>
      <c r="N2581" t="s">
        <v>8284</v>
      </c>
      <c r="O2581" s="15">
        <f t="shared" si="284"/>
        <v>0.13849999999999998</v>
      </c>
      <c r="P2581" s="15">
        <f t="shared" si="290"/>
        <v>23.083333333333332</v>
      </c>
      <c r="Q2581" t="s">
        <v>8315</v>
      </c>
      <c r="R2581" t="s">
        <v>8317</v>
      </c>
      <c r="S2581" s="8">
        <f t="shared" si="285"/>
        <v>41837.621562499997</v>
      </c>
      <c r="T2581" s="11">
        <f t="shared" si="286"/>
        <v>41897.621562499997</v>
      </c>
      <c r="U2581" t="str">
        <f t="shared" si="287"/>
        <v>FALSE</v>
      </c>
      <c r="V2581" s="18">
        <f t="shared" si="288"/>
        <v>2</v>
      </c>
      <c r="W2581">
        <f t="shared" si="289"/>
        <v>3</v>
      </c>
    </row>
    <row r="2582" spans="1:23" ht="86.4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s="13" t="b">
        <v>0</v>
      </c>
      <c r="L2582">
        <v>2</v>
      </c>
      <c r="M2582" t="b">
        <v>0</v>
      </c>
      <c r="N2582" t="s">
        <v>8284</v>
      </c>
      <c r="O2582" s="15">
        <f t="shared" si="284"/>
        <v>0.6</v>
      </c>
      <c r="P2582" s="15">
        <f t="shared" si="290"/>
        <v>25.5</v>
      </c>
      <c r="Q2582" t="s">
        <v>8315</v>
      </c>
      <c r="R2582" t="s">
        <v>8317</v>
      </c>
      <c r="S2582" s="8">
        <f t="shared" si="285"/>
        <v>42110.118090277778</v>
      </c>
      <c r="T2582" s="11">
        <f t="shared" si="286"/>
        <v>42139.916666666664</v>
      </c>
      <c r="U2582" t="str">
        <f t="shared" si="287"/>
        <v>FALSE</v>
      </c>
      <c r="V2582" s="18">
        <f t="shared" si="288"/>
        <v>2</v>
      </c>
      <c r="W2582">
        <f t="shared" si="289"/>
        <v>3</v>
      </c>
    </row>
    <row r="2583" spans="1:23" ht="100.8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s="13" t="b">
        <v>0</v>
      </c>
      <c r="L2583">
        <v>11</v>
      </c>
      <c r="M2583" t="b">
        <v>0</v>
      </c>
      <c r="N2583" t="s">
        <v>8284</v>
      </c>
      <c r="O2583" s="15">
        <f t="shared" si="284"/>
        <v>10.6</v>
      </c>
      <c r="P2583" s="15">
        <f t="shared" si="290"/>
        <v>48.18181818181818</v>
      </c>
      <c r="Q2583" t="s">
        <v>8315</v>
      </c>
      <c r="R2583" t="s">
        <v>8317</v>
      </c>
      <c r="S2583" s="8">
        <f t="shared" si="285"/>
        <v>42294.420115740737</v>
      </c>
      <c r="T2583" s="11">
        <f t="shared" si="286"/>
        <v>42324.461782407401</v>
      </c>
      <c r="U2583" t="str">
        <f t="shared" si="287"/>
        <v>FALSE</v>
      </c>
      <c r="V2583" s="18">
        <f t="shared" si="288"/>
        <v>2</v>
      </c>
      <c r="W2583">
        <f t="shared" si="289"/>
        <v>2</v>
      </c>
    </row>
    <row r="2584" spans="1:23" ht="43.2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s="13" t="b">
        <v>0</v>
      </c>
      <c r="L2584">
        <v>1</v>
      </c>
      <c r="M2584" t="b">
        <v>0</v>
      </c>
      <c r="N2584" t="s">
        <v>8284</v>
      </c>
      <c r="O2584" s="15">
        <f t="shared" si="284"/>
        <v>1.1111111111111111E-3</v>
      </c>
      <c r="P2584" s="15">
        <f t="shared" si="290"/>
        <v>1</v>
      </c>
      <c r="Q2584" t="s">
        <v>8315</v>
      </c>
      <c r="R2584" t="s">
        <v>8317</v>
      </c>
      <c r="S2584" s="8">
        <f t="shared" si="285"/>
        <v>42642.780486111107</v>
      </c>
      <c r="T2584" s="11">
        <f t="shared" si="286"/>
        <v>42672.780486111107</v>
      </c>
      <c r="U2584" t="str">
        <f t="shared" si="287"/>
        <v>FALSE</v>
      </c>
      <c r="V2584" s="18">
        <f t="shared" si="288"/>
        <v>2</v>
      </c>
      <c r="W2584">
        <f t="shared" si="289"/>
        <v>2</v>
      </c>
    </row>
    <row r="2585" spans="1:23" ht="7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s="13" t="b">
        <v>0</v>
      </c>
      <c r="L2585">
        <v>5</v>
      </c>
      <c r="M2585" t="b">
        <v>0</v>
      </c>
      <c r="N2585" t="s">
        <v>8284</v>
      </c>
      <c r="O2585" s="15">
        <f t="shared" si="284"/>
        <v>0.5</v>
      </c>
      <c r="P2585" s="15">
        <f t="shared" si="290"/>
        <v>1</v>
      </c>
      <c r="Q2585" t="s">
        <v>8315</v>
      </c>
      <c r="R2585" t="s">
        <v>8317</v>
      </c>
      <c r="S2585" s="8">
        <f t="shared" si="285"/>
        <v>42019.561111111114</v>
      </c>
      <c r="T2585" s="11">
        <f t="shared" si="286"/>
        <v>42079.519444444442</v>
      </c>
      <c r="U2585" t="str">
        <f t="shared" si="287"/>
        <v>FALSE</v>
      </c>
      <c r="V2585" s="18">
        <f t="shared" si="288"/>
        <v>2</v>
      </c>
      <c r="W2585">
        <f t="shared" si="289"/>
        <v>2</v>
      </c>
    </row>
    <row r="2586" spans="1:23" ht="72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s="13" t="b">
        <v>0</v>
      </c>
      <c r="L2586">
        <v>0</v>
      </c>
      <c r="M2586" t="b">
        <v>0</v>
      </c>
      <c r="N2586" t="s">
        <v>8284</v>
      </c>
      <c r="O2586" s="15">
        <f t="shared" si="284"/>
        <v>0</v>
      </c>
      <c r="P2586" s="15">
        <f t="shared" si="290"/>
        <v>0</v>
      </c>
      <c r="Q2586" t="s">
        <v>8315</v>
      </c>
      <c r="R2586" t="s">
        <v>8317</v>
      </c>
      <c r="S2586" s="8">
        <f t="shared" si="285"/>
        <v>42139.964918981481</v>
      </c>
      <c r="T2586" s="11">
        <f t="shared" si="286"/>
        <v>42169.964918981474</v>
      </c>
      <c r="U2586" t="str">
        <f t="shared" si="287"/>
        <v>FALSE</v>
      </c>
      <c r="V2586" s="18">
        <f t="shared" si="288"/>
        <v>2</v>
      </c>
      <c r="W2586">
        <f t="shared" si="289"/>
        <v>2</v>
      </c>
    </row>
    <row r="2587" spans="1:23" ht="100.8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s="13" t="b">
        <v>0</v>
      </c>
      <c r="L2587">
        <v>1</v>
      </c>
      <c r="M2587" t="b">
        <v>0</v>
      </c>
      <c r="N2587" t="s">
        <v>8284</v>
      </c>
      <c r="O2587" s="15">
        <f t="shared" si="284"/>
        <v>0.16666666666666669</v>
      </c>
      <c r="P2587" s="15">
        <f t="shared" si="290"/>
        <v>50</v>
      </c>
      <c r="Q2587" t="s">
        <v>8315</v>
      </c>
      <c r="R2587" t="s">
        <v>8317</v>
      </c>
      <c r="S2587" s="8">
        <f t="shared" si="285"/>
        <v>41795.754999999997</v>
      </c>
      <c r="T2587" s="11">
        <f t="shared" si="286"/>
        <v>41825.754999999997</v>
      </c>
      <c r="U2587" t="str">
        <f t="shared" si="287"/>
        <v>FALSE</v>
      </c>
      <c r="V2587" s="18">
        <f t="shared" si="288"/>
        <v>2</v>
      </c>
      <c r="W2587">
        <f t="shared" si="289"/>
        <v>2</v>
      </c>
    </row>
    <row r="2588" spans="1:23" ht="72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s="13" t="b">
        <v>0</v>
      </c>
      <c r="L2588">
        <v>1</v>
      </c>
      <c r="M2588" t="b">
        <v>0</v>
      </c>
      <c r="N2588" t="s">
        <v>8284</v>
      </c>
      <c r="O2588" s="15">
        <f t="shared" si="284"/>
        <v>0.16666666666666669</v>
      </c>
      <c r="P2588" s="15">
        <f t="shared" si="290"/>
        <v>5</v>
      </c>
      <c r="Q2588" t="s">
        <v>8315</v>
      </c>
      <c r="R2588" t="s">
        <v>8317</v>
      </c>
      <c r="S2588" s="8">
        <f t="shared" si="285"/>
        <v>42333.121944444443</v>
      </c>
      <c r="T2588" s="11">
        <f t="shared" si="286"/>
        <v>42363.121944444443</v>
      </c>
      <c r="U2588" t="str">
        <f t="shared" si="287"/>
        <v>FALSE</v>
      </c>
      <c r="V2588" s="18">
        <f t="shared" si="288"/>
        <v>2</v>
      </c>
      <c r="W2588">
        <f t="shared" si="289"/>
        <v>2</v>
      </c>
    </row>
    <row r="2589" spans="1:23" ht="100.8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s="13" t="b">
        <v>0</v>
      </c>
      <c r="L2589">
        <v>6</v>
      </c>
      <c r="M2589" t="b">
        <v>0</v>
      </c>
      <c r="N2589" t="s">
        <v>8284</v>
      </c>
      <c r="O2589" s="15">
        <f t="shared" si="284"/>
        <v>2.4340000000000002</v>
      </c>
      <c r="P2589" s="15">
        <f t="shared" si="290"/>
        <v>202.83333333333334</v>
      </c>
      <c r="Q2589" t="s">
        <v>8315</v>
      </c>
      <c r="R2589" t="s">
        <v>8317</v>
      </c>
      <c r="S2589" s="8">
        <f t="shared" si="285"/>
        <v>42338.467048611106</v>
      </c>
      <c r="T2589" s="11">
        <f t="shared" si="286"/>
        <v>42368.467048611106</v>
      </c>
      <c r="U2589" t="str">
        <f t="shared" si="287"/>
        <v>FALSE</v>
      </c>
      <c r="V2589" s="18">
        <f t="shared" si="288"/>
        <v>2</v>
      </c>
      <c r="W2589">
        <f t="shared" si="289"/>
        <v>2</v>
      </c>
    </row>
    <row r="2590" spans="1:23" ht="115.2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s="13" t="b">
        <v>0</v>
      </c>
      <c r="L2590">
        <v>8</v>
      </c>
      <c r="M2590" t="b">
        <v>0</v>
      </c>
      <c r="N2590" t="s">
        <v>8284</v>
      </c>
      <c r="O2590" s="15">
        <f t="shared" si="284"/>
        <v>3.8833333333333329</v>
      </c>
      <c r="P2590" s="15">
        <f t="shared" si="290"/>
        <v>29.125</v>
      </c>
      <c r="Q2590" t="s">
        <v>8315</v>
      </c>
      <c r="R2590" t="s">
        <v>8317</v>
      </c>
      <c r="S2590" s="8">
        <f t="shared" si="285"/>
        <v>42042.467893518515</v>
      </c>
      <c r="T2590" s="11">
        <f t="shared" si="286"/>
        <v>42094.343055555553</v>
      </c>
      <c r="U2590" t="str">
        <f t="shared" si="287"/>
        <v>FALSE</v>
      </c>
      <c r="V2590" s="18">
        <f t="shared" si="288"/>
        <v>2</v>
      </c>
      <c r="W2590">
        <f t="shared" si="289"/>
        <v>2</v>
      </c>
    </row>
    <row r="2591" spans="1:23" ht="100.8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s="13" t="b">
        <v>0</v>
      </c>
      <c r="L2591">
        <v>1</v>
      </c>
      <c r="M2591" t="b">
        <v>0</v>
      </c>
      <c r="N2591" t="s">
        <v>8284</v>
      </c>
      <c r="O2591" s="15">
        <f t="shared" si="284"/>
        <v>0.01</v>
      </c>
      <c r="P2591" s="15">
        <f t="shared" si="290"/>
        <v>5</v>
      </c>
      <c r="Q2591" t="s">
        <v>8315</v>
      </c>
      <c r="R2591" t="s">
        <v>8317</v>
      </c>
      <c r="S2591" s="8">
        <f t="shared" si="285"/>
        <v>42422.327858796292</v>
      </c>
      <c r="T2591" s="11">
        <f t="shared" si="286"/>
        <v>42452.286192129628</v>
      </c>
      <c r="U2591" t="str">
        <f t="shared" si="287"/>
        <v>FALSE</v>
      </c>
      <c r="V2591" s="18">
        <f t="shared" si="288"/>
        <v>2</v>
      </c>
      <c r="W2591">
        <f t="shared" si="289"/>
        <v>2</v>
      </c>
    </row>
    <row r="2592" spans="1:23" ht="100.8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s="13" t="b">
        <v>0</v>
      </c>
      <c r="L2592">
        <v>0</v>
      </c>
      <c r="M2592" t="b">
        <v>0</v>
      </c>
      <c r="N2592" t="s">
        <v>8284</v>
      </c>
      <c r="O2592" s="15">
        <f t="shared" si="284"/>
        <v>0</v>
      </c>
      <c r="P2592" s="15">
        <f t="shared" si="290"/>
        <v>0</v>
      </c>
      <c r="Q2592" t="s">
        <v>8315</v>
      </c>
      <c r="R2592" t="s">
        <v>8317</v>
      </c>
      <c r="S2592" s="8">
        <f t="shared" si="285"/>
        <v>42388.380752314813</v>
      </c>
      <c r="T2592" s="11">
        <f t="shared" si="286"/>
        <v>42395.380752314813</v>
      </c>
      <c r="U2592" t="str">
        <f t="shared" si="287"/>
        <v>FALSE</v>
      </c>
      <c r="V2592" s="18">
        <f t="shared" si="288"/>
        <v>2</v>
      </c>
      <c r="W2592">
        <f t="shared" si="289"/>
        <v>2</v>
      </c>
    </row>
    <row r="2593" spans="1:23" ht="115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s="13" t="b">
        <v>0</v>
      </c>
      <c r="L2593">
        <v>2</v>
      </c>
      <c r="M2593" t="b">
        <v>0</v>
      </c>
      <c r="N2593" t="s">
        <v>8284</v>
      </c>
      <c r="O2593" s="15">
        <f t="shared" si="284"/>
        <v>1.7333333333333332</v>
      </c>
      <c r="P2593" s="15">
        <f t="shared" si="290"/>
        <v>13</v>
      </c>
      <c r="Q2593" t="s">
        <v>8315</v>
      </c>
      <c r="R2593" t="s">
        <v>8317</v>
      </c>
      <c r="S2593" s="8">
        <f t="shared" si="285"/>
        <v>42382.698194444441</v>
      </c>
      <c r="T2593" s="11">
        <f t="shared" si="286"/>
        <v>42442.656527777777</v>
      </c>
      <c r="U2593" t="str">
        <f t="shared" si="287"/>
        <v>FALSE</v>
      </c>
      <c r="V2593" s="18">
        <f t="shared" si="288"/>
        <v>2</v>
      </c>
      <c r="W2593">
        <f t="shared" si="289"/>
        <v>2</v>
      </c>
    </row>
    <row r="2594" spans="1:23" ht="115.2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s="13" t="b">
        <v>0</v>
      </c>
      <c r="L2594">
        <v>1</v>
      </c>
      <c r="M2594" t="b">
        <v>0</v>
      </c>
      <c r="N2594" t="s">
        <v>8284</v>
      </c>
      <c r="O2594" s="15">
        <f t="shared" si="284"/>
        <v>0.16666666666666669</v>
      </c>
      <c r="P2594" s="15">
        <f t="shared" si="290"/>
        <v>50</v>
      </c>
      <c r="Q2594" t="s">
        <v>8315</v>
      </c>
      <c r="R2594" t="s">
        <v>8317</v>
      </c>
      <c r="S2594" s="8">
        <f t="shared" si="285"/>
        <v>41887.592835648145</v>
      </c>
      <c r="T2594" s="11">
        <f t="shared" si="286"/>
        <v>41917.592835648145</v>
      </c>
      <c r="U2594" t="str">
        <f t="shared" si="287"/>
        <v>FALSE</v>
      </c>
      <c r="V2594" s="18">
        <f t="shared" si="288"/>
        <v>2</v>
      </c>
      <c r="W2594">
        <f t="shared" si="289"/>
        <v>2</v>
      </c>
    </row>
    <row r="2595" spans="1:23" ht="100.8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s="13" t="b">
        <v>0</v>
      </c>
      <c r="L2595">
        <v>0</v>
      </c>
      <c r="M2595" t="b">
        <v>0</v>
      </c>
      <c r="N2595" t="s">
        <v>8284</v>
      </c>
      <c r="O2595" s="15">
        <f t="shared" si="284"/>
        <v>0</v>
      </c>
      <c r="P2595" s="15">
        <f t="shared" si="290"/>
        <v>0</v>
      </c>
      <c r="Q2595" t="s">
        <v>8315</v>
      </c>
      <c r="R2595" t="s">
        <v>8317</v>
      </c>
      <c r="S2595" s="8">
        <f t="shared" si="285"/>
        <v>42089.636875000004</v>
      </c>
      <c r="T2595" s="11">
        <f t="shared" si="286"/>
        <v>42119.636874999997</v>
      </c>
      <c r="U2595" t="str">
        <f t="shared" si="287"/>
        <v>FALSE</v>
      </c>
      <c r="V2595" s="18">
        <f t="shared" si="288"/>
        <v>2</v>
      </c>
      <c r="W2595">
        <f t="shared" si="289"/>
        <v>2</v>
      </c>
    </row>
    <row r="2596" spans="1:23" ht="100.8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s="13" t="b">
        <v>0</v>
      </c>
      <c r="L2596">
        <v>1</v>
      </c>
      <c r="M2596" t="b">
        <v>0</v>
      </c>
      <c r="N2596" t="s">
        <v>8284</v>
      </c>
      <c r="O2596" s="15">
        <f t="shared" si="284"/>
        <v>1.25E-3</v>
      </c>
      <c r="P2596" s="15">
        <f t="shared" si="290"/>
        <v>1</v>
      </c>
      <c r="Q2596" t="s">
        <v>8315</v>
      </c>
      <c r="R2596" t="s">
        <v>8317</v>
      </c>
      <c r="S2596" s="8">
        <f t="shared" si="285"/>
        <v>41828.759583333333</v>
      </c>
      <c r="T2596" s="11">
        <f t="shared" si="286"/>
        <v>41858.759583333333</v>
      </c>
      <c r="U2596" t="str">
        <f t="shared" si="287"/>
        <v>FALSE</v>
      </c>
      <c r="V2596" s="18">
        <f t="shared" si="288"/>
        <v>2</v>
      </c>
      <c r="W2596">
        <f t="shared" si="289"/>
        <v>2</v>
      </c>
    </row>
    <row r="2597" spans="1:23" ht="57.6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s="13" t="b">
        <v>0</v>
      </c>
      <c r="L2597">
        <v>19</v>
      </c>
      <c r="M2597" t="b">
        <v>0</v>
      </c>
      <c r="N2597" t="s">
        <v>8284</v>
      </c>
      <c r="O2597" s="15">
        <f t="shared" si="284"/>
        <v>12.166666666666668</v>
      </c>
      <c r="P2597" s="15">
        <f t="shared" si="290"/>
        <v>96.05263157894737</v>
      </c>
      <c r="Q2597" t="s">
        <v>8315</v>
      </c>
      <c r="R2597" t="s">
        <v>8317</v>
      </c>
      <c r="S2597" s="8">
        <f t="shared" si="285"/>
        <v>42760.035879629628</v>
      </c>
      <c r="T2597" s="11">
        <f t="shared" si="286"/>
        <v>42790.035879629628</v>
      </c>
      <c r="U2597" t="str">
        <f t="shared" si="287"/>
        <v>FALSE</v>
      </c>
      <c r="V2597" s="18">
        <f t="shared" si="288"/>
        <v>2</v>
      </c>
      <c r="W2597">
        <f t="shared" si="289"/>
        <v>2</v>
      </c>
    </row>
    <row r="2598" spans="1:23" ht="100.8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s="13" t="b">
        <v>0</v>
      </c>
      <c r="L2598">
        <v>27</v>
      </c>
      <c r="M2598" t="b">
        <v>0</v>
      </c>
      <c r="N2598" t="s">
        <v>8284</v>
      </c>
      <c r="O2598" s="15">
        <f t="shared" si="284"/>
        <v>23.588571428571427</v>
      </c>
      <c r="P2598" s="15">
        <f t="shared" si="290"/>
        <v>305.77777777777777</v>
      </c>
      <c r="Q2598" t="s">
        <v>8315</v>
      </c>
      <c r="R2598" t="s">
        <v>8317</v>
      </c>
      <c r="S2598" s="8">
        <f t="shared" si="285"/>
        <v>41828.45612268518</v>
      </c>
      <c r="T2598" s="11">
        <f t="shared" si="286"/>
        <v>41858.45612268518</v>
      </c>
      <c r="U2598" t="str">
        <f t="shared" si="287"/>
        <v>FALSE</v>
      </c>
      <c r="V2598" s="18">
        <f t="shared" si="288"/>
        <v>2</v>
      </c>
      <c r="W2598">
        <f t="shared" si="289"/>
        <v>2</v>
      </c>
    </row>
    <row r="2599" spans="1:23" ht="100.8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s="13" t="b">
        <v>0</v>
      </c>
      <c r="L2599">
        <v>7</v>
      </c>
      <c r="M2599" t="b">
        <v>0</v>
      </c>
      <c r="N2599" t="s">
        <v>8284</v>
      </c>
      <c r="O2599" s="15">
        <f t="shared" si="284"/>
        <v>5.6666666666666661</v>
      </c>
      <c r="P2599" s="15">
        <f t="shared" si="290"/>
        <v>12.142857142857142</v>
      </c>
      <c r="Q2599" t="s">
        <v>8315</v>
      </c>
      <c r="R2599" t="s">
        <v>8317</v>
      </c>
      <c r="S2599" s="8">
        <f t="shared" si="285"/>
        <v>42510.133298611108</v>
      </c>
      <c r="T2599" s="11">
        <f t="shared" si="286"/>
        <v>42540.133298611108</v>
      </c>
      <c r="U2599" t="str">
        <f t="shared" si="287"/>
        <v>FALSE</v>
      </c>
      <c r="V2599" s="18">
        <f t="shared" si="288"/>
        <v>2</v>
      </c>
      <c r="W2599">
        <f t="shared" si="289"/>
        <v>2</v>
      </c>
    </row>
    <row r="2600" spans="1:23" ht="86.4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s="13" t="b">
        <v>0</v>
      </c>
      <c r="L2600">
        <v>14</v>
      </c>
      <c r="M2600" t="b">
        <v>0</v>
      </c>
      <c r="N2600" t="s">
        <v>8284</v>
      </c>
      <c r="O2600" s="15">
        <f t="shared" si="284"/>
        <v>39</v>
      </c>
      <c r="P2600" s="15">
        <f t="shared" si="290"/>
        <v>83.571428571428569</v>
      </c>
      <c r="Q2600" t="s">
        <v>8315</v>
      </c>
      <c r="R2600" t="s">
        <v>8317</v>
      </c>
      <c r="S2600" s="8">
        <f t="shared" si="285"/>
        <v>42240.631956018515</v>
      </c>
      <c r="T2600" s="11">
        <f t="shared" si="286"/>
        <v>42270.631956018515</v>
      </c>
      <c r="U2600" t="str">
        <f t="shared" si="287"/>
        <v>FALSE</v>
      </c>
      <c r="V2600" s="18">
        <f t="shared" si="288"/>
        <v>2</v>
      </c>
      <c r="W2600">
        <f t="shared" si="289"/>
        <v>2</v>
      </c>
    </row>
    <row r="2601" spans="1:23" ht="72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s="13" t="b">
        <v>0</v>
      </c>
      <c r="L2601">
        <v>5</v>
      </c>
      <c r="M2601" t="b">
        <v>0</v>
      </c>
      <c r="N2601" t="s">
        <v>8284</v>
      </c>
      <c r="O2601" s="15">
        <f t="shared" si="284"/>
        <v>0.99546510341776351</v>
      </c>
      <c r="P2601" s="15">
        <f t="shared" si="290"/>
        <v>18</v>
      </c>
      <c r="Q2601" t="s">
        <v>8315</v>
      </c>
      <c r="R2601" t="s">
        <v>8317</v>
      </c>
      <c r="S2601" s="8">
        <f t="shared" si="285"/>
        <v>41809.545682870368</v>
      </c>
      <c r="T2601" s="11">
        <f t="shared" si="286"/>
        <v>41854.545682870368</v>
      </c>
      <c r="U2601" t="str">
        <f t="shared" si="287"/>
        <v>FALSE</v>
      </c>
      <c r="V2601" s="18">
        <f t="shared" si="288"/>
        <v>2</v>
      </c>
      <c r="W2601">
        <f t="shared" si="289"/>
        <v>2</v>
      </c>
    </row>
    <row r="2602" spans="1:23" ht="86.4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s="13" t="b">
        <v>0</v>
      </c>
      <c r="L2602">
        <v>30</v>
      </c>
      <c r="M2602" t="b">
        <v>0</v>
      </c>
      <c r="N2602" t="s">
        <v>8284</v>
      </c>
      <c r="O2602" s="15">
        <f t="shared" si="284"/>
        <v>6.9320000000000004</v>
      </c>
      <c r="P2602" s="15">
        <f t="shared" si="290"/>
        <v>115.53333333333333</v>
      </c>
      <c r="Q2602" t="s">
        <v>8315</v>
      </c>
      <c r="R2602" t="s">
        <v>8317</v>
      </c>
      <c r="S2602" s="8">
        <f t="shared" si="285"/>
        <v>42394.692129629628</v>
      </c>
      <c r="T2602" s="11">
        <f t="shared" si="286"/>
        <v>42454.650462962956</v>
      </c>
      <c r="U2602" t="str">
        <f t="shared" si="287"/>
        <v>FALSE</v>
      </c>
      <c r="V2602" s="18">
        <f t="shared" si="288"/>
        <v>2</v>
      </c>
      <c r="W2602">
        <f t="shared" si="289"/>
        <v>2</v>
      </c>
    </row>
    <row r="2603" spans="1:23" ht="100.8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s="13" t="b">
        <v>1</v>
      </c>
      <c r="L2603">
        <v>151</v>
      </c>
      <c r="M2603" t="b">
        <v>1</v>
      </c>
      <c r="N2603" t="s">
        <v>8301</v>
      </c>
      <c r="O2603" s="15">
        <f t="shared" si="284"/>
        <v>661.4</v>
      </c>
      <c r="P2603" s="15">
        <f t="shared" si="290"/>
        <v>21.900662251655628</v>
      </c>
      <c r="Q2603" t="s">
        <v>8330</v>
      </c>
      <c r="R2603" t="s">
        <v>8354</v>
      </c>
      <c r="S2603" s="8">
        <f t="shared" si="285"/>
        <v>41150.69385416666</v>
      </c>
      <c r="T2603" s="11">
        <f t="shared" si="286"/>
        <v>41164.957638888889</v>
      </c>
      <c r="U2603" t="str">
        <f t="shared" si="287"/>
        <v>TRUE</v>
      </c>
      <c r="V2603" s="18">
        <f t="shared" si="288"/>
        <v>1</v>
      </c>
      <c r="W2603">
        <f t="shared" si="289"/>
        <v>1</v>
      </c>
    </row>
    <row r="2604" spans="1:23" ht="100.8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s="13" t="b">
        <v>1</v>
      </c>
      <c r="L2604">
        <v>489</v>
      </c>
      <c r="M2604" t="b">
        <v>1</v>
      </c>
      <c r="N2604" t="s">
        <v>8301</v>
      </c>
      <c r="O2604" s="15">
        <f t="shared" si="284"/>
        <v>326.0916666666667</v>
      </c>
      <c r="P2604" s="15">
        <f t="shared" si="290"/>
        <v>80.022494887525568</v>
      </c>
      <c r="Q2604" t="s">
        <v>8330</v>
      </c>
      <c r="R2604" t="s">
        <v>8354</v>
      </c>
      <c r="S2604" s="8">
        <f t="shared" si="285"/>
        <v>41915.538981481477</v>
      </c>
      <c r="T2604" s="11">
        <f t="shared" si="286"/>
        <v>41955.680555555555</v>
      </c>
      <c r="U2604" t="str">
        <f t="shared" si="287"/>
        <v>TRUE</v>
      </c>
      <c r="V2604" s="18">
        <f t="shared" si="288"/>
        <v>1</v>
      </c>
      <c r="W2604">
        <f t="shared" si="289"/>
        <v>1</v>
      </c>
    </row>
    <row r="2605" spans="1:23" ht="57.6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s="13" t="b">
        <v>1</v>
      </c>
      <c r="L2605">
        <v>50</v>
      </c>
      <c r="M2605" t="b">
        <v>1</v>
      </c>
      <c r="N2605" t="s">
        <v>8301</v>
      </c>
      <c r="O2605" s="15">
        <f t="shared" si="284"/>
        <v>101.48571428571429</v>
      </c>
      <c r="P2605" s="15">
        <f t="shared" si="290"/>
        <v>35.520000000000003</v>
      </c>
      <c r="Q2605" t="s">
        <v>8330</v>
      </c>
      <c r="R2605" t="s">
        <v>8354</v>
      </c>
      <c r="S2605" s="8">
        <f t="shared" si="285"/>
        <v>41617.704328703701</v>
      </c>
      <c r="T2605" s="11">
        <f t="shared" si="286"/>
        <v>41631.704328703701</v>
      </c>
      <c r="U2605" t="str">
        <f t="shared" si="287"/>
        <v>TRUE</v>
      </c>
      <c r="V2605" s="18">
        <f t="shared" si="288"/>
        <v>1</v>
      </c>
      <c r="W2605">
        <f t="shared" si="289"/>
        <v>1</v>
      </c>
    </row>
    <row r="2606" spans="1:23" ht="100.8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s="13" t="b">
        <v>1</v>
      </c>
      <c r="L2606">
        <v>321</v>
      </c>
      <c r="M2606" t="b">
        <v>1</v>
      </c>
      <c r="N2606" t="s">
        <v>8301</v>
      </c>
      <c r="O2606" s="15">
        <f t="shared" si="284"/>
        <v>104.21799999999999</v>
      </c>
      <c r="P2606" s="15">
        <f t="shared" si="290"/>
        <v>64.933333333333323</v>
      </c>
      <c r="Q2606" t="s">
        <v>8330</v>
      </c>
      <c r="R2606" t="s">
        <v>8354</v>
      </c>
      <c r="S2606" s="8">
        <f t="shared" si="285"/>
        <v>40997.842858796292</v>
      </c>
      <c r="T2606" s="11">
        <f t="shared" si="286"/>
        <v>41027.842858796292</v>
      </c>
      <c r="U2606" t="str">
        <f t="shared" si="287"/>
        <v>TRUE</v>
      </c>
      <c r="V2606" s="18">
        <f t="shared" si="288"/>
        <v>1</v>
      </c>
      <c r="W2606">
        <f t="shared" si="289"/>
        <v>1</v>
      </c>
    </row>
    <row r="2607" spans="1:23" ht="100.8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s="13" t="b">
        <v>1</v>
      </c>
      <c r="L2607">
        <v>1762</v>
      </c>
      <c r="M2607" t="b">
        <v>1</v>
      </c>
      <c r="N2607" t="s">
        <v>8301</v>
      </c>
      <c r="O2607" s="15">
        <f t="shared" si="284"/>
        <v>107.42157000000002</v>
      </c>
      <c r="P2607" s="15">
        <f t="shared" si="290"/>
        <v>60.965703745743475</v>
      </c>
      <c r="Q2607" t="s">
        <v>8330</v>
      </c>
      <c r="R2607" t="s">
        <v>8354</v>
      </c>
      <c r="S2607" s="8">
        <f t="shared" si="285"/>
        <v>42508.33321759259</v>
      </c>
      <c r="T2607" s="11">
        <f t="shared" si="286"/>
        <v>42538.33321759259</v>
      </c>
      <c r="U2607" t="str">
        <f t="shared" si="287"/>
        <v>TRUE</v>
      </c>
      <c r="V2607" s="18">
        <f t="shared" si="288"/>
        <v>1</v>
      </c>
      <c r="W2607">
        <f t="shared" si="289"/>
        <v>1</v>
      </c>
    </row>
    <row r="2608" spans="1:23" ht="100.8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s="13" t="b">
        <v>1</v>
      </c>
      <c r="L2608">
        <v>385</v>
      </c>
      <c r="M2608" t="b">
        <v>1</v>
      </c>
      <c r="N2608" t="s">
        <v>8301</v>
      </c>
      <c r="O2608" s="15">
        <f t="shared" si="284"/>
        <v>110.05454545454545</v>
      </c>
      <c r="P2608" s="15">
        <f t="shared" si="290"/>
        <v>31.444155844155844</v>
      </c>
      <c r="Q2608" t="s">
        <v>8330</v>
      </c>
      <c r="R2608" t="s">
        <v>8354</v>
      </c>
      <c r="S2608" s="8">
        <f t="shared" si="285"/>
        <v>41726.504421296297</v>
      </c>
      <c r="T2608" s="11">
        <f t="shared" si="286"/>
        <v>41758.504421296289</v>
      </c>
      <c r="U2608" t="str">
        <f t="shared" si="287"/>
        <v>TRUE</v>
      </c>
      <c r="V2608" s="18">
        <f t="shared" si="288"/>
        <v>1</v>
      </c>
      <c r="W2608">
        <f t="shared" si="289"/>
        <v>1</v>
      </c>
    </row>
    <row r="2609" spans="1:23" ht="100.8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s="13" t="b">
        <v>1</v>
      </c>
      <c r="L2609">
        <v>398</v>
      </c>
      <c r="M2609" t="b">
        <v>1</v>
      </c>
      <c r="N2609" t="s">
        <v>8301</v>
      </c>
      <c r="O2609" s="15">
        <f t="shared" si="284"/>
        <v>407.7</v>
      </c>
      <c r="P2609" s="15">
        <f t="shared" si="290"/>
        <v>81.949748743718587</v>
      </c>
      <c r="Q2609" t="s">
        <v>8330</v>
      </c>
      <c r="R2609" t="s">
        <v>8354</v>
      </c>
      <c r="S2609" s="8">
        <f t="shared" si="285"/>
        <v>42184.666342592587</v>
      </c>
      <c r="T2609" s="11">
        <f t="shared" si="286"/>
        <v>42227.874999999993</v>
      </c>
      <c r="U2609" t="str">
        <f t="shared" si="287"/>
        <v>TRUE</v>
      </c>
      <c r="V2609" s="18">
        <f t="shared" si="288"/>
        <v>1</v>
      </c>
      <c r="W2609">
        <f t="shared" si="289"/>
        <v>1</v>
      </c>
    </row>
    <row r="2610" spans="1:23" ht="86.4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s="13" t="b">
        <v>1</v>
      </c>
      <c r="L2610">
        <v>304</v>
      </c>
      <c r="M2610" t="b">
        <v>1</v>
      </c>
      <c r="N2610" t="s">
        <v>8301</v>
      </c>
      <c r="O2610" s="15">
        <f t="shared" si="284"/>
        <v>223.92500000000001</v>
      </c>
      <c r="P2610" s="15">
        <f t="shared" si="290"/>
        <v>58.92763157894737</v>
      </c>
      <c r="Q2610" t="s">
        <v>8330</v>
      </c>
      <c r="R2610" t="s">
        <v>8354</v>
      </c>
      <c r="S2610" s="8">
        <f t="shared" si="285"/>
        <v>42767.593379629623</v>
      </c>
      <c r="T2610" s="11">
        <f t="shared" si="286"/>
        <v>42808.791666666664</v>
      </c>
      <c r="U2610" t="str">
        <f t="shared" si="287"/>
        <v>TRUE</v>
      </c>
      <c r="V2610" s="18">
        <f t="shared" si="288"/>
        <v>1</v>
      </c>
      <c r="W2610">
        <f t="shared" si="289"/>
        <v>1</v>
      </c>
    </row>
    <row r="2611" spans="1:23" ht="100.8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s="13" t="b">
        <v>1</v>
      </c>
      <c r="L2611">
        <v>676</v>
      </c>
      <c r="M2611" t="b">
        <v>1</v>
      </c>
      <c r="N2611" t="s">
        <v>8301</v>
      </c>
      <c r="O2611" s="15">
        <f t="shared" si="284"/>
        <v>303.80111428571428</v>
      </c>
      <c r="P2611" s="15">
        <f t="shared" si="290"/>
        <v>157.29347633136095</v>
      </c>
      <c r="Q2611" t="s">
        <v>8330</v>
      </c>
      <c r="R2611" t="s">
        <v>8354</v>
      </c>
      <c r="S2611" s="8">
        <f t="shared" si="285"/>
        <v>41075.02952546296</v>
      </c>
      <c r="T2611" s="11">
        <f t="shared" si="286"/>
        <v>41105.02952546296</v>
      </c>
      <c r="U2611" t="str">
        <f t="shared" si="287"/>
        <v>TRUE</v>
      </c>
      <c r="V2611" s="18">
        <f t="shared" si="288"/>
        <v>1</v>
      </c>
      <c r="W2611">
        <f t="shared" si="289"/>
        <v>1</v>
      </c>
    </row>
    <row r="2612" spans="1:23" ht="7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s="13" t="b">
        <v>1</v>
      </c>
      <c r="L2612">
        <v>577</v>
      </c>
      <c r="M2612" t="b">
        <v>1</v>
      </c>
      <c r="N2612" t="s">
        <v>8301</v>
      </c>
      <c r="O2612" s="15">
        <f t="shared" si="284"/>
        <v>141.3251043268175</v>
      </c>
      <c r="P2612" s="15">
        <f t="shared" si="290"/>
        <v>55.758509532062391</v>
      </c>
      <c r="Q2612" t="s">
        <v>8330</v>
      </c>
      <c r="R2612" t="s">
        <v>8354</v>
      </c>
      <c r="S2612" s="8">
        <f t="shared" si="285"/>
        <v>42564.672743055555</v>
      </c>
      <c r="T2612" s="11">
        <f t="shared" si="286"/>
        <v>42604.082638888889</v>
      </c>
      <c r="U2612" t="str">
        <f t="shared" si="287"/>
        <v>TRUE</v>
      </c>
      <c r="V2612" s="18">
        <f t="shared" si="288"/>
        <v>1</v>
      </c>
      <c r="W2612">
        <f t="shared" si="289"/>
        <v>1</v>
      </c>
    </row>
    <row r="2613" spans="1:23" ht="100.8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s="13" t="b">
        <v>1</v>
      </c>
      <c r="L2613">
        <v>3663</v>
      </c>
      <c r="M2613" t="b">
        <v>1</v>
      </c>
      <c r="N2613" t="s">
        <v>8301</v>
      </c>
      <c r="O2613" s="15">
        <f t="shared" si="284"/>
        <v>2790.6363636363635</v>
      </c>
      <c r="P2613" s="15">
        <f t="shared" si="290"/>
        <v>83.802893802893806</v>
      </c>
      <c r="Q2613" t="s">
        <v>8330</v>
      </c>
      <c r="R2613" t="s">
        <v>8354</v>
      </c>
      <c r="S2613" s="8">
        <f t="shared" si="285"/>
        <v>42704.127476851849</v>
      </c>
      <c r="T2613" s="11">
        <f t="shared" si="286"/>
        <v>42737.749305555553</v>
      </c>
      <c r="U2613" t="str">
        <f t="shared" si="287"/>
        <v>TRUE</v>
      </c>
      <c r="V2613" s="18">
        <f t="shared" si="288"/>
        <v>1</v>
      </c>
      <c r="W2613">
        <f t="shared" si="289"/>
        <v>1</v>
      </c>
    </row>
    <row r="2614" spans="1:23" ht="100.8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s="13" t="b">
        <v>1</v>
      </c>
      <c r="L2614">
        <v>294</v>
      </c>
      <c r="M2614" t="b">
        <v>1</v>
      </c>
      <c r="N2614" t="s">
        <v>8301</v>
      </c>
      <c r="O2614" s="15">
        <f t="shared" si="284"/>
        <v>171.76130000000001</v>
      </c>
      <c r="P2614" s="15">
        <f t="shared" si="290"/>
        <v>58.422210884353746</v>
      </c>
      <c r="Q2614" t="s">
        <v>8330</v>
      </c>
      <c r="R2614" t="s">
        <v>8354</v>
      </c>
      <c r="S2614" s="8">
        <f t="shared" si="285"/>
        <v>41981.934837962959</v>
      </c>
      <c r="T2614" s="11">
        <f t="shared" si="286"/>
        <v>42012.934837962959</v>
      </c>
      <c r="U2614" t="str">
        <f t="shared" si="287"/>
        <v>TRUE</v>
      </c>
      <c r="V2614" s="18">
        <f t="shared" si="288"/>
        <v>1</v>
      </c>
      <c r="W2614">
        <f t="shared" si="289"/>
        <v>1</v>
      </c>
    </row>
    <row r="2615" spans="1:23" ht="100.8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s="13" t="b">
        <v>1</v>
      </c>
      <c r="L2615">
        <v>28</v>
      </c>
      <c r="M2615" t="b">
        <v>1</v>
      </c>
      <c r="N2615" t="s">
        <v>8301</v>
      </c>
      <c r="O2615" s="15">
        <f t="shared" si="284"/>
        <v>101.01333333333334</v>
      </c>
      <c r="P2615" s="15">
        <f t="shared" si="290"/>
        <v>270.57142857142856</v>
      </c>
      <c r="Q2615" t="s">
        <v>8330</v>
      </c>
      <c r="R2615" t="s">
        <v>8354</v>
      </c>
      <c r="S2615" s="8">
        <f t="shared" si="285"/>
        <v>41143.609884259255</v>
      </c>
      <c r="T2615" s="11">
        <f t="shared" si="286"/>
        <v>41173.609884259255</v>
      </c>
      <c r="U2615" t="str">
        <f t="shared" si="287"/>
        <v>TRUE</v>
      </c>
      <c r="V2615" s="18">
        <f t="shared" si="288"/>
        <v>1</v>
      </c>
      <c r="W2615">
        <f t="shared" si="289"/>
        <v>1</v>
      </c>
    </row>
    <row r="2616" spans="1:23" ht="115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s="13" t="b">
        <v>1</v>
      </c>
      <c r="L2616">
        <v>100</v>
      </c>
      <c r="M2616" t="b">
        <v>1</v>
      </c>
      <c r="N2616" t="s">
        <v>8301</v>
      </c>
      <c r="O2616" s="15">
        <f t="shared" si="284"/>
        <v>102</v>
      </c>
      <c r="P2616" s="15">
        <f t="shared" si="290"/>
        <v>107.1</v>
      </c>
      <c r="Q2616" t="s">
        <v>8330</v>
      </c>
      <c r="R2616" t="s">
        <v>8354</v>
      </c>
      <c r="S2616" s="8">
        <f t="shared" si="285"/>
        <v>41730.500138888885</v>
      </c>
      <c r="T2616" s="11">
        <f t="shared" si="286"/>
        <v>41759</v>
      </c>
      <c r="U2616" t="str">
        <f t="shared" si="287"/>
        <v>TRUE</v>
      </c>
      <c r="V2616" s="18">
        <f t="shared" si="288"/>
        <v>1</v>
      </c>
      <c r="W2616">
        <f t="shared" si="289"/>
        <v>1</v>
      </c>
    </row>
    <row r="2617" spans="1:23" ht="100.8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s="13" t="b">
        <v>0</v>
      </c>
      <c r="L2617">
        <v>72</v>
      </c>
      <c r="M2617" t="b">
        <v>1</v>
      </c>
      <c r="N2617" t="s">
        <v>8301</v>
      </c>
      <c r="O2617" s="15">
        <f t="shared" si="284"/>
        <v>169.76511744127936</v>
      </c>
      <c r="P2617" s="15">
        <f t="shared" si="290"/>
        <v>47.180555555555557</v>
      </c>
      <c r="Q2617" t="s">
        <v>8330</v>
      </c>
      <c r="R2617" t="s">
        <v>8354</v>
      </c>
      <c r="S2617" s="8">
        <f t="shared" si="285"/>
        <v>42453.288935185185</v>
      </c>
      <c r="T2617" s="11">
        <f t="shared" si="286"/>
        <v>42490.291666666664</v>
      </c>
      <c r="U2617" t="str">
        <f t="shared" si="287"/>
        <v>FALSE</v>
      </c>
      <c r="V2617" s="18">
        <f t="shared" si="288"/>
        <v>2</v>
      </c>
      <c r="W2617">
        <f t="shared" si="289"/>
        <v>1</v>
      </c>
    </row>
    <row r="2618" spans="1:23" ht="100.8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s="13" t="b">
        <v>1</v>
      </c>
      <c r="L2618">
        <v>238</v>
      </c>
      <c r="M2618" t="b">
        <v>1</v>
      </c>
      <c r="N2618" t="s">
        <v>8301</v>
      </c>
      <c r="O2618" s="15">
        <f t="shared" si="284"/>
        <v>114.53400000000001</v>
      </c>
      <c r="P2618" s="15">
        <f t="shared" si="290"/>
        <v>120.30882352941177</v>
      </c>
      <c r="Q2618" t="s">
        <v>8330</v>
      </c>
      <c r="R2618" t="s">
        <v>8354</v>
      </c>
      <c r="S2618" s="8">
        <f t="shared" si="285"/>
        <v>42211.786215277774</v>
      </c>
      <c r="T2618" s="11">
        <f t="shared" si="286"/>
        <v>42241.786215277774</v>
      </c>
      <c r="U2618" t="str">
        <f t="shared" si="287"/>
        <v>TRUE</v>
      </c>
      <c r="V2618" s="18">
        <f t="shared" si="288"/>
        <v>1</v>
      </c>
      <c r="W2618">
        <f t="shared" si="289"/>
        <v>1</v>
      </c>
    </row>
    <row r="2619" spans="1:23" ht="115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s="13" t="b">
        <v>1</v>
      </c>
      <c r="L2619">
        <v>159</v>
      </c>
      <c r="M2619" t="b">
        <v>1</v>
      </c>
      <c r="N2619" t="s">
        <v>8301</v>
      </c>
      <c r="O2619" s="15">
        <f t="shared" si="284"/>
        <v>877.6</v>
      </c>
      <c r="P2619" s="15">
        <f t="shared" si="290"/>
        <v>27.59748427672956</v>
      </c>
      <c r="Q2619" t="s">
        <v>8330</v>
      </c>
      <c r="R2619" t="s">
        <v>8354</v>
      </c>
      <c r="S2619" s="8">
        <f t="shared" si="285"/>
        <v>41902.666099537033</v>
      </c>
      <c r="T2619" s="11">
        <f t="shared" si="286"/>
        <v>41932.666099537033</v>
      </c>
      <c r="U2619" t="str">
        <f t="shared" si="287"/>
        <v>TRUE</v>
      </c>
      <c r="V2619" s="18">
        <f t="shared" si="288"/>
        <v>1</v>
      </c>
      <c r="W2619">
        <f t="shared" si="289"/>
        <v>1</v>
      </c>
    </row>
    <row r="2620" spans="1:23" ht="72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s="13" t="b">
        <v>1</v>
      </c>
      <c r="L2620">
        <v>77</v>
      </c>
      <c r="M2620" t="b">
        <v>1</v>
      </c>
      <c r="N2620" t="s">
        <v>8301</v>
      </c>
      <c r="O2620" s="15">
        <f t="shared" si="284"/>
        <v>105.38666666666667</v>
      </c>
      <c r="P2620" s="15">
        <f t="shared" si="290"/>
        <v>205.2987012987013</v>
      </c>
      <c r="Q2620" t="s">
        <v>8330</v>
      </c>
      <c r="R2620" t="s">
        <v>8354</v>
      </c>
      <c r="S2620" s="8">
        <f t="shared" si="285"/>
        <v>42279.584039351852</v>
      </c>
      <c r="T2620" s="11">
        <f t="shared" si="286"/>
        <v>42339.625706018516</v>
      </c>
      <c r="U2620" t="str">
        <f t="shared" si="287"/>
        <v>TRUE</v>
      </c>
      <c r="V2620" s="18">
        <f t="shared" si="288"/>
        <v>1</v>
      </c>
      <c r="W2620">
        <f t="shared" si="289"/>
        <v>1</v>
      </c>
    </row>
    <row r="2621" spans="1:23" ht="115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s="13" t="b">
        <v>1</v>
      </c>
      <c r="L2621">
        <v>53</v>
      </c>
      <c r="M2621" t="b">
        <v>1</v>
      </c>
      <c r="N2621" t="s">
        <v>8301</v>
      </c>
      <c r="O2621" s="15">
        <f t="shared" si="284"/>
        <v>188.39999999999998</v>
      </c>
      <c r="P2621" s="15">
        <f t="shared" si="290"/>
        <v>35.547169811320757</v>
      </c>
      <c r="Q2621" t="s">
        <v>8330</v>
      </c>
      <c r="R2621" t="s">
        <v>8354</v>
      </c>
      <c r="S2621" s="8">
        <f t="shared" si="285"/>
        <v>42273.67597222222</v>
      </c>
      <c r="T2621" s="11">
        <f t="shared" si="286"/>
        <v>42300.249999999993</v>
      </c>
      <c r="U2621" t="str">
        <f t="shared" si="287"/>
        <v>TRUE</v>
      </c>
      <c r="V2621" s="18">
        <f t="shared" si="288"/>
        <v>1</v>
      </c>
      <c r="W2621">
        <f t="shared" si="289"/>
        <v>1</v>
      </c>
    </row>
    <row r="2622" spans="1:23" ht="115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s="13" t="b">
        <v>1</v>
      </c>
      <c r="L2622">
        <v>1251</v>
      </c>
      <c r="M2622" t="b">
        <v>1</v>
      </c>
      <c r="N2622" t="s">
        <v>8301</v>
      </c>
      <c r="O2622" s="15">
        <f t="shared" si="284"/>
        <v>143.65230769230772</v>
      </c>
      <c r="P2622" s="15">
        <f t="shared" si="290"/>
        <v>74.639488409272587</v>
      </c>
      <c r="Q2622" t="s">
        <v>8330</v>
      </c>
      <c r="R2622" t="s">
        <v>8354</v>
      </c>
      <c r="S2622" s="8">
        <f t="shared" si="285"/>
        <v>42250.958819444444</v>
      </c>
      <c r="T2622" s="11">
        <f t="shared" si="286"/>
        <v>42287.833333333336</v>
      </c>
      <c r="U2622" t="str">
        <f t="shared" si="287"/>
        <v>TRUE</v>
      </c>
      <c r="V2622" s="18">
        <f t="shared" si="288"/>
        <v>1</v>
      </c>
      <c r="W2622">
        <f t="shared" si="289"/>
        <v>1</v>
      </c>
    </row>
    <row r="2623" spans="1:23" ht="115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s="13" t="b">
        <v>1</v>
      </c>
      <c r="L2623">
        <v>465</v>
      </c>
      <c r="M2623" t="b">
        <v>1</v>
      </c>
      <c r="N2623" t="s">
        <v>8301</v>
      </c>
      <c r="O2623" s="15">
        <f t="shared" si="284"/>
        <v>145.88</v>
      </c>
      <c r="P2623" s="15">
        <f t="shared" si="290"/>
        <v>47.058064516129029</v>
      </c>
      <c r="Q2623" t="s">
        <v>8330</v>
      </c>
      <c r="R2623" t="s">
        <v>8354</v>
      </c>
      <c r="S2623" s="8">
        <f t="shared" si="285"/>
        <v>42115.539212962954</v>
      </c>
      <c r="T2623" s="11">
        <f t="shared" si="286"/>
        <v>42145.539212962962</v>
      </c>
      <c r="U2623" t="str">
        <f t="shared" si="287"/>
        <v>TRUE</v>
      </c>
      <c r="V2623" s="18">
        <f t="shared" si="288"/>
        <v>1</v>
      </c>
      <c r="W2623">
        <f t="shared" si="289"/>
        <v>1</v>
      </c>
    </row>
    <row r="2624" spans="1:23" ht="100.8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s="13" t="b">
        <v>0</v>
      </c>
      <c r="L2624">
        <v>74</v>
      </c>
      <c r="M2624" t="b">
        <v>1</v>
      </c>
      <c r="N2624" t="s">
        <v>8301</v>
      </c>
      <c r="O2624" s="15">
        <f t="shared" si="284"/>
        <v>131.184</v>
      </c>
      <c r="P2624" s="15">
        <f t="shared" si="290"/>
        <v>26.591351351351353</v>
      </c>
      <c r="Q2624" t="s">
        <v>8330</v>
      </c>
      <c r="R2624" t="s">
        <v>8354</v>
      </c>
      <c r="S2624" s="8">
        <f t="shared" si="285"/>
        <v>42689.534907407404</v>
      </c>
      <c r="T2624" s="11">
        <f t="shared" si="286"/>
        <v>42734.534907407404</v>
      </c>
      <c r="U2624" t="str">
        <f t="shared" si="287"/>
        <v>FALSE</v>
      </c>
      <c r="V2624" s="18">
        <f t="shared" si="288"/>
        <v>2</v>
      </c>
      <c r="W2624">
        <f t="shared" si="289"/>
        <v>1</v>
      </c>
    </row>
    <row r="2625" spans="1:23" ht="100.8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s="13" t="b">
        <v>0</v>
      </c>
      <c r="L2625">
        <v>62</v>
      </c>
      <c r="M2625" t="b">
        <v>1</v>
      </c>
      <c r="N2625" t="s">
        <v>8301</v>
      </c>
      <c r="O2625" s="15">
        <f t="shared" si="284"/>
        <v>113.99999999999999</v>
      </c>
      <c r="P2625" s="15">
        <f t="shared" si="290"/>
        <v>36.774193548387096</v>
      </c>
      <c r="Q2625" t="s">
        <v>8330</v>
      </c>
      <c r="R2625" t="s">
        <v>8354</v>
      </c>
      <c r="S2625" s="8">
        <f t="shared" si="285"/>
        <v>42692.048217592594</v>
      </c>
      <c r="T2625" s="11">
        <f t="shared" si="286"/>
        <v>42706.048217592594</v>
      </c>
      <c r="U2625" t="str">
        <f t="shared" si="287"/>
        <v>FALSE</v>
      </c>
      <c r="V2625" s="18">
        <f t="shared" si="288"/>
        <v>2</v>
      </c>
      <c r="W2625">
        <f t="shared" si="289"/>
        <v>1</v>
      </c>
    </row>
    <row r="2626" spans="1:23" ht="115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s="13" t="b">
        <v>0</v>
      </c>
      <c r="L2626">
        <v>3468</v>
      </c>
      <c r="M2626" t="b">
        <v>1</v>
      </c>
      <c r="N2626" t="s">
        <v>8301</v>
      </c>
      <c r="O2626" s="15">
        <f t="shared" si="284"/>
        <v>1379.4206249999997</v>
      </c>
      <c r="P2626" s="15">
        <f t="shared" si="290"/>
        <v>31.820544982698959</v>
      </c>
      <c r="Q2626" t="s">
        <v>8330</v>
      </c>
      <c r="R2626" t="s">
        <v>8354</v>
      </c>
      <c r="S2626" s="8">
        <f t="shared" si="285"/>
        <v>41144.213217592594</v>
      </c>
      <c r="T2626" s="11">
        <f t="shared" si="286"/>
        <v>41165.213217592587</v>
      </c>
      <c r="U2626" t="str">
        <f t="shared" si="287"/>
        <v>FALSE</v>
      </c>
      <c r="V2626" s="18">
        <f t="shared" si="288"/>
        <v>2</v>
      </c>
      <c r="W2626">
        <f t="shared" si="289"/>
        <v>1</v>
      </c>
    </row>
    <row r="2627" spans="1:23" ht="115.2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s="13" t="b">
        <v>0</v>
      </c>
      <c r="L2627">
        <v>52</v>
      </c>
      <c r="M2627" t="b">
        <v>1</v>
      </c>
      <c r="N2627" t="s">
        <v>8301</v>
      </c>
      <c r="O2627" s="15">
        <f t="shared" ref="O2627:O2690" si="291">(E2627/D2627)*100</f>
        <v>956</v>
      </c>
      <c r="P2627" s="15">
        <f t="shared" si="290"/>
        <v>27.576923076923077</v>
      </c>
      <c r="Q2627" t="s">
        <v>8330</v>
      </c>
      <c r="R2627" t="s">
        <v>8354</v>
      </c>
      <c r="S2627" s="8">
        <f t="shared" ref="S2627:S2690" si="292">(((J2627/60)/60)/24)+DATE(1970,1,1)+(-5/24)</f>
        <v>42658.601944444446</v>
      </c>
      <c r="T2627" s="11">
        <f t="shared" ref="T2627:T2690" si="293">(I2627/86400)+25569+(-5/24)</f>
        <v>42683.643611111103</v>
      </c>
      <c r="U2627" t="str">
        <f t="shared" ref="U2627:U2690" si="294">TRIM(K2627)</f>
        <v>FALSE</v>
      </c>
      <c r="V2627" s="18">
        <f t="shared" ref="V2627:V2690" si="295">IF(U2627="TRUE", 1, 2)</f>
        <v>2</v>
      </c>
      <c r="W2627">
        <f t="shared" ref="W2627:W2690" si="296">IF(F2627="successful", 1,  IF(F2627= "failed", 2, IF(F2627="canceled", 3, 4)))</f>
        <v>1</v>
      </c>
    </row>
    <row r="2628" spans="1:23" ht="115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s="13" t="b">
        <v>0</v>
      </c>
      <c r="L2628">
        <v>50</v>
      </c>
      <c r="M2628" t="b">
        <v>1</v>
      </c>
      <c r="N2628" t="s">
        <v>8301</v>
      </c>
      <c r="O2628" s="15">
        <f t="shared" si="291"/>
        <v>112.00000000000001</v>
      </c>
      <c r="P2628" s="15">
        <f t="shared" si="290"/>
        <v>56</v>
      </c>
      <c r="Q2628" t="s">
        <v>8330</v>
      </c>
      <c r="R2628" t="s">
        <v>8354</v>
      </c>
      <c r="S2628" s="8">
        <f t="shared" si="292"/>
        <v>42128.41978009259</v>
      </c>
      <c r="T2628" s="11">
        <f t="shared" si="293"/>
        <v>42158.41978009259</v>
      </c>
      <c r="U2628" t="str">
        <f t="shared" si="294"/>
        <v>FALSE</v>
      </c>
      <c r="V2628" s="18">
        <f t="shared" si="295"/>
        <v>2</v>
      </c>
      <c r="W2628">
        <f t="shared" si="296"/>
        <v>1</v>
      </c>
    </row>
    <row r="2629" spans="1:23" ht="100.8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s="13" t="b">
        <v>0</v>
      </c>
      <c r="L2629">
        <v>45</v>
      </c>
      <c r="M2629" t="b">
        <v>1</v>
      </c>
      <c r="N2629" t="s">
        <v>8301</v>
      </c>
      <c r="O2629" s="15">
        <f t="shared" si="291"/>
        <v>646.66666666666663</v>
      </c>
      <c r="P2629" s="15">
        <f t="shared" si="290"/>
        <v>21.555555555555557</v>
      </c>
      <c r="Q2629" t="s">
        <v>8330</v>
      </c>
      <c r="R2629" t="s">
        <v>8354</v>
      </c>
      <c r="S2629" s="8">
        <f t="shared" si="292"/>
        <v>42304.621076388888</v>
      </c>
      <c r="T2629" s="11">
        <f t="shared" si="293"/>
        <v>42334.662743055553</v>
      </c>
      <c r="U2629" t="str">
        <f t="shared" si="294"/>
        <v>FALSE</v>
      </c>
      <c r="V2629" s="18">
        <f t="shared" si="295"/>
        <v>2</v>
      </c>
      <c r="W2629">
        <f t="shared" si="296"/>
        <v>1</v>
      </c>
    </row>
    <row r="2630" spans="1:23" ht="7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s="13" t="b">
        <v>0</v>
      </c>
      <c r="L2630">
        <v>21</v>
      </c>
      <c r="M2630" t="b">
        <v>1</v>
      </c>
      <c r="N2630" t="s">
        <v>8301</v>
      </c>
      <c r="O2630" s="15">
        <f t="shared" si="291"/>
        <v>110.36948748510132</v>
      </c>
      <c r="P2630" s="15">
        <f t="shared" ref="P2630:P2693" si="297">IFERROR(E2630/L2630,0)</f>
        <v>44.095238095238095</v>
      </c>
      <c r="Q2630" t="s">
        <v>8330</v>
      </c>
      <c r="R2630" t="s">
        <v>8354</v>
      </c>
      <c r="S2630" s="8">
        <f t="shared" si="292"/>
        <v>41953.757719907408</v>
      </c>
      <c r="T2630" s="11">
        <f t="shared" si="293"/>
        <v>41973.757719907408</v>
      </c>
      <c r="U2630" t="str">
        <f t="shared" si="294"/>
        <v>FALSE</v>
      </c>
      <c r="V2630" s="18">
        <f t="shared" si="295"/>
        <v>2</v>
      </c>
      <c r="W2630">
        <f t="shared" si="296"/>
        <v>1</v>
      </c>
    </row>
    <row r="2631" spans="1:23" ht="72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s="13" t="b">
        <v>0</v>
      </c>
      <c r="L2631">
        <v>100</v>
      </c>
      <c r="M2631" t="b">
        <v>1</v>
      </c>
      <c r="N2631" t="s">
        <v>8301</v>
      </c>
      <c r="O2631" s="15">
        <f t="shared" si="291"/>
        <v>127.74000000000001</v>
      </c>
      <c r="P2631" s="15">
        <f t="shared" si="297"/>
        <v>63.87</v>
      </c>
      <c r="Q2631" t="s">
        <v>8330</v>
      </c>
      <c r="R2631" t="s">
        <v>8354</v>
      </c>
      <c r="S2631" s="8">
        <f t="shared" si="292"/>
        <v>42108.330115740733</v>
      </c>
      <c r="T2631" s="11">
        <f t="shared" si="293"/>
        <v>42138.330115740733</v>
      </c>
      <c r="U2631" t="str">
        <f t="shared" si="294"/>
        <v>FALSE</v>
      </c>
      <c r="V2631" s="18">
        <f t="shared" si="295"/>
        <v>2</v>
      </c>
      <c r="W2631">
        <f t="shared" si="296"/>
        <v>1</v>
      </c>
    </row>
    <row r="2632" spans="1:23" ht="100.8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s="13" t="b">
        <v>0</v>
      </c>
      <c r="L2632">
        <v>81</v>
      </c>
      <c r="M2632" t="b">
        <v>1</v>
      </c>
      <c r="N2632" t="s">
        <v>8301</v>
      </c>
      <c r="O2632" s="15">
        <f t="shared" si="291"/>
        <v>157.9</v>
      </c>
      <c r="P2632" s="15">
        <f t="shared" si="297"/>
        <v>38.987654320987652</v>
      </c>
      <c r="Q2632" t="s">
        <v>8330</v>
      </c>
      <c r="R2632" t="s">
        <v>8354</v>
      </c>
      <c r="S2632" s="8">
        <f t="shared" si="292"/>
        <v>42523.897129629629</v>
      </c>
      <c r="T2632" s="11">
        <f t="shared" si="293"/>
        <v>42551.208333333336</v>
      </c>
      <c r="U2632" t="str">
        <f t="shared" si="294"/>
        <v>FALSE</v>
      </c>
      <c r="V2632" s="18">
        <f t="shared" si="295"/>
        <v>2</v>
      </c>
      <c r="W2632">
        <f t="shared" si="296"/>
        <v>1</v>
      </c>
    </row>
    <row r="2633" spans="1:23" ht="7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s="13" t="b">
        <v>0</v>
      </c>
      <c r="L2633">
        <v>286</v>
      </c>
      <c r="M2633" t="b">
        <v>1</v>
      </c>
      <c r="N2633" t="s">
        <v>8301</v>
      </c>
      <c r="O2633" s="15">
        <f t="shared" si="291"/>
        <v>114.66525000000001</v>
      </c>
      <c r="P2633" s="15">
        <f t="shared" si="297"/>
        <v>80.185489510489504</v>
      </c>
      <c r="Q2633" t="s">
        <v>8330</v>
      </c>
      <c r="R2633" t="s">
        <v>8354</v>
      </c>
      <c r="S2633" s="8">
        <f t="shared" si="292"/>
        <v>42217.960960648146</v>
      </c>
      <c r="T2633" s="11">
        <f t="shared" si="293"/>
        <v>42245.960960648146</v>
      </c>
      <c r="U2633" t="str">
        <f t="shared" si="294"/>
        <v>FALSE</v>
      </c>
      <c r="V2633" s="18">
        <f t="shared" si="295"/>
        <v>2</v>
      </c>
      <c r="W2633">
        <f t="shared" si="296"/>
        <v>1</v>
      </c>
    </row>
    <row r="2634" spans="1:23" ht="86.4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s="13" t="b">
        <v>0</v>
      </c>
      <c r="L2634">
        <v>42</v>
      </c>
      <c r="M2634" t="b">
        <v>1</v>
      </c>
      <c r="N2634" t="s">
        <v>8301</v>
      </c>
      <c r="O2634" s="15">
        <f t="shared" si="291"/>
        <v>137.00934579439252</v>
      </c>
      <c r="P2634" s="15">
        <f t="shared" si="297"/>
        <v>34.904761904761905</v>
      </c>
      <c r="Q2634" t="s">
        <v>8330</v>
      </c>
      <c r="R2634" t="s">
        <v>8354</v>
      </c>
      <c r="S2634" s="8">
        <f t="shared" si="292"/>
        <v>42493.853460648148</v>
      </c>
      <c r="T2634" s="11">
        <f t="shared" si="293"/>
        <v>42518.853460648148</v>
      </c>
      <c r="U2634" t="str">
        <f t="shared" si="294"/>
        <v>FALSE</v>
      </c>
      <c r="V2634" s="18">
        <f t="shared" si="295"/>
        <v>2</v>
      </c>
      <c r="W2634">
        <f t="shared" si="296"/>
        <v>1</v>
      </c>
    </row>
    <row r="2635" spans="1:23" ht="100.8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s="13" t="b">
        <v>0</v>
      </c>
      <c r="L2635">
        <v>199</v>
      </c>
      <c r="M2635" t="b">
        <v>1</v>
      </c>
      <c r="N2635" t="s">
        <v>8301</v>
      </c>
      <c r="O2635" s="15">
        <f t="shared" si="291"/>
        <v>354.62</v>
      </c>
      <c r="P2635" s="15">
        <f t="shared" si="297"/>
        <v>89.100502512562812</v>
      </c>
      <c r="Q2635" t="s">
        <v>8330</v>
      </c>
      <c r="R2635" t="s">
        <v>8354</v>
      </c>
      <c r="S2635" s="8">
        <f t="shared" si="292"/>
        <v>41667.614953703705</v>
      </c>
      <c r="T2635" s="11">
        <f t="shared" si="293"/>
        <v>41697.75</v>
      </c>
      <c r="U2635" t="str">
        <f t="shared" si="294"/>
        <v>FALSE</v>
      </c>
      <c r="V2635" s="18">
        <f t="shared" si="295"/>
        <v>2</v>
      </c>
      <c r="W2635">
        <f t="shared" si="296"/>
        <v>1</v>
      </c>
    </row>
    <row r="2636" spans="1:23" ht="100.8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s="13" t="b">
        <v>0</v>
      </c>
      <c r="L2636">
        <v>25</v>
      </c>
      <c r="M2636" t="b">
        <v>1</v>
      </c>
      <c r="N2636" t="s">
        <v>8301</v>
      </c>
      <c r="O2636" s="15">
        <f t="shared" si="291"/>
        <v>106.02150537634409</v>
      </c>
      <c r="P2636" s="15">
        <f t="shared" si="297"/>
        <v>39.44</v>
      </c>
      <c r="Q2636" t="s">
        <v>8330</v>
      </c>
      <c r="R2636" t="s">
        <v>8354</v>
      </c>
      <c r="S2636" s="8">
        <f t="shared" si="292"/>
        <v>42612.448159722226</v>
      </c>
      <c r="T2636" s="11">
        <f t="shared" si="293"/>
        <v>42642.448159722218</v>
      </c>
      <c r="U2636" t="str">
        <f t="shared" si="294"/>
        <v>FALSE</v>
      </c>
      <c r="V2636" s="18">
        <f t="shared" si="295"/>
        <v>2</v>
      </c>
      <c r="W2636">
        <f t="shared" si="296"/>
        <v>1</v>
      </c>
    </row>
    <row r="2637" spans="1:23" ht="115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s="13" t="b">
        <v>0</v>
      </c>
      <c r="L2637">
        <v>84</v>
      </c>
      <c r="M2637" t="b">
        <v>1</v>
      </c>
      <c r="N2637" t="s">
        <v>8301</v>
      </c>
      <c r="O2637" s="15">
        <f t="shared" si="291"/>
        <v>100</v>
      </c>
      <c r="P2637" s="15">
        <f t="shared" si="297"/>
        <v>136.9047619047619</v>
      </c>
      <c r="Q2637" t="s">
        <v>8330</v>
      </c>
      <c r="R2637" t="s">
        <v>8354</v>
      </c>
      <c r="S2637" s="8">
        <f t="shared" si="292"/>
        <v>42037.742604166669</v>
      </c>
      <c r="T2637" s="11">
        <f t="shared" si="293"/>
        <v>42072.700937499998</v>
      </c>
      <c r="U2637" t="str">
        <f t="shared" si="294"/>
        <v>FALSE</v>
      </c>
      <c r="V2637" s="18">
        <f t="shared" si="295"/>
        <v>2</v>
      </c>
      <c r="W2637">
        <f t="shared" si="296"/>
        <v>1</v>
      </c>
    </row>
    <row r="2638" spans="1:23" ht="115.2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s="13" t="b">
        <v>0</v>
      </c>
      <c r="L2638">
        <v>50</v>
      </c>
      <c r="M2638" t="b">
        <v>1</v>
      </c>
      <c r="N2638" t="s">
        <v>8301</v>
      </c>
      <c r="O2638" s="15">
        <f t="shared" si="291"/>
        <v>187.3</v>
      </c>
      <c r="P2638" s="15">
        <f t="shared" si="297"/>
        <v>37.46</v>
      </c>
      <c r="Q2638" t="s">
        <v>8330</v>
      </c>
      <c r="R2638" t="s">
        <v>8354</v>
      </c>
      <c r="S2638" s="8">
        <f t="shared" si="292"/>
        <v>42636.406412037039</v>
      </c>
      <c r="T2638" s="11">
        <f t="shared" si="293"/>
        <v>42658.833333333336</v>
      </c>
      <c r="U2638" t="str">
        <f t="shared" si="294"/>
        <v>FALSE</v>
      </c>
      <c r="V2638" s="18">
        <f t="shared" si="295"/>
        <v>2</v>
      </c>
      <c r="W2638">
        <f t="shared" si="296"/>
        <v>1</v>
      </c>
    </row>
    <row r="2639" spans="1:23" ht="72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s="13" t="b">
        <v>0</v>
      </c>
      <c r="L2639">
        <v>26</v>
      </c>
      <c r="M2639" t="b">
        <v>1</v>
      </c>
      <c r="N2639" t="s">
        <v>8301</v>
      </c>
      <c r="O2639" s="15">
        <f t="shared" si="291"/>
        <v>166.2</v>
      </c>
      <c r="P2639" s="15">
        <f t="shared" si="297"/>
        <v>31.96153846153846</v>
      </c>
      <c r="Q2639" t="s">
        <v>8330</v>
      </c>
      <c r="R2639" t="s">
        <v>8354</v>
      </c>
      <c r="S2639" s="8">
        <f t="shared" si="292"/>
        <v>42639.341145833336</v>
      </c>
      <c r="T2639" s="11">
        <f t="shared" si="293"/>
        <v>42655.341145833336</v>
      </c>
      <c r="U2639" t="str">
        <f t="shared" si="294"/>
        <v>FALSE</v>
      </c>
      <c r="V2639" s="18">
        <f t="shared" si="295"/>
        <v>2</v>
      </c>
      <c r="W2639">
        <f t="shared" si="296"/>
        <v>1</v>
      </c>
    </row>
    <row r="2640" spans="1:23" ht="86.4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s="13" t="b">
        <v>0</v>
      </c>
      <c r="L2640">
        <v>14</v>
      </c>
      <c r="M2640" t="b">
        <v>1</v>
      </c>
      <c r="N2640" t="s">
        <v>8301</v>
      </c>
      <c r="O2640" s="15">
        <f t="shared" si="291"/>
        <v>101.72910662824208</v>
      </c>
      <c r="P2640" s="15">
        <f t="shared" si="297"/>
        <v>25.214285714285715</v>
      </c>
      <c r="Q2640" t="s">
        <v>8330</v>
      </c>
      <c r="R2640" t="s">
        <v>8354</v>
      </c>
      <c r="S2640" s="8">
        <f t="shared" si="292"/>
        <v>41989.70480324074</v>
      </c>
      <c r="T2640" s="11">
        <f t="shared" si="293"/>
        <v>42019.70480324074</v>
      </c>
      <c r="U2640" t="str">
        <f t="shared" si="294"/>
        <v>FALSE</v>
      </c>
      <c r="V2640" s="18">
        <f t="shared" si="295"/>
        <v>2</v>
      </c>
      <c r="W2640">
        <f t="shared" si="296"/>
        <v>1</v>
      </c>
    </row>
    <row r="2641" spans="1:23" ht="100.8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s="13" t="b">
        <v>0</v>
      </c>
      <c r="L2641">
        <v>49</v>
      </c>
      <c r="M2641" t="b">
        <v>1</v>
      </c>
      <c r="N2641" t="s">
        <v>8301</v>
      </c>
      <c r="O2641" s="15">
        <f t="shared" si="291"/>
        <v>164</v>
      </c>
      <c r="P2641" s="15">
        <f t="shared" si="297"/>
        <v>10.040816326530612</v>
      </c>
      <c r="Q2641" t="s">
        <v>8330</v>
      </c>
      <c r="R2641" t="s">
        <v>8354</v>
      </c>
      <c r="S2641" s="8">
        <f t="shared" si="292"/>
        <v>42024.656805555554</v>
      </c>
      <c r="T2641" s="11">
        <f t="shared" si="293"/>
        <v>42054.656805555554</v>
      </c>
      <c r="U2641" t="str">
        <f t="shared" si="294"/>
        <v>FALSE</v>
      </c>
      <c r="V2641" s="18">
        <f t="shared" si="295"/>
        <v>2</v>
      </c>
      <c r="W2641">
        <f t="shared" si="296"/>
        <v>1</v>
      </c>
    </row>
    <row r="2642" spans="1:23" ht="115.2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s="13" t="b">
        <v>0</v>
      </c>
      <c r="L2642">
        <v>69</v>
      </c>
      <c r="M2642" t="b">
        <v>1</v>
      </c>
      <c r="N2642" t="s">
        <v>8301</v>
      </c>
      <c r="O2642" s="15">
        <f t="shared" si="291"/>
        <v>105.66666666666666</v>
      </c>
      <c r="P2642" s="15">
        <f t="shared" si="297"/>
        <v>45.94202898550725</v>
      </c>
      <c r="Q2642" t="s">
        <v>8330</v>
      </c>
      <c r="R2642" t="s">
        <v>8354</v>
      </c>
      <c r="S2642" s="8">
        <f t="shared" si="292"/>
        <v>42102.952245370368</v>
      </c>
      <c r="T2642" s="11">
        <f t="shared" si="293"/>
        <v>42162.952245370368</v>
      </c>
      <c r="U2642" t="str">
        <f t="shared" si="294"/>
        <v>FALSE</v>
      </c>
      <c r="V2642" s="18">
        <f t="shared" si="295"/>
        <v>2</v>
      </c>
      <c r="W2642">
        <f t="shared" si="296"/>
        <v>1</v>
      </c>
    </row>
    <row r="2643" spans="1:23" ht="57.6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s="13" t="b">
        <v>0</v>
      </c>
      <c r="L2643">
        <v>1</v>
      </c>
      <c r="M2643" t="b">
        <v>0</v>
      </c>
      <c r="N2643" t="s">
        <v>8301</v>
      </c>
      <c r="O2643" s="15">
        <f t="shared" si="291"/>
        <v>1</v>
      </c>
      <c r="P2643" s="15">
        <f t="shared" si="297"/>
        <v>15</v>
      </c>
      <c r="Q2643" t="s">
        <v>8330</v>
      </c>
      <c r="R2643" t="s">
        <v>8354</v>
      </c>
      <c r="S2643" s="8">
        <f t="shared" si="292"/>
        <v>41880.618784722217</v>
      </c>
      <c r="T2643" s="11">
        <f t="shared" si="293"/>
        <v>41897.631249999999</v>
      </c>
      <c r="U2643" t="str">
        <f t="shared" si="294"/>
        <v>FALSE</v>
      </c>
      <c r="V2643" s="18">
        <f t="shared" si="295"/>
        <v>2</v>
      </c>
      <c r="W2643">
        <f t="shared" si="296"/>
        <v>2</v>
      </c>
    </row>
    <row r="2644" spans="1:23" ht="129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s="13" t="b">
        <v>0</v>
      </c>
      <c r="L2644">
        <v>0</v>
      </c>
      <c r="M2644" t="b">
        <v>0</v>
      </c>
      <c r="N2644" t="s">
        <v>8301</v>
      </c>
      <c r="O2644" s="15">
        <f t="shared" si="291"/>
        <v>0</v>
      </c>
      <c r="P2644" s="15">
        <f t="shared" si="297"/>
        <v>0</v>
      </c>
      <c r="Q2644" t="s">
        <v>8330</v>
      </c>
      <c r="R2644" t="s">
        <v>8354</v>
      </c>
      <c r="S2644" s="8">
        <f t="shared" si="292"/>
        <v>42536.03828703703</v>
      </c>
      <c r="T2644" s="11">
        <f t="shared" si="293"/>
        <v>42566.081249999996</v>
      </c>
      <c r="U2644" t="str">
        <f t="shared" si="294"/>
        <v>FALSE</v>
      </c>
      <c r="V2644" s="18">
        <f t="shared" si="295"/>
        <v>2</v>
      </c>
      <c r="W2644">
        <f t="shared" si="296"/>
        <v>2</v>
      </c>
    </row>
    <row r="2645" spans="1:23" ht="115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s="13" t="b">
        <v>1</v>
      </c>
      <c r="L2645">
        <v>1501</v>
      </c>
      <c r="M2645" t="b">
        <v>0</v>
      </c>
      <c r="N2645" t="s">
        <v>8301</v>
      </c>
      <c r="O2645" s="15">
        <f t="shared" si="291"/>
        <v>33.559730999999999</v>
      </c>
      <c r="P2645" s="15">
        <f t="shared" si="297"/>
        <v>223.58248500999335</v>
      </c>
      <c r="Q2645" t="s">
        <v>8330</v>
      </c>
      <c r="R2645" t="s">
        <v>8354</v>
      </c>
      <c r="S2645" s="8">
        <f t="shared" si="292"/>
        <v>42689.374016203699</v>
      </c>
      <c r="T2645" s="11">
        <f t="shared" si="293"/>
        <v>42725.124305555553</v>
      </c>
      <c r="U2645" t="str">
        <f t="shared" si="294"/>
        <v>TRUE</v>
      </c>
      <c r="V2645" s="18">
        <f t="shared" si="295"/>
        <v>1</v>
      </c>
      <c r="W2645">
        <f t="shared" si="296"/>
        <v>3</v>
      </c>
    </row>
    <row r="2646" spans="1:23" ht="100.8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s="13" t="b">
        <v>1</v>
      </c>
      <c r="L2646">
        <v>52</v>
      </c>
      <c r="M2646" t="b">
        <v>0</v>
      </c>
      <c r="N2646" t="s">
        <v>8301</v>
      </c>
      <c r="O2646" s="15">
        <f t="shared" si="291"/>
        <v>2.0529999999999999</v>
      </c>
      <c r="P2646" s="15">
        <f t="shared" si="297"/>
        <v>39.480769230769234</v>
      </c>
      <c r="Q2646" t="s">
        <v>8330</v>
      </c>
      <c r="R2646" t="s">
        <v>8354</v>
      </c>
      <c r="S2646" s="8">
        <f t="shared" si="292"/>
        <v>42774.583738425928</v>
      </c>
      <c r="T2646" s="11">
        <f t="shared" si="293"/>
        <v>42804.583738425928</v>
      </c>
      <c r="U2646" t="str">
        <f t="shared" si="294"/>
        <v>TRUE</v>
      </c>
      <c r="V2646" s="18">
        <f t="shared" si="295"/>
        <v>1</v>
      </c>
      <c r="W2646">
        <f t="shared" si="296"/>
        <v>3</v>
      </c>
    </row>
    <row r="2647" spans="1:23" ht="100.8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s="13" t="b">
        <v>1</v>
      </c>
      <c r="L2647">
        <v>23</v>
      </c>
      <c r="M2647" t="b">
        <v>0</v>
      </c>
      <c r="N2647" t="s">
        <v>8301</v>
      </c>
      <c r="O2647" s="15">
        <f t="shared" si="291"/>
        <v>10.5</v>
      </c>
      <c r="P2647" s="15">
        <f t="shared" si="297"/>
        <v>91.304347826086953</v>
      </c>
      <c r="Q2647" t="s">
        <v>8330</v>
      </c>
      <c r="R2647" t="s">
        <v>8354</v>
      </c>
      <c r="S2647" s="8">
        <f t="shared" si="292"/>
        <v>41921.634293981479</v>
      </c>
      <c r="T2647" s="11">
        <f t="shared" si="293"/>
        <v>41951.675960648143</v>
      </c>
      <c r="U2647" t="str">
        <f t="shared" si="294"/>
        <v>TRUE</v>
      </c>
      <c r="V2647" s="18">
        <f t="shared" si="295"/>
        <v>1</v>
      </c>
      <c r="W2647">
        <f t="shared" si="296"/>
        <v>3</v>
      </c>
    </row>
    <row r="2648" spans="1:23" ht="100.8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s="13" t="b">
        <v>1</v>
      </c>
      <c r="L2648">
        <v>535</v>
      </c>
      <c r="M2648" t="b">
        <v>0</v>
      </c>
      <c r="N2648" t="s">
        <v>8301</v>
      </c>
      <c r="O2648" s="15">
        <f t="shared" si="291"/>
        <v>8.4172840000000004</v>
      </c>
      <c r="P2648" s="15">
        <f t="shared" si="297"/>
        <v>78.666205607476627</v>
      </c>
      <c r="Q2648" t="s">
        <v>8330</v>
      </c>
      <c r="R2648" t="s">
        <v>8354</v>
      </c>
      <c r="S2648" s="8">
        <f t="shared" si="292"/>
        <v>42226.10496527778</v>
      </c>
      <c r="T2648" s="11">
        <f t="shared" si="293"/>
        <v>42256.10496527778</v>
      </c>
      <c r="U2648" t="str">
        <f t="shared" si="294"/>
        <v>TRUE</v>
      </c>
      <c r="V2648" s="18">
        <f t="shared" si="295"/>
        <v>1</v>
      </c>
      <c r="W2648">
        <f t="shared" si="296"/>
        <v>3</v>
      </c>
    </row>
    <row r="2649" spans="1:23" ht="100.8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s="13" t="b">
        <v>0</v>
      </c>
      <c r="L2649">
        <v>3</v>
      </c>
      <c r="M2649" t="b">
        <v>0</v>
      </c>
      <c r="N2649" t="s">
        <v>8301</v>
      </c>
      <c r="O2649" s="15">
        <f t="shared" si="291"/>
        <v>1.44</v>
      </c>
      <c r="P2649" s="15">
        <f t="shared" si="297"/>
        <v>12</v>
      </c>
      <c r="Q2649" t="s">
        <v>8330</v>
      </c>
      <c r="R2649" t="s">
        <v>8354</v>
      </c>
      <c r="S2649" s="8">
        <f t="shared" si="292"/>
        <v>42200.053460648145</v>
      </c>
      <c r="T2649" s="11">
        <f t="shared" si="293"/>
        <v>42230.053460648145</v>
      </c>
      <c r="U2649" t="str">
        <f t="shared" si="294"/>
        <v>FALSE</v>
      </c>
      <c r="V2649" s="18">
        <f t="shared" si="295"/>
        <v>2</v>
      </c>
      <c r="W2649">
        <f t="shared" si="296"/>
        <v>3</v>
      </c>
    </row>
    <row r="2650" spans="1:23" ht="115.2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s="13" t="b">
        <v>0</v>
      </c>
      <c r="L2650">
        <v>6</v>
      </c>
      <c r="M2650" t="b">
        <v>0</v>
      </c>
      <c r="N2650" t="s">
        <v>8301</v>
      </c>
      <c r="O2650" s="15">
        <f t="shared" si="291"/>
        <v>0.88333333333333341</v>
      </c>
      <c r="P2650" s="15">
        <f t="shared" si="297"/>
        <v>17.666666666666668</v>
      </c>
      <c r="Q2650" t="s">
        <v>8330</v>
      </c>
      <c r="R2650" t="s">
        <v>8354</v>
      </c>
      <c r="S2650" s="8">
        <f t="shared" si="292"/>
        <v>42408.506481481476</v>
      </c>
      <c r="T2650" s="11">
        <f t="shared" si="293"/>
        <v>42438.506481481476</v>
      </c>
      <c r="U2650" t="str">
        <f t="shared" si="294"/>
        <v>FALSE</v>
      </c>
      <c r="V2650" s="18">
        <f t="shared" si="295"/>
        <v>2</v>
      </c>
      <c r="W2650">
        <f t="shared" si="296"/>
        <v>3</v>
      </c>
    </row>
    <row r="2651" spans="1:23" ht="43.2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s="13" t="b">
        <v>0</v>
      </c>
      <c r="L2651">
        <v>3</v>
      </c>
      <c r="M2651" t="b">
        <v>0</v>
      </c>
      <c r="N2651" t="s">
        <v>8301</v>
      </c>
      <c r="O2651" s="15">
        <f t="shared" si="291"/>
        <v>9.920000000000001E-2</v>
      </c>
      <c r="P2651" s="15">
        <f t="shared" si="297"/>
        <v>41.333333333333336</v>
      </c>
      <c r="Q2651" t="s">
        <v>8330</v>
      </c>
      <c r="R2651" t="s">
        <v>8354</v>
      </c>
      <c r="S2651" s="8">
        <f t="shared" si="292"/>
        <v>42341.788668981484</v>
      </c>
      <c r="T2651" s="11">
        <f t="shared" si="293"/>
        <v>42401.788668981484</v>
      </c>
      <c r="U2651" t="str">
        <f t="shared" si="294"/>
        <v>FALSE</v>
      </c>
      <c r="V2651" s="18">
        <f t="shared" si="295"/>
        <v>2</v>
      </c>
      <c r="W2651">
        <f t="shared" si="296"/>
        <v>3</v>
      </c>
    </row>
    <row r="2652" spans="1:23" ht="129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s="13" t="b">
        <v>0</v>
      </c>
      <c r="L2652">
        <v>5</v>
      </c>
      <c r="M2652" t="b">
        <v>0</v>
      </c>
      <c r="N2652" t="s">
        <v>8301</v>
      </c>
      <c r="O2652" s="15">
        <f t="shared" si="291"/>
        <v>0.59666666666666668</v>
      </c>
      <c r="P2652" s="15">
        <f t="shared" si="297"/>
        <v>71.599999999999994</v>
      </c>
      <c r="Q2652" t="s">
        <v>8330</v>
      </c>
      <c r="R2652" t="s">
        <v>8354</v>
      </c>
      <c r="S2652" s="8">
        <f t="shared" si="292"/>
        <v>42695.416006944441</v>
      </c>
      <c r="T2652" s="11">
        <f t="shared" si="293"/>
        <v>42725.416006944441</v>
      </c>
      <c r="U2652" t="str">
        <f t="shared" si="294"/>
        <v>FALSE</v>
      </c>
      <c r="V2652" s="18">
        <f t="shared" si="295"/>
        <v>2</v>
      </c>
      <c r="W2652">
        <f t="shared" si="296"/>
        <v>3</v>
      </c>
    </row>
    <row r="2653" spans="1:23" ht="115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s="13" t="b">
        <v>0</v>
      </c>
      <c r="L2653">
        <v>17</v>
      </c>
      <c r="M2653" t="b">
        <v>0</v>
      </c>
      <c r="N2653" t="s">
        <v>8301</v>
      </c>
      <c r="O2653" s="15">
        <f t="shared" si="291"/>
        <v>1.8689285714285715</v>
      </c>
      <c r="P2653" s="15">
        <f t="shared" si="297"/>
        <v>307.8235294117647</v>
      </c>
      <c r="Q2653" t="s">
        <v>8330</v>
      </c>
      <c r="R2653" t="s">
        <v>8354</v>
      </c>
      <c r="S2653" s="8">
        <f t="shared" si="292"/>
        <v>42327.597326388881</v>
      </c>
      <c r="T2653" s="11">
        <f t="shared" si="293"/>
        <v>42355.597326388888</v>
      </c>
      <c r="U2653" t="str">
        <f t="shared" si="294"/>
        <v>FALSE</v>
      </c>
      <c r="V2653" s="18">
        <f t="shared" si="295"/>
        <v>2</v>
      </c>
      <c r="W2653">
        <f t="shared" si="296"/>
        <v>3</v>
      </c>
    </row>
    <row r="2654" spans="1:23" ht="100.8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s="13" t="b">
        <v>0</v>
      </c>
      <c r="L2654">
        <v>11</v>
      </c>
      <c r="M2654" t="b">
        <v>0</v>
      </c>
      <c r="N2654" t="s">
        <v>8301</v>
      </c>
      <c r="O2654" s="15">
        <f t="shared" si="291"/>
        <v>0.88500000000000001</v>
      </c>
      <c r="P2654" s="15">
        <f t="shared" si="297"/>
        <v>80.454545454545453</v>
      </c>
      <c r="Q2654" t="s">
        <v>8330</v>
      </c>
      <c r="R2654" t="s">
        <v>8354</v>
      </c>
      <c r="S2654" s="8">
        <f t="shared" si="292"/>
        <v>41952.950520833336</v>
      </c>
      <c r="T2654" s="11">
        <f t="shared" si="293"/>
        <v>41982.950520833336</v>
      </c>
      <c r="U2654" t="str">
        <f t="shared" si="294"/>
        <v>FALSE</v>
      </c>
      <c r="V2654" s="18">
        <f t="shared" si="295"/>
        <v>2</v>
      </c>
      <c r="W2654">
        <f t="shared" si="296"/>
        <v>3</v>
      </c>
    </row>
    <row r="2655" spans="1:23" ht="86.4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s="13" t="b">
        <v>0</v>
      </c>
      <c r="L2655">
        <v>70</v>
      </c>
      <c r="M2655" t="b">
        <v>0</v>
      </c>
      <c r="N2655" t="s">
        <v>8301</v>
      </c>
      <c r="O2655" s="15">
        <f t="shared" si="291"/>
        <v>11.52156862745098</v>
      </c>
      <c r="P2655" s="15">
        <f t="shared" si="297"/>
        <v>83.942857142857136</v>
      </c>
      <c r="Q2655" t="s">
        <v>8330</v>
      </c>
      <c r="R2655" t="s">
        <v>8354</v>
      </c>
      <c r="S2655" s="8">
        <f t="shared" si="292"/>
        <v>41771.443599537037</v>
      </c>
      <c r="T2655" s="11">
        <f t="shared" si="293"/>
        <v>41802.958333333328</v>
      </c>
      <c r="U2655" t="str">
        <f t="shared" si="294"/>
        <v>FALSE</v>
      </c>
      <c r="V2655" s="18">
        <f t="shared" si="295"/>
        <v>2</v>
      </c>
      <c r="W2655">
        <f t="shared" si="296"/>
        <v>3</v>
      </c>
    </row>
    <row r="2656" spans="1:23" ht="100.8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s="13" t="b">
        <v>0</v>
      </c>
      <c r="L2656">
        <v>6</v>
      </c>
      <c r="M2656" t="b">
        <v>0</v>
      </c>
      <c r="N2656" t="s">
        <v>8301</v>
      </c>
      <c r="O2656" s="15">
        <f t="shared" si="291"/>
        <v>5.1000000000000004E-2</v>
      </c>
      <c r="P2656" s="15">
        <f t="shared" si="297"/>
        <v>8.5</v>
      </c>
      <c r="Q2656" t="s">
        <v>8330</v>
      </c>
      <c r="R2656" t="s">
        <v>8354</v>
      </c>
      <c r="S2656" s="8">
        <f t="shared" si="292"/>
        <v>42055.39266203704</v>
      </c>
      <c r="T2656" s="11">
        <f t="shared" si="293"/>
        <v>42115.350995370369</v>
      </c>
      <c r="U2656" t="str">
        <f t="shared" si="294"/>
        <v>FALSE</v>
      </c>
      <c r="V2656" s="18">
        <f t="shared" si="295"/>
        <v>2</v>
      </c>
      <c r="W2656">
        <f t="shared" si="296"/>
        <v>3</v>
      </c>
    </row>
    <row r="2657" spans="1:23" ht="28.8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s="13" t="b">
        <v>0</v>
      </c>
      <c r="L2657">
        <v>43</v>
      </c>
      <c r="M2657" t="b">
        <v>0</v>
      </c>
      <c r="N2657" t="s">
        <v>8301</v>
      </c>
      <c r="O2657" s="15">
        <f t="shared" si="291"/>
        <v>21.033333333333335</v>
      </c>
      <c r="P2657" s="15">
        <f t="shared" si="297"/>
        <v>73.372093023255815</v>
      </c>
      <c r="Q2657" t="s">
        <v>8330</v>
      </c>
      <c r="R2657" t="s">
        <v>8354</v>
      </c>
      <c r="S2657" s="8">
        <f t="shared" si="292"/>
        <v>42381.657951388886</v>
      </c>
      <c r="T2657" s="11">
        <f t="shared" si="293"/>
        <v>42409.624999999993</v>
      </c>
      <c r="U2657" t="str">
        <f t="shared" si="294"/>
        <v>FALSE</v>
      </c>
      <c r="V2657" s="18">
        <f t="shared" si="295"/>
        <v>2</v>
      </c>
      <c r="W2657">
        <f t="shared" si="296"/>
        <v>3</v>
      </c>
    </row>
    <row r="2658" spans="1:23" ht="57.6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s="13" t="b">
        <v>0</v>
      </c>
      <c r="L2658">
        <v>152</v>
      </c>
      <c r="M2658" t="b">
        <v>0</v>
      </c>
      <c r="N2658" t="s">
        <v>8301</v>
      </c>
      <c r="O2658" s="15">
        <f t="shared" si="291"/>
        <v>11.436666666666667</v>
      </c>
      <c r="P2658" s="15">
        <f t="shared" si="297"/>
        <v>112.86184210526316</v>
      </c>
      <c r="Q2658" t="s">
        <v>8330</v>
      </c>
      <c r="R2658" t="s">
        <v>8354</v>
      </c>
      <c r="S2658" s="8">
        <f t="shared" si="292"/>
        <v>42767.480185185181</v>
      </c>
      <c r="T2658" s="11">
        <f t="shared" si="293"/>
        <v>42806.583333333336</v>
      </c>
      <c r="U2658" t="str">
        <f t="shared" si="294"/>
        <v>FALSE</v>
      </c>
      <c r="V2658" s="18">
        <f t="shared" si="295"/>
        <v>2</v>
      </c>
      <c r="W2658">
        <f t="shared" si="296"/>
        <v>3</v>
      </c>
    </row>
    <row r="2659" spans="1:23" ht="115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s="13" t="b">
        <v>0</v>
      </c>
      <c r="L2659">
        <v>59</v>
      </c>
      <c r="M2659" t="b">
        <v>0</v>
      </c>
      <c r="N2659" t="s">
        <v>8301</v>
      </c>
      <c r="O2659" s="15">
        <f t="shared" si="291"/>
        <v>18.737933333333334</v>
      </c>
      <c r="P2659" s="15">
        <f t="shared" si="297"/>
        <v>95.277627118644077</v>
      </c>
      <c r="Q2659" t="s">
        <v>8330</v>
      </c>
      <c r="R2659" t="s">
        <v>8354</v>
      </c>
      <c r="S2659" s="8">
        <f t="shared" si="292"/>
        <v>42551.720520833333</v>
      </c>
      <c r="T2659" s="11">
        <f t="shared" si="293"/>
        <v>42584.854166666664</v>
      </c>
      <c r="U2659" t="str">
        <f t="shared" si="294"/>
        <v>FALSE</v>
      </c>
      <c r="V2659" s="18">
        <f t="shared" si="295"/>
        <v>2</v>
      </c>
      <c r="W2659">
        <f t="shared" si="296"/>
        <v>3</v>
      </c>
    </row>
    <row r="2660" spans="1:23" ht="86.4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s="13" t="b">
        <v>0</v>
      </c>
      <c r="L2660">
        <v>4</v>
      </c>
      <c r="M2660" t="b">
        <v>0</v>
      </c>
      <c r="N2660" t="s">
        <v>8301</v>
      </c>
      <c r="O2660" s="15">
        <f t="shared" si="291"/>
        <v>9.285714285714286E-2</v>
      </c>
      <c r="P2660" s="15">
        <f t="shared" si="297"/>
        <v>22.75</v>
      </c>
      <c r="Q2660" t="s">
        <v>8330</v>
      </c>
      <c r="R2660" t="s">
        <v>8354</v>
      </c>
      <c r="S2660" s="8">
        <f t="shared" si="292"/>
        <v>42551.675856481481</v>
      </c>
      <c r="T2660" s="11">
        <f t="shared" si="293"/>
        <v>42581.675856481474</v>
      </c>
      <c r="U2660" t="str">
        <f t="shared" si="294"/>
        <v>FALSE</v>
      </c>
      <c r="V2660" s="18">
        <f t="shared" si="295"/>
        <v>2</v>
      </c>
      <c r="W2660">
        <f t="shared" si="296"/>
        <v>3</v>
      </c>
    </row>
    <row r="2661" spans="1:23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s="13" t="b">
        <v>0</v>
      </c>
      <c r="L2661">
        <v>10</v>
      </c>
      <c r="M2661" t="b">
        <v>0</v>
      </c>
      <c r="N2661" t="s">
        <v>8301</v>
      </c>
      <c r="O2661" s="15">
        <f t="shared" si="291"/>
        <v>2.7204081632653061</v>
      </c>
      <c r="P2661" s="15">
        <f t="shared" si="297"/>
        <v>133.30000000000001</v>
      </c>
      <c r="Q2661" t="s">
        <v>8330</v>
      </c>
      <c r="R2661" t="s">
        <v>8354</v>
      </c>
      <c r="S2661" s="8">
        <f t="shared" si="292"/>
        <v>42081.861226851855</v>
      </c>
      <c r="T2661" s="11">
        <f t="shared" si="293"/>
        <v>42111.861226851848</v>
      </c>
      <c r="U2661" t="str">
        <f t="shared" si="294"/>
        <v>FALSE</v>
      </c>
      <c r="V2661" s="18">
        <f t="shared" si="295"/>
        <v>2</v>
      </c>
      <c r="W2661">
        <f t="shared" si="296"/>
        <v>3</v>
      </c>
    </row>
    <row r="2662" spans="1:23" ht="115.2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s="13" t="b">
        <v>0</v>
      </c>
      <c r="L2662">
        <v>5</v>
      </c>
      <c r="M2662" t="b">
        <v>0</v>
      </c>
      <c r="N2662" t="s">
        <v>8301</v>
      </c>
      <c r="O2662" s="15">
        <f t="shared" si="291"/>
        <v>9.5000000000000001E-2</v>
      </c>
      <c r="P2662" s="15">
        <f t="shared" si="297"/>
        <v>3.8</v>
      </c>
      <c r="Q2662" t="s">
        <v>8330</v>
      </c>
      <c r="R2662" t="s">
        <v>8354</v>
      </c>
      <c r="S2662" s="8">
        <f t="shared" si="292"/>
        <v>42272.504837962959</v>
      </c>
      <c r="T2662" s="11">
        <f t="shared" si="293"/>
        <v>42332.546504629623</v>
      </c>
      <c r="U2662" t="str">
        <f t="shared" si="294"/>
        <v>FALSE</v>
      </c>
      <c r="V2662" s="18">
        <f t="shared" si="295"/>
        <v>2</v>
      </c>
      <c r="W2662">
        <f t="shared" si="296"/>
        <v>3</v>
      </c>
    </row>
    <row r="2663" spans="1:23" ht="86.4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s="13" t="b">
        <v>0</v>
      </c>
      <c r="L2663">
        <v>60</v>
      </c>
      <c r="M2663" t="b">
        <v>1</v>
      </c>
      <c r="N2663" t="s">
        <v>8302</v>
      </c>
      <c r="O2663" s="15">
        <f t="shared" si="291"/>
        <v>102.89999999999999</v>
      </c>
      <c r="P2663" s="15">
        <f t="shared" si="297"/>
        <v>85.75</v>
      </c>
      <c r="Q2663" t="s">
        <v>8330</v>
      </c>
      <c r="R2663" t="s">
        <v>8355</v>
      </c>
      <c r="S2663" s="8">
        <f t="shared" si="292"/>
        <v>41542.750115740739</v>
      </c>
      <c r="T2663" s="11">
        <f t="shared" si="293"/>
        <v>41572.750115740739</v>
      </c>
      <c r="U2663" t="str">
        <f t="shared" si="294"/>
        <v>FALSE</v>
      </c>
      <c r="V2663" s="18">
        <f t="shared" si="295"/>
        <v>2</v>
      </c>
      <c r="W2663">
        <f t="shared" si="296"/>
        <v>1</v>
      </c>
    </row>
    <row r="2664" spans="1:23" ht="100.8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s="13" t="b">
        <v>0</v>
      </c>
      <c r="L2664">
        <v>80</v>
      </c>
      <c r="M2664" t="b">
        <v>1</v>
      </c>
      <c r="N2664" t="s">
        <v>8302</v>
      </c>
      <c r="O2664" s="15">
        <f t="shared" si="291"/>
        <v>106.80000000000001</v>
      </c>
      <c r="P2664" s="15">
        <f t="shared" si="297"/>
        <v>267</v>
      </c>
      <c r="Q2664" t="s">
        <v>8330</v>
      </c>
      <c r="R2664" t="s">
        <v>8355</v>
      </c>
      <c r="S2664" s="8">
        <f t="shared" si="292"/>
        <v>42207.538344907407</v>
      </c>
      <c r="T2664" s="11">
        <f t="shared" si="293"/>
        <v>42237.538344907407</v>
      </c>
      <c r="U2664" t="str">
        <f t="shared" si="294"/>
        <v>FALSE</v>
      </c>
      <c r="V2664" s="18">
        <f t="shared" si="295"/>
        <v>2</v>
      </c>
      <c r="W2664">
        <f t="shared" si="296"/>
        <v>1</v>
      </c>
    </row>
    <row r="2665" spans="1:23" ht="100.8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s="13" t="b">
        <v>0</v>
      </c>
      <c r="L2665">
        <v>56</v>
      </c>
      <c r="M2665" t="b">
        <v>1</v>
      </c>
      <c r="N2665" t="s">
        <v>8302</v>
      </c>
      <c r="O2665" s="15">
        <f t="shared" si="291"/>
        <v>104.59625</v>
      </c>
      <c r="P2665" s="15">
        <f t="shared" si="297"/>
        <v>373.55803571428572</v>
      </c>
      <c r="Q2665" t="s">
        <v>8330</v>
      </c>
      <c r="R2665" t="s">
        <v>8355</v>
      </c>
      <c r="S2665" s="8">
        <f t="shared" si="292"/>
        <v>42222.41443287037</v>
      </c>
      <c r="T2665" s="11">
        <f t="shared" si="293"/>
        <v>42251.416666666664</v>
      </c>
      <c r="U2665" t="str">
        <f t="shared" si="294"/>
        <v>FALSE</v>
      </c>
      <c r="V2665" s="18">
        <f t="shared" si="295"/>
        <v>2</v>
      </c>
      <c r="W2665">
        <f t="shared" si="296"/>
        <v>1</v>
      </c>
    </row>
    <row r="2666" spans="1:23" ht="100.8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s="13" t="b">
        <v>0</v>
      </c>
      <c r="L2666">
        <v>104</v>
      </c>
      <c r="M2666" t="b">
        <v>1</v>
      </c>
      <c r="N2666" t="s">
        <v>8302</v>
      </c>
      <c r="O2666" s="15">
        <f t="shared" si="291"/>
        <v>103.42857142857143</v>
      </c>
      <c r="P2666" s="15">
        <f t="shared" si="297"/>
        <v>174.03846153846155</v>
      </c>
      <c r="Q2666" t="s">
        <v>8330</v>
      </c>
      <c r="R2666" t="s">
        <v>8355</v>
      </c>
      <c r="S2666" s="8">
        <f t="shared" si="292"/>
        <v>42312.817094907405</v>
      </c>
      <c r="T2666" s="11">
        <f t="shared" si="293"/>
        <v>42347.082638888889</v>
      </c>
      <c r="U2666" t="str">
        <f t="shared" si="294"/>
        <v>FALSE</v>
      </c>
      <c r="V2666" s="18">
        <f t="shared" si="295"/>
        <v>2</v>
      </c>
      <c r="W2666">
        <f t="shared" si="296"/>
        <v>1</v>
      </c>
    </row>
    <row r="2667" spans="1:23" ht="115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s="13" t="b">
        <v>0</v>
      </c>
      <c r="L2667">
        <v>46</v>
      </c>
      <c r="M2667" t="b">
        <v>1</v>
      </c>
      <c r="N2667" t="s">
        <v>8302</v>
      </c>
      <c r="O2667" s="15">
        <f t="shared" si="291"/>
        <v>123.14285714285715</v>
      </c>
      <c r="P2667" s="15">
        <f t="shared" si="297"/>
        <v>93.695652173913047</v>
      </c>
      <c r="Q2667" t="s">
        <v>8330</v>
      </c>
      <c r="R2667" t="s">
        <v>8355</v>
      </c>
      <c r="S2667" s="8">
        <f t="shared" si="292"/>
        <v>42083.687199074069</v>
      </c>
      <c r="T2667" s="11">
        <f t="shared" si="293"/>
        <v>42128.687199074069</v>
      </c>
      <c r="U2667" t="str">
        <f t="shared" si="294"/>
        <v>FALSE</v>
      </c>
      <c r="V2667" s="18">
        <f t="shared" si="295"/>
        <v>2</v>
      </c>
      <c r="W2667">
        <f t="shared" si="296"/>
        <v>1</v>
      </c>
    </row>
    <row r="2668" spans="1:23" ht="100.8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s="13" t="b">
        <v>0</v>
      </c>
      <c r="L2668">
        <v>206</v>
      </c>
      <c r="M2668" t="b">
        <v>1</v>
      </c>
      <c r="N2668" t="s">
        <v>8302</v>
      </c>
      <c r="O2668" s="15">
        <f t="shared" si="291"/>
        <v>159.29509999999999</v>
      </c>
      <c r="P2668" s="15">
        <f t="shared" si="297"/>
        <v>77.327718446601949</v>
      </c>
      <c r="Q2668" t="s">
        <v>8330</v>
      </c>
      <c r="R2668" t="s">
        <v>8355</v>
      </c>
      <c r="S2668" s="8">
        <f t="shared" si="292"/>
        <v>42235.55600694444</v>
      </c>
      <c r="T2668" s="11">
        <f t="shared" si="293"/>
        <v>42272.666666666664</v>
      </c>
      <c r="U2668" t="str">
        <f t="shared" si="294"/>
        <v>FALSE</v>
      </c>
      <c r="V2668" s="18">
        <f t="shared" si="295"/>
        <v>2</v>
      </c>
      <c r="W2668">
        <f t="shared" si="296"/>
        <v>1</v>
      </c>
    </row>
    <row r="2669" spans="1:23" ht="115.2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s="13" t="b">
        <v>0</v>
      </c>
      <c r="L2669">
        <v>18</v>
      </c>
      <c r="M2669" t="b">
        <v>1</v>
      </c>
      <c r="N2669" t="s">
        <v>8302</v>
      </c>
      <c r="O2669" s="15">
        <f t="shared" si="291"/>
        <v>110.66666666666667</v>
      </c>
      <c r="P2669" s="15">
        <f t="shared" si="297"/>
        <v>92.222222222222229</v>
      </c>
      <c r="Q2669" t="s">
        <v>8330</v>
      </c>
      <c r="R2669" t="s">
        <v>8355</v>
      </c>
      <c r="S2669" s="8">
        <f t="shared" si="292"/>
        <v>42380.717777777776</v>
      </c>
      <c r="T2669" s="11">
        <f t="shared" si="293"/>
        <v>42410.717777777776</v>
      </c>
      <c r="U2669" t="str">
        <f t="shared" si="294"/>
        <v>FALSE</v>
      </c>
      <c r="V2669" s="18">
        <f t="shared" si="295"/>
        <v>2</v>
      </c>
      <c r="W2669">
        <f t="shared" si="296"/>
        <v>1</v>
      </c>
    </row>
    <row r="2670" spans="1:23" ht="57.6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s="13" t="b">
        <v>0</v>
      </c>
      <c r="L2670">
        <v>28</v>
      </c>
      <c r="M2670" t="b">
        <v>1</v>
      </c>
      <c r="N2670" t="s">
        <v>8302</v>
      </c>
      <c r="O2670" s="15">
        <f t="shared" si="291"/>
        <v>170.70000000000002</v>
      </c>
      <c r="P2670" s="15">
        <f t="shared" si="297"/>
        <v>60.964285714285715</v>
      </c>
      <c r="Q2670" t="s">
        <v>8330</v>
      </c>
      <c r="R2670" t="s">
        <v>8355</v>
      </c>
      <c r="S2670" s="8">
        <f t="shared" si="292"/>
        <v>42275.380381944437</v>
      </c>
      <c r="T2670" s="11">
        <f t="shared" si="293"/>
        <v>42317.397222222215</v>
      </c>
      <c r="U2670" t="str">
        <f t="shared" si="294"/>
        <v>FALSE</v>
      </c>
      <c r="V2670" s="18">
        <f t="shared" si="295"/>
        <v>2</v>
      </c>
      <c r="W2670">
        <f t="shared" si="296"/>
        <v>1</v>
      </c>
    </row>
    <row r="2671" spans="1:23" ht="100.8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s="13" t="b">
        <v>0</v>
      </c>
      <c r="L2671">
        <v>11</v>
      </c>
      <c r="M2671" t="b">
        <v>1</v>
      </c>
      <c r="N2671" t="s">
        <v>8302</v>
      </c>
      <c r="O2671" s="15">
        <f t="shared" si="291"/>
        <v>125.125</v>
      </c>
      <c r="P2671" s="15">
        <f t="shared" si="297"/>
        <v>91</v>
      </c>
      <c r="Q2671" t="s">
        <v>8330</v>
      </c>
      <c r="R2671" t="s">
        <v>8355</v>
      </c>
      <c r="S2671" s="8">
        <f t="shared" si="292"/>
        <v>42318.827499999999</v>
      </c>
      <c r="T2671" s="11">
        <f t="shared" si="293"/>
        <v>42378.827499999992</v>
      </c>
      <c r="U2671" t="str">
        <f t="shared" si="294"/>
        <v>FALSE</v>
      </c>
      <c r="V2671" s="18">
        <f t="shared" si="295"/>
        <v>2</v>
      </c>
      <c r="W2671">
        <f t="shared" si="296"/>
        <v>1</v>
      </c>
    </row>
    <row r="2672" spans="1:23" ht="100.8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s="13" t="b">
        <v>1</v>
      </c>
      <c r="L2672">
        <v>60</v>
      </c>
      <c r="M2672" t="b">
        <v>0</v>
      </c>
      <c r="N2672" t="s">
        <v>8302</v>
      </c>
      <c r="O2672" s="15">
        <f t="shared" si="291"/>
        <v>6.4158609339642041</v>
      </c>
      <c r="P2672" s="15">
        <f t="shared" si="297"/>
        <v>41.583333333333336</v>
      </c>
      <c r="Q2672" t="s">
        <v>8330</v>
      </c>
      <c r="R2672" t="s">
        <v>8355</v>
      </c>
      <c r="S2672" s="8">
        <f t="shared" si="292"/>
        <v>41820.812268518515</v>
      </c>
      <c r="T2672" s="11">
        <f t="shared" si="293"/>
        <v>41848.812268518515</v>
      </c>
      <c r="U2672" t="str">
        <f t="shared" si="294"/>
        <v>TRUE</v>
      </c>
      <c r="V2672" s="18">
        <f t="shared" si="295"/>
        <v>1</v>
      </c>
      <c r="W2672">
        <f t="shared" si="296"/>
        <v>2</v>
      </c>
    </row>
    <row r="2673" spans="1:23" ht="100.8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s="13" t="b">
        <v>1</v>
      </c>
      <c r="L2673">
        <v>84</v>
      </c>
      <c r="M2673" t="b">
        <v>0</v>
      </c>
      <c r="N2673" t="s">
        <v>8302</v>
      </c>
      <c r="O2673" s="15">
        <f t="shared" si="291"/>
        <v>11.343999999999999</v>
      </c>
      <c r="P2673" s="15">
        <f t="shared" si="297"/>
        <v>33.761904761904759</v>
      </c>
      <c r="Q2673" t="s">
        <v>8330</v>
      </c>
      <c r="R2673" t="s">
        <v>8355</v>
      </c>
      <c r="S2673" s="8">
        <f t="shared" si="292"/>
        <v>41962.540694444448</v>
      </c>
      <c r="T2673" s="11">
        <f t="shared" si="293"/>
        <v>41992.609722222223</v>
      </c>
      <c r="U2673" t="str">
        <f t="shared" si="294"/>
        <v>TRUE</v>
      </c>
      <c r="V2673" s="18">
        <f t="shared" si="295"/>
        <v>1</v>
      </c>
      <c r="W2673">
        <f t="shared" si="296"/>
        <v>2</v>
      </c>
    </row>
    <row r="2674" spans="1:23" ht="100.8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s="13" t="b">
        <v>1</v>
      </c>
      <c r="L2674">
        <v>47</v>
      </c>
      <c r="M2674" t="b">
        <v>0</v>
      </c>
      <c r="N2674" t="s">
        <v>8302</v>
      </c>
      <c r="O2674" s="15">
        <f t="shared" si="291"/>
        <v>33.19</v>
      </c>
      <c r="P2674" s="15">
        <f t="shared" si="297"/>
        <v>70.61702127659575</v>
      </c>
      <c r="Q2674" t="s">
        <v>8330</v>
      </c>
      <c r="R2674" t="s">
        <v>8355</v>
      </c>
      <c r="S2674" s="8">
        <f t="shared" si="292"/>
        <v>42344.675810185181</v>
      </c>
      <c r="T2674" s="11">
        <f t="shared" si="293"/>
        <v>42366.041666666664</v>
      </c>
      <c r="U2674" t="str">
        <f t="shared" si="294"/>
        <v>TRUE</v>
      </c>
      <c r="V2674" s="18">
        <f t="shared" si="295"/>
        <v>1</v>
      </c>
      <c r="W2674">
        <f t="shared" si="296"/>
        <v>2</v>
      </c>
    </row>
    <row r="2675" spans="1:23" ht="100.8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s="13" t="b">
        <v>1</v>
      </c>
      <c r="L2675">
        <v>66</v>
      </c>
      <c r="M2675" t="b">
        <v>0</v>
      </c>
      <c r="N2675" t="s">
        <v>8302</v>
      </c>
      <c r="O2675" s="15">
        <f t="shared" si="291"/>
        <v>27.58</v>
      </c>
      <c r="P2675" s="15">
        <f t="shared" si="297"/>
        <v>167.15151515151516</v>
      </c>
      <c r="Q2675" t="s">
        <v>8330</v>
      </c>
      <c r="R2675" t="s">
        <v>8355</v>
      </c>
      <c r="S2675" s="8">
        <f t="shared" si="292"/>
        <v>41912.333321759259</v>
      </c>
      <c r="T2675" s="11">
        <f t="shared" si="293"/>
        <v>41941.739583333328</v>
      </c>
      <c r="U2675" t="str">
        <f t="shared" si="294"/>
        <v>TRUE</v>
      </c>
      <c r="V2675" s="18">
        <f t="shared" si="295"/>
        <v>1</v>
      </c>
      <c r="W2675">
        <f t="shared" si="296"/>
        <v>2</v>
      </c>
    </row>
    <row r="2676" spans="1:23" ht="129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s="13" t="b">
        <v>1</v>
      </c>
      <c r="L2676">
        <v>171</v>
      </c>
      <c r="M2676" t="b">
        <v>0</v>
      </c>
      <c r="N2676" t="s">
        <v>8302</v>
      </c>
      <c r="O2676" s="15">
        <f t="shared" si="291"/>
        <v>62.839999999999996</v>
      </c>
      <c r="P2676" s="15">
        <f t="shared" si="297"/>
        <v>128.61988304093566</v>
      </c>
      <c r="Q2676" t="s">
        <v>8330</v>
      </c>
      <c r="R2676" t="s">
        <v>8355</v>
      </c>
      <c r="S2676" s="8">
        <f t="shared" si="292"/>
        <v>42529.424421296295</v>
      </c>
      <c r="T2676" s="11">
        <f t="shared" si="293"/>
        <v>42555.999305555553</v>
      </c>
      <c r="U2676" t="str">
        <f t="shared" si="294"/>
        <v>TRUE</v>
      </c>
      <c r="V2676" s="18">
        <f t="shared" si="295"/>
        <v>1</v>
      </c>
      <c r="W2676">
        <f t="shared" si="296"/>
        <v>2</v>
      </c>
    </row>
    <row r="2677" spans="1:23" ht="115.2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s="13" t="b">
        <v>1</v>
      </c>
      <c r="L2677">
        <v>29</v>
      </c>
      <c r="M2677" t="b">
        <v>0</v>
      </c>
      <c r="N2677" t="s">
        <v>8302</v>
      </c>
      <c r="O2677" s="15">
        <f t="shared" si="291"/>
        <v>7.5880000000000001</v>
      </c>
      <c r="P2677" s="15">
        <f t="shared" si="297"/>
        <v>65.41379310344827</v>
      </c>
      <c r="Q2677" t="s">
        <v>8330</v>
      </c>
      <c r="R2677" t="s">
        <v>8355</v>
      </c>
      <c r="S2677" s="8">
        <f t="shared" si="292"/>
        <v>41923.649178240739</v>
      </c>
      <c r="T2677" s="11">
        <f t="shared" si="293"/>
        <v>41953.690844907404</v>
      </c>
      <c r="U2677" t="str">
        <f t="shared" si="294"/>
        <v>TRUE</v>
      </c>
      <c r="V2677" s="18">
        <f t="shared" si="295"/>
        <v>1</v>
      </c>
      <c r="W2677">
        <f t="shared" si="296"/>
        <v>2</v>
      </c>
    </row>
    <row r="2678" spans="1:23" ht="115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s="13" t="b">
        <v>0</v>
      </c>
      <c r="L2678">
        <v>9</v>
      </c>
      <c r="M2678" t="b">
        <v>0</v>
      </c>
      <c r="N2678" t="s">
        <v>8302</v>
      </c>
      <c r="O2678" s="15">
        <f t="shared" si="291"/>
        <v>50.38095238095238</v>
      </c>
      <c r="P2678" s="15">
        <f t="shared" si="297"/>
        <v>117.55555555555556</v>
      </c>
      <c r="Q2678" t="s">
        <v>8330</v>
      </c>
      <c r="R2678" t="s">
        <v>8355</v>
      </c>
      <c r="S2678" s="8">
        <f t="shared" si="292"/>
        <v>42482.416365740741</v>
      </c>
      <c r="T2678" s="11">
        <f t="shared" si="293"/>
        <v>42512.416365740741</v>
      </c>
      <c r="U2678" t="str">
        <f t="shared" si="294"/>
        <v>FALSE</v>
      </c>
      <c r="V2678" s="18">
        <f t="shared" si="295"/>
        <v>2</v>
      </c>
      <c r="W2678">
        <f t="shared" si="296"/>
        <v>2</v>
      </c>
    </row>
    <row r="2679" spans="1:23" ht="100.8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s="13" t="b">
        <v>0</v>
      </c>
      <c r="L2679">
        <v>27</v>
      </c>
      <c r="M2679" t="b">
        <v>0</v>
      </c>
      <c r="N2679" t="s">
        <v>8302</v>
      </c>
      <c r="O2679" s="15">
        <f t="shared" si="291"/>
        <v>17.512820512820511</v>
      </c>
      <c r="P2679" s="15">
        <f t="shared" si="297"/>
        <v>126.48148148148148</v>
      </c>
      <c r="Q2679" t="s">
        <v>8330</v>
      </c>
      <c r="R2679" t="s">
        <v>8355</v>
      </c>
      <c r="S2679" s="8">
        <f t="shared" si="292"/>
        <v>41792.821099537032</v>
      </c>
      <c r="T2679" s="11">
        <f t="shared" si="293"/>
        <v>41822.821099537039</v>
      </c>
      <c r="U2679" t="str">
        <f t="shared" si="294"/>
        <v>FALSE</v>
      </c>
      <c r="V2679" s="18">
        <f t="shared" si="295"/>
        <v>2</v>
      </c>
      <c r="W2679">
        <f t="shared" si="296"/>
        <v>2</v>
      </c>
    </row>
    <row r="2680" spans="1:23" ht="115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s="13" t="b">
        <v>0</v>
      </c>
      <c r="L2680">
        <v>2</v>
      </c>
      <c r="M2680" t="b">
        <v>0</v>
      </c>
      <c r="N2680" t="s">
        <v>8302</v>
      </c>
      <c r="O2680" s="15">
        <f t="shared" si="291"/>
        <v>1.375E-2</v>
      </c>
      <c r="P2680" s="15">
        <f t="shared" si="297"/>
        <v>550</v>
      </c>
      <c r="Q2680" t="s">
        <v>8330</v>
      </c>
      <c r="R2680" t="s">
        <v>8355</v>
      </c>
      <c r="S2680" s="8">
        <f t="shared" si="292"/>
        <v>42241.589872685181</v>
      </c>
      <c r="T2680" s="11">
        <f t="shared" si="293"/>
        <v>42271.589872685181</v>
      </c>
      <c r="U2680" t="str">
        <f t="shared" si="294"/>
        <v>FALSE</v>
      </c>
      <c r="V2680" s="18">
        <f t="shared" si="295"/>
        <v>2</v>
      </c>
      <c r="W2680">
        <f t="shared" si="296"/>
        <v>2</v>
      </c>
    </row>
    <row r="2681" spans="1:23" ht="115.2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s="13" t="b">
        <v>0</v>
      </c>
      <c r="L2681">
        <v>3</v>
      </c>
      <c r="M2681" t="b">
        <v>0</v>
      </c>
      <c r="N2681" t="s">
        <v>8302</v>
      </c>
      <c r="O2681" s="15">
        <f t="shared" si="291"/>
        <v>0.33</v>
      </c>
      <c r="P2681" s="15">
        <f t="shared" si="297"/>
        <v>44</v>
      </c>
      <c r="Q2681" t="s">
        <v>8330</v>
      </c>
      <c r="R2681" t="s">
        <v>8355</v>
      </c>
      <c r="S2681" s="8">
        <f t="shared" si="292"/>
        <v>42032.792754629627</v>
      </c>
      <c r="T2681" s="11">
        <f t="shared" si="293"/>
        <v>42062.792754629627</v>
      </c>
      <c r="U2681" t="str">
        <f t="shared" si="294"/>
        <v>FALSE</v>
      </c>
      <c r="V2681" s="18">
        <f t="shared" si="295"/>
        <v>2</v>
      </c>
      <c r="W2681">
        <f t="shared" si="296"/>
        <v>2</v>
      </c>
    </row>
    <row r="2682" spans="1:23" ht="43.2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s="13" t="b">
        <v>0</v>
      </c>
      <c r="L2682">
        <v>4</v>
      </c>
      <c r="M2682" t="b">
        <v>0</v>
      </c>
      <c r="N2682" t="s">
        <v>8302</v>
      </c>
      <c r="O2682" s="15">
        <f t="shared" si="291"/>
        <v>0.86250000000000004</v>
      </c>
      <c r="P2682" s="15">
        <f t="shared" si="297"/>
        <v>69</v>
      </c>
      <c r="Q2682" t="s">
        <v>8330</v>
      </c>
      <c r="R2682" t="s">
        <v>8355</v>
      </c>
      <c r="S2682" s="8">
        <f t="shared" si="292"/>
        <v>42436.003368055557</v>
      </c>
      <c r="T2682" s="11">
        <f t="shared" si="293"/>
        <v>42465.961701388886</v>
      </c>
      <c r="U2682" t="str">
        <f t="shared" si="294"/>
        <v>FALSE</v>
      </c>
      <c r="V2682" s="18">
        <f t="shared" si="295"/>
        <v>2</v>
      </c>
      <c r="W2682">
        <f t="shared" si="296"/>
        <v>2</v>
      </c>
    </row>
    <row r="2683" spans="1:23" ht="86.4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s="13" t="b">
        <v>0</v>
      </c>
      <c r="L2683">
        <v>2</v>
      </c>
      <c r="M2683" t="b">
        <v>0</v>
      </c>
      <c r="N2683" t="s">
        <v>8284</v>
      </c>
      <c r="O2683" s="15">
        <f t="shared" si="291"/>
        <v>0.6875</v>
      </c>
      <c r="P2683" s="15">
        <f t="shared" si="297"/>
        <v>27.5</v>
      </c>
      <c r="Q2683" t="s">
        <v>8315</v>
      </c>
      <c r="R2683" t="s">
        <v>8317</v>
      </c>
      <c r="S2683" s="8">
        <f t="shared" si="292"/>
        <v>41805.686921296292</v>
      </c>
      <c r="T2683" s="11">
        <f t="shared" si="293"/>
        <v>41830.686921296292</v>
      </c>
      <c r="U2683" t="str">
        <f t="shared" si="294"/>
        <v>FALSE</v>
      </c>
      <c r="V2683" s="18">
        <f t="shared" si="295"/>
        <v>2</v>
      </c>
      <c r="W2683">
        <f t="shared" si="296"/>
        <v>2</v>
      </c>
    </row>
    <row r="2684" spans="1:23" ht="86.4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s="13" t="b">
        <v>0</v>
      </c>
      <c r="L2684">
        <v>20</v>
      </c>
      <c r="M2684" t="b">
        <v>0</v>
      </c>
      <c r="N2684" t="s">
        <v>8284</v>
      </c>
      <c r="O2684" s="15">
        <f t="shared" si="291"/>
        <v>28.299999999999997</v>
      </c>
      <c r="P2684" s="15">
        <f t="shared" si="297"/>
        <v>84.9</v>
      </c>
      <c r="Q2684" t="s">
        <v>8315</v>
      </c>
      <c r="R2684" t="s">
        <v>8317</v>
      </c>
      <c r="S2684" s="8">
        <f t="shared" si="292"/>
        <v>41932.663657407407</v>
      </c>
      <c r="T2684" s="11">
        <f t="shared" si="293"/>
        <v>41965.040972222218</v>
      </c>
      <c r="U2684" t="str">
        <f t="shared" si="294"/>
        <v>FALSE</v>
      </c>
      <c r="V2684" s="18">
        <f t="shared" si="295"/>
        <v>2</v>
      </c>
      <c r="W2684">
        <f t="shared" si="296"/>
        <v>2</v>
      </c>
    </row>
    <row r="2685" spans="1:23" ht="100.8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s="13" t="b">
        <v>0</v>
      </c>
      <c r="L2685">
        <v>3</v>
      </c>
      <c r="M2685" t="b">
        <v>0</v>
      </c>
      <c r="N2685" t="s">
        <v>8284</v>
      </c>
      <c r="O2685" s="15">
        <f t="shared" si="291"/>
        <v>0.24</v>
      </c>
      <c r="P2685" s="15">
        <f t="shared" si="297"/>
        <v>12</v>
      </c>
      <c r="Q2685" t="s">
        <v>8315</v>
      </c>
      <c r="R2685" t="s">
        <v>8317</v>
      </c>
      <c r="S2685" s="8">
        <f t="shared" si="292"/>
        <v>42034.546759259254</v>
      </c>
      <c r="T2685" s="11">
        <f t="shared" si="293"/>
        <v>42064.546759259254</v>
      </c>
      <c r="U2685" t="str">
        <f t="shared" si="294"/>
        <v>FALSE</v>
      </c>
      <c r="V2685" s="18">
        <f t="shared" si="295"/>
        <v>2</v>
      </c>
      <c r="W2685">
        <f t="shared" si="296"/>
        <v>2</v>
      </c>
    </row>
    <row r="2686" spans="1:23" ht="100.8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s="13" t="b">
        <v>0</v>
      </c>
      <c r="L2686">
        <v>4</v>
      </c>
      <c r="M2686" t="b">
        <v>0</v>
      </c>
      <c r="N2686" t="s">
        <v>8284</v>
      </c>
      <c r="O2686" s="15">
        <f t="shared" si="291"/>
        <v>1.1428571428571428</v>
      </c>
      <c r="P2686" s="15">
        <f t="shared" si="297"/>
        <v>200</v>
      </c>
      <c r="Q2686" t="s">
        <v>8315</v>
      </c>
      <c r="R2686" t="s">
        <v>8317</v>
      </c>
      <c r="S2686" s="8">
        <f t="shared" si="292"/>
        <v>41820.706307870365</v>
      </c>
      <c r="T2686" s="11">
        <f t="shared" si="293"/>
        <v>41860.706307870372</v>
      </c>
      <c r="U2686" t="str">
        <f t="shared" si="294"/>
        <v>FALSE</v>
      </c>
      <c r="V2686" s="18">
        <f t="shared" si="295"/>
        <v>2</v>
      </c>
      <c r="W2686">
        <f t="shared" si="296"/>
        <v>2</v>
      </c>
    </row>
    <row r="2687" spans="1:23" ht="100.8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s="13" t="b">
        <v>0</v>
      </c>
      <c r="L2687">
        <v>1</v>
      </c>
      <c r="M2687" t="b">
        <v>0</v>
      </c>
      <c r="N2687" t="s">
        <v>8284</v>
      </c>
      <c r="O2687" s="15">
        <f t="shared" si="291"/>
        <v>0.02</v>
      </c>
      <c r="P2687" s="15">
        <f t="shared" si="297"/>
        <v>10</v>
      </c>
      <c r="Q2687" t="s">
        <v>8315</v>
      </c>
      <c r="R2687" t="s">
        <v>8317</v>
      </c>
      <c r="S2687" s="8">
        <f t="shared" si="292"/>
        <v>42061.487615740734</v>
      </c>
      <c r="T2687" s="11">
        <f t="shared" si="293"/>
        <v>42121.44594907407</v>
      </c>
      <c r="U2687" t="str">
        <f t="shared" si="294"/>
        <v>FALSE</v>
      </c>
      <c r="V2687" s="18">
        <f t="shared" si="295"/>
        <v>2</v>
      </c>
      <c r="W2687">
        <f t="shared" si="296"/>
        <v>2</v>
      </c>
    </row>
    <row r="2688" spans="1:23" ht="100.8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s="13" t="b">
        <v>0</v>
      </c>
      <c r="L2688">
        <v>0</v>
      </c>
      <c r="M2688" t="b">
        <v>0</v>
      </c>
      <c r="N2688" t="s">
        <v>8284</v>
      </c>
      <c r="O2688" s="15">
        <f t="shared" si="291"/>
        <v>0</v>
      </c>
      <c r="P2688" s="15">
        <f t="shared" si="297"/>
        <v>0</v>
      </c>
      <c r="Q2688" t="s">
        <v>8315</v>
      </c>
      <c r="R2688" t="s">
        <v>8317</v>
      </c>
      <c r="S2688" s="8">
        <f t="shared" si="292"/>
        <v>41892.766469907401</v>
      </c>
      <c r="T2688" s="11">
        <f t="shared" si="293"/>
        <v>41912.766469907401</v>
      </c>
      <c r="U2688" t="str">
        <f t="shared" si="294"/>
        <v>FALSE</v>
      </c>
      <c r="V2688" s="18">
        <f t="shared" si="295"/>
        <v>2</v>
      </c>
      <c r="W2688">
        <f t="shared" si="296"/>
        <v>2</v>
      </c>
    </row>
    <row r="2689" spans="1:23" ht="86.4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s="13" t="b">
        <v>0</v>
      </c>
      <c r="L2689">
        <v>0</v>
      </c>
      <c r="M2689" t="b">
        <v>0</v>
      </c>
      <c r="N2689" t="s">
        <v>8284</v>
      </c>
      <c r="O2689" s="15">
        <f t="shared" si="291"/>
        <v>0</v>
      </c>
      <c r="P2689" s="15">
        <f t="shared" si="297"/>
        <v>0</v>
      </c>
      <c r="Q2689" t="s">
        <v>8315</v>
      </c>
      <c r="R2689" t="s">
        <v>8317</v>
      </c>
      <c r="S2689" s="8">
        <f t="shared" si="292"/>
        <v>42154.431921296295</v>
      </c>
      <c r="T2689" s="11">
        <f t="shared" si="293"/>
        <v>42184.431921296295</v>
      </c>
      <c r="U2689" t="str">
        <f t="shared" si="294"/>
        <v>FALSE</v>
      </c>
      <c r="V2689" s="18">
        <f t="shared" si="295"/>
        <v>2</v>
      </c>
      <c r="W2689">
        <f t="shared" si="296"/>
        <v>2</v>
      </c>
    </row>
    <row r="2690" spans="1:23" ht="43.2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s="13" t="b">
        <v>0</v>
      </c>
      <c r="L2690">
        <v>14</v>
      </c>
      <c r="M2690" t="b">
        <v>0</v>
      </c>
      <c r="N2690" t="s">
        <v>8284</v>
      </c>
      <c r="O2690" s="15">
        <f t="shared" si="291"/>
        <v>0.14799999999999999</v>
      </c>
      <c r="P2690" s="15">
        <f t="shared" si="297"/>
        <v>5.2857142857142856</v>
      </c>
      <c r="Q2690" t="s">
        <v>8315</v>
      </c>
      <c r="R2690" t="s">
        <v>8317</v>
      </c>
      <c r="S2690" s="8">
        <f t="shared" si="292"/>
        <v>42027.910532407412</v>
      </c>
      <c r="T2690" s="11">
        <f t="shared" si="293"/>
        <v>42058.916666666664</v>
      </c>
      <c r="U2690" t="str">
        <f t="shared" si="294"/>
        <v>FALSE</v>
      </c>
      <c r="V2690" s="18">
        <f t="shared" si="295"/>
        <v>2</v>
      </c>
      <c r="W2690">
        <f t="shared" si="296"/>
        <v>2</v>
      </c>
    </row>
    <row r="2691" spans="1:23" ht="115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s="13" t="b">
        <v>0</v>
      </c>
      <c r="L2691">
        <v>1</v>
      </c>
      <c r="M2691" t="b">
        <v>0</v>
      </c>
      <c r="N2691" t="s">
        <v>8284</v>
      </c>
      <c r="O2691" s="15">
        <f t="shared" ref="O2691:O2754" si="298">(E2691/D2691)*100</f>
        <v>2.8571428571428571E-3</v>
      </c>
      <c r="P2691" s="15">
        <f t="shared" si="297"/>
        <v>1</v>
      </c>
      <c r="Q2691" t="s">
        <v>8315</v>
      </c>
      <c r="R2691" t="s">
        <v>8317</v>
      </c>
      <c r="S2691" s="8">
        <f t="shared" ref="S2691:S2754" si="299">(((J2691/60)/60)/24)+DATE(1970,1,1)+(-5/24)</f>
        <v>42551.753356481473</v>
      </c>
      <c r="T2691" s="11">
        <f t="shared" ref="T2691:T2754" si="300">(I2691/86400)+25569+(-5/24)</f>
        <v>42581.75335648148</v>
      </c>
      <c r="U2691" t="str">
        <f t="shared" ref="U2691:U2754" si="301">TRIM(K2691)</f>
        <v>FALSE</v>
      </c>
      <c r="V2691" s="18">
        <f t="shared" ref="V2691:V2754" si="302">IF(U2691="TRUE", 1, 2)</f>
        <v>2</v>
      </c>
      <c r="W2691">
        <f t="shared" ref="W2691:W2754" si="303">IF(F2691="successful", 1,  IF(F2691= "failed", 2, IF(F2691="canceled", 3, 4)))</f>
        <v>2</v>
      </c>
    </row>
    <row r="2692" spans="1:23" ht="100.8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s="13" t="b">
        <v>0</v>
      </c>
      <c r="L2692">
        <v>118</v>
      </c>
      <c r="M2692" t="b">
        <v>0</v>
      </c>
      <c r="N2692" t="s">
        <v>8284</v>
      </c>
      <c r="O2692" s="15">
        <f t="shared" si="298"/>
        <v>10.7325</v>
      </c>
      <c r="P2692" s="15">
        <f t="shared" si="297"/>
        <v>72.762711864406782</v>
      </c>
      <c r="Q2692" t="s">
        <v>8315</v>
      </c>
      <c r="R2692" t="s">
        <v>8317</v>
      </c>
      <c r="S2692" s="8">
        <f t="shared" si="299"/>
        <v>42112.89671296296</v>
      </c>
      <c r="T2692" s="11">
        <f t="shared" si="300"/>
        <v>42157.89671296296</v>
      </c>
      <c r="U2692" t="str">
        <f t="shared" si="301"/>
        <v>FALSE</v>
      </c>
      <c r="V2692" s="18">
        <f t="shared" si="302"/>
        <v>2</v>
      </c>
      <c r="W2692">
        <f t="shared" si="303"/>
        <v>2</v>
      </c>
    </row>
    <row r="2693" spans="1:23" ht="72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s="13" t="b">
        <v>0</v>
      </c>
      <c r="L2693">
        <v>2</v>
      </c>
      <c r="M2693" t="b">
        <v>0</v>
      </c>
      <c r="N2693" t="s">
        <v>8284</v>
      </c>
      <c r="O2693" s="15">
        <f t="shared" si="298"/>
        <v>5.3846153846153842E-2</v>
      </c>
      <c r="P2693" s="15">
        <f t="shared" si="297"/>
        <v>17.5</v>
      </c>
      <c r="Q2693" t="s">
        <v>8315</v>
      </c>
      <c r="R2693" t="s">
        <v>8317</v>
      </c>
      <c r="S2693" s="8">
        <f t="shared" si="299"/>
        <v>42089.515706018516</v>
      </c>
      <c r="T2693" s="11">
        <f t="shared" si="300"/>
        <v>42134.515706018516</v>
      </c>
      <c r="U2693" t="str">
        <f t="shared" si="301"/>
        <v>FALSE</v>
      </c>
      <c r="V2693" s="18">
        <f t="shared" si="302"/>
        <v>2</v>
      </c>
      <c r="W2693">
        <f t="shared" si="303"/>
        <v>2</v>
      </c>
    </row>
    <row r="2694" spans="1:23" ht="100.8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s="13" t="b">
        <v>0</v>
      </c>
      <c r="L2694">
        <v>1</v>
      </c>
      <c r="M2694" t="b">
        <v>0</v>
      </c>
      <c r="N2694" t="s">
        <v>8284</v>
      </c>
      <c r="O2694" s="15">
        <f t="shared" si="298"/>
        <v>0.7142857142857143</v>
      </c>
      <c r="P2694" s="15">
        <f t="shared" ref="P2694:P2735" si="304">IFERROR(E2694/L2694,0)</f>
        <v>25</v>
      </c>
      <c r="Q2694" t="s">
        <v>8315</v>
      </c>
      <c r="R2694" t="s">
        <v>8317</v>
      </c>
      <c r="S2694" s="8">
        <f t="shared" si="299"/>
        <v>42058.125694444439</v>
      </c>
      <c r="T2694" s="11">
        <f t="shared" si="300"/>
        <v>42088.084027777775</v>
      </c>
      <c r="U2694" t="str">
        <f t="shared" si="301"/>
        <v>FALSE</v>
      </c>
      <c r="V2694" s="18">
        <f t="shared" si="302"/>
        <v>2</v>
      </c>
      <c r="W2694">
        <f t="shared" si="303"/>
        <v>2</v>
      </c>
    </row>
    <row r="2695" spans="1:23" ht="100.8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s="13" t="b">
        <v>0</v>
      </c>
      <c r="L2695">
        <v>3</v>
      </c>
      <c r="M2695" t="b">
        <v>0</v>
      </c>
      <c r="N2695" t="s">
        <v>8284</v>
      </c>
      <c r="O2695" s="15">
        <f t="shared" si="298"/>
        <v>0.8</v>
      </c>
      <c r="P2695" s="15">
        <f t="shared" si="304"/>
        <v>13.333333333333334</v>
      </c>
      <c r="Q2695" t="s">
        <v>8315</v>
      </c>
      <c r="R2695" t="s">
        <v>8317</v>
      </c>
      <c r="S2695" s="8">
        <f t="shared" si="299"/>
        <v>41833.930162037032</v>
      </c>
      <c r="T2695" s="11">
        <f t="shared" si="300"/>
        <v>41863.930162037032</v>
      </c>
      <c r="U2695" t="str">
        <f t="shared" si="301"/>
        <v>FALSE</v>
      </c>
      <c r="V2695" s="18">
        <f t="shared" si="302"/>
        <v>2</v>
      </c>
      <c r="W2695">
        <f t="shared" si="303"/>
        <v>2</v>
      </c>
    </row>
    <row r="2696" spans="1:23" ht="115.2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s="13" t="b">
        <v>0</v>
      </c>
      <c r="L2696">
        <v>1</v>
      </c>
      <c r="M2696" t="b">
        <v>0</v>
      </c>
      <c r="N2696" t="s">
        <v>8284</v>
      </c>
      <c r="O2696" s="15">
        <f t="shared" si="298"/>
        <v>3.3333333333333335E-3</v>
      </c>
      <c r="P2696" s="15">
        <f t="shared" si="304"/>
        <v>1</v>
      </c>
      <c r="Q2696" t="s">
        <v>8315</v>
      </c>
      <c r="R2696" t="s">
        <v>8317</v>
      </c>
      <c r="S2696" s="8">
        <f t="shared" si="299"/>
        <v>41877.932164351849</v>
      </c>
      <c r="T2696" s="11">
        <f t="shared" si="300"/>
        <v>41907.932164351849</v>
      </c>
      <c r="U2696" t="str">
        <f t="shared" si="301"/>
        <v>FALSE</v>
      </c>
      <c r="V2696" s="18">
        <f t="shared" si="302"/>
        <v>2</v>
      </c>
      <c r="W2696">
        <f t="shared" si="303"/>
        <v>2</v>
      </c>
    </row>
    <row r="2697" spans="1:23" ht="86.4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s="13" t="b">
        <v>0</v>
      </c>
      <c r="L2697">
        <v>3</v>
      </c>
      <c r="M2697" t="b">
        <v>0</v>
      </c>
      <c r="N2697" t="s">
        <v>8284</v>
      </c>
      <c r="O2697" s="15">
        <f t="shared" si="298"/>
        <v>0.47333333333333333</v>
      </c>
      <c r="P2697" s="15">
        <f t="shared" si="304"/>
        <v>23.666666666666668</v>
      </c>
      <c r="Q2697" t="s">
        <v>8315</v>
      </c>
      <c r="R2697" t="s">
        <v>8317</v>
      </c>
      <c r="S2697" s="8">
        <f t="shared" si="299"/>
        <v>42047.973587962959</v>
      </c>
      <c r="T2697" s="11">
        <f t="shared" si="300"/>
        <v>42107.931921296295</v>
      </c>
      <c r="U2697" t="str">
        <f t="shared" si="301"/>
        <v>FALSE</v>
      </c>
      <c r="V2697" s="18">
        <f t="shared" si="302"/>
        <v>2</v>
      </c>
      <c r="W2697">
        <f t="shared" si="303"/>
        <v>2</v>
      </c>
    </row>
    <row r="2698" spans="1:23" ht="100.8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s="13" t="b">
        <v>0</v>
      </c>
      <c r="L2698">
        <v>38</v>
      </c>
      <c r="M2698" t="b">
        <v>0</v>
      </c>
      <c r="N2698" t="s">
        <v>8284</v>
      </c>
      <c r="O2698" s="15">
        <f t="shared" si="298"/>
        <v>5.65</v>
      </c>
      <c r="P2698" s="15">
        <f t="shared" si="304"/>
        <v>89.21052631578948</v>
      </c>
      <c r="Q2698" t="s">
        <v>8315</v>
      </c>
      <c r="R2698" t="s">
        <v>8317</v>
      </c>
      <c r="S2698" s="8">
        <f t="shared" si="299"/>
        <v>41964.636111111111</v>
      </c>
      <c r="T2698" s="11">
        <f t="shared" si="300"/>
        <v>41998.636111111111</v>
      </c>
      <c r="U2698" t="str">
        <f t="shared" si="301"/>
        <v>FALSE</v>
      </c>
      <c r="V2698" s="18">
        <f t="shared" si="302"/>
        <v>2</v>
      </c>
      <c r="W2698">
        <f t="shared" si="303"/>
        <v>2</v>
      </c>
    </row>
    <row r="2699" spans="1:23" ht="86.4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s="13" t="b">
        <v>0</v>
      </c>
      <c r="L2699">
        <v>52</v>
      </c>
      <c r="M2699" t="b">
        <v>0</v>
      </c>
      <c r="N2699" t="s">
        <v>8284</v>
      </c>
      <c r="O2699" s="15">
        <f t="shared" si="298"/>
        <v>26.35217391304348</v>
      </c>
      <c r="P2699" s="15">
        <f t="shared" si="304"/>
        <v>116.55769230769231</v>
      </c>
      <c r="Q2699" t="s">
        <v>8315</v>
      </c>
      <c r="R2699" t="s">
        <v>8317</v>
      </c>
      <c r="S2699" s="8">
        <f t="shared" si="299"/>
        <v>42187.731747685182</v>
      </c>
      <c r="T2699" s="11">
        <f t="shared" si="300"/>
        <v>42218.708333333336</v>
      </c>
      <c r="U2699" t="str">
        <f t="shared" si="301"/>
        <v>FALSE</v>
      </c>
      <c r="V2699" s="18">
        <f t="shared" si="302"/>
        <v>2</v>
      </c>
      <c r="W2699">
        <f t="shared" si="303"/>
        <v>2</v>
      </c>
    </row>
    <row r="2700" spans="1:23" ht="100.8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s="13" t="b">
        <v>0</v>
      </c>
      <c r="L2700">
        <v>2</v>
      </c>
      <c r="M2700" t="b">
        <v>0</v>
      </c>
      <c r="N2700" t="s">
        <v>8284</v>
      </c>
      <c r="O2700" s="15">
        <f t="shared" si="298"/>
        <v>0.325125</v>
      </c>
      <c r="P2700" s="15">
        <f t="shared" si="304"/>
        <v>13.005000000000001</v>
      </c>
      <c r="Q2700" t="s">
        <v>8315</v>
      </c>
      <c r="R2700" t="s">
        <v>8317</v>
      </c>
      <c r="S2700" s="8">
        <f t="shared" si="299"/>
        <v>41787.689907407403</v>
      </c>
      <c r="T2700" s="11">
        <f t="shared" si="300"/>
        <v>41817.689907407403</v>
      </c>
      <c r="U2700" t="str">
        <f t="shared" si="301"/>
        <v>FALSE</v>
      </c>
      <c r="V2700" s="18">
        <f t="shared" si="302"/>
        <v>2</v>
      </c>
      <c r="W2700">
        <f t="shared" si="303"/>
        <v>2</v>
      </c>
    </row>
    <row r="2701" spans="1:23" ht="86.4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s="13" t="b">
        <v>0</v>
      </c>
      <c r="L2701">
        <v>0</v>
      </c>
      <c r="M2701" t="b">
        <v>0</v>
      </c>
      <c r="N2701" t="s">
        <v>8284</v>
      </c>
      <c r="O2701" s="15">
        <f t="shared" si="298"/>
        <v>0</v>
      </c>
      <c r="P2701" s="15">
        <f t="shared" si="304"/>
        <v>0</v>
      </c>
      <c r="Q2701" t="s">
        <v>8315</v>
      </c>
      <c r="R2701" t="s">
        <v>8317</v>
      </c>
      <c r="S2701" s="8">
        <f t="shared" si="299"/>
        <v>41829.688229166662</v>
      </c>
      <c r="T2701" s="11">
        <f t="shared" si="300"/>
        <v>41859.688229166662</v>
      </c>
      <c r="U2701" t="str">
        <f t="shared" si="301"/>
        <v>FALSE</v>
      </c>
      <c r="V2701" s="18">
        <f t="shared" si="302"/>
        <v>2</v>
      </c>
      <c r="W2701">
        <f t="shared" si="303"/>
        <v>2</v>
      </c>
    </row>
    <row r="2702" spans="1:23" ht="86.4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s="13" t="b">
        <v>0</v>
      </c>
      <c r="L2702">
        <v>4</v>
      </c>
      <c r="M2702" t="b">
        <v>0</v>
      </c>
      <c r="N2702" t="s">
        <v>8284</v>
      </c>
      <c r="O2702" s="15">
        <f t="shared" si="298"/>
        <v>0.7000700070007001</v>
      </c>
      <c r="P2702" s="15">
        <f t="shared" si="304"/>
        <v>17.5</v>
      </c>
      <c r="Q2702" t="s">
        <v>8315</v>
      </c>
      <c r="R2702" t="s">
        <v>8317</v>
      </c>
      <c r="S2702" s="8">
        <f t="shared" si="299"/>
        <v>41870.666342592594</v>
      </c>
      <c r="T2702" s="11">
        <f t="shared" si="300"/>
        <v>41900.666342592587</v>
      </c>
      <c r="U2702" t="str">
        <f t="shared" si="301"/>
        <v>FALSE</v>
      </c>
      <c r="V2702" s="18">
        <f t="shared" si="302"/>
        <v>2</v>
      </c>
      <c r="W2702">
        <f t="shared" si="303"/>
        <v>2</v>
      </c>
    </row>
    <row r="2703" spans="1:23" ht="100.8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s="13" t="b">
        <v>0</v>
      </c>
      <c r="L2703">
        <v>46</v>
      </c>
      <c r="M2703" t="b">
        <v>0</v>
      </c>
      <c r="N2703" t="s">
        <v>8303</v>
      </c>
      <c r="O2703" s="15">
        <f t="shared" si="298"/>
        <v>46.176470588235297</v>
      </c>
      <c r="P2703" s="15">
        <f t="shared" si="304"/>
        <v>34.130434782608695</v>
      </c>
      <c r="Q2703" t="s">
        <v>8328</v>
      </c>
      <c r="R2703" t="s">
        <v>8356</v>
      </c>
      <c r="S2703" s="8">
        <f t="shared" si="299"/>
        <v>42801.566365740735</v>
      </c>
      <c r="T2703" s="11">
        <f t="shared" si="300"/>
        <v>42832.524699074071</v>
      </c>
      <c r="U2703" t="str">
        <f t="shared" si="301"/>
        <v>FALSE</v>
      </c>
      <c r="V2703" s="18">
        <f t="shared" si="302"/>
        <v>2</v>
      </c>
      <c r="W2703">
        <f t="shared" si="303"/>
        <v>4</v>
      </c>
    </row>
    <row r="2704" spans="1:23" ht="115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s="13" t="b">
        <v>1</v>
      </c>
      <c r="L2704">
        <v>26</v>
      </c>
      <c r="M2704" t="b">
        <v>0</v>
      </c>
      <c r="N2704" t="s">
        <v>8303</v>
      </c>
      <c r="O2704" s="15">
        <f t="shared" si="298"/>
        <v>34.410000000000004</v>
      </c>
      <c r="P2704" s="15">
        <f t="shared" si="304"/>
        <v>132.34615384615384</v>
      </c>
      <c r="Q2704" t="s">
        <v>8328</v>
      </c>
      <c r="R2704" t="s">
        <v>8356</v>
      </c>
      <c r="S2704" s="8">
        <f t="shared" si="299"/>
        <v>42800.593483796292</v>
      </c>
      <c r="T2704" s="11">
        <f t="shared" si="300"/>
        <v>42830.551817129628</v>
      </c>
      <c r="U2704" t="str">
        <f t="shared" si="301"/>
        <v>TRUE</v>
      </c>
      <c r="V2704" s="18">
        <f t="shared" si="302"/>
        <v>1</v>
      </c>
      <c r="W2704">
        <f t="shared" si="303"/>
        <v>4</v>
      </c>
    </row>
    <row r="2705" spans="1:23" ht="72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s="13" t="b">
        <v>0</v>
      </c>
      <c r="L2705">
        <v>45</v>
      </c>
      <c r="M2705" t="b">
        <v>0</v>
      </c>
      <c r="N2705" t="s">
        <v>8303</v>
      </c>
      <c r="O2705" s="15">
        <f t="shared" si="298"/>
        <v>103.75000000000001</v>
      </c>
      <c r="P2705" s="15">
        <f t="shared" si="304"/>
        <v>922.22222222222217</v>
      </c>
      <c r="Q2705" t="s">
        <v>8328</v>
      </c>
      <c r="R2705" t="s">
        <v>8356</v>
      </c>
      <c r="S2705" s="8">
        <f t="shared" si="299"/>
        <v>42756.481828703698</v>
      </c>
      <c r="T2705" s="11">
        <f t="shared" si="300"/>
        <v>42816.440162037034</v>
      </c>
      <c r="U2705" t="str">
        <f t="shared" si="301"/>
        <v>FALSE</v>
      </c>
      <c r="V2705" s="18">
        <f t="shared" si="302"/>
        <v>2</v>
      </c>
      <c r="W2705">
        <f t="shared" si="303"/>
        <v>4</v>
      </c>
    </row>
    <row r="2706" spans="1:23" ht="115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s="13" t="b">
        <v>0</v>
      </c>
      <c r="L2706">
        <v>7</v>
      </c>
      <c r="M2706" t="b">
        <v>0</v>
      </c>
      <c r="N2706" t="s">
        <v>8303</v>
      </c>
      <c r="O2706" s="15">
        <f t="shared" si="298"/>
        <v>6.0263157894736841</v>
      </c>
      <c r="P2706" s="15">
        <f t="shared" si="304"/>
        <v>163.57142857142858</v>
      </c>
      <c r="Q2706" t="s">
        <v>8328</v>
      </c>
      <c r="R2706" t="s">
        <v>8356</v>
      </c>
      <c r="S2706" s="8">
        <f t="shared" si="299"/>
        <v>42787.654097222221</v>
      </c>
      <c r="T2706" s="11">
        <f t="shared" si="300"/>
        <v>42830.61243055555</v>
      </c>
      <c r="U2706" t="str">
        <f t="shared" si="301"/>
        <v>FALSE</v>
      </c>
      <c r="V2706" s="18">
        <f t="shared" si="302"/>
        <v>2</v>
      </c>
      <c r="W2706">
        <f t="shared" si="303"/>
        <v>4</v>
      </c>
    </row>
    <row r="2707" spans="1:23" ht="57.6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s="13" t="b">
        <v>0</v>
      </c>
      <c r="L2707">
        <v>8</v>
      </c>
      <c r="M2707" t="b">
        <v>0</v>
      </c>
      <c r="N2707" t="s">
        <v>8303</v>
      </c>
      <c r="O2707" s="15">
        <f t="shared" si="298"/>
        <v>10.539393939393939</v>
      </c>
      <c r="P2707" s="15">
        <f t="shared" si="304"/>
        <v>217.375</v>
      </c>
      <c r="Q2707" t="s">
        <v>8328</v>
      </c>
      <c r="R2707" t="s">
        <v>8356</v>
      </c>
      <c r="S2707" s="8">
        <f t="shared" si="299"/>
        <v>42773.70784722222</v>
      </c>
      <c r="T2707" s="11">
        <f t="shared" si="300"/>
        <v>42818.666180555556</v>
      </c>
      <c r="U2707" t="str">
        <f t="shared" si="301"/>
        <v>FALSE</v>
      </c>
      <c r="V2707" s="18">
        <f t="shared" si="302"/>
        <v>2</v>
      </c>
      <c r="W2707">
        <f t="shared" si="303"/>
        <v>4</v>
      </c>
    </row>
    <row r="2708" spans="1:23" ht="100.8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s="13" t="b">
        <v>1</v>
      </c>
      <c r="L2708">
        <v>263</v>
      </c>
      <c r="M2708" t="b">
        <v>1</v>
      </c>
      <c r="N2708" t="s">
        <v>8303</v>
      </c>
      <c r="O2708" s="15">
        <f t="shared" si="298"/>
        <v>112.29714285714284</v>
      </c>
      <c r="P2708" s="15">
        <f t="shared" si="304"/>
        <v>149.44486692015209</v>
      </c>
      <c r="Q2708" t="s">
        <v>8328</v>
      </c>
      <c r="R2708" t="s">
        <v>8356</v>
      </c>
      <c r="S2708" s="8">
        <f t="shared" si="299"/>
        <v>41899.086608796293</v>
      </c>
      <c r="T2708" s="11">
        <f t="shared" si="300"/>
        <v>41928.082638888889</v>
      </c>
      <c r="U2708" t="str">
        <f t="shared" si="301"/>
        <v>TRUE</v>
      </c>
      <c r="V2708" s="18">
        <f t="shared" si="302"/>
        <v>1</v>
      </c>
      <c r="W2708">
        <f t="shared" si="303"/>
        <v>1</v>
      </c>
    </row>
    <row r="2709" spans="1:23" ht="86.4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s="13" t="b">
        <v>1</v>
      </c>
      <c r="L2709">
        <v>394</v>
      </c>
      <c r="M2709" t="b">
        <v>1</v>
      </c>
      <c r="N2709" t="s">
        <v>8303</v>
      </c>
      <c r="O2709" s="15">
        <f t="shared" si="298"/>
        <v>350.84462500000001</v>
      </c>
      <c r="P2709" s="15">
        <f t="shared" si="304"/>
        <v>71.237487309644663</v>
      </c>
      <c r="Q2709" t="s">
        <v>8328</v>
      </c>
      <c r="R2709" t="s">
        <v>8356</v>
      </c>
      <c r="S2709" s="8">
        <f t="shared" si="299"/>
        <v>41391.574571759258</v>
      </c>
      <c r="T2709" s="11">
        <f t="shared" si="300"/>
        <v>41421.082638888889</v>
      </c>
      <c r="U2709" t="str">
        <f t="shared" si="301"/>
        <v>TRUE</v>
      </c>
      <c r="V2709" s="18">
        <f t="shared" si="302"/>
        <v>1</v>
      </c>
      <c r="W2709">
        <f t="shared" si="303"/>
        <v>1</v>
      </c>
    </row>
    <row r="2710" spans="1:23" ht="86.4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s="13" t="b">
        <v>1</v>
      </c>
      <c r="L2710">
        <v>1049</v>
      </c>
      <c r="M2710" t="b">
        <v>1</v>
      </c>
      <c r="N2710" t="s">
        <v>8303</v>
      </c>
      <c r="O2710" s="15">
        <f t="shared" si="298"/>
        <v>233.21535</v>
      </c>
      <c r="P2710" s="15">
        <f t="shared" si="304"/>
        <v>44.464318398474738</v>
      </c>
      <c r="Q2710" t="s">
        <v>8328</v>
      </c>
      <c r="R2710" t="s">
        <v>8356</v>
      </c>
      <c r="S2710" s="8">
        <f t="shared" si="299"/>
        <v>42512.489884259259</v>
      </c>
      <c r="T2710" s="11">
        <f t="shared" si="300"/>
        <v>42572.489884259259</v>
      </c>
      <c r="U2710" t="str">
        <f t="shared" si="301"/>
        <v>TRUE</v>
      </c>
      <c r="V2710" s="18">
        <f t="shared" si="302"/>
        <v>1</v>
      </c>
      <c r="W2710">
        <f t="shared" si="303"/>
        <v>1</v>
      </c>
    </row>
    <row r="2711" spans="1:23" ht="100.8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s="13" t="b">
        <v>1</v>
      </c>
      <c r="L2711">
        <v>308</v>
      </c>
      <c r="M2711" t="b">
        <v>1</v>
      </c>
      <c r="N2711" t="s">
        <v>8303</v>
      </c>
      <c r="O2711" s="15">
        <f t="shared" si="298"/>
        <v>101.60599999999999</v>
      </c>
      <c r="P2711" s="15">
        <f t="shared" si="304"/>
        <v>164.94480519480518</v>
      </c>
      <c r="Q2711" t="s">
        <v>8328</v>
      </c>
      <c r="R2711" t="s">
        <v>8356</v>
      </c>
      <c r="S2711" s="8">
        <f t="shared" si="299"/>
        <v>42611.941446759258</v>
      </c>
      <c r="T2711" s="11">
        <f t="shared" si="300"/>
        <v>42646.957638888889</v>
      </c>
      <c r="U2711" t="str">
        <f t="shared" si="301"/>
        <v>TRUE</v>
      </c>
      <c r="V2711" s="18">
        <f t="shared" si="302"/>
        <v>1</v>
      </c>
      <c r="W2711">
        <f t="shared" si="303"/>
        <v>1</v>
      </c>
    </row>
    <row r="2712" spans="1:23" ht="72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s="13" t="b">
        <v>1</v>
      </c>
      <c r="L2712">
        <v>1088</v>
      </c>
      <c r="M2712" t="b">
        <v>1</v>
      </c>
      <c r="N2712" t="s">
        <v>8303</v>
      </c>
      <c r="O2712" s="15">
        <f t="shared" si="298"/>
        <v>153.90035000000003</v>
      </c>
      <c r="P2712" s="15">
        <f t="shared" si="304"/>
        <v>84.871516544117654</v>
      </c>
      <c r="Q2712" t="s">
        <v>8328</v>
      </c>
      <c r="R2712" t="s">
        <v>8356</v>
      </c>
      <c r="S2712" s="8">
        <f t="shared" si="299"/>
        <v>41828.021157407406</v>
      </c>
      <c r="T2712" s="11">
        <f t="shared" si="300"/>
        <v>41859.875</v>
      </c>
      <c r="U2712" t="str">
        <f t="shared" si="301"/>
        <v>TRUE</v>
      </c>
      <c r="V2712" s="18">
        <f t="shared" si="302"/>
        <v>1</v>
      </c>
      <c r="W2712">
        <f t="shared" si="303"/>
        <v>1</v>
      </c>
    </row>
    <row r="2713" spans="1:23" ht="115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s="13" t="b">
        <v>1</v>
      </c>
      <c r="L2713">
        <v>73</v>
      </c>
      <c r="M2713" t="b">
        <v>1</v>
      </c>
      <c r="N2713" t="s">
        <v>8303</v>
      </c>
      <c r="O2713" s="15">
        <f t="shared" si="298"/>
        <v>100.7161125319693</v>
      </c>
      <c r="P2713" s="15">
        <f t="shared" si="304"/>
        <v>53.945205479452056</v>
      </c>
      <c r="Q2713" t="s">
        <v>8328</v>
      </c>
      <c r="R2713" t="s">
        <v>8356</v>
      </c>
      <c r="S2713" s="8">
        <f t="shared" si="299"/>
        <v>41780.536921296298</v>
      </c>
      <c r="T2713" s="11">
        <f t="shared" si="300"/>
        <v>41810.709027777775</v>
      </c>
      <c r="U2713" t="str">
        <f t="shared" si="301"/>
        <v>TRUE</v>
      </c>
      <c r="V2713" s="18">
        <f t="shared" si="302"/>
        <v>1</v>
      </c>
      <c r="W2713">
        <f t="shared" si="303"/>
        <v>1</v>
      </c>
    </row>
    <row r="2714" spans="1:23" ht="115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s="13" t="b">
        <v>1</v>
      </c>
      <c r="L2714">
        <v>143</v>
      </c>
      <c r="M2714" t="b">
        <v>1</v>
      </c>
      <c r="N2714" t="s">
        <v>8303</v>
      </c>
      <c r="O2714" s="15">
        <f t="shared" si="298"/>
        <v>131.38181818181818</v>
      </c>
      <c r="P2714" s="15">
        <f t="shared" si="304"/>
        <v>50.531468531468533</v>
      </c>
      <c r="Q2714" t="s">
        <v>8328</v>
      </c>
      <c r="R2714" t="s">
        <v>8356</v>
      </c>
      <c r="S2714" s="8">
        <f t="shared" si="299"/>
        <v>41431.853703703702</v>
      </c>
      <c r="T2714" s="11">
        <f t="shared" si="300"/>
        <v>41468.541666666664</v>
      </c>
      <c r="U2714" t="str">
        <f t="shared" si="301"/>
        <v>TRUE</v>
      </c>
      <c r="V2714" s="18">
        <f t="shared" si="302"/>
        <v>1</v>
      </c>
      <c r="W2714">
        <f t="shared" si="303"/>
        <v>1</v>
      </c>
    </row>
    <row r="2715" spans="1:23" ht="115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s="13" t="b">
        <v>1</v>
      </c>
      <c r="L2715">
        <v>1420</v>
      </c>
      <c r="M2715" t="b">
        <v>1</v>
      </c>
      <c r="N2715" t="s">
        <v>8303</v>
      </c>
      <c r="O2715" s="15">
        <f t="shared" si="298"/>
        <v>102.24133333333334</v>
      </c>
      <c r="P2715" s="15">
        <f t="shared" si="304"/>
        <v>108.00140845070422</v>
      </c>
      <c r="Q2715" t="s">
        <v>8328</v>
      </c>
      <c r="R2715" t="s">
        <v>8356</v>
      </c>
      <c r="S2715" s="8">
        <f t="shared" si="299"/>
        <v>42322.445416666662</v>
      </c>
      <c r="T2715" s="11">
        <f t="shared" si="300"/>
        <v>42362.445416666662</v>
      </c>
      <c r="U2715" t="str">
        <f t="shared" si="301"/>
        <v>TRUE</v>
      </c>
      <c r="V2715" s="18">
        <f t="shared" si="302"/>
        <v>1</v>
      </c>
      <c r="W2715">
        <f t="shared" si="303"/>
        <v>1</v>
      </c>
    </row>
    <row r="2716" spans="1:23" ht="72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s="13" t="b">
        <v>1</v>
      </c>
      <c r="L2716">
        <v>305</v>
      </c>
      <c r="M2716" t="b">
        <v>1</v>
      </c>
      <c r="N2716" t="s">
        <v>8303</v>
      </c>
      <c r="O2716" s="15">
        <f t="shared" si="298"/>
        <v>116.35599999999999</v>
      </c>
      <c r="P2716" s="15">
        <f t="shared" si="304"/>
        <v>95.373770491803285</v>
      </c>
      <c r="Q2716" t="s">
        <v>8328</v>
      </c>
      <c r="R2716" t="s">
        <v>8356</v>
      </c>
      <c r="S2716" s="8">
        <f t="shared" si="299"/>
        <v>42629.446712962956</v>
      </c>
      <c r="T2716" s="11">
        <f t="shared" si="300"/>
        <v>42657.749999999993</v>
      </c>
      <c r="U2716" t="str">
        <f t="shared" si="301"/>
        <v>TRUE</v>
      </c>
      <c r="V2716" s="18">
        <f t="shared" si="302"/>
        <v>1</v>
      </c>
      <c r="W2716">
        <f t="shared" si="303"/>
        <v>1</v>
      </c>
    </row>
    <row r="2717" spans="1:23" ht="115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s="13" t="b">
        <v>1</v>
      </c>
      <c r="L2717">
        <v>551</v>
      </c>
      <c r="M2717" t="b">
        <v>1</v>
      </c>
      <c r="N2717" t="s">
        <v>8303</v>
      </c>
      <c r="O2717" s="15">
        <f t="shared" si="298"/>
        <v>264.62241666666665</v>
      </c>
      <c r="P2717" s="15">
        <f t="shared" si="304"/>
        <v>57.631016333938291</v>
      </c>
      <c r="Q2717" t="s">
        <v>8328</v>
      </c>
      <c r="R2717" t="s">
        <v>8356</v>
      </c>
      <c r="S2717" s="8">
        <f t="shared" si="299"/>
        <v>42387.190138888887</v>
      </c>
      <c r="T2717" s="11">
        <f t="shared" si="300"/>
        <v>42421.190138888887</v>
      </c>
      <c r="U2717" t="str">
        <f t="shared" si="301"/>
        <v>TRUE</v>
      </c>
      <c r="V2717" s="18">
        <f t="shared" si="302"/>
        <v>1</v>
      </c>
      <c r="W2717">
        <f t="shared" si="303"/>
        <v>1</v>
      </c>
    </row>
    <row r="2718" spans="1:23" ht="129.6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s="13" t="b">
        <v>1</v>
      </c>
      <c r="L2718">
        <v>187</v>
      </c>
      <c r="M2718" t="b">
        <v>1</v>
      </c>
      <c r="N2718" t="s">
        <v>8303</v>
      </c>
      <c r="O2718" s="15">
        <f t="shared" si="298"/>
        <v>119.98010000000001</v>
      </c>
      <c r="P2718" s="15">
        <f t="shared" si="304"/>
        <v>64.160481283422456</v>
      </c>
      <c r="Q2718" t="s">
        <v>8328</v>
      </c>
      <c r="R2718" t="s">
        <v>8356</v>
      </c>
      <c r="S2718" s="8">
        <f t="shared" si="299"/>
        <v>42255.124918981477</v>
      </c>
      <c r="T2718" s="11">
        <f t="shared" si="300"/>
        <v>42285.124918981477</v>
      </c>
      <c r="U2718" t="str">
        <f t="shared" si="301"/>
        <v>TRUE</v>
      </c>
      <c r="V2718" s="18">
        <f t="shared" si="302"/>
        <v>1</v>
      </c>
      <c r="W2718">
        <f t="shared" si="303"/>
        <v>1</v>
      </c>
    </row>
    <row r="2719" spans="1:23" ht="115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s="13" t="b">
        <v>1</v>
      </c>
      <c r="L2719">
        <v>325</v>
      </c>
      <c r="M2719" t="b">
        <v>1</v>
      </c>
      <c r="N2719" t="s">
        <v>8303</v>
      </c>
      <c r="O2719" s="15">
        <f t="shared" si="298"/>
        <v>120.10400000000001</v>
      </c>
      <c r="P2719" s="15">
        <f t="shared" si="304"/>
        <v>92.387692307692305</v>
      </c>
      <c r="Q2719" t="s">
        <v>8328</v>
      </c>
      <c r="R2719" t="s">
        <v>8356</v>
      </c>
      <c r="S2719" s="8">
        <f t="shared" si="299"/>
        <v>41934.706585648149</v>
      </c>
      <c r="T2719" s="11">
        <f t="shared" si="300"/>
        <v>41979.748252314814</v>
      </c>
      <c r="U2719" t="str">
        <f t="shared" si="301"/>
        <v>TRUE</v>
      </c>
      <c r="V2719" s="18">
        <f t="shared" si="302"/>
        <v>1</v>
      </c>
      <c r="W2719">
        <f t="shared" si="303"/>
        <v>1</v>
      </c>
    </row>
    <row r="2720" spans="1:23" ht="100.8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s="13" t="b">
        <v>1</v>
      </c>
      <c r="L2720">
        <v>148</v>
      </c>
      <c r="M2720" t="b">
        <v>1</v>
      </c>
      <c r="N2720" t="s">
        <v>8303</v>
      </c>
      <c r="O2720" s="15">
        <f t="shared" si="298"/>
        <v>103.58333333333334</v>
      </c>
      <c r="P2720" s="15">
        <f t="shared" si="304"/>
        <v>125.97972972972973</v>
      </c>
      <c r="Q2720" t="s">
        <v>8328</v>
      </c>
      <c r="R2720" t="s">
        <v>8356</v>
      </c>
      <c r="S2720" s="8">
        <f t="shared" si="299"/>
        <v>42465.388252314813</v>
      </c>
      <c r="T2720" s="11">
        <f t="shared" si="300"/>
        <v>42493.749999999993</v>
      </c>
      <c r="U2720" t="str">
        <f t="shared" si="301"/>
        <v>TRUE</v>
      </c>
      <c r="V2720" s="18">
        <f t="shared" si="302"/>
        <v>1</v>
      </c>
      <c r="W2720">
        <f t="shared" si="303"/>
        <v>1</v>
      </c>
    </row>
    <row r="2721" spans="1:23" ht="100.8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s="13" t="b">
        <v>0</v>
      </c>
      <c r="L2721">
        <v>69</v>
      </c>
      <c r="M2721" t="b">
        <v>1</v>
      </c>
      <c r="N2721" t="s">
        <v>8303</v>
      </c>
      <c r="O2721" s="15">
        <f t="shared" si="298"/>
        <v>108.83333333333334</v>
      </c>
      <c r="P2721" s="15">
        <f t="shared" si="304"/>
        <v>94.637681159420296</v>
      </c>
      <c r="Q2721" t="s">
        <v>8328</v>
      </c>
      <c r="R2721" t="s">
        <v>8356</v>
      </c>
      <c r="S2721" s="8">
        <f t="shared" si="299"/>
        <v>42417.822847222218</v>
      </c>
      <c r="T2721" s="11">
        <f t="shared" si="300"/>
        <v>42477.781180555554</v>
      </c>
      <c r="U2721" t="str">
        <f t="shared" si="301"/>
        <v>FALSE</v>
      </c>
      <c r="V2721" s="18">
        <f t="shared" si="302"/>
        <v>2</v>
      </c>
      <c r="W2721">
        <f t="shared" si="303"/>
        <v>1</v>
      </c>
    </row>
    <row r="2722" spans="1:23" ht="86.4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s="13" t="b">
        <v>0</v>
      </c>
      <c r="L2722">
        <v>173</v>
      </c>
      <c r="M2722" t="b">
        <v>1</v>
      </c>
      <c r="N2722" t="s">
        <v>8303</v>
      </c>
      <c r="O2722" s="15">
        <f t="shared" si="298"/>
        <v>118.12400000000001</v>
      </c>
      <c r="P2722" s="15">
        <f t="shared" si="304"/>
        <v>170.69942196531792</v>
      </c>
      <c r="Q2722" t="s">
        <v>8328</v>
      </c>
      <c r="R2722" t="s">
        <v>8356</v>
      </c>
      <c r="S2722" s="8">
        <f t="shared" si="299"/>
        <v>42655.257557870362</v>
      </c>
      <c r="T2722" s="11">
        <f t="shared" si="300"/>
        <v>42685.299224537033</v>
      </c>
      <c r="U2722" t="str">
        <f t="shared" si="301"/>
        <v>FALSE</v>
      </c>
      <c r="V2722" s="18">
        <f t="shared" si="302"/>
        <v>2</v>
      </c>
      <c r="W2722">
        <f t="shared" si="303"/>
        <v>1</v>
      </c>
    </row>
    <row r="2723" spans="1:23" ht="100.8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s="13" t="b">
        <v>0</v>
      </c>
      <c r="L2723">
        <v>269</v>
      </c>
      <c r="M2723" t="b">
        <v>1</v>
      </c>
      <c r="N2723" t="s">
        <v>8295</v>
      </c>
      <c r="O2723" s="15">
        <f t="shared" si="298"/>
        <v>1462</v>
      </c>
      <c r="P2723" s="15">
        <f t="shared" si="304"/>
        <v>40.762081784386616</v>
      </c>
      <c r="Q2723" t="s">
        <v>8330</v>
      </c>
      <c r="R2723" t="s">
        <v>8352</v>
      </c>
      <c r="S2723" s="8">
        <f t="shared" si="299"/>
        <v>41493.335625</v>
      </c>
      <c r="T2723" s="11">
        <f t="shared" si="300"/>
        <v>41523.583333333328</v>
      </c>
      <c r="U2723" t="str">
        <f t="shared" si="301"/>
        <v>FALSE</v>
      </c>
      <c r="V2723" s="18">
        <f t="shared" si="302"/>
        <v>2</v>
      </c>
      <c r="W2723">
        <f t="shared" si="303"/>
        <v>1</v>
      </c>
    </row>
    <row r="2724" spans="1:23" ht="115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s="13" t="b">
        <v>0</v>
      </c>
      <c r="L2724">
        <v>185</v>
      </c>
      <c r="M2724" t="b">
        <v>1</v>
      </c>
      <c r="N2724" t="s">
        <v>8295</v>
      </c>
      <c r="O2724" s="15">
        <f t="shared" si="298"/>
        <v>252.54</v>
      </c>
      <c r="P2724" s="15">
        <f t="shared" si="304"/>
        <v>68.254054054054052</v>
      </c>
      <c r="Q2724" t="s">
        <v>8330</v>
      </c>
      <c r="R2724" t="s">
        <v>8352</v>
      </c>
      <c r="S2724" s="8">
        <f t="shared" si="299"/>
        <v>42704.64876157407</v>
      </c>
      <c r="T2724" s="11">
        <f t="shared" si="300"/>
        <v>42764.64876157407</v>
      </c>
      <c r="U2724" t="str">
        <f t="shared" si="301"/>
        <v>FALSE</v>
      </c>
      <c r="V2724" s="18">
        <f t="shared" si="302"/>
        <v>2</v>
      </c>
      <c r="W2724">
        <f t="shared" si="303"/>
        <v>1</v>
      </c>
    </row>
    <row r="2725" spans="1:23" ht="115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s="13" t="b">
        <v>0</v>
      </c>
      <c r="L2725">
        <v>176</v>
      </c>
      <c r="M2725" t="b">
        <v>1</v>
      </c>
      <c r="N2725" t="s">
        <v>8295</v>
      </c>
      <c r="O2725" s="15">
        <f t="shared" si="298"/>
        <v>140.05000000000001</v>
      </c>
      <c r="P2725" s="15">
        <f t="shared" si="304"/>
        <v>95.48863636363636</v>
      </c>
      <c r="Q2725" t="s">
        <v>8330</v>
      </c>
      <c r="R2725" t="s">
        <v>8352</v>
      </c>
      <c r="S2725" s="8">
        <f t="shared" si="299"/>
        <v>41944.630648148144</v>
      </c>
      <c r="T2725" s="11">
        <f t="shared" si="300"/>
        <v>42004.672314814808</v>
      </c>
      <c r="U2725" t="str">
        <f t="shared" si="301"/>
        <v>FALSE</v>
      </c>
      <c r="V2725" s="18">
        <f t="shared" si="302"/>
        <v>2</v>
      </c>
      <c r="W2725">
        <f t="shared" si="303"/>
        <v>1</v>
      </c>
    </row>
    <row r="2726" spans="1:23" ht="100.8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s="13" t="b">
        <v>0</v>
      </c>
      <c r="L2726">
        <v>1019</v>
      </c>
      <c r="M2726" t="b">
        <v>1</v>
      </c>
      <c r="N2726" t="s">
        <v>8295</v>
      </c>
      <c r="O2726" s="15">
        <f t="shared" si="298"/>
        <v>296.87520259319291</v>
      </c>
      <c r="P2726" s="15">
        <f t="shared" si="304"/>
        <v>7.1902649656526005</v>
      </c>
      <c r="Q2726" t="s">
        <v>8330</v>
      </c>
      <c r="R2726" t="s">
        <v>8352</v>
      </c>
      <c r="S2726" s="8">
        <f t="shared" si="299"/>
        <v>42199.118738425925</v>
      </c>
      <c r="T2726" s="11">
        <f t="shared" si="300"/>
        <v>42231.118738425925</v>
      </c>
      <c r="U2726" t="str">
        <f t="shared" si="301"/>
        <v>FALSE</v>
      </c>
      <c r="V2726" s="18">
        <f t="shared" si="302"/>
        <v>2</v>
      </c>
      <c r="W2726">
        <f t="shared" si="303"/>
        <v>1</v>
      </c>
    </row>
    <row r="2727" spans="1:23" ht="7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s="13" t="b">
        <v>0</v>
      </c>
      <c r="L2727">
        <v>113</v>
      </c>
      <c r="M2727" t="b">
        <v>1</v>
      </c>
      <c r="N2727" t="s">
        <v>8295</v>
      </c>
      <c r="O2727" s="15">
        <f t="shared" si="298"/>
        <v>144.54249999999999</v>
      </c>
      <c r="P2727" s="15">
        <f t="shared" si="304"/>
        <v>511.65486725663715</v>
      </c>
      <c r="Q2727" t="s">
        <v>8330</v>
      </c>
      <c r="R2727" t="s">
        <v>8352</v>
      </c>
      <c r="S2727" s="8">
        <f t="shared" si="299"/>
        <v>42745.53628472222</v>
      </c>
      <c r="T2727" s="11">
        <f t="shared" si="300"/>
        <v>42795.53628472222</v>
      </c>
      <c r="U2727" t="str">
        <f t="shared" si="301"/>
        <v>FALSE</v>
      </c>
      <c r="V2727" s="18">
        <f t="shared" si="302"/>
        <v>2</v>
      </c>
      <c r="W2727">
        <f t="shared" si="303"/>
        <v>1</v>
      </c>
    </row>
    <row r="2728" spans="1:23" ht="43.2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s="13" t="b">
        <v>0</v>
      </c>
      <c r="L2728">
        <v>404</v>
      </c>
      <c r="M2728" t="b">
        <v>1</v>
      </c>
      <c r="N2728" t="s">
        <v>8295</v>
      </c>
      <c r="O2728" s="15">
        <f t="shared" si="298"/>
        <v>105.745</v>
      </c>
      <c r="P2728" s="15">
        <f t="shared" si="304"/>
        <v>261.74504950495049</v>
      </c>
      <c r="Q2728" t="s">
        <v>8330</v>
      </c>
      <c r="R2728" t="s">
        <v>8352</v>
      </c>
      <c r="S2728" s="8">
        <f t="shared" si="299"/>
        <v>42452.371655092589</v>
      </c>
      <c r="T2728" s="11">
        <f t="shared" si="300"/>
        <v>42482.371655092589</v>
      </c>
      <c r="U2728" t="str">
        <f t="shared" si="301"/>
        <v>FALSE</v>
      </c>
      <c r="V2728" s="18">
        <f t="shared" si="302"/>
        <v>2</v>
      </c>
      <c r="W2728">
        <f t="shared" si="303"/>
        <v>1</v>
      </c>
    </row>
    <row r="2729" spans="1:23" ht="100.8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s="13" t="b">
        <v>0</v>
      </c>
      <c r="L2729">
        <v>707</v>
      </c>
      <c r="M2729" t="b">
        <v>1</v>
      </c>
      <c r="N2729" t="s">
        <v>8295</v>
      </c>
      <c r="O2729" s="15">
        <f t="shared" si="298"/>
        <v>493.21000000000004</v>
      </c>
      <c r="P2729" s="15">
        <f t="shared" si="304"/>
        <v>69.760961810466767</v>
      </c>
      <c r="Q2729" t="s">
        <v>8330</v>
      </c>
      <c r="R2729" t="s">
        <v>8352</v>
      </c>
      <c r="S2729" s="8">
        <f t="shared" si="299"/>
        <v>42198.468321759261</v>
      </c>
      <c r="T2729" s="11">
        <f t="shared" si="300"/>
        <v>42223.468321759261</v>
      </c>
      <c r="U2729" t="str">
        <f t="shared" si="301"/>
        <v>FALSE</v>
      </c>
      <c r="V2729" s="18">
        <f t="shared" si="302"/>
        <v>2</v>
      </c>
      <c r="W2729">
        <f t="shared" si="303"/>
        <v>1</v>
      </c>
    </row>
    <row r="2730" spans="1:23" ht="57.6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s="13" t="b">
        <v>0</v>
      </c>
      <c r="L2730">
        <v>392</v>
      </c>
      <c r="M2730" t="b">
        <v>1</v>
      </c>
      <c r="N2730" t="s">
        <v>8295</v>
      </c>
      <c r="O2730" s="15">
        <f t="shared" si="298"/>
        <v>201.82666666666668</v>
      </c>
      <c r="P2730" s="15">
        <f t="shared" si="304"/>
        <v>77.229591836734699</v>
      </c>
      <c r="Q2730" t="s">
        <v>8330</v>
      </c>
      <c r="R2730" t="s">
        <v>8352</v>
      </c>
      <c r="S2730" s="8">
        <f t="shared" si="299"/>
        <v>42333.391597222224</v>
      </c>
      <c r="T2730" s="11">
        <f t="shared" si="300"/>
        <v>42368.391597222224</v>
      </c>
      <c r="U2730" t="str">
        <f t="shared" si="301"/>
        <v>FALSE</v>
      </c>
      <c r="V2730" s="18">
        <f t="shared" si="302"/>
        <v>2</v>
      </c>
      <c r="W2730">
        <f t="shared" si="303"/>
        <v>1</v>
      </c>
    </row>
    <row r="2731" spans="1:23" ht="57.6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s="13" t="b">
        <v>0</v>
      </c>
      <c r="L2731">
        <v>23</v>
      </c>
      <c r="M2731" t="b">
        <v>1</v>
      </c>
      <c r="N2731" t="s">
        <v>8295</v>
      </c>
      <c r="O2731" s="15">
        <f t="shared" si="298"/>
        <v>104.44</v>
      </c>
      <c r="P2731" s="15">
        <f t="shared" si="304"/>
        <v>340.56521739130437</v>
      </c>
      <c r="Q2731" t="s">
        <v>8330</v>
      </c>
      <c r="R2731" t="s">
        <v>8352</v>
      </c>
      <c r="S2731" s="8">
        <f t="shared" si="299"/>
        <v>42095.032372685186</v>
      </c>
      <c r="T2731" s="11">
        <f t="shared" si="300"/>
        <v>42125.032372685186</v>
      </c>
      <c r="U2731" t="str">
        <f t="shared" si="301"/>
        <v>FALSE</v>
      </c>
      <c r="V2731" s="18">
        <f t="shared" si="302"/>
        <v>2</v>
      </c>
      <c r="W2731">
        <f t="shared" si="303"/>
        <v>1</v>
      </c>
    </row>
    <row r="2732" spans="1:23" ht="86.4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s="13" t="b">
        <v>0</v>
      </c>
      <c r="L2732">
        <v>682</v>
      </c>
      <c r="M2732" t="b">
        <v>1</v>
      </c>
      <c r="N2732" t="s">
        <v>8295</v>
      </c>
      <c r="O2732" s="15">
        <f t="shared" si="298"/>
        <v>170.29262962962963</v>
      </c>
      <c r="P2732" s="15">
        <f t="shared" si="304"/>
        <v>67.417903225806455</v>
      </c>
      <c r="Q2732" t="s">
        <v>8330</v>
      </c>
      <c r="R2732" t="s">
        <v>8352</v>
      </c>
      <c r="S2732" s="8">
        <f t="shared" si="299"/>
        <v>41351.333043981482</v>
      </c>
      <c r="T2732" s="11">
        <f t="shared" si="300"/>
        <v>41386.333043981482</v>
      </c>
      <c r="U2732" t="str">
        <f t="shared" si="301"/>
        <v>FALSE</v>
      </c>
      <c r="V2732" s="18">
        <f t="shared" si="302"/>
        <v>2</v>
      </c>
      <c r="W2732">
        <f t="shared" si="303"/>
        <v>1</v>
      </c>
    </row>
    <row r="2733" spans="1:23" ht="115.2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s="13" t="b">
        <v>0</v>
      </c>
      <c r="L2733">
        <v>37</v>
      </c>
      <c r="M2733" t="b">
        <v>1</v>
      </c>
      <c r="N2733" t="s">
        <v>8295</v>
      </c>
      <c r="O2733" s="15">
        <f t="shared" si="298"/>
        <v>104.30333333333333</v>
      </c>
      <c r="P2733" s="15">
        <f t="shared" si="304"/>
        <v>845.70270270270271</v>
      </c>
      <c r="Q2733" t="s">
        <v>8330</v>
      </c>
      <c r="R2733" t="s">
        <v>8352</v>
      </c>
      <c r="S2733" s="8">
        <f t="shared" si="299"/>
        <v>41872.317384259259</v>
      </c>
      <c r="T2733" s="11">
        <f t="shared" si="300"/>
        <v>41929.958333333328</v>
      </c>
      <c r="U2733" t="str">
        <f t="shared" si="301"/>
        <v>FALSE</v>
      </c>
      <c r="V2733" s="18">
        <f t="shared" si="302"/>
        <v>2</v>
      </c>
      <c r="W2733">
        <f t="shared" si="303"/>
        <v>1</v>
      </c>
    </row>
    <row r="2734" spans="1:23" ht="100.8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s="13" t="b">
        <v>0</v>
      </c>
      <c r="L2734">
        <v>146</v>
      </c>
      <c r="M2734" t="b">
        <v>1</v>
      </c>
      <c r="N2734" t="s">
        <v>8295</v>
      </c>
      <c r="O2734" s="15">
        <f t="shared" si="298"/>
        <v>118.25000000000001</v>
      </c>
      <c r="P2734" s="15">
        <f t="shared" si="304"/>
        <v>97.191780821917803</v>
      </c>
      <c r="Q2734" t="s">
        <v>8330</v>
      </c>
      <c r="R2734" t="s">
        <v>8352</v>
      </c>
      <c r="S2734" s="8">
        <f t="shared" si="299"/>
        <v>41389.599861111106</v>
      </c>
      <c r="T2734" s="11">
        <f t="shared" si="300"/>
        <v>41421.791666666664</v>
      </c>
      <c r="U2734" t="str">
        <f t="shared" si="301"/>
        <v>FALSE</v>
      </c>
      <c r="V2734" s="18">
        <f t="shared" si="302"/>
        <v>2</v>
      </c>
      <c r="W2734">
        <f t="shared" si="303"/>
        <v>1</v>
      </c>
    </row>
    <row r="2735" spans="1:23" ht="115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s="13" t="b">
        <v>0</v>
      </c>
      <c r="L2735">
        <v>119</v>
      </c>
      <c r="M2735" t="b">
        <v>1</v>
      </c>
      <c r="N2735" t="s">
        <v>8295</v>
      </c>
      <c r="O2735" s="15">
        <f t="shared" si="298"/>
        <v>107.538</v>
      </c>
      <c r="P2735" s="15">
        <f t="shared" si="304"/>
        <v>451.84033613445376</v>
      </c>
      <c r="Q2735" t="s">
        <v>8330</v>
      </c>
      <c r="R2735" t="s">
        <v>8352</v>
      </c>
      <c r="S2735" s="8">
        <f t="shared" si="299"/>
        <v>42044.064513888887</v>
      </c>
      <c r="T2735" s="11">
        <f t="shared" si="300"/>
        <v>42104.022847222215</v>
      </c>
      <c r="U2735" t="str">
        <f t="shared" si="301"/>
        <v>FALSE</v>
      </c>
      <c r="V2735" s="18">
        <f t="shared" si="302"/>
        <v>2</v>
      </c>
      <c r="W2735">
        <f t="shared" si="303"/>
        <v>1</v>
      </c>
    </row>
    <row r="2736" spans="1:23" ht="115.2" hidden="1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s="13" t="b">
        <v>0</v>
      </c>
      <c r="L2736">
        <v>163</v>
      </c>
      <c r="M2736" t="b">
        <v>1</v>
      </c>
      <c r="N2736" t="s">
        <v>8295</v>
      </c>
      <c r="O2736" s="15">
        <f t="shared" si="298"/>
        <v>2260300</v>
      </c>
      <c r="P2736">
        <f t="shared" ref="P2736" si="305">E2736/L2736</f>
        <v>138.66871165644173</v>
      </c>
      <c r="Q2736" t="s">
        <v>8330</v>
      </c>
      <c r="R2736" t="s">
        <v>8352</v>
      </c>
      <c r="S2736" s="8">
        <f t="shared" si="299"/>
        <v>42626.460555555554</v>
      </c>
      <c r="T2736" s="11">
        <f t="shared" si="300"/>
        <v>42656.707638888889</v>
      </c>
      <c r="U2736" t="str">
        <f t="shared" si="301"/>
        <v>FALSE</v>
      </c>
      <c r="V2736" s="18">
        <f t="shared" si="302"/>
        <v>2</v>
      </c>
      <c r="W2736">
        <f t="shared" si="303"/>
        <v>1</v>
      </c>
    </row>
    <row r="2737" spans="1:23" ht="115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s="13" t="b">
        <v>0</v>
      </c>
      <c r="L2737">
        <v>339</v>
      </c>
      <c r="M2737" t="b">
        <v>1</v>
      </c>
      <c r="N2737" t="s">
        <v>8295</v>
      </c>
      <c r="O2737" s="15">
        <f t="shared" si="298"/>
        <v>978.13466666666682</v>
      </c>
      <c r="P2737" s="15">
        <f t="shared" ref="P2737:P2800" si="306">IFERROR(E2737/L2737,0)</f>
        <v>21.640147492625371</v>
      </c>
      <c r="Q2737" t="s">
        <v>8330</v>
      </c>
      <c r="R2737" t="s">
        <v>8352</v>
      </c>
      <c r="S2737" s="8">
        <f t="shared" si="299"/>
        <v>41315.912615740737</v>
      </c>
      <c r="T2737" s="11">
        <f t="shared" si="300"/>
        <v>41346.625</v>
      </c>
      <c r="U2737" t="str">
        <f t="shared" si="301"/>
        <v>FALSE</v>
      </c>
      <c r="V2737" s="18">
        <f t="shared" si="302"/>
        <v>2</v>
      </c>
      <c r="W2737">
        <f t="shared" si="303"/>
        <v>1</v>
      </c>
    </row>
    <row r="2738" spans="1:23" ht="115.2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s="13" t="b">
        <v>0</v>
      </c>
      <c r="L2738">
        <v>58</v>
      </c>
      <c r="M2738" t="b">
        <v>1</v>
      </c>
      <c r="N2738" t="s">
        <v>8295</v>
      </c>
      <c r="O2738" s="15">
        <f t="shared" si="298"/>
        <v>122.9</v>
      </c>
      <c r="P2738" s="15">
        <f t="shared" si="306"/>
        <v>169.51724137931035</v>
      </c>
      <c r="Q2738" t="s">
        <v>8330</v>
      </c>
      <c r="R2738" t="s">
        <v>8352</v>
      </c>
      <c r="S2738" s="8">
        <f t="shared" si="299"/>
        <v>41722.458020833328</v>
      </c>
      <c r="T2738" s="11">
        <f t="shared" si="300"/>
        <v>41752.458020833328</v>
      </c>
      <c r="U2738" t="str">
        <f t="shared" si="301"/>
        <v>FALSE</v>
      </c>
      <c r="V2738" s="18">
        <f t="shared" si="302"/>
        <v>2</v>
      </c>
      <c r="W2738">
        <f t="shared" si="303"/>
        <v>1</v>
      </c>
    </row>
    <row r="2739" spans="1:23" ht="100.8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s="13" t="b">
        <v>0</v>
      </c>
      <c r="L2739">
        <v>456</v>
      </c>
      <c r="M2739" t="b">
        <v>1</v>
      </c>
      <c r="N2739" t="s">
        <v>8295</v>
      </c>
      <c r="O2739" s="15">
        <f t="shared" si="298"/>
        <v>246.0608</v>
      </c>
      <c r="P2739" s="15">
        <f t="shared" si="306"/>
        <v>161.88210526315791</v>
      </c>
      <c r="Q2739" t="s">
        <v>8330</v>
      </c>
      <c r="R2739" t="s">
        <v>8352</v>
      </c>
      <c r="S2739" s="8">
        <f t="shared" si="299"/>
        <v>41611.709340277775</v>
      </c>
      <c r="T2739" s="11">
        <f t="shared" si="300"/>
        <v>41654.583333333328</v>
      </c>
      <c r="U2739" t="str">
        <f t="shared" si="301"/>
        <v>FALSE</v>
      </c>
      <c r="V2739" s="18">
        <f t="shared" si="302"/>
        <v>2</v>
      </c>
      <c r="W2739">
        <f t="shared" si="303"/>
        <v>1</v>
      </c>
    </row>
    <row r="2740" spans="1:23" ht="100.8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s="13" t="b">
        <v>0</v>
      </c>
      <c r="L2740">
        <v>15</v>
      </c>
      <c r="M2740" t="b">
        <v>1</v>
      </c>
      <c r="N2740" t="s">
        <v>8295</v>
      </c>
      <c r="O2740" s="15">
        <f t="shared" si="298"/>
        <v>147.94</v>
      </c>
      <c r="P2740" s="15">
        <f t="shared" si="306"/>
        <v>493.13333333333333</v>
      </c>
      <c r="Q2740" t="s">
        <v>8330</v>
      </c>
      <c r="R2740" t="s">
        <v>8352</v>
      </c>
      <c r="S2740" s="8">
        <f t="shared" si="299"/>
        <v>42619.935231481482</v>
      </c>
      <c r="T2740" s="11">
        <f t="shared" si="300"/>
        <v>42679.935231481482</v>
      </c>
      <c r="U2740" t="str">
        <f t="shared" si="301"/>
        <v>FALSE</v>
      </c>
      <c r="V2740" s="18">
        <f t="shared" si="302"/>
        <v>2</v>
      </c>
      <c r="W2740">
        <f t="shared" si="303"/>
        <v>1</v>
      </c>
    </row>
    <row r="2741" spans="1:23" ht="115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s="13" t="b">
        <v>0</v>
      </c>
      <c r="L2741">
        <v>191</v>
      </c>
      <c r="M2741" t="b">
        <v>1</v>
      </c>
      <c r="N2741" t="s">
        <v>8295</v>
      </c>
      <c r="O2741" s="15">
        <f t="shared" si="298"/>
        <v>384.09090909090907</v>
      </c>
      <c r="P2741" s="15">
        <f t="shared" si="306"/>
        <v>22.120418848167539</v>
      </c>
      <c r="Q2741" t="s">
        <v>8330</v>
      </c>
      <c r="R2741" t="s">
        <v>8352</v>
      </c>
      <c r="S2741" s="8">
        <f t="shared" si="299"/>
        <v>41719.679594907408</v>
      </c>
      <c r="T2741" s="11">
        <f t="shared" si="300"/>
        <v>41764.679594907408</v>
      </c>
      <c r="U2741" t="str">
        <f t="shared" si="301"/>
        <v>FALSE</v>
      </c>
      <c r="V2741" s="18">
        <f t="shared" si="302"/>
        <v>2</v>
      </c>
      <c r="W2741">
        <f t="shared" si="303"/>
        <v>1</v>
      </c>
    </row>
    <row r="2742" spans="1:23" ht="86.4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s="13" t="b">
        <v>0</v>
      </c>
      <c r="L2742">
        <v>17</v>
      </c>
      <c r="M2742" t="b">
        <v>1</v>
      </c>
      <c r="N2742" t="s">
        <v>8295</v>
      </c>
      <c r="O2742" s="15">
        <f t="shared" si="298"/>
        <v>103.33333333333334</v>
      </c>
      <c r="P2742" s="15">
        <f t="shared" si="306"/>
        <v>18.235294117647058</v>
      </c>
      <c r="Q2742" t="s">
        <v>8330</v>
      </c>
      <c r="R2742" t="s">
        <v>8352</v>
      </c>
      <c r="S2742" s="8">
        <f t="shared" si="299"/>
        <v>42044.823518518511</v>
      </c>
      <c r="T2742" s="11">
        <f t="shared" si="300"/>
        <v>42074.781851851854</v>
      </c>
      <c r="U2742" t="str">
        <f t="shared" si="301"/>
        <v>FALSE</v>
      </c>
      <c r="V2742" s="18">
        <f t="shared" si="302"/>
        <v>2</v>
      </c>
      <c r="W2742">
        <f t="shared" si="303"/>
        <v>1</v>
      </c>
    </row>
    <row r="2743" spans="1:23" ht="43.2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s="13" t="b">
        <v>0</v>
      </c>
      <c r="L2743">
        <v>4</v>
      </c>
      <c r="M2743" t="b">
        <v>0</v>
      </c>
      <c r="N2743" t="s">
        <v>8304</v>
      </c>
      <c r="O2743" s="15">
        <f t="shared" si="298"/>
        <v>0.43750000000000006</v>
      </c>
      <c r="P2743" s="15">
        <f t="shared" si="306"/>
        <v>8.75</v>
      </c>
      <c r="Q2743" t="s">
        <v>8333</v>
      </c>
      <c r="R2743" t="s">
        <v>8357</v>
      </c>
      <c r="S2743" s="8">
        <f t="shared" si="299"/>
        <v>41911.449097222219</v>
      </c>
      <c r="T2743" s="11">
        <f t="shared" si="300"/>
        <v>41931.879861111105</v>
      </c>
      <c r="U2743" t="str">
        <f t="shared" si="301"/>
        <v>FALSE</v>
      </c>
      <c r="V2743" s="18">
        <f t="shared" si="302"/>
        <v>2</v>
      </c>
      <c r="W2743">
        <f t="shared" si="303"/>
        <v>2</v>
      </c>
    </row>
    <row r="2744" spans="1:23" ht="86.4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s="13" t="b">
        <v>0</v>
      </c>
      <c r="L2744">
        <v>18</v>
      </c>
      <c r="M2744" t="b">
        <v>0</v>
      </c>
      <c r="N2744" t="s">
        <v>8304</v>
      </c>
      <c r="O2744" s="15">
        <f t="shared" si="298"/>
        <v>29.24</v>
      </c>
      <c r="P2744" s="15">
        <f t="shared" si="306"/>
        <v>40.611111111111114</v>
      </c>
      <c r="Q2744" t="s">
        <v>8333</v>
      </c>
      <c r="R2744" t="s">
        <v>8357</v>
      </c>
      <c r="S2744" s="8">
        <f t="shared" si="299"/>
        <v>41030.511423611111</v>
      </c>
      <c r="T2744" s="11">
        <f t="shared" si="300"/>
        <v>41044.511423611111</v>
      </c>
      <c r="U2744" t="str">
        <f t="shared" si="301"/>
        <v>FALSE</v>
      </c>
      <c r="V2744" s="18">
        <f t="shared" si="302"/>
        <v>2</v>
      </c>
      <c r="W2744">
        <f t="shared" si="303"/>
        <v>2</v>
      </c>
    </row>
    <row r="2745" spans="1:23" ht="100.8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s="13" t="b">
        <v>0</v>
      </c>
      <c r="L2745">
        <v>0</v>
      </c>
      <c r="M2745" t="b">
        <v>0</v>
      </c>
      <c r="N2745" t="s">
        <v>8304</v>
      </c>
      <c r="O2745" s="15">
        <f t="shared" si="298"/>
        <v>0</v>
      </c>
      <c r="P2745" s="15">
        <f t="shared" si="306"/>
        <v>0</v>
      </c>
      <c r="Q2745" t="s">
        <v>8333</v>
      </c>
      <c r="R2745" t="s">
        <v>8357</v>
      </c>
      <c r="S2745" s="8">
        <f t="shared" si="299"/>
        <v>42632.120451388888</v>
      </c>
      <c r="T2745" s="11">
        <f t="shared" si="300"/>
        <v>42662.120451388888</v>
      </c>
      <c r="U2745" t="str">
        <f t="shared" si="301"/>
        <v>FALSE</v>
      </c>
      <c r="V2745" s="18">
        <f t="shared" si="302"/>
        <v>2</v>
      </c>
      <c r="W2745">
        <f t="shared" si="303"/>
        <v>2</v>
      </c>
    </row>
    <row r="2746" spans="1:23" ht="100.8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s="13" t="b">
        <v>0</v>
      </c>
      <c r="L2746">
        <v>22</v>
      </c>
      <c r="M2746" t="b">
        <v>0</v>
      </c>
      <c r="N2746" t="s">
        <v>8304</v>
      </c>
      <c r="O2746" s="15">
        <f t="shared" si="298"/>
        <v>5.21875</v>
      </c>
      <c r="P2746" s="15">
        <f t="shared" si="306"/>
        <v>37.954545454545453</v>
      </c>
      <c r="Q2746" t="s">
        <v>8333</v>
      </c>
      <c r="R2746" t="s">
        <v>8357</v>
      </c>
      <c r="S2746" s="8">
        <f t="shared" si="299"/>
        <v>40937.854143518518</v>
      </c>
      <c r="T2746" s="11">
        <f t="shared" si="300"/>
        <v>40967.854143518518</v>
      </c>
      <c r="U2746" t="str">
        <f t="shared" si="301"/>
        <v>FALSE</v>
      </c>
      <c r="V2746" s="18">
        <f t="shared" si="302"/>
        <v>2</v>
      </c>
      <c r="W2746">
        <f t="shared" si="303"/>
        <v>2</v>
      </c>
    </row>
    <row r="2747" spans="1:23" ht="100.8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s="13" t="b">
        <v>0</v>
      </c>
      <c r="L2747">
        <v>49</v>
      </c>
      <c r="M2747" t="b">
        <v>0</v>
      </c>
      <c r="N2747" t="s">
        <v>8304</v>
      </c>
      <c r="O2747" s="15">
        <f t="shared" si="298"/>
        <v>21.887499999999999</v>
      </c>
      <c r="P2747" s="15">
        <f t="shared" si="306"/>
        <v>35.734693877551024</v>
      </c>
      <c r="Q2747" t="s">
        <v>8333</v>
      </c>
      <c r="R2747" t="s">
        <v>8357</v>
      </c>
      <c r="S2747" s="8">
        <f t="shared" si="299"/>
        <v>41044.779722222222</v>
      </c>
      <c r="T2747" s="11">
        <f t="shared" si="300"/>
        <v>41104.779722222222</v>
      </c>
      <c r="U2747" t="str">
        <f t="shared" si="301"/>
        <v>FALSE</v>
      </c>
      <c r="V2747" s="18">
        <f t="shared" si="302"/>
        <v>2</v>
      </c>
      <c r="W2747">
        <f t="shared" si="303"/>
        <v>2</v>
      </c>
    </row>
    <row r="2748" spans="1:23" ht="115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s="13" t="b">
        <v>0</v>
      </c>
      <c r="L2748">
        <v>19</v>
      </c>
      <c r="M2748" t="b">
        <v>0</v>
      </c>
      <c r="N2748" t="s">
        <v>8304</v>
      </c>
      <c r="O2748" s="15">
        <f t="shared" si="298"/>
        <v>26.700000000000003</v>
      </c>
      <c r="P2748" s="15">
        <f t="shared" si="306"/>
        <v>42.157894736842103</v>
      </c>
      <c r="Q2748" t="s">
        <v>8333</v>
      </c>
      <c r="R2748" t="s">
        <v>8357</v>
      </c>
      <c r="S2748" s="8">
        <f t="shared" si="299"/>
        <v>41850.57304398148</v>
      </c>
      <c r="T2748" s="11">
        <f t="shared" si="300"/>
        <v>41880.57304398148</v>
      </c>
      <c r="U2748" t="str">
        <f t="shared" si="301"/>
        <v>FALSE</v>
      </c>
      <c r="V2748" s="18">
        <f t="shared" si="302"/>
        <v>2</v>
      </c>
      <c r="W2748">
        <f t="shared" si="303"/>
        <v>2</v>
      </c>
    </row>
    <row r="2749" spans="1:23" ht="100.8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s="13" t="b">
        <v>0</v>
      </c>
      <c r="L2749">
        <v>4</v>
      </c>
      <c r="M2749" t="b">
        <v>0</v>
      </c>
      <c r="N2749" t="s">
        <v>8304</v>
      </c>
      <c r="O2749" s="15">
        <f t="shared" si="298"/>
        <v>28.000000000000004</v>
      </c>
      <c r="P2749" s="15">
        <f t="shared" si="306"/>
        <v>35</v>
      </c>
      <c r="Q2749" t="s">
        <v>8333</v>
      </c>
      <c r="R2749" t="s">
        <v>8357</v>
      </c>
      <c r="S2749" s="8">
        <f t="shared" si="299"/>
        <v>41044.439780092594</v>
      </c>
      <c r="T2749" s="11">
        <f t="shared" si="300"/>
        <v>41075.923611111109</v>
      </c>
      <c r="U2749" t="str">
        <f t="shared" si="301"/>
        <v>FALSE</v>
      </c>
      <c r="V2749" s="18">
        <f t="shared" si="302"/>
        <v>2</v>
      </c>
      <c r="W2749">
        <f t="shared" si="303"/>
        <v>2</v>
      </c>
    </row>
    <row r="2750" spans="1:23" ht="7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s="13" t="b">
        <v>0</v>
      </c>
      <c r="L2750">
        <v>4</v>
      </c>
      <c r="M2750" t="b">
        <v>0</v>
      </c>
      <c r="N2750" t="s">
        <v>8304</v>
      </c>
      <c r="O2750" s="15">
        <f t="shared" si="298"/>
        <v>1.06</v>
      </c>
      <c r="P2750" s="15">
        <f t="shared" si="306"/>
        <v>13.25</v>
      </c>
      <c r="Q2750" t="s">
        <v>8333</v>
      </c>
      <c r="R2750" t="s">
        <v>8357</v>
      </c>
      <c r="S2750" s="8">
        <f t="shared" si="299"/>
        <v>42585.502337962964</v>
      </c>
      <c r="T2750" s="11">
        <f t="shared" si="300"/>
        <v>42615.502337962964</v>
      </c>
      <c r="U2750" t="str">
        <f t="shared" si="301"/>
        <v>FALSE</v>
      </c>
      <c r="V2750" s="18">
        <f t="shared" si="302"/>
        <v>2</v>
      </c>
      <c r="W2750">
        <f t="shared" si="303"/>
        <v>2</v>
      </c>
    </row>
    <row r="2751" spans="1:23" ht="43.2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s="13" t="b">
        <v>0</v>
      </c>
      <c r="L2751">
        <v>2</v>
      </c>
      <c r="M2751" t="b">
        <v>0</v>
      </c>
      <c r="N2751" t="s">
        <v>8304</v>
      </c>
      <c r="O2751" s="15">
        <f t="shared" si="298"/>
        <v>1.0999999999999999</v>
      </c>
      <c r="P2751" s="15">
        <f t="shared" si="306"/>
        <v>55</v>
      </c>
      <c r="Q2751" t="s">
        <v>8333</v>
      </c>
      <c r="R2751" t="s">
        <v>8357</v>
      </c>
      <c r="S2751" s="8">
        <f t="shared" si="299"/>
        <v>42068.59070601852</v>
      </c>
      <c r="T2751" s="11">
        <f t="shared" si="300"/>
        <v>42098.549039351848</v>
      </c>
      <c r="U2751" t="str">
        <f t="shared" si="301"/>
        <v>FALSE</v>
      </c>
      <c r="V2751" s="18">
        <f t="shared" si="302"/>
        <v>2</v>
      </c>
      <c r="W2751">
        <f t="shared" si="303"/>
        <v>2</v>
      </c>
    </row>
    <row r="2752" spans="1:23" ht="86.4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s="13" t="b">
        <v>0</v>
      </c>
      <c r="L2752">
        <v>0</v>
      </c>
      <c r="M2752" t="b">
        <v>0</v>
      </c>
      <c r="N2752" t="s">
        <v>8304</v>
      </c>
      <c r="O2752" s="15">
        <f t="shared" si="298"/>
        <v>0</v>
      </c>
      <c r="P2752" s="15">
        <f t="shared" si="306"/>
        <v>0</v>
      </c>
      <c r="Q2752" t="s">
        <v>8333</v>
      </c>
      <c r="R2752" t="s">
        <v>8357</v>
      </c>
      <c r="S2752" s="8">
        <f t="shared" si="299"/>
        <v>41078.69149305555</v>
      </c>
      <c r="T2752" s="11">
        <f t="shared" si="300"/>
        <v>41090.625</v>
      </c>
      <c r="U2752" t="str">
        <f t="shared" si="301"/>
        <v>FALSE</v>
      </c>
      <c r="V2752" s="18">
        <f t="shared" si="302"/>
        <v>2</v>
      </c>
      <c r="W2752">
        <f t="shared" si="303"/>
        <v>2</v>
      </c>
    </row>
    <row r="2753" spans="1:23" ht="115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s="13" t="b">
        <v>0</v>
      </c>
      <c r="L2753">
        <v>0</v>
      </c>
      <c r="M2753" t="b">
        <v>0</v>
      </c>
      <c r="N2753" t="s">
        <v>8304</v>
      </c>
      <c r="O2753" s="15">
        <f t="shared" si="298"/>
        <v>0</v>
      </c>
      <c r="P2753" s="15">
        <f t="shared" si="306"/>
        <v>0</v>
      </c>
      <c r="Q2753" t="s">
        <v>8333</v>
      </c>
      <c r="R2753" t="s">
        <v>8357</v>
      </c>
      <c r="S2753" s="8">
        <f t="shared" si="299"/>
        <v>41747.678726851853</v>
      </c>
      <c r="T2753" s="11">
        <f t="shared" si="300"/>
        <v>41807.678726851846</v>
      </c>
      <c r="U2753" t="str">
        <f t="shared" si="301"/>
        <v>FALSE</v>
      </c>
      <c r="V2753" s="18">
        <f t="shared" si="302"/>
        <v>2</v>
      </c>
      <c r="W2753">
        <f t="shared" si="303"/>
        <v>2</v>
      </c>
    </row>
    <row r="2754" spans="1:23" ht="100.8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s="13" t="b">
        <v>0</v>
      </c>
      <c r="L2754">
        <v>14</v>
      </c>
      <c r="M2754" t="b">
        <v>0</v>
      </c>
      <c r="N2754" t="s">
        <v>8304</v>
      </c>
      <c r="O2754" s="15">
        <f t="shared" si="298"/>
        <v>11.458333333333332</v>
      </c>
      <c r="P2754" s="15">
        <f t="shared" si="306"/>
        <v>39.285714285714285</v>
      </c>
      <c r="Q2754" t="s">
        <v>8333</v>
      </c>
      <c r="R2754" t="s">
        <v>8357</v>
      </c>
      <c r="S2754" s="8">
        <f t="shared" si="299"/>
        <v>40855.556759259256</v>
      </c>
      <c r="T2754" s="11">
        <f t="shared" si="300"/>
        <v>40895.556759259256</v>
      </c>
      <c r="U2754" t="str">
        <f t="shared" si="301"/>
        <v>FALSE</v>
      </c>
      <c r="V2754" s="18">
        <f t="shared" si="302"/>
        <v>2</v>
      </c>
      <c r="W2754">
        <f t="shared" si="303"/>
        <v>2</v>
      </c>
    </row>
    <row r="2755" spans="1:23" ht="86.4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s="13" t="b">
        <v>0</v>
      </c>
      <c r="L2755">
        <v>8</v>
      </c>
      <c r="M2755" t="b">
        <v>0</v>
      </c>
      <c r="N2755" t="s">
        <v>8304</v>
      </c>
      <c r="O2755" s="15">
        <f t="shared" ref="O2755:O2818" si="307">(E2755/D2755)*100</f>
        <v>19</v>
      </c>
      <c r="P2755" s="15">
        <f t="shared" si="306"/>
        <v>47.5</v>
      </c>
      <c r="Q2755" t="s">
        <v>8333</v>
      </c>
      <c r="R2755" t="s">
        <v>8357</v>
      </c>
      <c r="S2755" s="8">
        <f t="shared" ref="S2755:S2818" si="308">(((J2755/60)/60)/24)+DATE(1970,1,1)+(-5/24)</f>
        <v>41117.692395833328</v>
      </c>
      <c r="T2755" s="11">
        <f t="shared" ref="T2755:T2818" si="309">(I2755/86400)+25569+(-5/24)</f>
        <v>41147.692395833328</v>
      </c>
      <c r="U2755" t="str">
        <f t="shared" ref="U2755:U2818" si="310">TRIM(K2755)</f>
        <v>FALSE</v>
      </c>
      <c r="V2755" s="18">
        <f t="shared" ref="V2755:V2818" si="311">IF(U2755="TRUE", 1, 2)</f>
        <v>2</v>
      </c>
      <c r="W2755">
        <f t="shared" ref="W2755:W2818" si="312">IF(F2755="successful", 1,  IF(F2755= "failed", 2, IF(F2755="canceled", 3, 4)))</f>
        <v>2</v>
      </c>
    </row>
    <row r="2756" spans="1:23" ht="100.8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s="13" t="b">
        <v>0</v>
      </c>
      <c r="L2756">
        <v>0</v>
      </c>
      <c r="M2756" t="b">
        <v>0</v>
      </c>
      <c r="N2756" t="s">
        <v>8304</v>
      </c>
      <c r="O2756" s="15">
        <f t="shared" si="307"/>
        <v>0</v>
      </c>
      <c r="P2756" s="15">
        <f t="shared" si="306"/>
        <v>0</v>
      </c>
      <c r="Q2756" t="s">
        <v>8333</v>
      </c>
      <c r="R2756" t="s">
        <v>8357</v>
      </c>
      <c r="S2756" s="8">
        <f t="shared" si="308"/>
        <v>41863.427673611113</v>
      </c>
      <c r="T2756" s="11">
        <f t="shared" si="309"/>
        <v>41893.427673611106</v>
      </c>
      <c r="U2756" t="str">
        <f t="shared" si="310"/>
        <v>FALSE</v>
      </c>
      <c r="V2756" s="18">
        <f t="shared" si="311"/>
        <v>2</v>
      </c>
      <c r="W2756">
        <f t="shared" si="312"/>
        <v>2</v>
      </c>
    </row>
    <row r="2757" spans="1:23" ht="86.4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s="13" t="b">
        <v>0</v>
      </c>
      <c r="L2757">
        <v>15</v>
      </c>
      <c r="M2757" t="b">
        <v>0</v>
      </c>
      <c r="N2757" t="s">
        <v>8304</v>
      </c>
      <c r="O2757" s="15">
        <f t="shared" si="307"/>
        <v>52</v>
      </c>
      <c r="P2757" s="15">
        <f t="shared" si="306"/>
        <v>17.333333333333332</v>
      </c>
      <c r="Q2757" t="s">
        <v>8333</v>
      </c>
      <c r="R2757" t="s">
        <v>8357</v>
      </c>
      <c r="S2757" s="8">
        <f t="shared" si="308"/>
        <v>42072.582488425927</v>
      </c>
      <c r="T2757" s="11">
        <f t="shared" si="309"/>
        <v>42102.582488425927</v>
      </c>
      <c r="U2757" t="str">
        <f t="shared" si="310"/>
        <v>FALSE</v>
      </c>
      <c r="V2757" s="18">
        <f t="shared" si="311"/>
        <v>2</v>
      </c>
      <c r="W2757">
        <f t="shared" si="312"/>
        <v>2</v>
      </c>
    </row>
    <row r="2758" spans="1:23" ht="86.4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s="13" t="b">
        <v>0</v>
      </c>
      <c r="L2758">
        <v>33</v>
      </c>
      <c r="M2758" t="b">
        <v>0</v>
      </c>
      <c r="N2758" t="s">
        <v>8304</v>
      </c>
      <c r="O2758" s="15">
        <f t="shared" si="307"/>
        <v>10.48</v>
      </c>
      <c r="P2758" s="15">
        <f t="shared" si="306"/>
        <v>31.757575757575758</v>
      </c>
      <c r="Q2758" t="s">
        <v>8333</v>
      </c>
      <c r="R2758" t="s">
        <v>8357</v>
      </c>
      <c r="S2758" s="8">
        <f t="shared" si="308"/>
        <v>41620.692141203705</v>
      </c>
      <c r="T2758" s="11">
        <f t="shared" si="309"/>
        <v>41650.692141203697</v>
      </c>
      <c r="U2758" t="str">
        <f t="shared" si="310"/>
        <v>FALSE</v>
      </c>
      <c r="V2758" s="18">
        <f t="shared" si="311"/>
        <v>2</v>
      </c>
      <c r="W2758">
        <f t="shared" si="312"/>
        <v>2</v>
      </c>
    </row>
    <row r="2759" spans="1:23" ht="43.2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s="13" t="b">
        <v>0</v>
      </c>
      <c r="L2759">
        <v>2</v>
      </c>
      <c r="M2759" t="b">
        <v>0</v>
      </c>
      <c r="N2759" t="s">
        <v>8304</v>
      </c>
      <c r="O2759" s="15">
        <f t="shared" si="307"/>
        <v>0.66666666666666674</v>
      </c>
      <c r="P2759" s="15">
        <f t="shared" si="306"/>
        <v>5</v>
      </c>
      <c r="Q2759" t="s">
        <v>8333</v>
      </c>
      <c r="R2759" t="s">
        <v>8357</v>
      </c>
      <c r="S2759" s="8">
        <f t="shared" si="308"/>
        <v>42573.448287037034</v>
      </c>
      <c r="T2759" s="11">
        <f t="shared" si="309"/>
        <v>42588.448287037034</v>
      </c>
      <c r="U2759" t="str">
        <f t="shared" si="310"/>
        <v>FALSE</v>
      </c>
      <c r="V2759" s="18">
        <f t="shared" si="311"/>
        <v>2</v>
      </c>
      <c r="W2759">
        <f t="shared" si="312"/>
        <v>2</v>
      </c>
    </row>
    <row r="2760" spans="1:23" ht="115.2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s="13" t="b">
        <v>0</v>
      </c>
      <c r="L2760">
        <v>6</v>
      </c>
      <c r="M2760" t="b">
        <v>0</v>
      </c>
      <c r="N2760" t="s">
        <v>8304</v>
      </c>
      <c r="O2760" s="15">
        <f t="shared" si="307"/>
        <v>11.700000000000001</v>
      </c>
      <c r="P2760" s="15">
        <f t="shared" si="306"/>
        <v>39</v>
      </c>
      <c r="Q2760" t="s">
        <v>8333</v>
      </c>
      <c r="R2760" t="s">
        <v>8357</v>
      </c>
      <c r="S2760" s="8">
        <f t="shared" si="308"/>
        <v>42639.23359953703</v>
      </c>
      <c r="T2760" s="11">
        <f t="shared" si="309"/>
        <v>42653.23359953703</v>
      </c>
      <c r="U2760" t="str">
        <f t="shared" si="310"/>
        <v>FALSE</v>
      </c>
      <c r="V2760" s="18">
        <f t="shared" si="311"/>
        <v>2</v>
      </c>
      <c r="W2760">
        <f t="shared" si="312"/>
        <v>2</v>
      </c>
    </row>
    <row r="2761" spans="1:23" ht="115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s="13" t="b">
        <v>0</v>
      </c>
      <c r="L2761">
        <v>2</v>
      </c>
      <c r="M2761" t="b">
        <v>0</v>
      </c>
      <c r="N2761" t="s">
        <v>8304</v>
      </c>
      <c r="O2761" s="15">
        <f t="shared" si="307"/>
        <v>10.5</v>
      </c>
      <c r="P2761" s="15">
        <f t="shared" si="306"/>
        <v>52.5</v>
      </c>
      <c r="Q2761" t="s">
        <v>8333</v>
      </c>
      <c r="R2761" t="s">
        <v>8357</v>
      </c>
      <c r="S2761" s="8">
        <f t="shared" si="308"/>
        <v>42524.158171296294</v>
      </c>
      <c r="T2761" s="11">
        <f t="shared" si="309"/>
        <v>42567.158171296294</v>
      </c>
      <c r="U2761" t="str">
        <f t="shared" si="310"/>
        <v>FALSE</v>
      </c>
      <c r="V2761" s="18">
        <f t="shared" si="311"/>
        <v>2</v>
      </c>
      <c r="W2761">
        <f t="shared" si="312"/>
        <v>2</v>
      </c>
    </row>
    <row r="2762" spans="1:23" ht="100.8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s="13" t="b">
        <v>0</v>
      </c>
      <c r="L2762">
        <v>0</v>
      </c>
      <c r="M2762" t="b">
        <v>0</v>
      </c>
      <c r="N2762" t="s">
        <v>8304</v>
      </c>
      <c r="O2762" s="15">
        <f t="shared" si="307"/>
        <v>0</v>
      </c>
      <c r="P2762" s="15">
        <f t="shared" si="306"/>
        <v>0</v>
      </c>
      <c r="Q2762" t="s">
        <v>8333</v>
      </c>
      <c r="R2762" t="s">
        <v>8357</v>
      </c>
      <c r="S2762" s="8">
        <f t="shared" si="308"/>
        <v>41415.252986111111</v>
      </c>
      <c r="T2762" s="11">
        <f t="shared" si="309"/>
        <v>41445.252986111111</v>
      </c>
      <c r="U2762" t="str">
        <f t="shared" si="310"/>
        <v>FALSE</v>
      </c>
      <c r="V2762" s="18">
        <f t="shared" si="311"/>
        <v>2</v>
      </c>
      <c r="W2762">
        <f t="shared" si="312"/>
        <v>2</v>
      </c>
    </row>
    <row r="2763" spans="1:23" ht="72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s="13" t="b">
        <v>0</v>
      </c>
      <c r="L2763">
        <v>4</v>
      </c>
      <c r="M2763" t="b">
        <v>0</v>
      </c>
      <c r="N2763" t="s">
        <v>8304</v>
      </c>
      <c r="O2763" s="15">
        <f t="shared" si="307"/>
        <v>0.72</v>
      </c>
      <c r="P2763" s="15">
        <f t="shared" si="306"/>
        <v>9</v>
      </c>
      <c r="Q2763" t="s">
        <v>8333</v>
      </c>
      <c r="R2763" t="s">
        <v>8357</v>
      </c>
      <c r="S2763" s="8">
        <f t="shared" si="308"/>
        <v>41246.85524305555</v>
      </c>
      <c r="T2763" s="11">
        <f t="shared" si="309"/>
        <v>41276.85524305555</v>
      </c>
      <c r="U2763" t="str">
        <f t="shared" si="310"/>
        <v>FALSE</v>
      </c>
      <c r="V2763" s="18">
        <f t="shared" si="311"/>
        <v>2</v>
      </c>
      <c r="W2763">
        <f t="shared" si="312"/>
        <v>2</v>
      </c>
    </row>
    <row r="2764" spans="1:23" ht="86.4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s="13" t="b">
        <v>0</v>
      </c>
      <c r="L2764">
        <v>1</v>
      </c>
      <c r="M2764" t="b">
        <v>0</v>
      </c>
      <c r="N2764" t="s">
        <v>8304</v>
      </c>
      <c r="O2764" s="15">
        <f t="shared" si="307"/>
        <v>0.76923076923076927</v>
      </c>
      <c r="P2764" s="15">
        <f t="shared" si="306"/>
        <v>25</v>
      </c>
      <c r="Q2764" t="s">
        <v>8333</v>
      </c>
      <c r="R2764" t="s">
        <v>8357</v>
      </c>
      <c r="S2764" s="8">
        <f t="shared" si="308"/>
        <v>40926.828645833331</v>
      </c>
      <c r="T2764" s="11">
        <f t="shared" si="309"/>
        <v>40986.786979166667</v>
      </c>
      <c r="U2764" t="str">
        <f t="shared" si="310"/>
        <v>FALSE</v>
      </c>
      <c r="V2764" s="18">
        <f t="shared" si="311"/>
        <v>2</v>
      </c>
      <c r="W2764">
        <f t="shared" si="312"/>
        <v>2</v>
      </c>
    </row>
    <row r="2765" spans="1:23" ht="72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s="13" t="b">
        <v>0</v>
      </c>
      <c r="L2765">
        <v>3</v>
      </c>
      <c r="M2765" t="b">
        <v>0</v>
      </c>
      <c r="N2765" t="s">
        <v>8304</v>
      </c>
      <c r="O2765" s="15">
        <f t="shared" si="307"/>
        <v>0.22842639593908631</v>
      </c>
      <c r="P2765" s="15">
        <f t="shared" si="306"/>
        <v>30</v>
      </c>
      <c r="Q2765" t="s">
        <v>8333</v>
      </c>
      <c r="R2765" t="s">
        <v>8357</v>
      </c>
      <c r="S2765" s="8">
        <f t="shared" si="308"/>
        <v>41373.371342592589</v>
      </c>
      <c r="T2765" s="11">
        <f t="shared" si="309"/>
        <v>41418.371342592589</v>
      </c>
      <c r="U2765" t="str">
        <f t="shared" si="310"/>
        <v>FALSE</v>
      </c>
      <c r="V2765" s="18">
        <f t="shared" si="311"/>
        <v>2</v>
      </c>
      <c r="W2765">
        <f t="shared" si="312"/>
        <v>2</v>
      </c>
    </row>
    <row r="2766" spans="1:23" ht="100.8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s="13" t="b">
        <v>0</v>
      </c>
      <c r="L2766">
        <v>4</v>
      </c>
      <c r="M2766" t="b">
        <v>0</v>
      </c>
      <c r="N2766" t="s">
        <v>8304</v>
      </c>
      <c r="O2766" s="15">
        <f t="shared" si="307"/>
        <v>1.125</v>
      </c>
      <c r="P2766" s="15">
        <f t="shared" si="306"/>
        <v>11.25</v>
      </c>
      <c r="Q2766" t="s">
        <v>8333</v>
      </c>
      <c r="R2766" t="s">
        <v>8357</v>
      </c>
      <c r="S2766" s="8">
        <f t="shared" si="308"/>
        <v>41030.083692129629</v>
      </c>
      <c r="T2766" s="11">
        <f t="shared" si="309"/>
        <v>41059.583333333328</v>
      </c>
      <c r="U2766" t="str">
        <f t="shared" si="310"/>
        <v>FALSE</v>
      </c>
      <c r="V2766" s="18">
        <f t="shared" si="311"/>
        <v>2</v>
      </c>
      <c r="W2766">
        <f t="shared" si="312"/>
        <v>2</v>
      </c>
    </row>
    <row r="2767" spans="1:23" ht="86.4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s="13" t="b">
        <v>0</v>
      </c>
      <c r="L2767">
        <v>0</v>
      </c>
      <c r="M2767" t="b">
        <v>0</v>
      </c>
      <c r="N2767" t="s">
        <v>8304</v>
      </c>
      <c r="O2767" s="15">
        <f t="shared" si="307"/>
        <v>0</v>
      </c>
      <c r="P2767" s="15">
        <f t="shared" si="306"/>
        <v>0</v>
      </c>
      <c r="Q2767" t="s">
        <v>8333</v>
      </c>
      <c r="R2767" t="s">
        <v>8357</v>
      </c>
      <c r="S2767" s="8">
        <f t="shared" si="308"/>
        <v>41194.370694444442</v>
      </c>
      <c r="T2767" s="11">
        <f t="shared" si="309"/>
        <v>41210.370694444442</v>
      </c>
      <c r="U2767" t="str">
        <f t="shared" si="310"/>
        <v>FALSE</v>
      </c>
      <c r="V2767" s="18">
        <f t="shared" si="311"/>
        <v>2</v>
      </c>
      <c r="W2767">
        <f t="shared" si="312"/>
        <v>2</v>
      </c>
    </row>
    <row r="2768" spans="1:23" ht="115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s="13" t="b">
        <v>0</v>
      </c>
      <c r="L2768">
        <v>4</v>
      </c>
      <c r="M2768" t="b">
        <v>0</v>
      </c>
      <c r="N2768" t="s">
        <v>8304</v>
      </c>
      <c r="O2768" s="15">
        <f t="shared" si="307"/>
        <v>2</v>
      </c>
      <c r="P2768" s="15">
        <f t="shared" si="306"/>
        <v>25</v>
      </c>
      <c r="Q2768" t="s">
        <v>8333</v>
      </c>
      <c r="R2768" t="s">
        <v>8357</v>
      </c>
      <c r="S2768" s="8">
        <f t="shared" si="308"/>
        <v>40736.459699074068</v>
      </c>
      <c r="T2768" s="11">
        <f t="shared" si="309"/>
        <v>40766.459699074076</v>
      </c>
      <c r="U2768" t="str">
        <f t="shared" si="310"/>
        <v>FALSE</v>
      </c>
      <c r="V2768" s="18">
        <f t="shared" si="311"/>
        <v>2</v>
      </c>
      <c r="W2768">
        <f t="shared" si="312"/>
        <v>2</v>
      </c>
    </row>
    <row r="2769" spans="1:23" ht="86.4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s="13" t="b">
        <v>0</v>
      </c>
      <c r="L2769">
        <v>3</v>
      </c>
      <c r="M2769" t="b">
        <v>0</v>
      </c>
      <c r="N2769" t="s">
        <v>8304</v>
      </c>
      <c r="O2769" s="15">
        <f t="shared" si="307"/>
        <v>0.85000000000000009</v>
      </c>
      <c r="P2769" s="15">
        <f t="shared" si="306"/>
        <v>11.333333333333334</v>
      </c>
      <c r="Q2769" t="s">
        <v>8333</v>
      </c>
      <c r="R2769" t="s">
        <v>8357</v>
      </c>
      <c r="S2769" s="8">
        <f t="shared" si="308"/>
        <v>42172.750578703701</v>
      </c>
      <c r="T2769" s="11">
        <f t="shared" si="309"/>
        <v>42232.750578703701</v>
      </c>
      <c r="U2769" t="str">
        <f t="shared" si="310"/>
        <v>FALSE</v>
      </c>
      <c r="V2769" s="18">
        <f t="shared" si="311"/>
        <v>2</v>
      </c>
      <c r="W2769">
        <f t="shared" si="312"/>
        <v>2</v>
      </c>
    </row>
    <row r="2770" spans="1:23" ht="100.8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s="13" t="b">
        <v>0</v>
      </c>
      <c r="L2770">
        <v>34</v>
      </c>
      <c r="M2770" t="b">
        <v>0</v>
      </c>
      <c r="N2770" t="s">
        <v>8304</v>
      </c>
      <c r="O2770" s="15">
        <f t="shared" si="307"/>
        <v>14.314285714285715</v>
      </c>
      <c r="P2770" s="15">
        <f t="shared" si="306"/>
        <v>29.470588235294116</v>
      </c>
      <c r="Q2770" t="s">
        <v>8333</v>
      </c>
      <c r="R2770" t="s">
        <v>8357</v>
      </c>
      <c r="S2770" s="8">
        <f t="shared" si="308"/>
        <v>40967.4065162037</v>
      </c>
      <c r="T2770" s="11">
        <f t="shared" si="309"/>
        <v>40997.364849537036</v>
      </c>
      <c r="U2770" t="str">
        <f t="shared" si="310"/>
        <v>FALSE</v>
      </c>
      <c r="V2770" s="18">
        <f t="shared" si="311"/>
        <v>2</v>
      </c>
      <c r="W2770">
        <f t="shared" si="312"/>
        <v>2</v>
      </c>
    </row>
    <row r="2771" spans="1:23" ht="86.4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s="13" t="b">
        <v>0</v>
      </c>
      <c r="L2771">
        <v>2</v>
      </c>
      <c r="M2771" t="b">
        <v>0</v>
      </c>
      <c r="N2771" t="s">
        <v>8304</v>
      </c>
      <c r="O2771" s="15">
        <f t="shared" si="307"/>
        <v>0.25</v>
      </c>
      <c r="P2771" s="15">
        <f t="shared" si="306"/>
        <v>1</v>
      </c>
      <c r="Q2771" t="s">
        <v>8333</v>
      </c>
      <c r="R2771" t="s">
        <v>8357</v>
      </c>
      <c r="S2771" s="8">
        <f t="shared" si="308"/>
        <v>41745.617939814809</v>
      </c>
      <c r="T2771" s="11">
        <f t="shared" si="309"/>
        <v>41795.617939814816</v>
      </c>
      <c r="U2771" t="str">
        <f t="shared" si="310"/>
        <v>FALSE</v>
      </c>
      <c r="V2771" s="18">
        <f t="shared" si="311"/>
        <v>2</v>
      </c>
      <c r="W2771">
        <f t="shared" si="312"/>
        <v>2</v>
      </c>
    </row>
    <row r="2772" spans="1:23" ht="100.8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s="13" t="b">
        <v>0</v>
      </c>
      <c r="L2772">
        <v>33</v>
      </c>
      <c r="M2772" t="b">
        <v>0</v>
      </c>
      <c r="N2772" t="s">
        <v>8304</v>
      </c>
      <c r="O2772" s="15">
        <f t="shared" si="307"/>
        <v>10.411249999999999</v>
      </c>
      <c r="P2772" s="15">
        <f t="shared" si="306"/>
        <v>63.098484848484851</v>
      </c>
      <c r="Q2772" t="s">
        <v>8333</v>
      </c>
      <c r="R2772" t="s">
        <v>8357</v>
      </c>
      <c r="S2772" s="8">
        <f t="shared" si="308"/>
        <v>41686.496874999997</v>
      </c>
      <c r="T2772" s="11">
        <f t="shared" si="309"/>
        <v>41716.455208333333</v>
      </c>
      <c r="U2772" t="str">
        <f t="shared" si="310"/>
        <v>FALSE</v>
      </c>
      <c r="V2772" s="18">
        <f t="shared" si="311"/>
        <v>2</v>
      </c>
      <c r="W2772">
        <f t="shared" si="312"/>
        <v>2</v>
      </c>
    </row>
    <row r="2773" spans="1:23" ht="115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s="13" t="b">
        <v>0</v>
      </c>
      <c r="L2773">
        <v>0</v>
      </c>
      <c r="M2773" t="b">
        <v>0</v>
      </c>
      <c r="N2773" t="s">
        <v>8304</v>
      </c>
      <c r="O2773" s="15">
        <f t="shared" si="307"/>
        <v>0</v>
      </c>
      <c r="P2773" s="15">
        <f t="shared" si="306"/>
        <v>0</v>
      </c>
      <c r="Q2773" t="s">
        <v>8333</v>
      </c>
      <c r="R2773" t="s">
        <v>8357</v>
      </c>
      <c r="S2773" s="8">
        <f t="shared" si="308"/>
        <v>41257.323379629626</v>
      </c>
      <c r="T2773" s="11">
        <f t="shared" si="309"/>
        <v>41306.5</v>
      </c>
      <c r="U2773" t="str">
        <f t="shared" si="310"/>
        <v>FALSE</v>
      </c>
      <c r="V2773" s="18">
        <f t="shared" si="311"/>
        <v>2</v>
      </c>
      <c r="W2773">
        <f t="shared" si="312"/>
        <v>2</v>
      </c>
    </row>
    <row r="2774" spans="1:23" ht="86.4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s="13" t="b">
        <v>0</v>
      </c>
      <c r="L2774">
        <v>0</v>
      </c>
      <c r="M2774" t="b">
        <v>0</v>
      </c>
      <c r="N2774" t="s">
        <v>8304</v>
      </c>
      <c r="O2774" s="15">
        <f t="shared" si="307"/>
        <v>0</v>
      </c>
      <c r="P2774" s="15">
        <f t="shared" si="306"/>
        <v>0</v>
      </c>
      <c r="Q2774" t="s">
        <v>8333</v>
      </c>
      <c r="R2774" t="s">
        <v>8357</v>
      </c>
      <c r="S2774" s="8">
        <f t="shared" si="308"/>
        <v>41537.660810185182</v>
      </c>
      <c r="T2774" s="11">
        <f t="shared" si="309"/>
        <v>41552.660810185182</v>
      </c>
      <c r="U2774" t="str">
        <f t="shared" si="310"/>
        <v>FALSE</v>
      </c>
      <c r="V2774" s="18">
        <f t="shared" si="311"/>
        <v>2</v>
      </c>
      <c r="W2774">
        <f t="shared" si="312"/>
        <v>2</v>
      </c>
    </row>
    <row r="2775" spans="1:23" ht="86.4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s="13" t="b">
        <v>0</v>
      </c>
      <c r="L2775">
        <v>1</v>
      </c>
      <c r="M2775" t="b">
        <v>0</v>
      </c>
      <c r="N2775" t="s">
        <v>8304</v>
      </c>
      <c r="O2775" s="15">
        <f t="shared" si="307"/>
        <v>0.18867924528301888</v>
      </c>
      <c r="P2775" s="15">
        <f t="shared" si="306"/>
        <v>1</v>
      </c>
      <c r="Q2775" t="s">
        <v>8333</v>
      </c>
      <c r="R2775" t="s">
        <v>8357</v>
      </c>
      <c r="S2775" s="8">
        <f t="shared" si="308"/>
        <v>42474.656493055554</v>
      </c>
      <c r="T2775" s="11">
        <f t="shared" si="309"/>
        <v>42484.656493055554</v>
      </c>
      <c r="U2775" t="str">
        <f t="shared" si="310"/>
        <v>FALSE</v>
      </c>
      <c r="V2775" s="18">
        <f t="shared" si="311"/>
        <v>2</v>
      </c>
      <c r="W2775">
        <f t="shared" si="312"/>
        <v>2</v>
      </c>
    </row>
    <row r="2776" spans="1:23" ht="100.8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s="13" t="b">
        <v>0</v>
      </c>
      <c r="L2776">
        <v>13</v>
      </c>
      <c r="M2776" t="b">
        <v>0</v>
      </c>
      <c r="N2776" t="s">
        <v>8304</v>
      </c>
      <c r="O2776" s="15">
        <f t="shared" si="307"/>
        <v>14.249999999999998</v>
      </c>
      <c r="P2776" s="15">
        <f t="shared" si="306"/>
        <v>43.846153846153847</v>
      </c>
      <c r="Q2776" t="s">
        <v>8333</v>
      </c>
      <c r="R2776" t="s">
        <v>8357</v>
      </c>
      <c r="S2776" s="8">
        <f t="shared" si="308"/>
        <v>41310.918148148143</v>
      </c>
      <c r="T2776" s="11">
        <f t="shared" si="309"/>
        <v>41340.918148148143</v>
      </c>
      <c r="U2776" t="str">
        <f t="shared" si="310"/>
        <v>FALSE</v>
      </c>
      <c r="V2776" s="18">
        <f t="shared" si="311"/>
        <v>2</v>
      </c>
      <c r="W2776">
        <f t="shared" si="312"/>
        <v>2</v>
      </c>
    </row>
    <row r="2777" spans="1:23" ht="100.8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s="13" t="b">
        <v>0</v>
      </c>
      <c r="L2777">
        <v>2</v>
      </c>
      <c r="M2777" t="b">
        <v>0</v>
      </c>
      <c r="N2777" t="s">
        <v>8304</v>
      </c>
      <c r="O2777" s="15">
        <f t="shared" si="307"/>
        <v>3</v>
      </c>
      <c r="P2777" s="15">
        <f t="shared" si="306"/>
        <v>75</v>
      </c>
      <c r="Q2777" t="s">
        <v>8333</v>
      </c>
      <c r="R2777" t="s">
        <v>8357</v>
      </c>
      <c r="S2777" s="8">
        <f t="shared" si="308"/>
        <v>40862.805023148147</v>
      </c>
      <c r="T2777" s="11">
        <f t="shared" si="309"/>
        <v>40892.805023148147</v>
      </c>
      <c r="U2777" t="str">
        <f t="shared" si="310"/>
        <v>FALSE</v>
      </c>
      <c r="V2777" s="18">
        <f t="shared" si="311"/>
        <v>2</v>
      </c>
      <c r="W2777">
        <f t="shared" si="312"/>
        <v>2</v>
      </c>
    </row>
    <row r="2778" spans="1:23" ht="115.2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s="13" t="b">
        <v>0</v>
      </c>
      <c r="L2778">
        <v>36</v>
      </c>
      <c r="M2778" t="b">
        <v>0</v>
      </c>
      <c r="N2778" t="s">
        <v>8304</v>
      </c>
      <c r="O2778" s="15">
        <f t="shared" si="307"/>
        <v>7.8809523809523814</v>
      </c>
      <c r="P2778" s="15">
        <f t="shared" si="306"/>
        <v>45.972222222222221</v>
      </c>
      <c r="Q2778" t="s">
        <v>8333</v>
      </c>
      <c r="R2778" t="s">
        <v>8357</v>
      </c>
      <c r="S2778" s="8">
        <f t="shared" si="308"/>
        <v>42136.088842592588</v>
      </c>
      <c r="T2778" s="11">
        <f t="shared" si="309"/>
        <v>42167.088842592588</v>
      </c>
      <c r="U2778" t="str">
        <f t="shared" si="310"/>
        <v>FALSE</v>
      </c>
      <c r="V2778" s="18">
        <f t="shared" si="311"/>
        <v>2</v>
      </c>
      <c r="W2778">
        <f t="shared" si="312"/>
        <v>2</v>
      </c>
    </row>
    <row r="2779" spans="1:23" ht="115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s="13" t="b">
        <v>0</v>
      </c>
      <c r="L2779">
        <v>1</v>
      </c>
      <c r="M2779" t="b">
        <v>0</v>
      </c>
      <c r="N2779" t="s">
        <v>8304</v>
      </c>
      <c r="O2779" s="15">
        <f t="shared" si="307"/>
        <v>0.33333333333333337</v>
      </c>
      <c r="P2779" s="15">
        <f t="shared" si="306"/>
        <v>10</v>
      </c>
      <c r="Q2779" t="s">
        <v>8333</v>
      </c>
      <c r="R2779" t="s">
        <v>8357</v>
      </c>
      <c r="S2779" s="8">
        <f t="shared" si="308"/>
        <v>42172.460694444446</v>
      </c>
      <c r="T2779" s="11">
        <f t="shared" si="309"/>
        <v>42202.460694444446</v>
      </c>
      <c r="U2779" t="str">
        <f t="shared" si="310"/>
        <v>FALSE</v>
      </c>
      <c r="V2779" s="18">
        <f t="shared" si="311"/>
        <v>2</v>
      </c>
      <c r="W2779">
        <f t="shared" si="312"/>
        <v>2</v>
      </c>
    </row>
    <row r="2780" spans="1:23" ht="115.2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s="13" t="b">
        <v>0</v>
      </c>
      <c r="L2780">
        <v>15</v>
      </c>
      <c r="M2780" t="b">
        <v>0</v>
      </c>
      <c r="N2780" t="s">
        <v>8304</v>
      </c>
      <c r="O2780" s="15">
        <f t="shared" si="307"/>
        <v>25.545454545454543</v>
      </c>
      <c r="P2780" s="15">
        <f t="shared" si="306"/>
        <v>93.666666666666671</v>
      </c>
      <c r="Q2780" t="s">
        <v>8333</v>
      </c>
      <c r="R2780" t="s">
        <v>8357</v>
      </c>
      <c r="S2780" s="8">
        <f t="shared" si="308"/>
        <v>41846.769745370366</v>
      </c>
      <c r="T2780" s="11">
        <f t="shared" si="309"/>
        <v>41876.769745370366</v>
      </c>
      <c r="U2780" t="str">
        <f t="shared" si="310"/>
        <v>FALSE</v>
      </c>
      <c r="V2780" s="18">
        <f t="shared" si="311"/>
        <v>2</v>
      </c>
      <c r="W2780">
        <f t="shared" si="312"/>
        <v>2</v>
      </c>
    </row>
    <row r="2781" spans="1:23" ht="86.4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s="13" t="b">
        <v>0</v>
      </c>
      <c r="L2781">
        <v>1</v>
      </c>
      <c r="M2781" t="b">
        <v>0</v>
      </c>
      <c r="N2781" t="s">
        <v>8304</v>
      </c>
      <c r="O2781" s="15">
        <f t="shared" si="307"/>
        <v>2.12</v>
      </c>
      <c r="P2781" s="15">
        <f t="shared" si="306"/>
        <v>53</v>
      </c>
      <c r="Q2781" t="s">
        <v>8333</v>
      </c>
      <c r="R2781" t="s">
        <v>8357</v>
      </c>
      <c r="S2781" s="8">
        <f t="shared" si="308"/>
        <v>42300.377557870372</v>
      </c>
      <c r="T2781" s="11">
        <f t="shared" si="309"/>
        <v>42330.419224537036</v>
      </c>
      <c r="U2781" t="str">
        <f t="shared" si="310"/>
        <v>FALSE</v>
      </c>
      <c r="V2781" s="18">
        <f t="shared" si="311"/>
        <v>2</v>
      </c>
      <c r="W2781">
        <f t="shared" si="312"/>
        <v>2</v>
      </c>
    </row>
    <row r="2782" spans="1:23" ht="72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s="13" t="b">
        <v>0</v>
      </c>
      <c r="L2782">
        <v>0</v>
      </c>
      <c r="M2782" t="b">
        <v>0</v>
      </c>
      <c r="N2782" t="s">
        <v>8304</v>
      </c>
      <c r="O2782" s="15">
        <f t="shared" si="307"/>
        <v>0</v>
      </c>
      <c r="P2782" s="15">
        <f t="shared" si="306"/>
        <v>0</v>
      </c>
      <c r="Q2782" t="s">
        <v>8333</v>
      </c>
      <c r="R2782" t="s">
        <v>8357</v>
      </c>
      <c r="S2782" s="8">
        <f t="shared" si="308"/>
        <v>42774.239444444444</v>
      </c>
      <c r="T2782" s="11">
        <f t="shared" si="309"/>
        <v>42804.239444444444</v>
      </c>
      <c r="U2782" t="str">
        <f t="shared" si="310"/>
        <v>FALSE</v>
      </c>
      <c r="V2782" s="18">
        <f t="shared" si="311"/>
        <v>2</v>
      </c>
      <c r="W2782">
        <f t="shared" si="312"/>
        <v>2</v>
      </c>
    </row>
    <row r="2783" spans="1:23" ht="7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s="13" t="b">
        <v>0</v>
      </c>
      <c r="L2783">
        <v>28</v>
      </c>
      <c r="M2783" t="b">
        <v>1</v>
      </c>
      <c r="N2783" t="s">
        <v>8271</v>
      </c>
      <c r="O2783" s="15">
        <f t="shared" si="307"/>
        <v>105.28</v>
      </c>
      <c r="P2783" s="15">
        <f t="shared" si="306"/>
        <v>47</v>
      </c>
      <c r="Q2783" t="s">
        <v>8328</v>
      </c>
      <c r="R2783" t="s">
        <v>8329</v>
      </c>
      <c r="S2783" s="8">
        <f t="shared" si="308"/>
        <v>42018.733263888884</v>
      </c>
      <c r="T2783" s="11">
        <f t="shared" si="309"/>
        <v>42047.083333333336</v>
      </c>
      <c r="U2783" t="str">
        <f t="shared" si="310"/>
        <v>FALSE</v>
      </c>
      <c r="V2783" s="18">
        <f t="shared" si="311"/>
        <v>2</v>
      </c>
      <c r="W2783">
        <f t="shared" si="312"/>
        <v>1</v>
      </c>
    </row>
    <row r="2784" spans="1:23" ht="72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s="13" t="b">
        <v>0</v>
      </c>
      <c r="L2784">
        <v>18</v>
      </c>
      <c r="M2784" t="b">
        <v>1</v>
      </c>
      <c r="N2784" t="s">
        <v>8271</v>
      </c>
      <c r="O2784" s="15">
        <f t="shared" si="307"/>
        <v>120</v>
      </c>
      <c r="P2784" s="15">
        <f t="shared" si="306"/>
        <v>66.666666666666671</v>
      </c>
      <c r="Q2784" t="s">
        <v>8328</v>
      </c>
      <c r="R2784" t="s">
        <v>8329</v>
      </c>
      <c r="S2784" s="8">
        <f t="shared" si="308"/>
        <v>42026.716643518514</v>
      </c>
      <c r="T2784" s="11">
        <f t="shared" si="309"/>
        <v>42051.999305555553</v>
      </c>
      <c r="U2784" t="str">
        <f t="shared" si="310"/>
        <v>FALSE</v>
      </c>
      <c r="V2784" s="18">
        <f t="shared" si="311"/>
        <v>2</v>
      </c>
      <c r="W2784">
        <f t="shared" si="312"/>
        <v>1</v>
      </c>
    </row>
    <row r="2785" spans="1:23" ht="115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s="13" t="b">
        <v>0</v>
      </c>
      <c r="L2785">
        <v>61</v>
      </c>
      <c r="M2785" t="b">
        <v>1</v>
      </c>
      <c r="N2785" t="s">
        <v>8271</v>
      </c>
      <c r="O2785" s="15">
        <f t="shared" si="307"/>
        <v>114.5</v>
      </c>
      <c r="P2785" s="15">
        <f t="shared" si="306"/>
        <v>18.770491803278688</v>
      </c>
      <c r="Q2785" t="s">
        <v>8328</v>
      </c>
      <c r="R2785" t="s">
        <v>8329</v>
      </c>
      <c r="S2785" s="8">
        <f t="shared" si="308"/>
        <v>42103.326921296299</v>
      </c>
      <c r="T2785" s="11">
        <f t="shared" si="309"/>
        <v>42117.326921296299</v>
      </c>
      <c r="U2785" t="str">
        <f t="shared" si="310"/>
        <v>FALSE</v>
      </c>
      <c r="V2785" s="18">
        <f t="shared" si="311"/>
        <v>2</v>
      </c>
      <c r="W2785">
        <f t="shared" si="312"/>
        <v>1</v>
      </c>
    </row>
    <row r="2786" spans="1:23" ht="100.8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s="13" t="b">
        <v>0</v>
      </c>
      <c r="L2786">
        <v>108</v>
      </c>
      <c r="M2786" t="b">
        <v>1</v>
      </c>
      <c r="N2786" t="s">
        <v>8271</v>
      </c>
      <c r="O2786" s="15">
        <f t="shared" si="307"/>
        <v>119</v>
      </c>
      <c r="P2786" s="15">
        <f t="shared" si="306"/>
        <v>66.111111111111114</v>
      </c>
      <c r="Q2786" t="s">
        <v>8328</v>
      </c>
      <c r="R2786" t="s">
        <v>8329</v>
      </c>
      <c r="S2786" s="8">
        <f t="shared" si="308"/>
        <v>41920.579201388886</v>
      </c>
      <c r="T2786" s="11">
        <f t="shared" si="309"/>
        <v>41941.579201388886</v>
      </c>
      <c r="U2786" t="str">
        <f t="shared" si="310"/>
        <v>FALSE</v>
      </c>
      <c r="V2786" s="18">
        <f t="shared" si="311"/>
        <v>2</v>
      </c>
      <c r="W2786">
        <f t="shared" si="312"/>
        <v>1</v>
      </c>
    </row>
    <row r="2787" spans="1:23" ht="86.4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s="13" t="b">
        <v>0</v>
      </c>
      <c r="L2787">
        <v>142</v>
      </c>
      <c r="M2787" t="b">
        <v>1</v>
      </c>
      <c r="N2787" t="s">
        <v>8271</v>
      </c>
      <c r="O2787" s="15">
        <f t="shared" si="307"/>
        <v>104.67999999999999</v>
      </c>
      <c r="P2787" s="15">
        <f t="shared" si="306"/>
        <v>36.859154929577464</v>
      </c>
      <c r="Q2787" t="s">
        <v>8328</v>
      </c>
      <c r="R2787" t="s">
        <v>8329</v>
      </c>
      <c r="S2787" s="8">
        <f t="shared" si="308"/>
        <v>42557.981099537035</v>
      </c>
      <c r="T2787" s="11">
        <f t="shared" si="309"/>
        <v>42587.666666666664</v>
      </c>
      <c r="U2787" t="str">
        <f t="shared" si="310"/>
        <v>FALSE</v>
      </c>
      <c r="V2787" s="18">
        <f t="shared" si="311"/>
        <v>2</v>
      </c>
      <c r="W2787">
        <f t="shared" si="312"/>
        <v>1</v>
      </c>
    </row>
    <row r="2788" spans="1:23" ht="72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s="13" t="b">
        <v>0</v>
      </c>
      <c r="L2788">
        <v>74</v>
      </c>
      <c r="M2788" t="b">
        <v>1</v>
      </c>
      <c r="N2788" t="s">
        <v>8271</v>
      </c>
      <c r="O2788" s="15">
        <f t="shared" si="307"/>
        <v>117.83999999999999</v>
      </c>
      <c r="P2788" s="15">
        <f t="shared" si="306"/>
        <v>39.810810810810814</v>
      </c>
      <c r="Q2788" t="s">
        <v>8328</v>
      </c>
      <c r="R2788" t="s">
        <v>8329</v>
      </c>
      <c r="S2788" s="8">
        <f t="shared" si="308"/>
        <v>41815.360879629625</v>
      </c>
      <c r="T2788" s="11">
        <f t="shared" si="309"/>
        <v>41829.360879629625</v>
      </c>
      <c r="U2788" t="str">
        <f t="shared" si="310"/>
        <v>FALSE</v>
      </c>
      <c r="V2788" s="18">
        <f t="shared" si="311"/>
        <v>2</v>
      </c>
      <c r="W2788">
        <f t="shared" si="312"/>
        <v>1</v>
      </c>
    </row>
    <row r="2789" spans="1:23" ht="100.8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s="13" t="b">
        <v>0</v>
      </c>
      <c r="L2789">
        <v>38</v>
      </c>
      <c r="M2789" t="b">
        <v>1</v>
      </c>
      <c r="N2789" t="s">
        <v>8271</v>
      </c>
      <c r="O2789" s="15">
        <f t="shared" si="307"/>
        <v>119.7</v>
      </c>
      <c r="P2789" s="15">
        <f t="shared" si="306"/>
        <v>31.5</v>
      </c>
      <c r="Q2789" t="s">
        <v>8328</v>
      </c>
      <c r="R2789" t="s">
        <v>8329</v>
      </c>
      <c r="S2789" s="8">
        <f t="shared" si="308"/>
        <v>41807.990185185183</v>
      </c>
      <c r="T2789" s="11">
        <f t="shared" si="309"/>
        <v>41837.990185185183</v>
      </c>
      <c r="U2789" t="str">
        <f t="shared" si="310"/>
        <v>FALSE</v>
      </c>
      <c r="V2789" s="18">
        <f t="shared" si="311"/>
        <v>2</v>
      </c>
      <c r="W2789">
        <f t="shared" si="312"/>
        <v>1</v>
      </c>
    </row>
    <row r="2790" spans="1:23" ht="86.4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s="13" t="b">
        <v>0</v>
      </c>
      <c r="L2790">
        <v>20</v>
      </c>
      <c r="M2790" t="b">
        <v>1</v>
      </c>
      <c r="N2790" t="s">
        <v>8271</v>
      </c>
      <c r="O2790" s="15">
        <f t="shared" si="307"/>
        <v>102.49999999999999</v>
      </c>
      <c r="P2790" s="15">
        <f t="shared" si="306"/>
        <v>102.5</v>
      </c>
      <c r="Q2790" t="s">
        <v>8328</v>
      </c>
      <c r="R2790" t="s">
        <v>8329</v>
      </c>
      <c r="S2790" s="8">
        <f t="shared" si="308"/>
        <v>42550.493553240733</v>
      </c>
      <c r="T2790" s="11">
        <f t="shared" si="309"/>
        <v>42580.49355324074</v>
      </c>
      <c r="U2790" t="str">
        <f t="shared" si="310"/>
        <v>FALSE</v>
      </c>
      <c r="V2790" s="18">
        <f t="shared" si="311"/>
        <v>2</v>
      </c>
      <c r="W2790">
        <f t="shared" si="312"/>
        <v>1</v>
      </c>
    </row>
    <row r="2791" spans="1:23" ht="57.6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s="13" t="b">
        <v>0</v>
      </c>
      <c r="L2791">
        <v>24</v>
      </c>
      <c r="M2791" t="b">
        <v>1</v>
      </c>
      <c r="N2791" t="s">
        <v>8271</v>
      </c>
      <c r="O2791" s="15">
        <f t="shared" si="307"/>
        <v>101.16666666666667</v>
      </c>
      <c r="P2791" s="15">
        <f t="shared" si="306"/>
        <v>126.45833333333333</v>
      </c>
      <c r="Q2791" t="s">
        <v>8328</v>
      </c>
      <c r="R2791" t="s">
        <v>8329</v>
      </c>
      <c r="S2791" s="8">
        <f t="shared" si="308"/>
        <v>42055.804791666662</v>
      </c>
      <c r="T2791" s="11">
        <f t="shared" si="309"/>
        <v>42074.958333333336</v>
      </c>
      <c r="U2791" t="str">
        <f t="shared" si="310"/>
        <v>FALSE</v>
      </c>
      <c r="V2791" s="18">
        <f t="shared" si="311"/>
        <v>2</v>
      </c>
      <c r="W2791">
        <f t="shared" si="312"/>
        <v>1</v>
      </c>
    </row>
    <row r="2792" spans="1:23" ht="100.8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s="13" t="b">
        <v>0</v>
      </c>
      <c r="L2792">
        <v>66</v>
      </c>
      <c r="M2792" t="b">
        <v>1</v>
      </c>
      <c r="N2792" t="s">
        <v>8271</v>
      </c>
      <c r="O2792" s="15">
        <f t="shared" si="307"/>
        <v>105.33333333333333</v>
      </c>
      <c r="P2792" s="15">
        <f t="shared" si="306"/>
        <v>47.878787878787875</v>
      </c>
      <c r="Q2792" t="s">
        <v>8328</v>
      </c>
      <c r="R2792" t="s">
        <v>8329</v>
      </c>
      <c r="S2792" s="8">
        <f t="shared" si="308"/>
        <v>42016.730358796289</v>
      </c>
      <c r="T2792" s="11">
        <f t="shared" si="309"/>
        <v>42046.730358796289</v>
      </c>
      <c r="U2792" t="str">
        <f t="shared" si="310"/>
        <v>FALSE</v>
      </c>
      <c r="V2792" s="18">
        <f t="shared" si="311"/>
        <v>2</v>
      </c>
      <c r="W2792">
        <f t="shared" si="312"/>
        <v>1</v>
      </c>
    </row>
    <row r="2793" spans="1:23" ht="100.8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s="13" t="b">
        <v>0</v>
      </c>
      <c r="L2793">
        <v>28</v>
      </c>
      <c r="M2793" t="b">
        <v>1</v>
      </c>
      <c r="N2793" t="s">
        <v>8271</v>
      </c>
      <c r="O2793" s="15">
        <f t="shared" si="307"/>
        <v>102.49999999999999</v>
      </c>
      <c r="P2793" s="15">
        <f t="shared" si="306"/>
        <v>73.214285714285708</v>
      </c>
      <c r="Q2793" t="s">
        <v>8328</v>
      </c>
      <c r="R2793" t="s">
        <v>8329</v>
      </c>
      <c r="S2793" s="8">
        <f t="shared" si="308"/>
        <v>42591.691655092589</v>
      </c>
      <c r="T2793" s="11">
        <f t="shared" si="309"/>
        <v>42621.958333333336</v>
      </c>
      <c r="U2793" t="str">
        <f t="shared" si="310"/>
        <v>FALSE</v>
      </c>
      <c r="V2793" s="18">
        <f t="shared" si="311"/>
        <v>2</v>
      </c>
      <c r="W2793">
        <f t="shared" si="312"/>
        <v>1</v>
      </c>
    </row>
    <row r="2794" spans="1:23" ht="100.8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s="13" t="b">
        <v>0</v>
      </c>
      <c r="L2794">
        <v>24</v>
      </c>
      <c r="M2794" t="b">
        <v>1</v>
      </c>
      <c r="N2794" t="s">
        <v>8271</v>
      </c>
      <c r="O2794" s="15">
        <f t="shared" si="307"/>
        <v>107.60000000000001</v>
      </c>
      <c r="P2794" s="15">
        <f t="shared" si="306"/>
        <v>89.666666666666671</v>
      </c>
      <c r="Q2794" t="s">
        <v>8328</v>
      </c>
      <c r="R2794" t="s">
        <v>8329</v>
      </c>
      <c r="S2794" s="8">
        <f t="shared" si="308"/>
        <v>42183.022673611107</v>
      </c>
      <c r="T2794" s="11">
        <f t="shared" si="309"/>
        <v>42228.022673611107</v>
      </c>
      <c r="U2794" t="str">
        <f t="shared" si="310"/>
        <v>FALSE</v>
      </c>
      <c r="V2794" s="18">
        <f t="shared" si="311"/>
        <v>2</v>
      </c>
      <c r="W2794">
        <f t="shared" si="312"/>
        <v>1</v>
      </c>
    </row>
    <row r="2795" spans="1:23" ht="115.2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s="13" t="b">
        <v>0</v>
      </c>
      <c r="L2795">
        <v>73</v>
      </c>
      <c r="M2795" t="b">
        <v>1</v>
      </c>
      <c r="N2795" t="s">
        <v>8271</v>
      </c>
      <c r="O2795" s="15">
        <f t="shared" si="307"/>
        <v>110.5675</v>
      </c>
      <c r="P2795" s="15">
        <f t="shared" si="306"/>
        <v>151.4623287671233</v>
      </c>
      <c r="Q2795" t="s">
        <v>8328</v>
      </c>
      <c r="R2795" t="s">
        <v>8329</v>
      </c>
      <c r="S2795" s="8">
        <f t="shared" si="308"/>
        <v>42176.210706018515</v>
      </c>
      <c r="T2795" s="11">
        <f t="shared" si="309"/>
        <v>42206.210706018515</v>
      </c>
      <c r="U2795" t="str">
        <f t="shared" si="310"/>
        <v>FALSE</v>
      </c>
      <c r="V2795" s="18">
        <f t="shared" si="311"/>
        <v>2</v>
      </c>
      <c r="W2795">
        <f t="shared" si="312"/>
        <v>1</v>
      </c>
    </row>
    <row r="2796" spans="1:23" ht="115.2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s="13" t="b">
        <v>0</v>
      </c>
      <c r="L2796">
        <v>3</v>
      </c>
      <c r="M2796" t="b">
        <v>1</v>
      </c>
      <c r="N2796" t="s">
        <v>8271</v>
      </c>
      <c r="O2796" s="15">
        <f t="shared" si="307"/>
        <v>150</v>
      </c>
      <c r="P2796" s="15">
        <f t="shared" si="306"/>
        <v>25</v>
      </c>
      <c r="Q2796" t="s">
        <v>8328</v>
      </c>
      <c r="R2796" t="s">
        <v>8329</v>
      </c>
      <c r="S2796" s="8">
        <f t="shared" si="308"/>
        <v>42416.48332175926</v>
      </c>
      <c r="T2796" s="11">
        <f t="shared" si="309"/>
        <v>42432.583333333336</v>
      </c>
      <c r="U2796" t="str">
        <f t="shared" si="310"/>
        <v>FALSE</v>
      </c>
      <c r="V2796" s="18">
        <f t="shared" si="311"/>
        <v>2</v>
      </c>
      <c r="W2796">
        <f t="shared" si="312"/>
        <v>1</v>
      </c>
    </row>
    <row r="2797" spans="1:23" ht="86.4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s="13" t="b">
        <v>0</v>
      </c>
      <c r="L2797">
        <v>20</v>
      </c>
      <c r="M2797" t="b">
        <v>1</v>
      </c>
      <c r="N2797" t="s">
        <v>8271</v>
      </c>
      <c r="O2797" s="15">
        <f t="shared" si="307"/>
        <v>104.28571428571429</v>
      </c>
      <c r="P2797" s="15">
        <f t="shared" si="306"/>
        <v>36.5</v>
      </c>
      <c r="Q2797" t="s">
        <v>8328</v>
      </c>
      <c r="R2797" t="s">
        <v>8329</v>
      </c>
      <c r="S2797" s="8">
        <f t="shared" si="308"/>
        <v>41780.317604166667</v>
      </c>
      <c r="T2797" s="11">
        <f t="shared" si="309"/>
        <v>41796.75</v>
      </c>
      <c r="U2797" t="str">
        <f t="shared" si="310"/>
        <v>FALSE</v>
      </c>
      <c r="V2797" s="18">
        <f t="shared" si="311"/>
        <v>2</v>
      </c>
      <c r="W2797">
        <f t="shared" si="312"/>
        <v>1</v>
      </c>
    </row>
    <row r="2798" spans="1:23" ht="86.4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s="13" t="b">
        <v>0</v>
      </c>
      <c r="L2798">
        <v>21</v>
      </c>
      <c r="M2798" t="b">
        <v>1</v>
      </c>
      <c r="N2798" t="s">
        <v>8271</v>
      </c>
      <c r="O2798" s="15">
        <f t="shared" si="307"/>
        <v>115.5</v>
      </c>
      <c r="P2798" s="15">
        <f t="shared" si="306"/>
        <v>44</v>
      </c>
      <c r="Q2798" t="s">
        <v>8328</v>
      </c>
      <c r="R2798" t="s">
        <v>8329</v>
      </c>
      <c r="S2798" s="8">
        <f t="shared" si="308"/>
        <v>41795.319768518515</v>
      </c>
      <c r="T2798" s="11">
        <f t="shared" si="309"/>
        <v>41825.319768518515</v>
      </c>
      <c r="U2798" t="str">
        <f t="shared" si="310"/>
        <v>FALSE</v>
      </c>
      <c r="V2798" s="18">
        <f t="shared" si="311"/>
        <v>2</v>
      </c>
      <c r="W2798">
        <f t="shared" si="312"/>
        <v>1</v>
      </c>
    </row>
    <row r="2799" spans="1:23" ht="86.4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s="13" t="b">
        <v>0</v>
      </c>
      <c r="L2799">
        <v>94</v>
      </c>
      <c r="M2799" t="b">
        <v>1</v>
      </c>
      <c r="N2799" t="s">
        <v>8271</v>
      </c>
      <c r="O2799" s="15">
        <f t="shared" si="307"/>
        <v>102.64512500000001</v>
      </c>
      <c r="P2799" s="15">
        <f t="shared" si="306"/>
        <v>87.357553191489373</v>
      </c>
      <c r="Q2799" t="s">
        <v>8328</v>
      </c>
      <c r="R2799" t="s">
        <v>8329</v>
      </c>
      <c r="S2799" s="8">
        <f t="shared" si="308"/>
        <v>41798.731944444444</v>
      </c>
      <c r="T2799" s="11">
        <f t="shared" si="309"/>
        <v>41828.731944444444</v>
      </c>
      <c r="U2799" t="str">
        <f t="shared" si="310"/>
        <v>FALSE</v>
      </c>
      <c r="V2799" s="18">
        <f t="shared" si="311"/>
        <v>2</v>
      </c>
      <c r="W2799">
        <f t="shared" si="312"/>
        <v>1</v>
      </c>
    </row>
    <row r="2800" spans="1:23" ht="115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s="13" t="b">
        <v>0</v>
      </c>
      <c r="L2800">
        <v>139</v>
      </c>
      <c r="M2800" t="b">
        <v>1</v>
      </c>
      <c r="N2800" t="s">
        <v>8271</v>
      </c>
      <c r="O2800" s="15">
        <f t="shared" si="307"/>
        <v>101.4</v>
      </c>
      <c r="P2800" s="15">
        <f t="shared" si="306"/>
        <v>36.474820143884891</v>
      </c>
      <c r="Q2800" t="s">
        <v>8328</v>
      </c>
      <c r="R2800" t="s">
        <v>8329</v>
      </c>
      <c r="S2800" s="8">
        <f t="shared" si="308"/>
        <v>42201.466678240737</v>
      </c>
      <c r="T2800" s="11">
        <f t="shared" si="309"/>
        <v>42216.458333333336</v>
      </c>
      <c r="U2800" t="str">
        <f t="shared" si="310"/>
        <v>FALSE</v>
      </c>
      <c r="V2800" s="18">
        <f t="shared" si="311"/>
        <v>2</v>
      </c>
      <c r="W2800">
        <f t="shared" si="312"/>
        <v>1</v>
      </c>
    </row>
    <row r="2801" spans="1:23" ht="100.8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s="13" t="b">
        <v>0</v>
      </c>
      <c r="L2801">
        <v>130</v>
      </c>
      <c r="M2801" t="b">
        <v>1</v>
      </c>
      <c r="N2801" t="s">
        <v>8271</v>
      </c>
      <c r="O2801" s="15">
        <f t="shared" si="307"/>
        <v>116.6348</v>
      </c>
      <c r="P2801" s="15">
        <f t="shared" ref="P2801:P2864" si="313">IFERROR(E2801/L2801,0)</f>
        <v>44.859538461538463</v>
      </c>
      <c r="Q2801" t="s">
        <v>8328</v>
      </c>
      <c r="R2801" t="s">
        <v>8329</v>
      </c>
      <c r="S2801" s="8">
        <f t="shared" si="308"/>
        <v>42507.05636574074</v>
      </c>
      <c r="T2801" s="11">
        <f t="shared" si="309"/>
        <v>42538.458333333336</v>
      </c>
      <c r="U2801" t="str">
        <f t="shared" si="310"/>
        <v>FALSE</v>
      </c>
      <c r="V2801" s="18">
        <f t="shared" si="311"/>
        <v>2</v>
      </c>
      <c r="W2801">
        <f t="shared" si="312"/>
        <v>1</v>
      </c>
    </row>
    <row r="2802" spans="1:23" ht="100.8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s="13" t="b">
        <v>0</v>
      </c>
      <c r="L2802">
        <v>31</v>
      </c>
      <c r="M2802" t="b">
        <v>1</v>
      </c>
      <c r="N2802" t="s">
        <v>8271</v>
      </c>
      <c r="O2802" s="15">
        <f t="shared" si="307"/>
        <v>133</v>
      </c>
      <c r="P2802" s="15">
        <f t="shared" si="313"/>
        <v>42.903225806451616</v>
      </c>
      <c r="Q2802" t="s">
        <v>8328</v>
      </c>
      <c r="R2802" t="s">
        <v>8329</v>
      </c>
      <c r="S2802" s="8">
        <f t="shared" si="308"/>
        <v>41948.344513888886</v>
      </c>
      <c r="T2802" s="11">
        <f t="shared" si="309"/>
        <v>42008.344513888886</v>
      </c>
      <c r="U2802" t="str">
        <f t="shared" si="310"/>
        <v>FALSE</v>
      </c>
      <c r="V2802" s="18">
        <f t="shared" si="311"/>
        <v>2</v>
      </c>
      <c r="W2802">
        <f t="shared" si="312"/>
        <v>1</v>
      </c>
    </row>
    <row r="2803" spans="1:23" ht="100.8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s="13" t="b">
        <v>0</v>
      </c>
      <c r="L2803">
        <v>13</v>
      </c>
      <c r="M2803" t="b">
        <v>1</v>
      </c>
      <c r="N2803" t="s">
        <v>8271</v>
      </c>
      <c r="O2803" s="15">
        <f t="shared" si="307"/>
        <v>133.20000000000002</v>
      </c>
      <c r="P2803" s="15">
        <f t="shared" si="313"/>
        <v>51.230769230769234</v>
      </c>
      <c r="Q2803" t="s">
        <v>8328</v>
      </c>
      <c r="R2803" t="s">
        <v>8329</v>
      </c>
      <c r="S2803" s="8">
        <f t="shared" si="308"/>
        <v>41900.034826388888</v>
      </c>
      <c r="T2803" s="11">
        <f t="shared" si="309"/>
        <v>41922.25</v>
      </c>
      <c r="U2803" t="str">
        <f t="shared" si="310"/>
        <v>FALSE</v>
      </c>
      <c r="V2803" s="18">
        <f t="shared" si="311"/>
        <v>2</v>
      </c>
      <c r="W2803">
        <f t="shared" si="312"/>
        <v>1</v>
      </c>
    </row>
    <row r="2804" spans="1:23" ht="115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s="13" t="b">
        <v>0</v>
      </c>
      <c r="L2804">
        <v>90</v>
      </c>
      <c r="M2804" t="b">
        <v>1</v>
      </c>
      <c r="N2804" t="s">
        <v>8271</v>
      </c>
      <c r="O2804" s="15">
        <f t="shared" si="307"/>
        <v>101.83333333333333</v>
      </c>
      <c r="P2804" s="15">
        <f t="shared" si="313"/>
        <v>33.944444444444443</v>
      </c>
      <c r="Q2804" t="s">
        <v>8328</v>
      </c>
      <c r="R2804" t="s">
        <v>8329</v>
      </c>
      <c r="S2804" s="8">
        <f t="shared" si="308"/>
        <v>42192.438738425924</v>
      </c>
      <c r="T2804" s="11">
        <f t="shared" si="309"/>
        <v>42222.438738425924</v>
      </c>
      <c r="U2804" t="str">
        <f t="shared" si="310"/>
        <v>FALSE</v>
      </c>
      <c r="V2804" s="18">
        <f t="shared" si="311"/>
        <v>2</v>
      </c>
      <c r="W2804">
        <f t="shared" si="312"/>
        <v>1</v>
      </c>
    </row>
    <row r="2805" spans="1:23" ht="100.8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s="13" t="b">
        <v>0</v>
      </c>
      <c r="L2805">
        <v>141</v>
      </c>
      <c r="M2805" t="b">
        <v>1</v>
      </c>
      <c r="N2805" t="s">
        <v>8271</v>
      </c>
      <c r="O2805" s="15">
        <f t="shared" si="307"/>
        <v>127.95</v>
      </c>
      <c r="P2805" s="15">
        <f t="shared" si="313"/>
        <v>90.744680851063833</v>
      </c>
      <c r="Q2805" t="s">
        <v>8328</v>
      </c>
      <c r="R2805" t="s">
        <v>8329</v>
      </c>
      <c r="S2805" s="8">
        <f t="shared" si="308"/>
        <v>42157.857361111113</v>
      </c>
      <c r="T2805" s="11">
        <f t="shared" si="309"/>
        <v>42200.791666666664</v>
      </c>
      <c r="U2805" t="str">
        <f t="shared" si="310"/>
        <v>FALSE</v>
      </c>
      <c r="V2805" s="18">
        <f t="shared" si="311"/>
        <v>2</v>
      </c>
      <c r="W2805">
        <f t="shared" si="312"/>
        <v>1</v>
      </c>
    </row>
    <row r="2806" spans="1:23" ht="100.8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s="13" t="b">
        <v>0</v>
      </c>
      <c r="L2806">
        <v>23</v>
      </c>
      <c r="M2806" t="b">
        <v>1</v>
      </c>
      <c r="N2806" t="s">
        <v>8271</v>
      </c>
      <c r="O2806" s="15">
        <f t="shared" si="307"/>
        <v>114.99999999999999</v>
      </c>
      <c r="P2806" s="15">
        <f t="shared" si="313"/>
        <v>50</v>
      </c>
      <c r="Q2806" t="s">
        <v>8328</v>
      </c>
      <c r="R2806" t="s">
        <v>8329</v>
      </c>
      <c r="S2806" s="8">
        <f t="shared" si="308"/>
        <v>41881.245254629626</v>
      </c>
      <c r="T2806" s="11">
        <f t="shared" si="309"/>
        <v>41911.245254629626</v>
      </c>
      <c r="U2806" t="str">
        <f t="shared" si="310"/>
        <v>FALSE</v>
      </c>
      <c r="V2806" s="18">
        <f t="shared" si="311"/>
        <v>2</v>
      </c>
      <c r="W2806">
        <f t="shared" si="312"/>
        <v>1</v>
      </c>
    </row>
    <row r="2807" spans="1:23" ht="115.2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s="13" t="b">
        <v>0</v>
      </c>
      <c r="L2807">
        <v>18</v>
      </c>
      <c r="M2807" t="b">
        <v>1</v>
      </c>
      <c r="N2807" t="s">
        <v>8271</v>
      </c>
      <c r="O2807" s="15">
        <f t="shared" si="307"/>
        <v>110.00000000000001</v>
      </c>
      <c r="P2807" s="15">
        <f t="shared" si="313"/>
        <v>24.444444444444443</v>
      </c>
      <c r="Q2807" t="s">
        <v>8328</v>
      </c>
      <c r="R2807" t="s">
        <v>8329</v>
      </c>
      <c r="S2807" s="8">
        <f t="shared" si="308"/>
        <v>42213.2971412037</v>
      </c>
      <c r="T2807" s="11">
        <f t="shared" si="309"/>
        <v>42238.2971412037</v>
      </c>
      <c r="U2807" t="str">
        <f t="shared" si="310"/>
        <v>FALSE</v>
      </c>
      <c r="V2807" s="18">
        <f t="shared" si="311"/>
        <v>2</v>
      </c>
      <c r="W2807">
        <f t="shared" si="312"/>
        <v>1</v>
      </c>
    </row>
    <row r="2808" spans="1:23" ht="86.4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s="13" t="b">
        <v>0</v>
      </c>
      <c r="L2808">
        <v>76</v>
      </c>
      <c r="M2808" t="b">
        <v>1</v>
      </c>
      <c r="N2808" t="s">
        <v>8271</v>
      </c>
      <c r="O2808" s="15">
        <f t="shared" si="307"/>
        <v>112.1</v>
      </c>
      <c r="P2808" s="15">
        <f t="shared" si="313"/>
        <v>44.25</v>
      </c>
      <c r="Q2808" t="s">
        <v>8328</v>
      </c>
      <c r="R2808" t="s">
        <v>8329</v>
      </c>
      <c r="S2808" s="8">
        <f t="shared" si="308"/>
        <v>42185.058912037035</v>
      </c>
      <c r="T2808" s="11">
        <f t="shared" si="309"/>
        <v>42221.249999999993</v>
      </c>
      <c r="U2808" t="str">
        <f t="shared" si="310"/>
        <v>FALSE</v>
      </c>
      <c r="V2808" s="18">
        <f t="shared" si="311"/>
        <v>2</v>
      </c>
      <c r="W2808">
        <f t="shared" si="312"/>
        <v>1</v>
      </c>
    </row>
    <row r="2809" spans="1:23" ht="43.2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s="13" t="b">
        <v>0</v>
      </c>
      <c r="L2809">
        <v>93</v>
      </c>
      <c r="M2809" t="b">
        <v>1</v>
      </c>
      <c r="N2809" t="s">
        <v>8271</v>
      </c>
      <c r="O2809" s="15">
        <f t="shared" si="307"/>
        <v>126</v>
      </c>
      <c r="P2809" s="15">
        <f t="shared" si="313"/>
        <v>67.741935483870961</v>
      </c>
      <c r="Q2809" t="s">
        <v>8328</v>
      </c>
      <c r="R2809" t="s">
        <v>8329</v>
      </c>
      <c r="S2809" s="8">
        <f t="shared" si="308"/>
        <v>42154.664791666662</v>
      </c>
      <c r="T2809" s="11">
        <f t="shared" si="309"/>
        <v>42184.664791666662</v>
      </c>
      <c r="U2809" t="str">
        <f t="shared" si="310"/>
        <v>FALSE</v>
      </c>
      <c r="V2809" s="18">
        <f t="shared" si="311"/>
        <v>2</v>
      </c>
      <c r="W2809">
        <f t="shared" si="312"/>
        <v>1</v>
      </c>
    </row>
    <row r="2810" spans="1:23" ht="100.8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s="13" t="b">
        <v>0</v>
      </c>
      <c r="L2810">
        <v>69</v>
      </c>
      <c r="M2810" t="b">
        <v>1</v>
      </c>
      <c r="N2810" t="s">
        <v>8271</v>
      </c>
      <c r="O2810" s="15">
        <f t="shared" si="307"/>
        <v>100.24444444444444</v>
      </c>
      <c r="P2810" s="15">
        <f t="shared" si="313"/>
        <v>65.376811594202906</v>
      </c>
      <c r="Q2810" t="s">
        <v>8328</v>
      </c>
      <c r="R2810" t="s">
        <v>8329</v>
      </c>
      <c r="S2810" s="8">
        <f t="shared" si="308"/>
        <v>42208.638136574074</v>
      </c>
      <c r="T2810" s="11">
        <f t="shared" si="309"/>
        <v>42238.638136574074</v>
      </c>
      <c r="U2810" t="str">
        <f t="shared" si="310"/>
        <v>FALSE</v>
      </c>
      <c r="V2810" s="18">
        <f t="shared" si="311"/>
        <v>2</v>
      </c>
      <c r="W2810">
        <f t="shared" si="312"/>
        <v>1</v>
      </c>
    </row>
    <row r="2811" spans="1:23" ht="100.8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s="13" t="b">
        <v>0</v>
      </c>
      <c r="L2811">
        <v>21</v>
      </c>
      <c r="M2811" t="b">
        <v>1</v>
      </c>
      <c r="N2811" t="s">
        <v>8271</v>
      </c>
      <c r="O2811" s="15">
        <f t="shared" si="307"/>
        <v>102.4</v>
      </c>
      <c r="P2811" s="15">
        <f t="shared" si="313"/>
        <v>121.9047619047619</v>
      </c>
      <c r="Q2811" t="s">
        <v>8328</v>
      </c>
      <c r="R2811" t="s">
        <v>8329</v>
      </c>
      <c r="S2811" s="8">
        <f t="shared" si="308"/>
        <v>42451.288483796299</v>
      </c>
      <c r="T2811" s="11">
        <f t="shared" si="309"/>
        <v>42459.402083333327</v>
      </c>
      <c r="U2811" t="str">
        <f t="shared" si="310"/>
        <v>FALSE</v>
      </c>
      <c r="V2811" s="18">
        <f t="shared" si="311"/>
        <v>2</v>
      </c>
      <c r="W2811">
        <f t="shared" si="312"/>
        <v>1</v>
      </c>
    </row>
    <row r="2812" spans="1:23" ht="100.8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s="13" t="b">
        <v>0</v>
      </c>
      <c r="L2812">
        <v>57</v>
      </c>
      <c r="M2812" t="b">
        <v>1</v>
      </c>
      <c r="N2812" t="s">
        <v>8271</v>
      </c>
      <c r="O2812" s="15">
        <f t="shared" si="307"/>
        <v>108.2</v>
      </c>
      <c r="P2812" s="15">
        <f t="shared" si="313"/>
        <v>47.456140350877192</v>
      </c>
      <c r="Q2812" t="s">
        <v>8328</v>
      </c>
      <c r="R2812" t="s">
        <v>8329</v>
      </c>
      <c r="S2812" s="8">
        <f t="shared" si="308"/>
        <v>41758.931296296294</v>
      </c>
      <c r="T2812" s="11">
        <f t="shared" si="309"/>
        <v>41790.957638888889</v>
      </c>
      <c r="U2812" t="str">
        <f t="shared" si="310"/>
        <v>FALSE</v>
      </c>
      <c r="V2812" s="18">
        <f t="shared" si="311"/>
        <v>2</v>
      </c>
      <c r="W2812">
        <f t="shared" si="312"/>
        <v>1</v>
      </c>
    </row>
    <row r="2813" spans="1:23" ht="86.4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s="13" t="b">
        <v>0</v>
      </c>
      <c r="L2813">
        <v>108</v>
      </c>
      <c r="M2813" t="b">
        <v>1</v>
      </c>
      <c r="N2813" t="s">
        <v>8271</v>
      </c>
      <c r="O2813" s="15">
        <f t="shared" si="307"/>
        <v>100.27</v>
      </c>
      <c r="P2813" s="15">
        <f t="shared" si="313"/>
        <v>92.842592592592595</v>
      </c>
      <c r="Q2813" t="s">
        <v>8328</v>
      </c>
      <c r="R2813" t="s">
        <v>8329</v>
      </c>
      <c r="S2813" s="8">
        <f t="shared" si="308"/>
        <v>42028.288229166668</v>
      </c>
      <c r="T2813" s="11">
        <f t="shared" si="309"/>
        <v>42058.288229166668</v>
      </c>
      <c r="U2813" t="str">
        <f t="shared" si="310"/>
        <v>FALSE</v>
      </c>
      <c r="V2813" s="18">
        <f t="shared" si="311"/>
        <v>2</v>
      </c>
      <c r="W2813">
        <f t="shared" si="312"/>
        <v>1</v>
      </c>
    </row>
    <row r="2814" spans="1:23" ht="86.4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s="13" t="b">
        <v>0</v>
      </c>
      <c r="L2814">
        <v>83</v>
      </c>
      <c r="M2814" t="b">
        <v>1</v>
      </c>
      <c r="N2814" t="s">
        <v>8271</v>
      </c>
      <c r="O2814" s="15">
        <f t="shared" si="307"/>
        <v>113.3</v>
      </c>
      <c r="P2814" s="15">
        <f t="shared" si="313"/>
        <v>68.253012048192772</v>
      </c>
      <c r="Q2814" t="s">
        <v>8328</v>
      </c>
      <c r="R2814" t="s">
        <v>8329</v>
      </c>
      <c r="S2814" s="8">
        <f t="shared" si="308"/>
        <v>42054.535856481474</v>
      </c>
      <c r="T2814" s="11">
        <f t="shared" si="309"/>
        <v>42099.958333333336</v>
      </c>
      <c r="U2814" t="str">
        <f t="shared" si="310"/>
        <v>FALSE</v>
      </c>
      <c r="V2814" s="18">
        <f t="shared" si="311"/>
        <v>2</v>
      </c>
      <c r="W2814">
        <f t="shared" si="312"/>
        <v>1</v>
      </c>
    </row>
    <row r="2815" spans="1:23" ht="100.8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s="13" t="b">
        <v>0</v>
      </c>
      <c r="L2815">
        <v>96</v>
      </c>
      <c r="M2815" t="b">
        <v>1</v>
      </c>
      <c r="N2815" t="s">
        <v>8271</v>
      </c>
      <c r="O2815" s="15">
        <f t="shared" si="307"/>
        <v>127.57571428571428</v>
      </c>
      <c r="P2815" s="15">
        <f t="shared" si="313"/>
        <v>37.209583333333335</v>
      </c>
      <c r="Q2815" t="s">
        <v>8328</v>
      </c>
      <c r="R2815" t="s">
        <v>8329</v>
      </c>
      <c r="S2815" s="8">
        <f t="shared" si="308"/>
        <v>42693.534270833326</v>
      </c>
      <c r="T2815" s="11">
        <f t="shared" si="309"/>
        <v>42718.534270833326</v>
      </c>
      <c r="U2815" t="str">
        <f t="shared" si="310"/>
        <v>FALSE</v>
      </c>
      <c r="V2815" s="18">
        <f t="shared" si="311"/>
        <v>2</v>
      </c>
      <c r="W2815">
        <f t="shared" si="312"/>
        <v>1</v>
      </c>
    </row>
    <row r="2816" spans="1:23" ht="100.8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s="13" t="b">
        <v>0</v>
      </c>
      <c r="L2816">
        <v>64</v>
      </c>
      <c r="M2816" t="b">
        <v>1</v>
      </c>
      <c r="N2816" t="s">
        <v>8271</v>
      </c>
      <c r="O2816" s="15">
        <f t="shared" si="307"/>
        <v>107.73333333333332</v>
      </c>
      <c r="P2816" s="15">
        <f t="shared" si="313"/>
        <v>25.25</v>
      </c>
      <c r="Q2816" t="s">
        <v>8328</v>
      </c>
      <c r="R2816" t="s">
        <v>8329</v>
      </c>
      <c r="S2816" s="8">
        <f t="shared" si="308"/>
        <v>42103.191145833327</v>
      </c>
      <c r="T2816" s="11">
        <f t="shared" si="309"/>
        <v>42133.191145833327</v>
      </c>
      <c r="U2816" t="str">
        <f t="shared" si="310"/>
        <v>FALSE</v>
      </c>
      <c r="V2816" s="18">
        <f t="shared" si="311"/>
        <v>2</v>
      </c>
      <c r="W2816">
        <f t="shared" si="312"/>
        <v>1</v>
      </c>
    </row>
    <row r="2817" spans="1:23" ht="100.8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s="13" t="b">
        <v>0</v>
      </c>
      <c r="L2817">
        <v>14</v>
      </c>
      <c r="M2817" t="b">
        <v>1</v>
      </c>
      <c r="N2817" t="s">
        <v>8271</v>
      </c>
      <c r="O2817" s="15">
        <f t="shared" si="307"/>
        <v>242</v>
      </c>
      <c r="P2817" s="15">
        <f t="shared" si="313"/>
        <v>43.214285714285715</v>
      </c>
      <c r="Q2817" t="s">
        <v>8328</v>
      </c>
      <c r="R2817" t="s">
        <v>8329</v>
      </c>
      <c r="S2817" s="8">
        <f t="shared" si="308"/>
        <v>42559.568391203698</v>
      </c>
      <c r="T2817" s="11">
        <f t="shared" si="309"/>
        <v>42589.568391203698</v>
      </c>
      <c r="U2817" t="str">
        <f t="shared" si="310"/>
        <v>FALSE</v>
      </c>
      <c r="V2817" s="18">
        <f t="shared" si="311"/>
        <v>2</v>
      </c>
      <c r="W2817">
        <f t="shared" si="312"/>
        <v>1</v>
      </c>
    </row>
    <row r="2818" spans="1:23" ht="100.8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s="13" t="b">
        <v>0</v>
      </c>
      <c r="L2818">
        <v>169</v>
      </c>
      <c r="M2818" t="b">
        <v>1</v>
      </c>
      <c r="N2818" t="s">
        <v>8271</v>
      </c>
      <c r="O2818" s="15">
        <f t="shared" si="307"/>
        <v>141.56666666666666</v>
      </c>
      <c r="P2818" s="15">
        <f t="shared" si="313"/>
        <v>25.130177514792898</v>
      </c>
      <c r="Q2818" t="s">
        <v>8328</v>
      </c>
      <c r="R2818" t="s">
        <v>8329</v>
      </c>
      <c r="S2818" s="8">
        <f t="shared" si="308"/>
        <v>42188.259166666663</v>
      </c>
      <c r="T2818" s="11">
        <f t="shared" si="309"/>
        <v>42218.458333333336</v>
      </c>
      <c r="U2818" t="str">
        <f t="shared" si="310"/>
        <v>FALSE</v>
      </c>
      <c r="V2818" s="18">
        <f t="shared" si="311"/>
        <v>2</v>
      </c>
      <c r="W2818">
        <f t="shared" si="312"/>
        <v>1</v>
      </c>
    </row>
    <row r="2819" spans="1:23" ht="100.8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s="13" t="b">
        <v>0</v>
      </c>
      <c r="L2819">
        <v>33</v>
      </c>
      <c r="M2819" t="b">
        <v>1</v>
      </c>
      <c r="N2819" t="s">
        <v>8271</v>
      </c>
      <c r="O2819" s="15">
        <f t="shared" ref="O2819:O2882" si="314">(E2819/D2819)*100</f>
        <v>130</v>
      </c>
      <c r="P2819" s="15">
        <f t="shared" si="313"/>
        <v>23.636363636363637</v>
      </c>
      <c r="Q2819" t="s">
        <v>8328</v>
      </c>
      <c r="R2819" t="s">
        <v>8329</v>
      </c>
      <c r="S2819" s="8">
        <f t="shared" ref="S2819:S2882" si="315">(((J2819/60)/60)/24)+DATE(1970,1,1)+(-5/24)</f>
        <v>42023.42664351852</v>
      </c>
      <c r="T2819" s="11">
        <f t="shared" ref="T2819:T2882" si="316">(I2819/86400)+25569+(-5/24)</f>
        <v>42063.42664351852</v>
      </c>
      <c r="U2819" t="str">
        <f t="shared" ref="U2819:U2882" si="317">TRIM(K2819)</f>
        <v>FALSE</v>
      </c>
      <c r="V2819" s="18">
        <f t="shared" ref="V2819:V2882" si="318">IF(U2819="TRUE", 1, 2)</f>
        <v>2</v>
      </c>
      <c r="W2819">
        <f t="shared" ref="W2819:W2882" si="319">IF(F2819="successful", 1,  IF(F2819= "failed", 2, IF(F2819="canceled", 3, 4)))</f>
        <v>1</v>
      </c>
    </row>
    <row r="2820" spans="1:23" ht="86.4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s="13" t="b">
        <v>0</v>
      </c>
      <c r="L2820">
        <v>102</v>
      </c>
      <c r="M2820" t="b">
        <v>1</v>
      </c>
      <c r="N2820" t="s">
        <v>8271</v>
      </c>
      <c r="O2820" s="15">
        <f t="shared" si="314"/>
        <v>106.03</v>
      </c>
      <c r="P2820" s="15">
        <f t="shared" si="313"/>
        <v>103.95098039215686</v>
      </c>
      <c r="Q2820" t="s">
        <v>8328</v>
      </c>
      <c r="R2820" t="s">
        <v>8329</v>
      </c>
      <c r="S2820" s="8">
        <f t="shared" si="315"/>
        <v>42250.389884259253</v>
      </c>
      <c r="T2820" s="11">
        <f t="shared" si="316"/>
        <v>42270.389884259253</v>
      </c>
      <c r="U2820" t="str">
        <f t="shared" si="317"/>
        <v>FALSE</v>
      </c>
      <c r="V2820" s="18">
        <f t="shared" si="318"/>
        <v>2</v>
      </c>
      <c r="W2820">
        <f t="shared" si="319"/>
        <v>1</v>
      </c>
    </row>
    <row r="2821" spans="1:23" ht="100.8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s="13" t="b">
        <v>0</v>
      </c>
      <c r="L2821">
        <v>104</v>
      </c>
      <c r="M2821" t="b">
        <v>1</v>
      </c>
      <c r="N2821" t="s">
        <v>8271</v>
      </c>
      <c r="O2821" s="15">
        <f t="shared" si="314"/>
        <v>104.80000000000001</v>
      </c>
      <c r="P2821" s="15">
        <f t="shared" si="313"/>
        <v>50.384615384615387</v>
      </c>
      <c r="Q2821" t="s">
        <v>8328</v>
      </c>
      <c r="R2821" t="s">
        <v>8329</v>
      </c>
      <c r="S2821" s="8">
        <f t="shared" si="315"/>
        <v>42139.317233796297</v>
      </c>
      <c r="T2821" s="11">
        <f t="shared" si="316"/>
        <v>42169.317233796297</v>
      </c>
      <c r="U2821" t="str">
        <f t="shared" si="317"/>
        <v>FALSE</v>
      </c>
      <c r="V2821" s="18">
        <f t="shared" si="318"/>
        <v>2</v>
      </c>
      <c r="W2821">
        <f t="shared" si="319"/>
        <v>1</v>
      </c>
    </row>
    <row r="2822" spans="1:23" ht="100.8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s="13" t="b">
        <v>0</v>
      </c>
      <c r="L2822">
        <v>20</v>
      </c>
      <c r="M2822" t="b">
        <v>1</v>
      </c>
      <c r="N2822" t="s">
        <v>8271</v>
      </c>
      <c r="O2822" s="15">
        <f t="shared" si="314"/>
        <v>136</v>
      </c>
      <c r="P2822" s="15">
        <f t="shared" si="313"/>
        <v>13.6</v>
      </c>
      <c r="Q2822" t="s">
        <v>8328</v>
      </c>
      <c r="R2822" t="s">
        <v>8329</v>
      </c>
      <c r="S2822" s="8">
        <f t="shared" si="315"/>
        <v>42401.402650462966</v>
      </c>
      <c r="T2822" s="11">
        <f t="shared" si="316"/>
        <v>42425.791666666664</v>
      </c>
      <c r="U2822" t="str">
        <f t="shared" si="317"/>
        <v>FALSE</v>
      </c>
      <c r="V2822" s="18">
        <f t="shared" si="318"/>
        <v>2</v>
      </c>
      <c r="W2822">
        <f t="shared" si="319"/>
        <v>1</v>
      </c>
    </row>
    <row r="2823" spans="1:23" ht="115.2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s="13" t="b">
        <v>0</v>
      </c>
      <c r="L2823">
        <v>35</v>
      </c>
      <c r="M2823" t="b">
        <v>1</v>
      </c>
      <c r="N2823" t="s">
        <v>8271</v>
      </c>
      <c r="O2823" s="15">
        <f t="shared" si="314"/>
        <v>100</v>
      </c>
      <c r="P2823" s="15">
        <f t="shared" si="313"/>
        <v>28.571428571428573</v>
      </c>
      <c r="Q2823" t="s">
        <v>8328</v>
      </c>
      <c r="R2823" t="s">
        <v>8329</v>
      </c>
      <c r="S2823" s="8">
        <f t="shared" si="315"/>
        <v>41875.714525462965</v>
      </c>
      <c r="T2823" s="11">
        <f t="shared" si="316"/>
        <v>41905.714525462965</v>
      </c>
      <c r="U2823" t="str">
        <f t="shared" si="317"/>
        <v>FALSE</v>
      </c>
      <c r="V2823" s="18">
        <f t="shared" si="318"/>
        <v>2</v>
      </c>
      <c r="W2823">
        <f t="shared" si="319"/>
        <v>1</v>
      </c>
    </row>
    <row r="2824" spans="1:23" ht="100.8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s="13" t="b">
        <v>0</v>
      </c>
      <c r="L2824">
        <v>94</v>
      </c>
      <c r="M2824" t="b">
        <v>1</v>
      </c>
      <c r="N2824" t="s">
        <v>8271</v>
      </c>
      <c r="O2824" s="15">
        <f t="shared" si="314"/>
        <v>100</v>
      </c>
      <c r="P2824" s="15">
        <f t="shared" si="313"/>
        <v>63.829787234042556</v>
      </c>
      <c r="Q2824" t="s">
        <v>8328</v>
      </c>
      <c r="R2824" t="s">
        <v>8329</v>
      </c>
      <c r="S2824" s="8">
        <f t="shared" si="315"/>
        <v>42060.475601851846</v>
      </c>
      <c r="T2824" s="11">
        <f t="shared" si="316"/>
        <v>42090.433935185181</v>
      </c>
      <c r="U2824" t="str">
        <f t="shared" si="317"/>
        <v>FALSE</v>
      </c>
      <c r="V2824" s="18">
        <f t="shared" si="318"/>
        <v>2</v>
      </c>
      <c r="W2824">
        <f t="shared" si="319"/>
        <v>1</v>
      </c>
    </row>
    <row r="2825" spans="1:23" ht="100.8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s="13" t="b">
        <v>0</v>
      </c>
      <c r="L2825">
        <v>14</v>
      </c>
      <c r="M2825" t="b">
        <v>1</v>
      </c>
      <c r="N2825" t="s">
        <v>8271</v>
      </c>
      <c r="O2825" s="15">
        <f t="shared" si="314"/>
        <v>124</v>
      </c>
      <c r="P2825" s="15">
        <f t="shared" si="313"/>
        <v>8.8571428571428577</v>
      </c>
      <c r="Q2825" t="s">
        <v>8328</v>
      </c>
      <c r="R2825" t="s">
        <v>8329</v>
      </c>
      <c r="S2825" s="8">
        <f t="shared" si="315"/>
        <v>42066.803310185183</v>
      </c>
      <c r="T2825" s="11">
        <f t="shared" si="316"/>
        <v>42094.749305555553</v>
      </c>
      <c r="U2825" t="str">
        <f t="shared" si="317"/>
        <v>FALSE</v>
      </c>
      <c r="V2825" s="18">
        <f t="shared" si="318"/>
        <v>2</v>
      </c>
      <c r="W2825">
        <f t="shared" si="319"/>
        <v>1</v>
      </c>
    </row>
    <row r="2826" spans="1:23" ht="7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s="13" t="b">
        <v>0</v>
      </c>
      <c r="L2826">
        <v>15</v>
      </c>
      <c r="M2826" t="b">
        <v>1</v>
      </c>
      <c r="N2826" t="s">
        <v>8271</v>
      </c>
      <c r="O2826" s="15">
        <f t="shared" si="314"/>
        <v>116.92307692307693</v>
      </c>
      <c r="P2826" s="15">
        <f t="shared" si="313"/>
        <v>50.666666666666664</v>
      </c>
      <c r="Q2826" t="s">
        <v>8328</v>
      </c>
      <c r="R2826" t="s">
        <v>8329</v>
      </c>
      <c r="S2826" s="8">
        <f t="shared" si="315"/>
        <v>42136.0624537037</v>
      </c>
      <c r="T2826" s="11">
        <f t="shared" si="316"/>
        <v>42167.863194444442</v>
      </c>
      <c r="U2826" t="str">
        <f t="shared" si="317"/>
        <v>FALSE</v>
      </c>
      <c r="V2826" s="18">
        <f t="shared" si="318"/>
        <v>2</v>
      </c>
      <c r="W2826">
        <f t="shared" si="319"/>
        <v>1</v>
      </c>
    </row>
    <row r="2827" spans="1:23" ht="100.8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s="13" t="b">
        <v>0</v>
      </c>
      <c r="L2827">
        <v>51</v>
      </c>
      <c r="M2827" t="b">
        <v>1</v>
      </c>
      <c r="N2827" t="s">
        <v>8271</v>
      </c>
      <c r="O2827" s="15">
        <f t="shared" si="314"/>
        <v>103.33333333333334</v>
      </c>
      <c r="P2827" s="15">
        <f t="shared" si="313"/>
        <v>60.784313725490193</v>
      </c>
      <c r="Q2827" t="s">
        <v>8328</v>
      </c>
      <c r="R2827" t="s">
        <v>8329</v>
      </c>
      <c r="S2827" s="8">
        <f t="shared" si="315"/>
        <v>42312.584328703706</v>
      </c>
      <c r="T2827" s="11">
        <f t="shared" si="316"/>
        <v>42342.584328703706</v>
      </c>
      <c r="U2827" t="str">
        <f t="shared" si="317"/>
        <v>FALSE</v>
      </c>
      <c r="V2827" s="18">
        <f t="shared" si="318"/>
        <v>2</v>
      </c>
      <c r="W2827">
        <f t="shared" si="319"/>
        <v>1</v>
      </c>
    </row>
    <row r="2828" spans="1:23" ht="115.2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s="13" t="b">
        <v>0</v>
      </c>
      <c r="L2828">
        <v>19</v>
      </c>
      <c r="M2828" t="b">
        <v>1</v>
      </c>
      <c r="N2828" t="s">
        <v>8271</v>
      </c>
      <c r="O2828" s="15">
        <f t="shared" si="314"/>
        <v>107.74999999999999</v>
      </c>
      <c r="P2828" s="15">
        <f t="shared" si="313"/>
        <v>113.42105263157895</v>
      </c>
      <c r="Q2828" t="s">
        <v>8328</v>
      </c>
      <c r="R2828" t="s">
        <v>8329</v>
      </c>
      <c r="S2828" s="8">
        <f t="shared" si="315"/>
        <v>42170.826527777775</v>
      </c>
      <c r="T2828" s="11">
        <f t="shared" si="316"/>
        <v>42195.083333333336</v>
      </c>
      <c r="U2828" t="str">
        <f t="shared" si="317"/>
        <v>FALSE</v>
      </c>
      <c r="V2828" s="18">
        <f t="shared" si="318"/>
        <v>2</v>
      </c>
      <c r="W2828">
        <f t="shared" si="319"/>
        <v>1</v>
      </c>
    </row>
    <row r="2829" spans="1:23" ht="115.2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s="13" t="b">
        <v>0</v>
      </c>
      <c r="L2829">
        <v>23</v>
      </c>
      <c r="M2829" t="b">
        <v>1</v>
      </c>
      <c r="N2829" t="s">
        <v>8271</v>
      </c>
      <c r="O2829" s="15">
        <f t="shared" si="314"/>
        <v>120.24999999999999</v>
      </c>
      <c r="P2829" s="15">
        <f t="shared" si="313"/>
        <v>104.56521739130434</v>
      </c>
      <c r="Q2829" t="s">
        <v>8328</v>
      </c>
      <c r="R2829" t="s">
        <v>8329</v>
      </c>
      <c r="S2829" s="8">
        <f t="shared" si="315"/>
        <v>42494.475300925922</v>
      </c>
      <c r="T2829" s="11">
        <f t="shared" si="316"/>
        <v>42524.479166666664</v>
      </c>
      <c r="U2829" t="str">
        <f t="shared" si="317"/>
        <v>FALSE</v>
      </c>
      <c r="V2829" s="18">
        <f t="shared" si="318"/>
        <v>2</v>
      </c>
      <c r="W2829">
        <f t="shared" si="319"/>
        <v>1</v>
      </c>
    </row>
    <row r="2830" spans="1:23" ht="115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s="13" t="b">
        <v>0</v>
      </c>
      <c r="L2830">
        <v>97</v>
      </c>
      <c r="M2830" t="b">
        <v>1</v>
      </c>
      <c r="N2830" t="s">
        <v>8271</v>
      </c>
      <c r="O2830" s="15">
        <f t="shared" si="314"/>
        <v>100.37894736842105</v>
      </c>
      <c r="P2830" s="15">
        <f t="shared" si="313"/>
        <v>98.30927835051547</v>
      </c>
      <c r="Q2830" t="s">
        <v>8328</v>
      </c>
      <c r="R2830" t="s">
        <v>8329</v>
      </c>
      <c r="S2830" s="8">
        <f t="shared" si="315"/>
        <v>42254.056354166663</v>
      </c>
      <c r="T2830" s="11">
        <f t="shared" si="316"/>
        <v>42279.749999999993</v>
      </c>
      <c r="U2830" t="str">
        <f t="shared" si="317"/>
        <v>FALSE</v>
      </c>
      <c r="V2830" s="18">
        <f t="shared" si="318"/>
        <v>2</v>
      </c>
      <c r="W2830">
        <f t="shared" si="319"/>
        <v>1</v>
      </c>
    </row>
    <row r="2831" spans="1:23" ht="100.8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s="13" t="b">
        <v>0</v>
      </c>
      <c r="L2831">
        <v>76</v>
      </c>
      <c r="M2831" t="b">
        <v>1</v>
      </c>
      <c r="N2831" t="s">
        <v>8271</v>
      </c>
      <c r="O2831" s="15">
        <f t="shared" si="314"/>
        <v>106.52</v>
      </c>
      <c r="P2831" s="15">
        <f t="shared" si="313"/>
        <v>35.039473684210527</v>
      </c>
      <c r="Q2831" t="s">
        <v>8328</v>
      </c>
      <c r="R2831" t="s">
        <v>8329</v>
      </c>
      <c r="S2831" s="8">
        <f t="shared" si="315"/>
        <v>42495.225902777776</v>
      </c>
      <c r="T2831" s="11">
        <f t="shared" si="316"/>
        <v>42523.225902777776</v>
      </c>
      <c r="U2831" t="str">
        <f t="shared" si="317"/>
        <v>FALSE</v>
      </c>
      <c r="V2831" s="18">
        <f t="shared" si="318"/>
        <v>2</v>
      </c>
      <c r="W2831">
        <f t="shared" si="319"/>
        <v>1</v>
      </c>
    </row>
    <row r="2832" spans="1:23" ht="72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s="13" t="b">
        <v>0</v>
      </c>
      <c r="L2832">
        <v>11</v>
      </c>
      <c r="M2832" t="b">
        <v>1</v>
      </c>
      <c r="N2832" t="s">
        <v>8271</v>
      </c>
      <c r="O2832" s="15">
        <f t="shared" si="314"/>
        <v>100</v>
      </c>
      <c r="P2832" s="15">
        <f t="shared" si="313"/>
        <v>272.72727272727275</v>
      </c>
      <c r="Q2832" t="s">
        <v>8328</v>
      </c>
      <c r="R2832" t="s">
        <v>8329</v>
      </c>
      <c r="S2832" s="8">
        <f t="shared" si="315"/>
        <v>41758.631342592591</v>
      </c>
      <c r="T2832" s="11">
        <f t="shared" si="316"/>
        <v>41770.957638888889</v>
      </c>
      <c r="U2832" t="str">
        <f t="shared" si="317"/>
        <v>FALSE</v>
      </c>
      <c r="V2832" s="18">
        <f t="shared" si="318"/>
        <v>2</v>
      </c>
      <c r="W2832">
        <f t="shared" si="319"/>
        <v>1</v>
      </c>
    </row>
    <row r="2833" spans="1:23" ht="7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s="13" t="b">
        <v>0</v>
      </c>
      <c r="L2833">
        <v>52</v>
      </c>
      <c r="M2833" t="b">
        <v>1</v>
      </c>
      <c r="N2833" t="s">
        <v>8271</v>
      </c>
      <c r="O2833" s="15">
        <f t="shared" si="314"/>
        <v>110.66666666666667</v>
      </c>
      <c r="P2833" s="15">
        <f t="shared" si="313"/>
        <v>63.846153846153847</v>
      </c>
      <c r="Q2833" t="s">
        <v>8328</v>
      </c>
      <c r="R2833" t="s">
        <v>8329</v>
      </c>
      <c r="S2833" s="8">
        <f t="shared" si="315"/>
        <v>42171.616550925923</v>
      </c>
      <c r="T2833" s="11">
        <f t="shared" si="316"/>
        <v>42201.616550925923</v>
      </c>
      <c r="U2833" t="str">
        <f t="shared" si="317"/>
        <v>FALSE</v>
      </c>
      <c r="V2833" s="18">
        <f t="shared" si="318"/>
        <v>2</v>
      </c>
      <c r="W2833">
        <f t="shared" si="319"/>
        <v>1</v>
      </c>
    </row>
    <row r="2834" spans="1:23" ht="100.8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s="13" t="b">
        <v>0</v>
      </c>
      <c r="L2834">
        <v>95</v>
      </c>
      <c r="M2834" t="b">
        <v>1</v>
      </c>
      <c r="N2834" t="s">
        <v>8271</v>
      </c>
      <c r="O2834" s="15">
        <f t="shared" si="314"/>
        <v>114.71959999999999</v>
      </c>
      <c r="P2834" s="15">
        <f t="shared" si="313"/>
        <v>30.189368421052631</v>
      </c>
      <c r="Q2834" t="s">
        <v>8328</v>
      </c>
      <c r="R2834" t="s">
        <v>8329</v>
      </c>
      <c r="S2834" s="8">
        <f t="shared" si="315"/>
        <v>41938.501087962963</v>
      </c>
      <c r="T2834" s="11">
        <f t="shared" si="316"/>
        <v>41966.708333333336</v>
      </c>
      <c r="U2834" t="str">
        <f t="shared" si="317"/>
        <v>FALSE</v>
      </c>
      <c r="V2834" s="18">
        <f t="shared" si="318"/>
        <v>2</v>
      </c>
      <c r="W2834">
        <f t="shared" si="319"/>
        <v>1</v>
      </c>
    </row>
    <row r="2835" spans="1:23" ht="28.8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s="13" t="b">
        <v>0</v>
      </c>
      <c r="L2835">
        <v>35</v>
      </c>
      <c r="M2835" t="b">
        <v>1</v>
      </c>
      <c r="N2835" t="s">
        <v>8271</v>
      </c>
      <c r="O2835" s="15">
        <f t="shared" si="314"/>
        <v>108.25925925925925</v>
      </c>
      <c r="P2835" s="15">
        <f t="shared" si="313"/>
        <v>83.51428571428572</v>
      </c>
      <c r="Q2835" t="s">
        <v>8328</v>
      </c>
      <c r="R2835" t="s">
        <v>8329</v>
      </c>
      <c r="S2835" s="8">
        <f t="shared" si="315"/>
        <v>42267.919363425921</v>
      </c>
      <c r="T2835" s="11">
        <f t="shared" si="316"/>
        <v>42287.874999999993</v>
      </c>
      <c r="U2835" t="str">
        <f t="shared" si="317"/>
        <v>FALSE</v>
      </c>
      <c r="V2835" s="18">
        <f t="shared" si="318"/>
        <v>2</v>
      </c>
      <c r="W2835">
        <f t="shared" si="319"/>
        <v>1</v>
      </c>
    </row>
    <row r="2836" spans="1:23" ht="100.8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s="13" t="b">
        <v>0</v>
      </c>
      <c r="L2836">
        <v>21</v>
      </c>
      <c r="M2836" t="b">
        <v>1</v>
      </c>
      <c r="N2836" t="s">
        <v>8271</v>
      </c>
      <c r="O2836" s="15">
        <f t="shared" si="314"/>
        <v>170</v>
      </c>
      <c r="P2836" s="15">
        <f t="shared" si="313"/>
        <v>64.761904761904759</v>
      </c>
      <c r="Q2836" t="s">
        <v>8328</v>
      </c>
      <c r="R2836" t="s">
        <v>8329</v>
      </c>
      <c r="S2836" s="8">
        <f t="shared" si="315"/>
        <v>42019.751504629625</v>
      </c>
      <c r="T2836" s="11">
        <f t="shared" si="316"/>
        <v>42034.751504629625</v>
      </c>
      <c r="U2836" t="str">
        <f t="shared" si="317"/>
        <v>FALSE</v>
      </c>
      <c r="V2836" s="18">
        <f t="shared" si="318"/>
        <v>2</v>
      </c>
      <c r="W2836">
        <f t="shared" si="319"/>
        <v>1</v>
      </c>
    </row>
    <row r="2837" spans="1:23" ht="100.8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s="13" t="b">
        <v>0</v>
      </c>
      <c r="L2837">
        <v>93</v>
      </c>
      <c r="M2837" t="b">
        <v>1</v>
      </c>
      <c r="N2837" t="s">
        <v>8271</v>
      </c>
      <c r="O2837" s="15">
        <f t="shared" si="314"/>
        <v>187.09899999999999</v>
      </c>
      <c r="P2837" s="15">
        <f t="shared" si="313"/>
        <v>20.118172043010752</v>
      </c>
      <c r="Q2837" t="s">
        <v>8328</v>
      </c>
      <c r="R2837" t="s">
        <v>8329</v>
      </c>
      <c r="S2837" s="8">
        <f t="shared" si="315"/>
        <v>42313.495567129627</v>
      </c>
      <c r="T2837" s="11">
        <f t="shared" si="316"/>
        <v>42342.791666666664</v>
      </c>
      <c r="U2837" t="str">
        <f t="shared" si="317"/>
        <v>FALSE</v>
      </c>
      <c r="V2837" s="18">
        <f t="shared" si="318"/>
        <v>2</v>
      </c>
      <c r="W2837">
        <f t="shared" si="319"/>
        <v>1</v>
      </c>
    </row>
    <row r="2838" spans="1:23" ht="100.8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s="13" t="b">
        <v>0</v>
      </c>
      <c r="L2838">
        <v>11</v>
      </c>
      <c r="M2838" t="b">
        <v>1</v>
      </c>
      <c r="N2838" t="s">
        <v>8271</v>
      </c>
      <c r="O2838" s="15">
        <f t="shared" si="314"/>
        <v>107.77777777777777</v>
      </c>
      <c r="P2838" s="15">
        <f t="shared" si="313"/>
        <v>44.090909090909093</v>
      </c>
      <c r="Q2838" t="s">
        <v>8328</v>
      </c>
      <c r="R2838" t="s">
        <v>8329</v>
      </c>
      <c r="S2838" s="8">
        <f t="shared" si="315"/>
        <v>42746.053449074076</v>
      </c>
      <c r="T2838" s="11">
        <f t="shared" si="316"/>
        <v>42783.999305555553</v>
      </c>
      <c r="U2838" t="str">
        <f t="shared" si="317"/>
        <v>FALSE</v>
      </c>
      <c r="V2838" s="18">
        <f t="shared" si="318"/>
        <v>2</v>
      </c>
      <c r="W2838">
        <f t="shared" si="319"/>
        <v>1</v>
      </c>
    </row>
    <row r="2839" spans="1:23" ht="129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s="13" t="b">
        <v>0</v>
      </c>
      <c r="L2839">
        <v>21</v>
      </c>
      <c r="M2839" t="b">
        <v>1</v>
      </c>
      <c r="N2839" t="s">
        <v>8271</v>
      </c>
      <c r="O2839" s="15">
        <f t="shared" si="314"/>
        <v>100</v>
      </c>
      <c r="P2839" s="15">
        <f t="shared" si="313"/>
        <v>40.476190476190474</v>
      </c>
      <c r="Q2839" t="s">
        <v>8328</v>
      </c>
      <c r="R2839" t="s">
        <v>8329</v>
      </c>
      <c r="S2839" s="8">
        <f t="shared" si="315"/>
        <v>42307.700046296297</v>
      </c>
      <c r="T2839" s="11">
        <f t="shared" si="316"/>
        <v>42347.741712962961</v>
      </c>
      <c r="U2839" t="str">
        <f t="shared" si="317"/>
        <v>FALSE</v>
      </c>
      <c r="V2839" s="18">
        <f t="shared" si="318"/>
        <v>2</v>
      </c>
      <c r="W2839">
        <f t="shared" si="319"/>
        <v>1</v>
      </c>
    </row>
    <row r="2840" spans="1:23" ht="100.8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s="13" t="b">
        <v>0</v>
      </c>
      <c r="L2840">
        <v>54</v>
      </c>
      <c r="M2840" t="b">
        <v>1</v>
      </c>
      <c r="N2840" t="s">
        <v>8271</v>
      </c>
      <c r="O2840" s="15">
        <f t="shared" si="314"/>
        <v>120.24999999999999</v>
      </c>
      <c r="P2840" s="15">
        <f t="shared" si="313"/>
        <v>44.537037037037038</v>
      </c>
      <c r="Q2840" t="s">
        <v>8328</v>
      </c>
      <c r="R2840" t="s">
        <v>8329</v>
      </c>
      <c r="S2840" s="8">
        <f t="shared" si="315"/>
        <v>41842.399259259255</v>
      </c>
      <c r="T2840" s="11">
        <f t="shared" si="316"/>
        <v>41864.708333333328</v>
      </c>
      <c r="U2840" t="str">
        <f t="shared" si="317"/>
        <v>FALSE</v>
      </c>
      <c r="V2840" s="18">
        <f t="shared" si="318"/>
        <v>2</v>
      </c>
      <c r="W2840">
        <f t="shared" si="319"/>
        <v>1</v>
      </c>
    </row>
    <row r="2841" spans="1:23" ht="100.8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s="13" t="b">
        <v>0</v>
      </c>
      <c r="L2841">
        <v>31</v>
      </c>
      <c r="M2841" t="b">
        <v>1</v>
      </c>
      <c r="N2841" t="s">
        <v>8271</v>
      </c>
      <c r="O2841" s="15">
        <f t="shared" si="314"/>
        <v>111.42857142857143</v>
      </c>
      <c r="P2841" s="15">
        <f t="shared" si="313"/>
        <v>125.80645161290323</v>
      </c>
      <c r="Q2841" t="s">
        <v>8328</v>
      </c>
      <c r="R2841" t="s">
        <v>8329</v>
      </c>
      <c r="S2841" s="8">
        <f t="shared" si="315"/>
        <v>41853.031874999993</v>
      </c>
      <c r="T2841" s="11">
        <f t="shared" si="316"/>
        <v>41875.999305555553</v>
      </c>
      <c r="U2841" t="str">
        <f t="shared" si="317"/>
        <v>FALSE</v>
      </c>
      <c r="V2841" s="18">
        <f t="shared" si="318"/>
        <v>2</v>
      </c>
      <c r="W2841">
        <f t="shared" si="319"/>
        <v>1</v>
      </c>
    </row>
    <row r="2842" spans="1:23" ht="115.2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s="13" t="b">
        <v>0</v>
      </c>
      <c r="L2842">
        <v>132</v>
      </c>
      <c r="M2842" t="b">
        <v>1</v>
      </c>
      <c r="N2842" t="s">
        <v>8271</v>
      </c>
      <c r="O2842" s="15">
        <f t="shared" si="314"/>
        <v>104</v>
      </c>
      <c r="P2842" s="15">
        <f t="shared" si="313"/>
        <v>19.696969696969695</v>
      </c>
      <c r="Q2842" t="s">
        <v>8328</v>
      </c>
      <c r="R2842" t="s">
        <v>8329</v>
      </c>
      <c r="S2842" s="8">
        <f t="shared" si="315"/>
        <v>42059.827303240738</v>
      </c>
      <c r="T2842" s="11">
        <f t="shared" si="316"/>
        <v>42081.499999999993</v>
      </c>
      <c r="U2842" t="str">
        <f t="shared" si="317"/>
        <v>FALSE</v>
      </c>
      <c r="V2842" s="18">
        <f t="shared" si="318"/>
        <v>2</v>
      </c>
      <c r="W2842">
        <f t="shared" si="319"/>
        <v>1</v>
      </c>
    </row>
    <row r="2843" spans="1:23" ht="115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s="13" t="b">
        <v>0</v>
      </c>
      <c r="L2843">
        <v>1</v>
      </c>
      <c r="M2843" t="b">
        <v>0</v>
      </c>
      <c r="N2843" t="s">
        <v>8271</v>
      </c>
      <c r="O2843" s="15">
        <f t="shared" si="314"/>
        <v>1</v>
      </c>
      <c r="P2843" s="15">
        <f t="shared" si="313"/>
        <v>10</v>
      </c>
      <c r="Q2843" t="s">
        <v>8328</v>
      </c>
      <c r="R2843" t="s">
        <v>8329</v>
      </c>
      <c r="S2843" s="8">
        <f t="shared" si="315"/>
        <v>42291.53121527777</v>
      </c>
      <c r="T2843" s="11">
        <f t="shared" si="316"/>
        <v>42351.572881944441</v>
      </c>
      <c r="U2843" t="str">
        <f t="shared" si="317"/>
        <v>FALSE</v>
      </c>
      <c r="V2843" s="18">
        <f t="shared" si="318"/>
        <v>2</v>
      </c>
      <c r="W2843">
        <f t="shared" si="319"/>
        <v>2</v>
      </c>
    </row>
    <row r="2844" spans="1:23" ht="115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s="13" t="b">
        <v>0</v>
      </c>
      <c r="L2844">
        <v>0</v>
      </c>
      <c r="M2844" t="b">
        <v>0</v>
      </c>
      <c r="N2844" t="s">
        <v>8271</v>
      </c>
      <c r="O2844" s="15">
        <f t="shared" si="314"/>
        <v>0</v>
      </c>
      <c r="P2844" s="15">
        <f t="shared" si="313"/>
        <v>0</v>
      </c>
      <c r="Q2844" t="s">
        <v>8328</v>
      </c>
      <c r="R2844" t="s">
        <v>8329</v>
      </c>
      <c r="S2844" s="8">
        <f t="shared" si="315"/>
        <v>41784.744155092587</v>
      </c>
      <c r="T2844" s="11">
        <f t="shared" si="316"/>
        <v>41811.25</v>
      </c>
      <c r="U2844" t="str">
        <f t="shared" si="317"/>
        <v>FALSE</v>
      </c>
      <c r="V2844" s="18">
        <f t="shared" si="318"/>
        <v>2</v>
      </c>
      <c r="W2844">
        <f t="shared" si="319"/>
        <v>2</v>
      </c>
    </row>
    <row r="2845" spans="1:23" ht="100.8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s="13" t="b">
        <v>0</v>
      </c>
      <c r="L2845">
        <v>0</v>
      </c>
      <c r="M2845" t="b">
        <v>0</v>
      </c>
      <c r="N2845" t="s">
        <v>8271</v>
      </c>
      <c r="O2845" s="15">
        <f t="shared" si="314"/>
        <v>0</v>
      </c>
      <c r="P2845" s="15">
        <f t="shared" si="313"/>
        <v>0</v>
      </c>
      <c r="Q2845" t="s">
        <v>8328</v>
      </c>
      <c r="R2845" t="s">
        <v>8329</v>
      </c>
      <c r="S2845" s="8">
        <f t="shared" si="315"/>
        <v>42492.529513888883</v>
      </c>
      <c r="T2845" s="11">
        <f t="shared" si="316"/>
        <v>42533.958333333336</v>
      </c>
      <c r="U2845" t="str">
        <f t="shared" si="317"/>
        <v>FALSE</v>
      </c>
      <c r="V2845" s="18">
        <f t="shared" si="318"/>
        <v>2</v>
      </c>
      <c r="W2845">
        <f t="shared" si="319"/>
        <v>2</v>
      </c>
    </row>
    <row r="2846" spans="1:23" ht="100.8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s="13" t="b">
        <v>0</v>
      </c>
      <c r="L2846">
        <v>1</v>
      </c>
      <c r="M2846" t="b">
        <v>0</v>
      </c>
      <c r="N2846" t="s">
        <v>8271</v>
      </c>
      <c r="O2846" s="15">
        <f t="shared" si="314"/>
        <v>5.4545454545454541</v>
      </c>
      <c r="P2846" s="15">
        <f t="shared" si="313"/>
        <v>30</v>
      </c>
      <c r="Q2846" t="s">
        <v>8328</v>
      </c>
      <c r="R2846" t="s">
        <v>8329</v>
      </c>
      <c r="S2846" s="8">
        <f t="shared" si="315"/>
        <v>42709.337731481479</v>
      </c>
      <c r="T2846" s="11">
        <f t="shared" si="316"/>
        <v>42739.337731481479</v>
      </c>
      <c r="U2846" t="str">
        <f t="shared" si="317"/>
        <v>FALSE</v>
      </c>
      <c r="V2846" s="18">
        <f t="shared" si="318"/>
        <v>2</v>
      </c>
      <c r="W2846">
        <f t="shared" si="319"/>
        <v>2</v>
      </c>
    </row>
    <row r="2847" spans="1:23" ht="86.4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s="13" t="b">
        <v>0</v>
      </c>
      <c r="L2847">
        <v>39</v>
      </c>
      <c r="M2847" t="b">
        <v>0</v>
      </c>
      <c r="N2847" t="s">
        <v>8271</v>
      </c>
      <c r="O2847" s="15">
        <f t="shared" si="314"/>
        <v>31.546666666666667</v>
      </c>
      <c r="P2847" s="15">
        <f t="shared" si="313"/>
        <v>60.666666666666664</v>
      </c>
      <c r="Q2847" t="s">
        <v>8328</v>
      </c>
      <c r="R2847" t="s">
        <v>8329</v>
      </c>
      <c r="S2847" s="8">
        <f t="shared" si="315"/>
        <v>42102.808252314811</v>
      </c>
      <c r="T2847" s="11">
        <f t="shared" si="316"/>
        <v>42162.808252314811</v>
      </c>
      <c r="U2847" t="str">
        <f t="shared" si="317"/>
        <v>FALSE</v>
      </c>
      <c r="V2847" s="18">
        <f t="shared" si="318"/>
        <v>2</v>
      </c>
      <c r="W2847">
        <f t="shared" si="319"/>
        <v>2</v>
      </c>
    </row>
    <row r="2848" spans="1:23" ht="115.2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s="13" t="b">
        <v>0</v>
      </c>
      <c r="L2848">
        <v>0</v>
      </c>
      <c r="M2848" t="b">
        <v>0</v>
      </c>
      <c r="N2848" t="s">
        <v>8271</v>
      </c>
      <c r="O2848" s="15">
        <f t="shared" si="314"/>
        <v>0</v>
      </c>
      <c r="P2848" s="15">
        <f t="shared" si="313"/>
        <v>0</v>
      </c>
      <c r="Q2848" t="s">
        <v>8328</v>
      </c>
      <c r="R2848" t="s">
        <v>8329</v>
      </c>
      <c r="S2848" s="8">
        <f t="shared" si="315"/>
        <v>42108.483726851853</v>
      </c>
      <c r="T2848" s="11">
        <f t="shared" si="316"/>
        <v>42153.483726851853</v>
      </c>
      <c r="U2848" t="str">
        <f t="shared" si="317"/>
        <v>FALSE</v>
      </c>
      <c r="V2848" s="18">
        <f t="shared" si="318"/>
        <v>2</v>
      </c>
      <c r="W2848">
        <f t="shared" si="319"/>
        <v>2</v>
      </c>
    </row>
    <row r="2849" spans="1:23" ht="100.8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s="13" t="b">
        <v>0</v>
      </c>
      <c r="L2849">
        <v>0</v>
      </c>
      <c r="M2849" t="b">
        <v>0</v>
      </c>
      <c r="N2849" t="s">
        <v>8271</v>
      </c>
      <c r="O2849" s="15">
        <f t="shared" si="314"/>
        <v>0</v>
      </c>
      <c r="P2849" s="15">
        <f t="shared" si="313"/>
        <v>0</v>
      </c>
      <c r="Q2849" t="s">
        <v>8328</v>
      </c>
      <c r="R2849" t="s">
        <v>8329</v>
      </c>
      <c r="S2849" s="8">
        <f t="shared" si="315"/>
        <v>42453.597974537035</v>
      </c>
      <c r="T2849" s="11">
        <f t="shared" si="316"/>
        <v>42513.597974537035</v>
      </c>
      <c r="U2849" t="str">
        <f t="shared" si="317"/>
        <v>FALSE</v>
      </c>
      <c r="V2849" s="18">
        <f t="shared" si="318"/>
        <v>2</v>
      </c>
      <c r="W2849">
        <f t="shared" si="319"/>
        <v>2</v>
      </c>
    </row>
    <row r="2850" spans="1:23" ht="115.2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s="13" t="b">
        <v>0</v>
      </c>
      <c r="L2850">
        <v>3</v>
      </c>
      <c r="M2850" t="b">
        <v>0</v>
      </c>
      <c r="N2850" t="s">
        <v>8271</v>
      </c>
      <c r="O2850" s="15">
        <f t="shared" si="314"/>
        <v>0.2</v>
      </c>
      <c r="P2850" s="15">
        <f t="shared" si="313"/>
        <v>23.333333333333332</v>
      </c>
      <c r="Q2850" t="s">
        <v>8328</v>
      </c>
      <c r="R2850" t="s">
        <v>8329</v>
      </c>
      <c r="S2850" s="8">
        <f t="shared" si="315"/>
        <v>42123.440497685187</v>
      </c>
      <c r="T2850" s="11">
        <f t="shared" si="316"/>
        <v>42153.440497685187</v>
      </c>
      <c r="U2850" t="str">
        <f t="shared" si="317"/>
        <v>FALSE</v>
      </c>
      <c r="V2850" s="18">
        <f t="shared" si="318"/>
        <v>2</v>
      </c>
      <c r="W2850">
        <f t="shared" si="319"/>
        <v>2</v>
      </c>
    </row>
    <row r="2851" spans="1:23" ht="115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s="13" t="b">
        <v>0</v>
      </c>
      <c r="L2851">
        <v>1</v>
      </c>
      <c r="M2851" t="b">
        <v>0</v>
      </c>
      <c r="N2851" t="s">
        <v>8271</v>
      </c>
      <c r="O2851" s="15">
        <f t="shared" si="314"/>
        <v>1</v>
      </c>
      <c r="P2851" s="15">
        <f t="shared" si="313"/>
        <v>5</v>
      </c>
      <c r="Q2851" t="s">
        <v>8328</v>
      </c>
      <c r="R2851" t="s">
        <v>8329</v>
      </c>
      <c r="S2851" s="8">
        <f t="shared" si="315"/>
        <v>42453.219907407409</v>
      </c>
      <c r="T2851" s="11">
        <f t="shared" si="316"/>
        <v>42483.219907407409</v>
      </c>
      <c r="U2851" t="str">
        <f t="shared" si="317"/>
        <v>FALSE</v>
      </c>
      <c r="V2851" s="18">
        <f t="shared" si="318"/>
        <v>2</v>
      </c>
      <c r="W2851">
        <f t="shared" si="319"/>
        <v>2</v>
      </c>
    </row>
    <row r="2852" spans="1:23" ht="100.8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s="13" t="b">
        <v>0</v>
      </c>
      <c r="L2852">
        <v>13</v>
      </c>
      <c r="M2852" t="b">
        <v>0</v>
      </c>
      <c r="N2852" t="s">
        <v>8271</v>
      </c>
      <c r="O2852" s="15">
        <f t="shared" si="314"/>
        <v>3.8875000000000002</v>
      </c>
      <c r="P2852" s="15">
        <f t="shared" si="313"/>
        <v>23.923076923076923</v>
      </c>
      <c r="Q2852" t="s">
        <v>8328</v>
      </c>
      <c r="R2852" t="s">
        <v>8329</v>
      </c>
      <c r="S2852" s="8">
        <f t="shared" si="315"/>
        <v>41857.798738425925</v>
      </c>
      <c r="T2852" s="11">
        <f t="shared" si="316"/>
        <v>41887.798738425925</v>
      </c>
      <c r="U2852" t="str">
        <f t="shared" si="317"/>
        <v>FALSE</v>
      </c>
      <c r="V2852" s="18">
        <f t="shared" si="318"/>
        <v>2</v>
      </c>
      <c r="W2852">
        <f t="shared" si="319"/>
        <v>2</v>
      </c>
    </row>
    <row r="2853" spans="1:23" ht="100.8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s="13" t="b">
        <v>0</v>
      </c>
      <c r="L2853">
        <v>0</v>
      </c>
      <c r="M2853" t="b">
        <v>0</v>
      </c>
      <c r="N2853" t="s">
        <v>8271</v>
      </c>
      <c r="O2853" s="15">
        <f t="shared" si="314"/>
        <v>0</v>
      </c>
      <c r="P2853" s="15">
        <f t="shared" si="313"/>
        <v>0</v>
      </c>
      <c r="Q2853" t="s">
        <v>8328</v>
      </c>
      <c r="R2853" t="s">
        <v>8329</v>
      </c>
      <c r="S2853" s="8">
        <f t="shared" si="315"/>
        <v>42389.794317129628</v>
      </c>
      <c r="T2853" s="11">
        <f t="shared" si="316"/>
        <v>42398.761805555558</v>
      </c>
      <c r="U2853" t="str">
        <f t="shared" si="317"/>
        <v>FALSE</v>
      </c>
      <c r="V2853" s="18">
        <f t="shared" si="318"/>
        <v>2</v>
      </c>
      <c r="W2853">
        <f t="shared" si="319"/>
        <v>2</v>
      </c>
    </row>
    <row r="2854" spans="1:23" ht="86.4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s="13" t="b">
        <v>0</v>
      </c>
      <c r="L2854">
        <v>6</v>
      </c>
      <c r="M2854" t="b">
        <v>0</v>
      </c>
      <c r="N2854" t="s">
        <v>8271</v>
      </c>
      <c r="O2854" s="15">
        <f t="shared" si="314"/>
        <v>1.9</v>
      </c>
      <c r="P2854" s="15">
        <f t="shared" si="313"/>
        <v>15.833333333333334</v>
      </c>
      <c r="Q2854" t="s">
        <v>8328</v>
      </c>
      <c r="R2854" t="s">
        <v>8329</v>
      </c>
      <c r="S2854" s="8">
        <f t="shared" si="315"/>
        <v>41780.836840277778</v>
      </c>
      <c r="T2854" s="11">
        <f t="shared" si="316"/>
        <v>41810.836840277778</v>
      </c>
      <c r="U2854" t="str">
        <f t="shared" si="317"/>
        <v>FALSE</v>
      </c>
      <c r="V2854" s="18">
        <f t="shared" si="318"/>
        <v>2</v>
      </c>
      <c r="W2854">
        <f t="shared" si="319"/>
        <v>2</v>
      </c>
    </row>
    <row r="2855" spans="1:23" ht="100.8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s="13" t="b">
        <v>0</v>
      </c>
      <c r="L2855">
        <v>0</v>
      </c>
      <c r="M2855" t="b">
        <v>0</v>
      </c>
      <c r="N2855" t="s">
        <v>8271</v>
      </c>
      <c r="O2855" s="15">
        <f t="shared" si="314"/>
        <v>0</v>
      </c>
      <c r="P2855" s="15">
        <f t="shared" si="313"/>
        <v>0</v>
      </c>
      <c r="Q2855" t="s">
        <v>8328</v>
      </c>
      <c r="R2855" t="s">
        <v>8329</v>
      </c>
      <c r="S2855" s="8">
        <f t="shared" si="315"/>
        <v>41835.98260416666</v>
      </c>
      <c r="T2855" s="11">
        <f t="shared" si="316"/>
        <v>41895.98260416666</v>
      </c>
      <c r="U2855" t="str">
        <f t="shared" si="317"/>
        <v>FALSE</v>
      </c>
      <c r="V2855" s="18">
        <f t="shared" si="318"/>
        <v>2</v>
      </c>
      <c r="W2855">
        <f t="shared" si="319"/>
        <v>2</v>
      </c>
    </row>
    <row r="2856" spans="1:23" ht="86.4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s="13" t="b">
        <v>0</v>
      </c>
      <c r="L2856">
        <v>14</v>
      </c>
      <c r="M2856" t="b">
        <v>0</v>
      </c>
      <c r="N2856" t="s">
        <v>8271</v>
      </c>
      <c r="O2856" s="15">
        <f t="shared" si="314"/>
        <v>41.699999999999996</v>
      </c>
      <c r="P2856" s="15">
        <f t="shared" si="313"/>
        <v>29.785714285714285</v>
      </c>
      <c r="Q2856" t="s">
        <v>8328</v>
      </c>
      <c r="R2856" t="s">
        <v>8329</v>
      </c>
      <c r="S2856" s="8">
        <f t="shared" si="315"/>
        <v>42111.508321759255</v>
      </c>
      <c r="T2856" s="11">
        <f t="shared" si="316"/>
        <v>42131.508321759255</v>
      </c>
      <c r="U2856" t="str">
        <f t="shared" si="317"/>
        <v>FALSE</v>
      </c>
      <c r="V2856" s="18">
        <f t="shared" si="318"/>
        <v>2</v>
      </c>
      <c r="W2856">
        <f t="shared" si="319"/>
        <v>2</v>
      </c>
    </row>
    <row r="2857" spans="1:23" ht="115.2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s="13" t="b">
        <v>0</v>
      </c>
      <c r="L2857">
        <v>5</v>
      </c>
      <c r="M2857" t="b">
        <v>0</v>
      </c>
      <c r="N2857" t="s">
        <v>8271</v>
      </c>
      <c r="O2857" s="15">
        <f t="shared" si="314"/>
        <v>50</v>
      </c>
      <c r="P2857" s="15">
        <f t="shared" si="313"/>
        <v>60</v>
      </c>
      <c r="Q2857" t="s">
        <v>8328</v>
      </c>
      <c r="R2857" t="s">
        <v>8329</v>
      </c>
      <c r="S2857" s="8">
        <f t="shared" si="315"/>
        <v>42369.799432870372</v>
      </c>
      <c r="T2857" s="11">
        <f t="shared" si="316"/>
        <v>42398.773611111108</v>
      </c>
      <c r="U2857" t="str">
        <f t="shared" si="317"/>
        <v>FALSE</v>
      </c>
      <c r="V2857" s="18">
        <f t="shared" si="318"/>
        <v>2</v>
      </c>
      <c r="W2857">
        <f t="shared" si="319"/>
        <v>2</v>
      </c>
    </row>
    <row r="2858" spans="1:23" ht="100.8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s="13" t="b">
        <v>0</v>
      </c>
      <c r="L2858">
        <v>6</v>
      </c>
      <c r="M2858" t="b">
        <v>0</v>
      </c>
      <c r="N2858" t="s">
        <v>8271</v>
      </c>
      <c r="O2858" s="15">
        <f t="shared" si="314"/>
        <v>4.8666666666666663</v>
      </c>
      <c r="P2858" s="15">
        <f t="shared" si="313"/>
        <v>24.333333333333332</v>
      </c>
      <c r="Q2858" t="s">
        <v>8328</v>
      </c>
      <c r="R2858" t="s">
        <v>8329</v>
      </c>
      <c r="S2858" s="8">
        <f t="shared" si="315"/>
        <v>42164.829247685186</v>
      </c>
      <c r="T2858" s="11">
        <f t="shared" si="316"/>
        <v>42224.69027777778</v>
      </c>
      <c r="U2858" t="str">
        <f t="shared" si="317"/>
        <v>FALSE</v>
      </c>
      <c r="V2858" s="18">
        <f t="shared" si="318"/>
        <v>2</v>
      </c>
      <c r="W2858">
        <f t="shared" si="319"/>
        <v>2</v>
      </c>
    </row>
    <row r="2859" spans="1:23" ht="129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s="13" t="b">
        <v>0</v>
      </c>
      <c r="L2859">
        <v>15</v>
      </c>
      <c r="M2859" t="b">
        <v>0</v>
      </c>
      <c r="N2859" t="s">
        <v>8271</v>
      </c>
      <c r="O2859" s="15">
        <f t="shared" si="314"/>
        <v>19.736842105263158</v>
      </c>
      <c r="P2859" s="15">
        <f t="shared" si="313"/>
        <v>500</v>
      </c>
      <c r="Q2859" t="s">
        <v>8328</v>
      </c>
      <c r="R2859" t="s">
        <v>8329</v>
      </c>
      <c r="S2859" s="8">
        <f t="shared" si="315"/>
        <v>42726.711747685178</v>
      </c>
      <c r="T2859" s="11">
        <f t="shared" si="316"/>
        <v>42786.541666666664</v>
      </c>
      <c r="U2859" t="str">
        <f t="shared" si="317"/>
        <v>FALSE</v>
      </c>
      <c r="V2859" s="18">
        <f t="shared" si="318"/>
        <v>2</v>
      </c>
      <c r="W2859">
        <f t="shared" si="319"/>
        <v>2</v>
      </c>
    </row>
    <row r="2860" spans="1:23" ht="86.4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s="13" t="b">
        <v>0</v>
      </c>
      <c r="L2860">
        <v>0</v>
      </c>
      <c r="M2860" t="b">
        <v>0</v>
      </c>
      <c r="N2860" t="s">
        <v>8271</v>
      </c>
      <c r="O2860" s="15">
        <f t="shared" si="314"/>
        <v>0</v>
      </c>
      <c r="P2860" s="15">
        <f t="shared" si="313"/>
        <v>0</v>
      </c>
      <c r="Q2860" t="s">
        <v>8328</v>
      </c>
      <c r="R2860" t="s">
        <v>8329</v>
      </c>
      <c r="S2860" s="8">
        <f t="shared" si="315"/>
        <v>41954.336747685178</v>
      </c>
      <c r="T2860" s="11">
        <f t="shared" si="316"/>
        <v>41978.269444444442</v>
      </c>
      <c r="U2860" t="str">
        <f t="shared" si="317"/>
        <v>FALSE</v>
      </c>
      <c r="V2860" s="18">
        <f t="shared" si="318"/>
        <v>2</v>
      </c>
      <c r="W2860">
        <f t="shared" si="319"/>
        <v>2</v>
      </c>
    </row>
    <row r="2861" spans="1:23" ht="7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s="13" t="b">
        <v>0</v>
      </c>
      <c r="L2861">
        <v>1</v>
      </c>
      <c r="M2861" t="b">
        <v>0</v>
      </c>
      <c r="N2861" t="s">
        <v>8271</v>
      </c>
      <c r="O2861" s="15">
        <f t="shared" si="314"/>
        <v>1.7500000000000002</v>
      </c>
      <c r="P2861" s="15">
        <f t="shared" si="313"/>
        <v>35</v>
      </c>
      <c r="Q2861" t="s">
        <v>8328</v>
      </c>
      <c r="R2861" t="s">
        <v>8329</v>
      </c>
      <c r="S2861" s="8">
        <f t="shared" si="315"/>
        <v>42233.153981481482</v>
      </c>
      <c r="T2861" s="11">
        <f t="shared" si="316"/>
        <v>42293.153981481482</v>
      </c>
      <c r="U2861" t="str">
        <f t="shared" si="317"/>
        <v>FALSE</v>
      </c>
      <c r="V2861" s="18">
        <f t="shared" si="318"/>
        <v>2</v>
      </c>
      <c r="W2861">
        <f t="shared" si="319"/>
        <v>2</v>
      </c>
    </row>
    <row r="2862" spans="1:23" ht="115.2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s="13" t="b">
        <v>0</v>
      </c>
      <c r="L2862">
        <v>9</v>
      </c>
      <c r="M2862" t="b">
        <v>0</v>
      </c>
      <c r="N2862" t="s">
        <v>8271</v>
      </c>
      <c r="O2862" s="15">
        <f t="shared" si="314"/>
        <v>6.65</v>
      </c>
      <c r="P2862" s="15">
        <f t="shared" si="313"/>
        <v>29.555555555555557</v>
      </c>
      <c r="Q2862" t="s">
        <v>8328</v>
      </c>
      <c r="R2862" t="s">
        <v>8329</v>
      </c>
      <c r="S2862" s="8">
        <f t="shared" si="315"/>
        <v>42480.592314814807</v>
      </c>
      <c r="T2862" s="11">
        <f t="shared" si="316"/>
        <v>42540.592314814814</v>
      </c>
      <c r="U2862" t="str">
        <f t="shared" si="317"/>
        <v>FALSE</v>
      </c>
      <c r="V2862" s="18">
        <f t="shared" si="318"/>
        <v>2</v>
      </c>
      <c r="W2862">
        <f t="shared" si="319"/>
        <v>2</v>
      </c>
    </row>
    <row r="2863" spans="1:23" ht="115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s="13" t="b">
        <v>0</v>
      </c>
      <c r="L2863">
        <v>3</v>
      </c>
      <c r="M2863" t="b">
        <v>0</v>
      </c>
      <c r="N2863" t="s">
        <v>8271</v>
      </c>
      <c r="O2863" s="15">
        <f t="shared" si="314"/>
        <v>32</v>
      </c>
      <c r="P2863" s="15">
        <f t="shared" si="313"/>
        <v>26.666666666666668</v>
      </c>
      <c r="Q2863" t="s">
        <v>8328</v>
      </c>
      <c r="R2863" t="s">
        <v>8329</v>
      </c>
      <c r="S2863" s="8">
        <f t="shared" si="315"/>
        <v>42257.3825</v>
      </c>
      <c r="T2863" s="11">
        <f t="shared" si="316"/>
        <v>42271.3825</v>
      </c>
      <c r="U2863" t="str">
        <f t="shared" si="317"/>
        <v>FALSE</v>
      </c>
      <c r="V2863" s="18">
        <f t="shared" si="318"/>
        <v>2</v>
      </c>
      <c r="W2863">
        <f t="shared" si="319"/>
        <v>2</v>
      </c>
    </row>
    <row r="2864" spans="1:23" ht="100.8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s="13" t="b">
        <v>0</v>
      </c>
      <c r="L2864">
        <v>3</v>
      </c>
      <c r="M2864" t="b">
        <v>0</v>
      </c>
      <c r="N2864" t="s">
        <v>8271</v>
      </c>
      <c r="O2864" s="15">
        <f t="shared" si="314"/>
        <v>0.43307086614173229</v>
      </c>
      <c r="P2864" s="15">
        <f t="shared" si="313"/>
        <v>18.333333333333332</v>
      </c>
      <c r="Q2864" t="s">
        <v>8328</v>
      </c>
      <c r="R2864" t="s">
        <v>8329</v>
      </c>
      <c r="S2864" s="8">
        <f t="shared" si="315"/>
        <v>41784.581354166665</v>
      </c>
      <c r="T2864" s="11">
        <f t="shared" si="316"/>
        <v>41814.581354166665</v>
      </c>
      <c r="U2864" t="str">
        <f t="shared" si="317"/>
        <v>FALSE</v>
      </c>
      <c r="V2864" s="18">
        <f t="shared" si="318"/>
        <v>2</v>
      </c>
      <c r="W2864">
        <f t="shared" si="319"/>
        <v>2</v>
      </c>
    </row>
    <row r="2865" spans="1:23" ht="100.8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s="13" t="b">
        <v>0</v>
      </c>
      <c r="L2865">
        <v>1</v>
      </c>
      <c r="M2865" t="b">
        <v>0</v>
      </c>
      <c r="N2865" t="s">
        <v>8271</v>
      </c>
      <c r="O2865" s="15">
        <f t="shared" si="314"/>
        <v>0.04</v>
      </c>
      <c r="P2865" s="15">
        <f t="shared" ref="P2865:P2928" si="320">IFERROR(E2865/L2865,0)</f>
        <v>20</v>
      </c>
      <c r="Q2865" t="s">
        <v>8328</v>
      </c>
      <c r="R2865" t="s">
        <v>8329</v>
      </c>
      <c r="S2865" s="8">
        <f t="shared" si="315"/>
        <v>41831.46670138889</v>
      </c>
      <c r="T2865" s="11">
        <f t="shared" si="316"/>
        <v>41891.46670138889</v>
      </c>
      <c r="U2865" t="str">
        <f t="shared" si="317"/>
        <v>FALSE</v>
      </c>
      <c r="V2865" s="18">
        <f t="shared" si="318"/>
        <v>2</v>
      </c>
      <c r="W2865">
        <f t="shared" si="319"/>
        <v>2</v>
      </c>
    </row>
    <row r="2866" spans="1:23" ht="28.8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s="13" t="b">
        <v>0</v>
      </c>
      <c r="L2866">
        <v>3</v>
      </c>
      <c r="M2866" t="b">
        <v>0</v>
      </c>
      <c r="N2866" t="s">
        <v>8271</v>
      </c>
      <c r="O2866" s="15">
        <f t="shared" si="314"/>
        <v>1.6</v>
      </c>
      <c r="P2866" s="15">
        <f t="shared" si="320"/>
        <v>13.333333333333334</v>
      </c>
      <c r="Q2866" t="s">
        <v>8328</v>
      </c>
      <c r="R2866" t="s">
        <v>8329</v>
      </c>
      <c r="S2866" s="8">
        <f t="shared" si="315"/>
        <v>42172.405173611107</v>
      </c>
      <c r="T2866" s="11">
        <f t="shared" si="316"/>
        <v>42202.345833333333</v>
      </c>
      <c r="U2866" t="str">
        <f t="shared" si="317"/>
        <v>FALSE</v>
      </c>
      <c r="V2866" s="18">
        <f t="shared" si="318"/>
        <v>2</v>
      </c>
      <c r="W2866">
        <f t="shared" si="319"/>
        <v>2</v>
      </c>
    </row>
    <row r="2867" spans="1:23" ht="100.8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s="13" t="b">
        <v>0</v>
      </c>
      <c r="L2867">
        <v>0</v>
      </c>
      <c r="M2867" t="b">
        <v>0</v>
      </c>
      <c r="N2867" t="s">
        <v>8271</v>
      </c>
      <c r="O2867" s="15">
        <f t="shared" si="314"/>
        <v>0</v>
      </c>
      <c r="P2867" s="15">
        <f t="shared" si="320"/>
        <v>0</v>
      </c>
      <c r="Q2867" t="s">
        <v>8328</v>
      </c>
      <c r="R2867" t="s">
        <v>8329</v>
      </c>
      <c r="S2867" s="8">
        <f t="shared" si="315"/>
        <v>41949.905775462961</v>
      </c>
      <c r="T2867" s="11">
        <f t="shared" si="316"/>
        <v>42009.905775462961</v>
      </c>
      <c r="U2867" t="str">
        <f t="shared" si="317"/>
        <v>FALSE</v>
      </c>
      <c r="V2867" s="18">
        <f t="shared" si="318"/>
        <v>2</v>
      </c>
      <c r="W2867">
        <f t="shared" si="319"/>
        <v>2</v>
      </c>
    </row>
    <row r="2868" spans="1:23" ht="86.4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s="13" t="b">
        <v>0</v>
      </c>
      <c r="L2868">
        <v>2</v>
      </c>
      <c r="M2868" t="b">
        <v>0</v>
      </c>
      <c r="N2868" t="s">
        <v>8271</v>
      </c>
      <c r="O2868" s="15">
        <f t="shared" si="314"/>
        <v>0.89999999999999991</v>
      </c>
      <c r="P2868" s="15">
        <f t="shared" si="320"/>
        <v>22.5</v>
      </c>
      <c r="Q2868" t="s">
        <v>8328</v>
      </c>
      <c r="R2868" t="s">
        <v>8329</v>
      </c>
      <c r="S2868" s="8">
        <f t="shared" si="315"/>
        <v>42627.746770833335</v>
      </c>
      <c r="T2868" s="11">
        <f t="shared" si="316"/>
        <v>42657.708333333336</v>
      </c>
      <c r="U2868" t="str">
        <f t="shared" si="317"/>
        <v>FALSE</v>
      </c>
      <c r="V2868" s="18">
        <f t="shared" si="318"/>
        <v>2</v>
      </c>
      <c r="W2868">
        <f t="shared" si="319"/>
        <v>2</v>
      </c>
    </row>
    <row r="2869" spans="1:23" ht="115.2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s="13" t="b">
        <v>0</v>
      </c>
      <c r="L2869">
        <v>10</v>
      </c>
      <c r="M2869" t="b">
        <v>0</v>
      </c>
      <c r="N2869" t="s">
        <v>8271</v>
      </c>
      <c r="O2869" s="15">
        <f t="shared" si="314"/>
        <v>20.16</v>
      </c>
      <c r="P2869" s="15">
        <f t="shared" si="320"/>
        <v>50.4</v>
      </c>
      <c r="Q2869" t="s">
        <v>8328</v>
      </c>
      <c r="R2869" t="s">
        <v>8329</v>
      </c>
      <c r="S2869" s="8">
        <f t="shared" si="315"/>
        <v>42530.986944444441</v>
      </c>
      <c r="T2869" s="11">
        <f t="shared" si="316"/>
        <v>42554.958333333336</v>
      </c>
      <c r="U2869" t="str">
        <f t="shared" si="317"/>
        <v>FALSE</v>
      </c>
      <c r="V2869" s="18">
        <f t="shared" si="318"/>
        <v>2</v>
      </c>
      <c r="W2869">
        <f t="shared" si="319"/>
        <v>2</v>
      </c>
    </row>
    <row r="2870" spans="1:23" ht="115.2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s="13" t="b">
        <v>0</v>
      </c>
      <c r="L2870">
        <v>60</v>
      </c>
      <c r="M2870" t="b">
        <v>0</v>
      </c>
      <c r="N2870" t="s">
        <v>8271</v>
      </c>
      <c r="O2870" s="15">
        <f t="shared" si="314"/>
        <v>42.011733333333332</v>
      </c>
      <c r="P2870" s="15">
        <f t="shared" si="320"/>
        <v>105.02933333333334</v>
      </c>
      <c r="Q2870" t="s">
        <v>8328</v>
      </c>
      <c r="R2870" t="s">
        <v>8329</v>
      </c>
      <c r="S2870" s="8">
        <f t="shared" si="315"/>
        <v>42618.618680555555</v>
      </c>
      <c r="T2870" s="11">
        <f t="shared" si="316"/>
        <v>42648.618680555555</v>
      </c>
      <c r="U2870" t="str">
        <f t="shared" si="317"/>
        <v>FALSE</v>
      </c>
      <c r="V2870" s="18">
        <f t="shared" si="318"/>
        <v>2</v>
      </c>
      <c r="W2870">
        <f t="shared" si="319"/>
        <v>2</v>
      </c>
    </row>
    <row r="2871" spans="1:23" ht="129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s="13" t="b">
        <v>0</v>
      </c>
      <c r="L2871">
        <v>5</v>
      </c>
      <c r="M2871" t="b">
        <v>0</v>
      </c>
      <c r="N2871" t="s">
        <v>8271</v>
      </c>
      <c r="O2871" s="15">
        <f t="shared" si="314"/>
        <v>0.88500000000000001</v>
      </c>
      <c r="P2871" s="15">
        <f t="shared" si="320"/>
        <v>35.4</v>
      </c>
      <c r="Q2871" t="s">
        <v>8328</v>
      </c>
      <c r="R2871" t="s">
        <v>8329</v>
      </c>
      <c r="S2871" s="8">
        <f t="shared" si="315"/>
        <v>42540.385196759256</v>
      </c>
      <c r="T2871" s="11">
        <f t="shared" si="316"/>
        <v>42570.385196759256</v>
      </c>
      <c r="U2871" t="str">
        <f t="shared" si="317"/>
        <v>FALSE</v>
      </c>
      <c r="V2871" s="18">
        <f t="shared" si="318"/>
        <v>2</v>
      </c>
      <c r="W2871">
        <f t="shared" si="319"/>
        <v>2</v>
      </c>
    </row>
    <row r="2872" spans="1:23" ht="115.2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s="13" t="b">
        <v>0</v>
      </c>
      <c r="L2872">
        <v>9</v>
      </c>
      <c r="M2872" t="b">
        <v>0</v>
      </c>
      <c r="N2872" t="s">
        <v>8271</v>
      </c>
      <c r="O2872" s="15">
        <f t="shared" si="314"/>
        <v>15</v>
      </c>
      <c r="P2872" s="15">
        <f t="shared" si="320"/>
        <v>83.333333333333329</v>
      </c>
      <c r="Q2872" t="s">
        <v>8328</v>
      </c>
      <c r="R2872" t="s">
        <v>8329</v>
      </c>
      <c r="S2872" s="8">
        <f t="shared" si="315"/>
        <v>41745.981076388889</v>
      </c>
      <c r="T2872" s="11">
        <f t="shared" si="316"/>
        <v>41775.981076388889</v>
      </c>
      <c r="U2872" t="str">
        <f t="shared" si="317"/>
        <v>FALSE</v>
      </c>
      <c r="V2872" s="18">
        <f t="shared" si="318"/>
        <v>2</v>
      </c>
      <c r="W2872">
        <f t="shared" si="319"/>
        <v>2</v>
      </c>
    </row>
    <row r="2873" spans="1:23" ht="100.8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s="13" t="b">
        <v>0</v>
      </c>
      <c r="L2873">
        <v>13</v>
      </c>
      <c r="M2873" t="b">
        <v>0</v>
      </c>
      <c r="N2873" t="s">
        <v>8271</v>
      </c>
      <c r="O2873" s="15">
        <f t="shared" si="314"/>
        <v>4.67</v>
      </c>
      <c r="P2873" s="15">
        <f t="shared" si="320"/>
        <v>35.92307692307692</v>
      </c>
      <c r="Q2873" t="s">
        <v>8328</v>
      </c>
      <c r="R2873" t="s">
        <v>8329</v>
      </c>
      <c r="S2873" s="8">
        <f t="shared" si="315"/>
        <v>41974.530243055553</v>
      </c>
      <c r="T2873" s="11">
        <f t="shared" si="316"/>
        <v>41994.530243055553</v>
      </c>
      <c r="U2873" t="str">
        <f t="shared" si="317"/>
        <v>FALSE</v>
      </c>
      <c r="V2873" s="18">
        <f t="shared" si="318"/>
        <v>2</v>
      </c>
      <c r="W2873">
        <f t="shared" si="319"/>
        <v>2</v>
      </c>
    </row>
    <row r="2874" spans="1:23" ht="7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s="13" t="b">
        <v>0</v>
      </c>
      <c r="L2874">
        <v>0</v>
      </c>
      <c r="M2874" t="b">
        <v>0</v>
      </c>
      <c r="N2874" t="s">
        <v>8271</v>
      </c>
      <c r="O2874" s="15">
        <f t="shared" si="314"/>
        <v>0</v>
      </c>
      <c r="P2874" s="15">
        <f t="shared" si="320"/>
        <v>0</v>
      </c>
      <c r="Q2874" t="s">
        <v>8328</v>
      </c>
      <c r="R2874" t="s">
        <v>8329</v>
      </c>
      <c r="S2874" s="8">
        <f t="shared" si="315"/>
        <v>42114.907847222225</v>
      </c>
      <c r="T2874" s="11">
        <f t="shared" si="316"/>
        <v>42174.907847222225</v>
      </c>
      <c r="U2874" t="str">
        <f t="shared" si="317"/>
        <v>FALSE</v>
      </c>
      <c r="V2874" s="18">
        <f t="shared" si="318"/>
        <v>2</v>
      </c>
      <c r="W2874">
        <f t="shared" si="319"/>
        <v>2</v>
      </c>
    </row>
    <row r="2875" spans="1:23" ht="115.2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s="13" t="b">
        <v>0</v>
      </c>
      <c r="L2875">
        <v>8</v>
      </c>
      <c r="M2875" t="b">
        <v>0</v>
      </c>
      <c r="N2875" t="s">
        <v>8271</v>
      </c>
      <c r="O2875" s="15">
        <f t="shared" si="314"/>
        <v>38.119999999999997</v>
      </c>
      <c r="P2875" s="15">
        <f t="shared" si="320"/>
        <v>119.125</v>
      </c>
      <c r="Q2875" t="s">
        <v>8328</v>
      </c>
      <c r="R2875" t="s">
        <v>8329</v>
      </c>
      <c r="S2875" s="8">
        <f t="shared" si="315"/>
        <v>42002.609155092585</v>
      </c>
      <c r="T2875" s="11">
        <f t="shared" si="316"/>
        <v>42032.609155092585</v>
      </c>
      <c r="U2875" t="str">
        <f t="shared" si="317"/>
        <v>FALSE</v>
      </c>
      <c r="V2875" s="18">
        <f t="shared" si="318"/>
        <v>2</v>
      </c>
      <c r="W2875">
        <f t="shared" si="319"/>
        <v>2</v>
      </c>
    </row>
    <row r="2876" spans="1:23" ht="100.8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s="13" t="b">
        <v>0</v>
      </c>
      <c r="L2876">
        <v>3</v>
      </c>
      <c r="M2876" t="b">
        <v>0</v>
      </c>
      <c r="N2876" t="s">
        <v>8271</v>
      </c>
      <c r="O2876" s="15">
        <f t="shared" si="314"/>
        <v>5.42</v>
      </c>
      <c r="P2876" s="15">
        <f t="shared" si="320"/>
        <v>90.333333333333329</v>
      </c>
      <c r="Q2876" t="s">
        <v>8328</v>
      </c>
      <c r="R2876" t="s">
        <v>8329</v>
      </c>
      <c r="S2876" s="8">
        <f t="shared" si="315"/>
        <v>42722.636412037034</v>
      </c>
      <c r="T2876" s="11">
        <f t="shared" si="316"/>
        <v>42752.636412037034</v>
      </c>
      <c r="U2876" t="str">
        <f t="shared" si="317"/>
        <v>FALSE</v>
      </c>
      <c r="V2876" s="18">
        <f t="shared" si="318"/>
        <v>2</v>
      </c>
      <c r="W2876">
        <f t="shared" si="319"/>
        <v>2</v>
      </c>
    </row>
    <row r="2877" spans="1:23" ht="100.8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s="13" t="b">
        <v>0</v>
      </c>
      <c r="L2877">
        <v>3</v>
      </c>
      <c r="M2877" t="b">
        <v>0</v>
      </c>
      <c r="N2877" t="s">
        <v>8271</v>
      </c>
      <c r="O2877" s="15">
        <f t="shared" si="314"/>
        <v>3.4999999999999996E-2</v>
      </c>
      <c r="P2877" s="15">
        <f t="shared" si="320"/>
        <v>2.3333333333333335</v>
      </c>
      <c r="Q2877" t="s">
        <v>8328</v>
      </c>
      <c r="R2877" t="s">
        <v>8329</v>
      </c>
      <c r="S2877" s="8">
        <f t="shared" si="315"/>
        <v>42464.920057870368</v>
      </c>
      <c r="T2877" s="11">
        <f t="shared" si="316"/>
        <v>42494.920057870368</v>
      </c>
      <c r="U2877" t="str">
        <f t="shared" si="317"/>
        <v>FALSE</v>
      </c>
      <c r="V2877" s="18">
        <f t="shared" si="318"/>
        <v>2</v>
      </c>
      <c r="W2877">
        <f t="shared" si="319"/>
        <v>2</v>
      </c>
    </row>
    <row r="2878" spans="1:23" ht="100.8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s="13" t="b">
        <v>0</v>
      </c>
      <c r="L2878">
        <v>0</v>
      </c>
      <c r="M2878" t="b">
        <v>0</v>
      </c>
      <c r="N2878" t="s">
        <v>8271</v>
      </c>
      <c r="O2878" s="15">
        <f t="shared" si="314"/>
        <v>0</v>
      </c>
      <c r="P2878" s="15">
        <f t="shared" si="320"/>
        <v>0</v>
      </c>
      <c r="Q2878" t="s">
        <v>8328</v>
      </c>
      <c r="R2878" t="s">
        <v>8329</v>
      </c>
      <c r="S2878" s="8">
        <f t="shared" si="315"/>
        <v>42171.535636574066</v>
      </c>
      <c r="T2878" s="11">
        <f t="shared" si="316"/>
        <v>42201.535636574066</v>
      </c>
      <c r="U2878" t="str">
        <f t="shared" si="317"/>
        <v>FALSE</v>
      </c>
      <c r="V2878" s="18">
        <f t="shared" si="318"/>
        <v>2</v>
      </c>
      <c r="W2878">
        <f t="shared" si="319"/>
        <v>2</v>
      </c>
    </row>
    <row r="2879" spans="1:23" ht="100.8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s="13" t="b">
        <v>0</v>
      </c>
      <c r="L2879">
        <v>6</v>
      </c>
      <c r="M2879" t="b">
        <v>0</v>
      </c>
      <c r="N2879" t="s">
        <v>8271</v>
      </c>
      <c r="O2879" s="15">
        <f t="shared" si="314"/>
        <v>10.833333333333334</v>
      </c>
      <c r="P2879" s="15">
        <f t="shared" si="320"/>
        <v>108.33333333333333</v>
      </c>
      <c r="Q2879" t="s">
        <v>8328</v>
      </c>
      <c r="R2879" t="s">
        <v>8329</v>
      </c>
      <c r="S2879" s="8">
        <f t="shared" si="315"/>
        <v>42672.746805555551</v>
      </c>
      <c r="T2879" s="11">
        <f t="shared" si="316"/>
        <v>42704.499999999993</v>
      </c>
      <c r="U2879" t="str">
        <f t="shared" si="317"/>
        <v>FALSE</v>
      </c>
      <c r="V2879" s="18">
        <f t="shared" si="318"/>
        <v>2</v>
      </c>
      <c r="W2879">
        <f t="shared" si="319"/>
        <v>2</v>
      </c>
    </row>
    <row r="2880" spans="1:23" ht="100.8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s="13" t="b">
        <v>0</v>
      </c>
      <c r="L2880">
        <v>4</v>
      </c>
      <c r="M2880" t="b">
        <v>0</v>
      </c>
      <c r="N2880" t="s">
        <v>8271</v>
      </c>
      <c r="O2880" s="15">
        <f t="shared" si="314"/>
        <v>2.1</v>
      </c>
      <c r="P2880" s="15">
        <f t="shared" si="320"/>
        <v>15.75</v>
      </c>
      <c r="Q2880" t="s">
        <v>8328</v>
      </c>
      <c r="R2880" t="s">
        <v>8329</v>
      </c>
      <c r="S2880" s="8">
        <f t="shared" si="315"/>
        <v>42128.407349537032</v>
      </c>
      <c r="T2880" s="11">
        <f t="shared" si="316"/>
        <v>42188.407349537032</v>
      </c>
      <c r="U2880" t="str">
        <f t="shared" si="317"/>
        <v>FALSE</v>
      </c>
      <c r="V2880" s="18">
        <f t="shared" si="318"/>
        <v>2</v>
      </c>
      <c r="W2880">
        <f t="shared" si="319"/>
        <v>2</v>
      </c>
    </row>
    <row r="2881" spans="1:23" ht="86.4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s="13" t="b">
        <v>0</v>
      </c>
      <c r="L2881">
        <v>1</v>
      </c>
      <c r="M2881" t="b">
        <v>0</v>
      </c>
      <c r="N2881" t="s">
        <v>8271</v>
      </c>
      <c r="O2881" s="15">
        <f t="shared" si="314"/>
        <v>0.2589285714285714</v>
      </c>
      <c r="P2881" s="15">
        <f t="shared" si="320"/>
        <v>29</v>
      </c>
      <c r="Q2881" t="s">
        <v>8328</v>
      </c>
      <c r="R2881" t="s">
        <v>8329</v>
      </c>
      <c r="S2881" s="8">
        <f t="shared" si="315"/>
        <v>42359.516909722217</v>
      </c>
      <c r="T2881" s="11">
        <f t="shared" si="316"/>
        <v>42389.516909722217</v>
      </c>
      <c r="U2881" t="str">
        <f t="shared" si="317"/>
        <v>FALSE</v>
      </c>
      <c r="V2881" s="18">
        <f t="shared" si="318"/>
        <v>2</v>
      </c>
      <c r="W2881">
        <f t="shared" si="319"/>
        <v>2</v>
      </c>
    </row>
    <row r="2882" spans="1:23" ht="100.8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s="13" t="b">
        <v>0</v>
      </c>
      <c r="L2882">
        <v>29</v>
      </c>
      <c r="M2882" t="b">
        <v>0</v>
      </c>
      <c r="N2882" t="s">
        <v>8271</v>
      </c>
      <c r="O2882" s="15">
        <f t="shared" si="314"/>
        <v>23.333333333333332</v>
      </c>
      <c r="P2882" s="15">
        <f t="shared" si="320"/>
        <v>96.551724137931032</v>
      </c>
      <c r="Q2882" t="s">
        <v>8328</v>
      </c>
      <c r="R2882" t="s">
        <v>8329</v>
      </c>
      <c r="S2882" s="8">
        <f t="shared" si="315"/>
        <v>42192.69736111111</v>
      </c>
      <c r="T2882" s="11">
        <f t="shared" si="316"/>
        <v>42236.503472222219</v>
      </c>
      <c r="U2882" t="str">
        <f t="shared" si="317"/>
        <v>FALSE</v>
      </c>
      <c r="V2882" s="18">
        <f t="shared" si="318"/>
        <v>2</v>
      </c>
      <c r="W2882">
        <f t="shared" si="319"/>
        <v>2</v>
      </c>
    </row>
    <row r="2883" spans="1:23" ht="100.8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s="13" t="b">
        <v>0</v>
      </c>
      <c r="L2883">
        <v>0</v>
      </c>
      <c r="M2883" t="b">
        <v>0</v>
      </c>
      <c r="N2883" t="s">
        <v>8271</v>
      </c>
      <c r="O2883" s="15">
        <f t="shared" ref="O2883:O2946" si="321">(E2883/D2883)*100</f>
        <v>0</v>
      </c>
      <c r="P2883" s="15">
        <f t="shared" si="320"/>
        <v>0</v>
      </c>
      <c r="Q2883" t="s">
        <v>8328</v>
      </c>
      <c r="R2883" t="s">
        <v>8329</v>
      </c>
      <c r="S2883" s="8">
        <f t="shared" ref="S2883:S2946" si="322">(((J2883/60)/60)/24)+DATE(1970,1,1)+(-5/24)</f>
        <v>41916.389305555553</v>
      </c>
      <c r="T2883" s="11">
        <f t="shared" ref="T2883:T2946" si="323">(I2883/86400)+25569+(-5/24)</f>
        <v>41976.430972222217</v>
      </c>
      <c r="U2883" t="str">
        <f t="shared" ref="U2883:U2946" si="324">TRIM(K2883)</f>
        <v>FALSE</v>
      </c>
      <c r="V2883" s="18">
        <f t="shared" ref="V2883:V2946" si="325">IF(U2883="TRUE", 1, 2)</f>
        <v>2</v>
      </c>
      <c r="W2883">
        <f t="shared" ref="W2883:W2946" si="326">IF(F2883="successful", 1,  IF(F2883= "failed", 2, IF(F2883="canceled", 3, 4)))</f>
        <v>2</v>
      </c>
    </row>
    <row r="2884" spans="1:23" ht="100.8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s="13" t="b">
        <v>0</v>
      </c>
      <c r="L2884">
        <v>4</v>
      </c>
      <c r="M2884" t="b">
        <v>0</v>
      </c>
      <c r="N2884" t="s">
        <v>8271</v>
      </c>
      <c r="O2884" s="15">
        <f t="shared" si="321"/>
        <v>33.6</v>
      </c>
      <c r="P2884" s="15">
        <f t="shared" si="320"/>
        <v>63</v>
      </c>
      <c r="Q2884" t="s">
        <v>8328</v>
      </c>
      <c r="R2884" t="s">
        <v>8329</v>
      </c>
      <c r="S2884" s="8">
        <f t="shared" si="322"/>
        <v>42461.387939814813</v>
      </c>
      <c r="T2884" s="11">
        <f t="shared" si="323"/>
        <v>42491.387939814813</v>
      </c>
      <c r="U2884" t="str">
        <f t="shared" si="324"/>
        <v>FALSE</v>
      </c>
      <c r="V2884" s="18">
        <f t="shared" si="325"/>
        <v>2</v>
      </c>
      <c r="W2884">
        <f t="shared" si="326"/>
        <v>2</v>
      </c>
    </row>
    <row r="2885" spans="1:23" ht="115.2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s="13" t="b">
        <v>0</v>
      </c>
      <c r="L2885">
        <v>5</v>
      </c>
      <c r="M2885" t="b">
        <v>0</v>
      </c>
      <c r="N2885" t="s">
        <v>8271</v>
      </c>
      <c r="O2885" s="15">
        <f t="shared" si="321"/>
        <v>19.079999999999998</v>
      </c>
      <c r="P2885" s="15">
        <f t="shared" si="320"/>
        <v>381.6</v>
      </c>
      <c r="Q2885" t="s">
        <v>8328</v>
      </c>
      <c r="R2885" t="s">
        <v>8329</v>
      </c>
      <c r="S2885" s="8">
        <f t="shared" si="322"/>
        <v>42370.694872685184</v>
      </c>
      <c r="T2885" s="11">
        <f t="shared" si="323"/>
        <v>42405.999305555553</v>
      </c>
      <c r="U2885" t="str">
        <f t="shared" si="324"/>
        <v>FALSE</v>
      </c>
      <c r="V2885" s="18">
        <f t="shared" si="325"/>
        <v>2</v>
      </c>
      <c r="W2885">
        <f t="shared" si="326"/>
        <v>2</v>
      </c>
    </row>
    <row r="2886" spans="1:23" ht="72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s="13" t="b">
        <v>0</v>
      </c>
      <c r="L2886">
        <v>4</v>
      </c>
      <c r="M2886" t="b">
        <v>0</v>
      </c>
      <c r="N2886" t="s">
        <v>8271</v>
      </c>
      <c r="O2886" s="15">
        <f t="shared" si="321"/>
        <v>0.41111111111111115</v>
      </c>
      <c r="P2886" s="15">
        <f t="shared" si="320"/>
        <v>46.25</v>
      </c>
      <c r="Q2886" t="s">
        <v>8328</v>
      </c>
      <c r="R2886" t="s">
        <v>8329</v>
      </c>
      <c r="S2886" s="8">
        <f t="shared" si="322"/>
        <v>41948.518923611111</v>
      </c>
      <c r="T2886" s="11">
        <f t="shared" si="323"/>
        <v>41978.518923611111</v>
      </c>
      <c r="U2886" t="str">
        <f t="shared" si="324"/>
        <v>FALSE</v>
      </c>
      <c r="V2886" s="18">
        <f t="shared" si="325"/>
        <v>2</v>
      </c>
      <c r="W2886">
        <f t="shared" si="326"/>
        <v>2</v>
      </c>
    </row>
    <row r="2887" spans="1:23" ht="72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s="13" t="b">
        <v>0</v>
      </c>
      <c r="L2887">
        <v>5</v>
      </c>
      <c r="M2887" t="b">
        <v>0</v>
      </c>
      <c r="N2887" t="s">
        <v>8271</v>
      </c>
      <c r="O2887" s="15">
        <f t="shared" si="321"/>
        <v>32.5</v>
      </c>
      <c r="P2887" s="15">
        <f t="shared" si="320"/>
        <v>26</v>
      </c>
      <c r="Q2887" t="s">
        <v>8328</v>
      </c>
      <c r="R2887" t="s">
        <v>8329</v>
      </c>
      <c r="S2887" s="8">
        <f t="shared" si="322"/>
        <v>42046.868067129624</v>
      </c>
      <c r="T2887" s="11">
        <f t="shared" si="323"/>
        <v>42076.82640046296</v>
      </c>
      <c r="U2887" t="str">
        <f t="shared" si="324"/>
        <v>FALSE</v>
      </c>
      <c r="V2887" s="18">
        <f t="shared" si="325"/>
        <v>2</v>
      </c>
      <c r="W2887">
        <f t="shared" si="326"/>
        <v>2</v>
      </c>
    </row>
    <row r="2888" spans="1:23" ht="115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s="13" t="b">
        <v>0</v>
      </c>
      <c r="L2888">
        <v>1</v>
      </c>
      <c r="M2888" t="b">
        <v>0</v>
      </c>
      <c r="N2888" t="s">
        <v>8271</v>
      </c>
      <c r="O2888" s="15">
        <f t="shared" si="321"/>
        <v>5</v>
      </c>
      <c r="P2888" s="15">
        <f t="shared" si="320"/>
        <v>10</v>
      </c>
      <c r="Q2888" t="s">
        <v>8328</v>
      </c>
      <c r="R2888" t="s">
        <v>8329</v>
      </c>
      <c r="S2888" s="8">
        <f t="shared" si="322"/>
        <v>42261.424583333333</v>
      </c>
      <c r="T2888" s="11">
        <f t="shared" si="323"/>
        <v>42265.957638888889</v>
      </c>
      <c r="U2888" t="str">
        <f t="shared" si="324"/>
        <v>FALSE</v>
      </c>
      <c r="V2888" s="18">
        <f t="shared" si="325"/>
        <v>2</v>
      </c>
      <c r="W2888">
        <f t="shared" si="326"/>
        <v>2</v>
      </c>
    </row>
    <row r="2889" spans="1:23" ht="100.8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s="13" t="b">
        <v>0</v>
      </c>
      <c r="L2889">
        <v>1</v>
      </c>
      <c r="M2889" t="b">
        <v>0</v>
      </c>
      <c r="N2889" t="s">
        <v>8271</v>
      </c>
      <c r="O2889" s="15">
        <f t="shared" si="321"/>
        <v>0.16666666666666669</v>
      </c>
      <c r="P2889" s="15">
        <f t="shared" si="320"/>
        <v>5</v>
      </c>
      <c r="Q2889" t="s">
        <v>8328</v>
      </c>
      <c r="R2889" t="s">
        <v>8329</v>
      </c>
      <c r="S2889" s="8">
        <f t="shared" si="322"/>
        <v>41985.219027777777</v>
      </c>
      <c r="T2889" s="11">
        <f t="shared" si="323"/>
        <v>42015.219027777777</v>
      </c>
      <c r="U2889" t="str">
        <f t="shared" si="324"/>
        <v>FALSE</v>
      </c>
      <c r="V2889" s="18">
        <f t="shared" si="325"/>
        <v>2</v>
      </c>
      <c r="W2889">
        <f t="shared" si="326"/>
        <v>2</v>
      </c>
    </row>
    <row r="2890" spans="1:23" ht="115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s="13" t="b">
        <v>0</v>
      </c>
      <c r="L2890">
        <v>0</v>
      </c>
      <c r="M2890" t="b">
        <v>0</v>
      </c>
      <c r="N2890" t="s">
        <v>8271</v>
      </c>
      <c r="O2890" s="15">
        <f t="shared" si="321"/>
        <v>0</v>
      </c>
      <c r="P2890" s="15">
        <f t="shared" si="320"/>
        <v>0</v>
      </c>
      <c r="Q2890" t="s">
        <v>8328</v>
      </c>
      <c r="R2890" t="s">
        <v>8329</v>
      </c>
      <c r="S2890" s="8">
        <f t="shared" si="322"/>
        <v>41922.326851851853</v>
      </c>
      <c r="T2890" s="11">
        <f t="shared" si="323"/>
        <v>41929.999305555553</v>
      </c>
      <c r="U2890" t="str">
        <f t="shared" si="324"/>
        <v>FALSE</v>
      </c>
      <c r="V2890" s="18">
        <f t="shared" si="325"/>
        <v>2</v>
      </c>
      <c r="W2890">
        <f t="shared" si="326"/>
        <v>2</v>
      </c>
    </row>
    <row r="2891" spans="1:23" ht="100.8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s="13" t="b">
        <v>0</v>
      </c>
      <c r="L2891">
        <v>14</v>
      </c>
      <c r="M2891" t="b">
        <v>0</v>
      </c>
      <c r="N2891" t="s">
        <v>8271</v>
      </c>
      <c r="O2891" s="15">
        <f t="shared" si="321"/>
        <v>38.066666666666663</v>
      </c>
      <c r="P2891" s="15">
        <f t="shared" si="320"/>
        <v>81.571428571428569</v>
      </c>
      <c r="Q2891" t="s">
        <v>8328</v>
      </c>
      <c r="R2891" t="s">
        <v>8329</v>
      </c>
      <c r="S2891" s="8">
        <f t="shared" si="322"/>
        <v>41850.654918981476</v>
      </c>
      <c r="T2891" s="11">
        <f t="shared" si="323"/>
        <v>41880.654918981476</v>
      </c>
      <c r="U2891" t="str">
        <f t="shared" si="324"/>
        <v>FALSE</v>
      </c>
      <c r="V2891" s="18">
        <f t="shared" si="325"/>
        <v>2</v>
      </c>
      <c r="W2891">
        <f t="shared" si="326"/>
        <v>2</v>
      </c>
    </row>
    <row r="2892" spans="1:23" ht="115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s="13" t="b">
        <v>0</v>
      </c>
      <c r="L2892">
        <v>3</v>
      </c>
      <c r="M2892" t="b">
        <v>0</v>
      </c>
      <c r="N2892" t="s">
        <v>8271</v>
      </c>
      <c r="O2892" s="15">
        <f t="shared" si="321"/>
        <v>1.05</v>
      </c>
      <c r="P2892" s="15">
        <f t="shared" si="320"/>
        <v>7</v>
      </c>
      <c r="Q2892" t="s">
        <v>8328</v>
      </c>
      <c r="R2892" t="s">
        <v>8329</v>
      </c>
      <c r="S2892" s="8">
        <f t="shared" si="322"/>
        <v>41831.534629629627</v>
      </c>
      <c r="T2892" s="11">
        <f t="shared" si="323"/>
        <v>41859.916666666664</v>
      </c>
      <c r="U2892" t="str">
        <f t="shared" si="324"/>
        <v>FALSE</v>
      </c>
      <c r="V2892" s="18">
        <f t="shared" si="325"/>
        <v>2</v>
      </c>
      <c r="W2892">
        <f t="shared" si="326"/>
        <v>2</v>
      </c>
    </row>
    <row r="2893" spans="1:23" ht="100.8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s="13" t="b">
        <v>0</v>
      </c>
      <c r="L2893">
        <v>10</v>
      </c>
      <c r="M2893" t="b">
        <v>0</v>
      </c>
      <c r="N2893" t="s">
        <v>8271</v>
      </c>
      <c r="O2893" s="15">
        <f t="shared" si="321"/>
        <v>2.73</v>
      </c>
      <c r="P2893" s="15">
        <f t="shared" si="320"/>
        <v>27.3</v>
      </c>
      <c r="Q2893" t="s">
        <v>8328</v>
      </c>
      <c r="R2893" t="s">
        <v>8329</v>
      </c>
      <c r="S2893" s="8">
        <f t="shared" si="322"/>
        <v>42415.675092592595</v>
      </c>
      <c r="T2893" s="11">
        <f t="shared" si="323"/>
        <v>42475.633425925924</v>
      </c>
      <c r="U2893" t="str">
        <f t="shared" si="324"/>
        <v>FALSE</v>
      </c>
      <c r="V2893" s="18">
        <f t="shared" si="325"/>
        <v>2</v>
      </c>
      <c r="W2893">
        <f t="shared" si="326"/>
        <v>2</v>
      </c>
    </row>
    <row r="2894" spans="1:23" ht="86.4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s="13" t="b">
        <v>0</v>
      </c>
      <c r="L2894">
        <v>17</v>
      </c>
      <c r="M2894" t="b">
        <v>0</v>
      </c>
      <c r="N2894" t="s">
        <v>8271</v>
      </c>
      <c r="O2894" s="15">
        <f t="shared" si="321"/>
        <v>9.0909090909090917</v>
      </c>
      <c r="P2894" s="15">
        <f t="shared" si="320"/>
        <v>29.411764705882351</v>
      </c>
      <c r="Q2894" t="s">
        <v>8328</v>
      </c>
      <c r="R2894" t="s">
        <v>8329</v>
      </c>
      <c r="S2894" s="8">
        <f t="shared" si="322"/>
        <v>41869.505833333329</v>
      </c>
      <c r="T2894" s="11">
        <f t="shared" si="323"/>
        <v>41876.666666666664</v>
      </c>
      <c r="U2894" t="str">
        <f t="shared" si="324"/>
        <v>FALSE</v>
      </c>
      <c r="V2894" s="18">
        <f t="shared" si="325"/>
        <v>2</v>
      </c>
      <c r="W2894">
        <f t="shared" si="326"/>
        <v>2</v>
      </c>
    </row>
    <row r="2895" spans="1:23" ht="43.2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s="13" t="b">
        <v>0</v>
      </c>
      <c r="L2895">
        <v>2</v>
      </c>
      <c r="M2895" t="b">
        <v>0</v>
      </c>
      <c r="N2895" t="s">
        <v>8271</v>
      </c>
      <c r="O2895" s="15">
        <f t="shared" si="321"/>
        <v>0.5</v>
      </c>
      <c r="P2895" s="15">
        <f t="shared" si="320"/>
        <v>12.5</v>
      </c>
      <c r="Q2895" t="s">
        <v>8328</v>
      </c>
      <c r="R2895" t="s">
        <v>8329</v>
      </c>
      <c r="S2895" s="8">
        <f t="shared" si="322"/>
        <v>41953.564756944441</v>
      </c>
      <c r="T2895" s="11">
        <f t="shared" si="323"/>
        <v>42012.874999999993</v>
      </c>
      <c r="U2895" t="str">
        <f t="shared" si="324"/>
        <v>FALSE</v>
      </c>
      <c r="V2895" s="18">
        <f t="shared" si="325"/>
        <v>2</v>
      </c>
      <c r="W2895">
        <f t="shared" si="326"/>
        <v>2</v>
      </c>
    </row>
    <row r="2896" spans="1:23" ht="43.2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s="13" t="b">
        <v>0</v>
      </c>
      <c r="L2896">
        <v>0</v>
      </c>
      <c r="M2896" t="b">
        <v>0</v>
      </c>
      <c r="N2896" t="s">
        <v>8271</v>
      </c>
      <c r="O2896" s="15">
        <f t="shared" si="321"/>
        <v>0</v>
      </c>
      <c r="P2896" s="15">
        <f t="shared" si="320"/>
        <v>0</v>
      </c>
      <c r="Q2896" t="s">
        <v>8328</v>
      </c>
      <c r="R2896" t="s">
        <v>8329</v>
      </c>
      <c r="S2896" s="8">
        <f t="shared" si="322"/>
        <v>42037.777951388889</v>
      </c>
      <c r="T2896" s="11">
        <f t="shared" si="323"/>
        <v>42097.736284722218</v>
      </c>
      <c r="U2896" t="str">
        <f t="shared" si="324"/>
        <v>FALSE</v>
      </c>
      <c r="V2896" s="18">
        <f t="shared" si="325"/>
        <v>2</v>
      </c>
      <c r="W2896">
        <f t="shared" si="326"/>
        <v>2</v>
      </c>
    </row>
    <row r="2897" spans="1:23" ht="100.8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s="13" t="b">
        <v>0</v>
      </c>
      <c r="L2897">
        <v>4</v>
      </c>
      <c r="M2897" t="b">
        <v>0</v>
      </c>
      <c r="N2897" t="s">
        <v>8271</v>
      </c>
      <c r="O2897" s="15">
        <f t="shared" si="321"/>
        <v>4.5999999999999996</v>
      </c>
      <c r="P2897" s="15">
        <f t="shared" si="320"/>
        <v>5.75</v>
      </c>
      <c r="Q2897" t="s">
        <v>8328</v>
      </c>
      <c r="R2897" t="s">
        <v>8329</v>
      </c>
      <c r="S2897" s="8">
        <f t="shared" si="322"/>
        <v>41811.347129629627</v>
      </c>
      <c r="T2897" s="11">
        <f t="shared" si="323"/>
        <v>41812.666666666664</v>
      </c>
      <c r="U2897" t="str">
        <f t="shared" si="324"/>
        <v>FALSE</v>
      </c>
      <c r="V2897" s="18">
        <f t="shared" si="325"/>
        <v>2</v>
      </c>
      <c r="W2897">
        <f t="shared" si="326"/>
        <v>2</v>
      </c>
    </row>
    <row r="2898" spans="1:23" ht="7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s="13" t="b">
        <v>0</v>
      </c>
      <c r="L2898">
        <v>12</v>
      </c>
      <c r="M2898" t="b">
        <v>0</v>
      </c>
      <c r="N2898" t="s">
        <v>8271</v>
      </c>
      <c r="O2898" s="15">
        <f t="shared" si="321"/>
        <v>20.833333333333336</v>
      </c>
      <c r="P2898" s="15">
        <f t="shared" si="320"/>
        <v>52.083333333333336</v>
      </c>
      <c r="Q2898" t="s">
        <v>8328</v>
      </c>
      <c r="R2898" t="s">
        <v>8329</v>
      </c>
      <c r="S2898" s="8">
        <f t="shared" si="322"/>
        <v>42701.700474537036</v>
      </c>
      <c r="T2898" s="11">
        <f t="shared" si="323"/>
        <v>42716.041666666664</v>
      </c>
      <c r="U2898" t="str">
        <f t="shared" si="324"/>
        <v>FALSE</v>
      </c>
      <c r="V2898" s="18">
        <f t="shared" si="325"/>
        <v>2</v>
      </c>
      <c r="W2898">
        <f t="shared" si="326"/>
        <v>2</v>
      </c>
    </row>
    <row r="2899" spans="1:23" ht="115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s="13" t="b">
        <v>0</v>
      </c>
      <c r="L2899">
        <v>3</v>
      </c>
      <c r="M2899" t="b">
        <v>0</v>
      </c>
      <c r="N2899" t="s">
        <v>8271</v>
      </c>
      <c r="O2899" s="15">
        <f t="shared" si="321"/>
        <v>4.583333333333333</v>
      </c>
      <c r="P2899" s="15">
        <f t="shared" si="320"/>
        <v>183.33333333333334</v>
      </c>
      <c r="Q2899" t="s">
        <v>8328</v>
      </c>
      <c r="R2899" t="s">
        <v>8329</v>
      </c>
      <c r="S2899" s="8">
        <f t="shared" si="322"/>
        <v>42258.438171296293</v>
      </c>
      <c r="T2899" s="11">
        <f t="shared" si="323"/>
        <v>42288.436863425923</v>
      </c>
      <c r="U2899" t="str">
        <f t="shared" si="324"/>
        <v>FALSE</v>
      </c>
      <c r="V2899" s="18">
        <f t="shared" si="325"/>
        <v>2</v>
      </c>
      <c r="W2899">
        <f t="shared" si="326"/>
        <v>2</v>
      </c>
    </row>
    <row r="2900" spans="1:23" ht="115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s="13" t="b">
        <v>0</v>
      </c>
      <c r="L2900">
        <v>12</v>
      </c>
      <c r="M2900" t="b">
        <v>0</v>
      </c>
      <c r="N2900" t="s">
        <v>8271</v>
      </c>
      <c r="O2900" s="15">
        <f t="shared" si="321"/>
        <v>4.2133333333333338</v>
      </c>
      <c r="P2900" s="15">
        <f t="shared" si="320"/>
        <v>26.333333333333332</v>
      </c>
      <c r="Q2900" t="s">
        <v>8328</v>
      </c>
      <c r="R2900" t="s">
        <v>8329</v>
      </c>
      <c r="S2900" s="8">
        <f t="shared" si="322"/>
        <v>42278.456631944442</v>
      </c>
      <c r="T2900" s="11">
        <f t="shared" si="323"/>
        <v>42308.456631944442</v>
      </c>
      <c r="U2900" t="str">
        <f t="shared" si="324"/>
        <v>FALSE</v>
      </c>
      <c r="V2900" s="18">
        <f t="shared" si="325"/>
        <v>2</v>
      </c>
      <c r="W2900">
        <f t="shared" si="326"/>
        <v>2</v>
      </c>
    </row>
    <row r="2901" spans="1:23" ht="100.8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s="13" t="b">
        <v>0</v>
      </c>
      <c r="L2901">
        <v>0</v>
      </c>
      <c r="M2901" t="b">
        <v>0</v>
      </c>
      <c r="N2901" t="s">
        <v>8271</v>
      </c>
      <c r="O2901" s="15">
        <f t="shared" si="321"/>
        <v>0</v>
      </c>
      <c r="P2901" s="15">
        <f t="shared" si="320"/>
        <v>0</v>
      </c>
      <c r="Q2901" t="s">
        <v>8328</v>
      </c>
      <c r="R2901" t="s">
        <v>8329</v>
      </c>
      <c r="S2901" s="8">
        <f t="shared" si="322"/>
        <v>42514.869884259257</v>
      </c>
      <c r="T2901" s="11">
        <f t="shared" si="323"/>
        <v>42574.869884259257</v>
      </c>
      <c r="U2901" t="str">
        <f t="shared" si="324"/>
        <v>FALSE</v>
      </c>
      <c r="V2901" s="18">
        <f t="shared" si="325"/>
        <v>2</v>
      </c>
      <c r="W2901">
        <f t="shared" si="326"/>
        <v>2</v>
      </c>
    </row>
    <row r="2902" spans="1:23" ht="115.2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s="13" t="b">
        <v>0</v>
      </c>
      <c r="L2902">
        <v>7</v>
      </c>
      <c r="M2902" t="b">
        <v>0</v>
      </c>
      <c r="N2902" t="s">
        <v>8271</v>
      </c>
      <c r="O2902" s="15">
        <f t="shared" si="321"/>
        <v>61.909090909090914</v>
      </c>
      <c r="P2902" s="15">
        <f t="shared" si="320"/>
        <v>486.42857142857144</v>
      </c>
      <c r="Q2902" t="s">
        <v>8328</v>
      </c>
      <c r="R2902" t="s">
        <v>8329</v>
      </c>
      <c r="S2902" s="8">
        <f t="shared" si="322"/>
        <v>41830.025833333333</v>
      </c>
      <c r="T2902" s="11">
        <f t="shared" si="323"/>
        <v>41860.025833333333</v>
      </c>
      <c r="U2902" t="str">
        <f t="shared" si="324"/>
        <v>FALSE</v>
      </c>
      <c r="V2902" s="18">
        <f t="shared" si="325"/>
        <v>2</v>
      </c>
      <c r="W2902">
        <f t="shared" si="326"/>
        <v>2</v>
      </c>
    </row>
    <row r="2903" spans="1:23" ht="100.8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s="13" t="b">
        <v>0</v>
      </c>
      <c r="L2903">
        <v>2</v>
      </c>
      <c r="M2903" t="b">
        <v>0</v>
      </c>
      <c r="N2903" t="s">
        <v>8271</v>
      </c>
      <c r="O2903" s="15">
        <f t="shared" si="321"/>
        <v>0.8</v>
      </c>
      <c r="P2903" s="15">
        <f t="shared" si="320"/>
        <v>3</v>
      </c>
      <c r="Q2903" t="s">
        <v>8328</v>
      </c>
      <c r="R2903" t="s">
        <v>8329</v>
      </c>
      <c r="S2903" s="8">
        <f t="shared" si="322"/>
        <v>41982.696053240739</v>
      </c>
      <c r="T2903" s="11">
        <f t="shared" si="323"/>
        <v>42042.696053240739</v>
      </c>
      <c r="U2903" t="str">
        <f t="shared" si="324"/>
        <v>FALSE</v>
      </c>
      <c r="V2903" s="18">
        <f t="shared" si="325"/>
        <v>2</v>
      </c>
      <c r="W2903">
        <f t="shared" si="326"/>
        <v>2</v>
      </c>
    </row>
    <row r="2904" spans="1:23" ht="7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s="13" t="b">
        <v>0</v>
      </c>
      <c r="L2904">
        <v>1</v>
      </c>
      <c r="M2904" t="b">
        <v>0</v>
      </c>
      <c r="N2904" t="s">
        <v>8271</v>
      </c>
      <c r="O2904" s="15">
        <f t="shared" si="321"/>
        <v>1.6666666666666666E-2</v>
      </c>
      <c r="P2904" s="15">
        <f t="shared" si="320"/>
        <v>25</v>
      </c>
      <c r="Q2904" t="s">
        <v>8328</v>
      </c>
      <c r="R2904" t="s">
        <v>8329</v>
      </c>
      <c r="S2904" s="8">
        <f t="shared" si="322"/>
        <v>42210.231435185182</v>
      </c>
      <c r="T2904" s="11">
        <f t="shared" si="323"/>
        <v>42240.231435185182</v>
      </c>
      <c r="U2904" t="str">
        <f t="shared" si="324"/>
        <v>FALSE</v>
      </c>
      <c r="V2904" s="18">
        <f t="shared" si="325"/>
        <v>2</v>
      </c>
      <c r="W2904">
        <f t="shared" si="326"/>
        <v>2</v>
      </c>
    </row>
    <row r="2905" spans="1:23" ht="100.8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s="13" t="b">
        <v>0</v>
      </c>
      <c r="L2905">
        <v>4</v>
      </c>
      <c r="M2905" t="b">
        <v>0</v>
      </c>
      <c r="N2905" t="s">
        <v>8271</v>
      </c>
      <c r="O2905" s="15">
        <f t="shared" si="321"/>
        <v>0.77999999999999992</v>
      </c>
      <c r="P2905" s="15">
        <f t="shared" si="320"/>
        <v>9.75</v>
      </c>
      <c r="Q2905" t="s">
        <v>8328</v>
      </c>
      <c r="R2905" t="s">
        <v>8329</v>
      </c>
      <c r="S2905" s="8">
        <f t="shared" si="322"/>
        <v>42195.95854166666</v>
      </c>
      <c r="T2905" s="11">
        <f t="shared" si="323"/>
        <v>42255.95854166666</v>
      </c>
      <c r="U2905" t="str">
        <f t="shared" si="324"/>
        <v>FALSE</v>
      </c>
      <c r="V2905" s="18">
        <f t="shared" si="325"/>
        <v>2</v>
      </c>
      <c r="W2905">
        <f t="shared" si="326"/>
        <v>2</v>
      </c>
    </row>
    <row r="2906" spans="1:23" ht="100.8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s="13" t="b">
        <v>0</v>
      </c>
      <c r="L2906">
        <v>4</v>
      </c>
      <c r="M2906" t="b">
        <v>0</v>
      </c>
      <c r="N2906" t="s">
        <v>8271</v>
      </c>
      <c r="O2906" s="15">
        <f t="shared" si="321"/>
        <v>5</v>
      </c>
      <c r="P2906" s="15">
        <f t="shared" si="320"/>
        <v>18.75</v>
      </c>
      <c r="Q2906" t="s">
        <v>8328</v>
      </c>
      <c r="R2906" t="s">
        <v>8329</v>
      </c>
      <c r="S2906" s="8">
        <f t="shared" si="322"/>
        <v>41940.759618055556</v>
      </c>
      <c r="T2906" s="11">
        <f t="shared" si="323"/>
        <v>41952.291666666664</v>
      </c>
      <c r="U2906" t="str">
        <f t="shared" si="324"/>
        <v>FALSE</v>
      </c>
      <c r="V2906" s="18">
        <f t="shared" si="325"/>
        <v>2</v>
      </c>
      <c r="W2906">
        <f t="shared" si="326"/>
        <v>2</v>
      </c>
    </row>
    <row r="2907" spans="1:23" ht="86.4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s="13" t="b">
        <v>0</v>
      </c>
      <c r="L2907">
        <v>17</v>
      </c>
      <c r="M2907" t="b">
        <v>0</v>
      </c>
      <c r="N2907" t="s">
        <v>8271</v>
      </c>
      <c r="O2907" s="15">
        <f t="shared" si="321"/>
        <v>17.771428571428572</v>
      </c>
      <c r="P2907" s="15">
        <f t="shared" si="320"/>
        <v>36.588235294117645</v>
      </c>
      <c r="Q2907" t="s">
        <v>8328</v>
      </c>
      <c r="R2907" t="s">
        <v>8329</v>
      </c>
      <c r="S2907" s="8">
        <f t="shared" si="322"/>
        <v>42605.848530092589</v>
      </c>
      <c r="T2907" s="11">
        <f t="shared" si="323"/>
        <v>42619.848530092589</v>
      </c>
      <c r="U2907" t="str">
        <f t="shared" si="324"/>
        <v>FALSE</v>
      </c>
      <c r="V2907" s="18">
        <f t="shared" si="325"/>
        <v>2</v>
      </c>
      <c r="W2907">
        <f t="shared" si="326"/>
        <v>2</v>
      </c>
    </row>
    <row r="2908" spans="1:23" ht="115.2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s="13" t="b">
        <v>0</v>
      </c>
      <c r="L2908">
        <v>7</v>
      </c>
      <c r="M2908" t="b">
        <v>0</v>
      </c>
      <c r="N2908" t="s">
        <v>8271</v>
      </c>
      <c r="O2908" s="15">
        <f t="shared" si="321"/>
        <v>9.4166666666666661</v>
      </c>
      <c r="P2908" s="15">
        <f t="shared" si="320"/>
        <v>80.714285714285708</v>
      </c>
      <c r="Q2908" t="s">
        <v>8328</v>
      </c>
      <c r="R2908" t="s">
        <v>8329</v>
      </c>
      <c r="S2908" s="8">
        <f t="shared" si="322"/>
        <v>42199.440578703703</v>
      </c>
      <c r="T2908" s="11">
        <f t="shared" si="323"/>
        <v>42216.833333333336</v>
      </c>
      <c r="U2908" t="str">
        <f t="shared" si="324"/>
        <v>FALSE</v>
      </c>
      <c r="V2908" s="18">
        <f t="shared" si="325"/>
        <v>2</v>
      </c>
      <c r="W2908">
        <f t="shared" si="326"/>
        <v>2</v>
      </c>
    </row>
    <row r="2909" spans="1:23" ht="115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s="13" t="b">
        <v>0</v>
      </c>
      <c r="L2909">
        <v>2</v>
      </c>
      <c r="M2909" t="b">
        <v>0</v>
      </c>
      <c r="N2909" t="s">
        <v>8271</v>
      </c>
      <c r="O2909" s="15">
        <f t="shared" si="321"/>
        <v>0.08</v>
      </c>
      <c r="P2909" s="15">
        <f t="shared" si="320"/>
        <v>1</v>
      </c>
      <c r="Q2909" t="s">
        <v>8328</v>
      </c>
      <c r="R2909" t="s">
        <v>8329</v>
      </c>
      <c r="S2909" s="8">
        <f t="shared" si="322"/>
        <v>42444.669409722213</v>
      </c>
      <c r="T2909" s="11">
        <f t="shared" si="323"/>
        <v>42504.669409722221</v>
      </c>
      <c r="U2909" t="str">
        <f t="shared" si="324"/>
        <v>FALSE</v>
      </c>
      <c r="V2909" s="18">
        <f t="shared" si="325"/>
        <v>2</v>
      </c>
      <c r="W2909">
        <f t="shared" si="326"/>
        <v>2</v>
      </c>
    </row>
    <row r="2910" spans="1:23" ht="115.2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s="13" t="b">
        <v>0</v>
      </c>
      <c r="L2910">
        <v>5</v>
      </c>
      <c r="M2910" t="b">
        <v>0</v>
      </c>
      <c r="N2910" t="s">
        <v>8271</v>
      </c>
      <c r="O2910" s="15">
        <f t="shared" si="321"/>
        <v>2.75</v>
      </c>
      <c r="P2910" s="15">
        <f t="shared" si="320"/>
        <v>52.8</v>
      </c>
      <c r="Q2910" t="s">
        <v>8328</v>
      </c>
      <c r="R2910" t="s">
        <v>8329</v>
      </c>
      <c r="S2910" s="8">
        <f t="shared" si="322"/>
        <v>42499.523368055547</v>
      </c>
      <c r="T2910" s="11">
        <f t="shared" si="323"/>
        <v>42529.523368055554</v>
      </c>
      <c r="U2910" t="str">
        <f t="shared" si="324"/>
        <v>FALSE</v>
      </c>
      <c r="V2910" s="18">
        <f t="shared" si="325"/>
        <v>2</v>
      </c>
      <c r="W2910">
        <f t="shared" si="326"/>
        <v>2</v>
      </c>
    </row>
    <row r="2911" spans="1:23" ht="115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s="13" t="b">
        <v>0</v>
      </c>
      <c r="L2911">
        <v>1</v>
      </c>
      <c r="M2911" t="b">
        <v>0</v>
      </c>
      <c r="N2911" t="s">
        <v>8271</v>
      </c>
      <c r="O2911" s="15">
        <f t="shared" si="321"/>
        <v>1.1111111111111112E-2</v>
      </c>
      <c r="P2911" s="15">
        <f t="shared" si="320"/>
        <v>20</v>
      </c>
      <c r="Q2911" t="s">
        <v>8328</v>
      </c>
      <c r="R2911" t="s">
        <v>8329</v>
      </c>
      <c r="S2911" s="8">
        <f t="shared" si="322"/>
        <v>41929.057881944442</v>
      </c>
      <c r="T2911" s="11">
        <f t="shared" si="323"/>
        <v>41968.615277777775</v>
      </c>
      <c r="U2911" t="str">
        <f t="shared" si="324"/>
        <v>FALSE</v>
      </c>
      <c r="V2911" s="18">
        <f t="shared" si="325"/>
        <v>2</v>
      </c>
      <c r="W2911">
        <f t="shared" si="326"/>
        <v>2</v>
      </c>
    </row>
    <row r="2912" spans="1:23" ht="100.8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s="13" t="b">
        <v>0</v>
      </c>
      <c r="L2912">
        <v>1</v>
      </c>
      <c r="M2912" t="b">
        <v>0</v>
      </c>
      <c r="N2912" t="s">
        <v>8271</v>
      </c>
      <c r="O2912" s="15">
        <f t="shared" si="321"/>
        <v>3.3333333333333335E-3</v>
      </c>
      <c r="P2912" s="15">
        <f t="shared" si="320"/>
        <v>1</v>
      </c>
      <c r="Q2912" t="s">
        <v>8328</v>
      </c>
      <c r="R2912" t="s">
        <v>8329</v>
      </c>
      <c r="S2912" s="8">
        <f t="shared" si="322"/>
        <v>42107.632951388885</v>
      </c>
      <c r="T2912" s="11">
        <f t="shared" si="323"/>
        <v>42167.632951388885</v>
      </c>
      <c r="U2912" t="str">
        <f t="shared" si="324"/>
        <v>FALSE</v>
      </c>
      <c r="V2912" s="18">
        <f t="shared" si="325"/>
        <v>2</v>
      </c>
      <c r="W2912">
        <f t="shared" si="326"/>
        <v>2</v>
      </c>
    </row>
    <row r="2913" spans="1:23" ht="115.2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s="13" t="b">
        <v>0</v>
      </c>
      <c r="L2913">
        <v>14</v>
      </c>
      <c r="M2913" t="b">
        <v>0</v>
      </c>
      <c r="N2913" t="s">
        <v>8271</v>
      </c>
      <c r="O2913" s="15">
        <f t="shared" si="321"/>
        <v>36.5</v>
      </c>
      <c r="P2913" s="15">
        <f t="shared" si="320"/>
        <v>46.928571428571431</v>
      </c>
      <c r="Q2913" t="s">
        <v>8328</v>
      </c>
      <c r="R2913" t="s">
        <v>8329</v>
      </c>
      <c r="S2913" s="8">
        <f t="shared" si="322"/>
        <v>42142.560486111113</v>
      </c>
      <c r="T2913" s="11">
        <f t="shared" si="323"/>
        <v>42182.560486111113</v>
      </c>
      <c r="U2913" t="str">
        <f t="shared" si="324"/>
        <v>FALSE</v>
      </c>
      <c r="V2913" s="18">
        <f t="shared" si="325"/>
        <v>2</v>
      </c>
      <c r="W2913">
        <f t="shared" si="326"/>
        <v>2</v>
      </c>
    </row>
    <row r="2914" spans="1:23" ht="115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s="13" t="b">
        <v>0</v>
      </c>
      <c r="L2914">
        <v>26</v>
      </c>
      <c r="M2914" t="b">
        <v>0</v>
      </c>
      <c r="N2914" t="s">
        <v>8271</v>
      </c>
      <c r="O2914" s="15">
        <f t="shared" si="321"/>
        <v>14.058171745152354</v>
      </c>
      <c r="P2914" s="15">
        <f t="shared" si="320"/>
        <v>78.07692307692308</v>
      </c>
      <c r="Q2914" t="s">
        <v>8328</v>
      </c>
      <c r="R2914" t="s">
        <v>8329</v>
      </c>
      <c r="S2914" s="8">
        <f t="shared" si="322"/>
        <v>42353.923310185179</v>
      </c>
      <c r="T2914" s="11">
        <f t="shared" si="323"/>
        <v>42383.923310185179</v>
      </c>
      <c r="U2914" t="str">
        <f t="shared" si="324"/>
        <v>FALSE</v>
      </c>
      <c r="V2914" s="18">
        <f t="shared" si="325"/>
        <v>2</v>
      </c>
      <c r="W2914">
        <f t="shared" si="326"/>
        <v>2</v>
      </c>
    </row>
    <row r="2915" spans="1:23" ht="115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s="13" t="b">
        <v>0</v>
      </c>
      <c r="L2915">
        <v>2</v>
      </c>
      <c r="M2915" t="b">
        <v>0</v>
      </c>
      <c r="N2915" t="s">
        <v>8271</v>
      </c>
      <c r="O2915" s="15">
        <f t="shared" si="321"/>
        <v>0.02</v>
      </c>
      <c r="P2915" s="15">
        <f t="shared" si="320"/>
        <v>1</v>
      </c>
      <c r="Q2915" t="s">
        <v>8328</v>
      </c>
      <c r="R2915" t="s">
        <v>8329</v>
      </c>
      <c r="S2915" s="8">
        <f t="shared" si="322"/>
        <v>41828.714571759258</v>
      </c>
      <c r="T2915" s="11">
        <f t="shared" si="323"/>
        <v>41888.714571759258</v>
      </c>
      <c r="U2915" t="str">
        <f t="shared" si="324"/>
        <v>FALSE</v>
      </c>
      <c r="V2915" s="18">
        <f t="shared" si="325"/>
        <v>2</v>
      </c>
      <c r="W2915">
        <f t="shared" si="326"/>
        <v>2</v>
      </c>
    </row>
    <row r="2916" spans="1:23" ht="72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s="13" t="b">
        <v>0</v>
      </c>
      <c r="L2916">
        <v>1</v>
      </c>
      <c r="M2916" t="b">
        <v>0</v>
      </c>
      <c r="N2916" t="s">
        <v>8271</v>
      </c>
      <c r="O2916" s="15">
        <f t="shared" si="321"/>
        <v>4.0000000000000001E-3</v>
      </c>
      <c r="P2916" s="15">
        <f t="shared" si="320"/>
        <v>1</v>
      </c>
      <c r="Q2916" t="s">
        <v>8328</v>
      </c>
      <c r="R2916" t="s">
        <v>8329</v>
      </c>
      <c r="S2916" s="8">
        <f t="shared" si="322"/>
        <v>42017.699004629627</v>
      </c>
      <c r="T2916" s="11">
        <f t="shared" si="323"/>
        <v>42077.657337962963</v>
      </c>
      <c r="U2916" t="str">
        <f t="shared" si="324"/>
        <v>FALSE</v>
      </c>
      <c r="V2916" s="18">
        <f t="shared" si="325"/>
        <v>2</v>
      </c>
      <c r="W2916">
        <f t="shared" si="326"/>
        <v>2</v>
      </c>
    </row>
    <row r="2917" spans="1:23" ht="86.4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s="13" t="b">
        <v>0</v>
      </c>
      <c r="L2917">
        <v>3</v>
      </c>
      <c r="M2917" t="b">
        <v>0</v>
      </c>
      <c r="N2917" t="s">
        <v>8271</v>
      </c>
      <c r="O2917" s="15">
        <f t="shared" si="321"/>
        <v>61.1</v>
      </c>
      <c r="P2917" s="15">
        <f t="shared" si="320"/>
        <v>203.66666666666666</v>
      </c>
      <c r="Q2917" t="s">
        <v>8328</v>
      </c>
      <c r="R2917" t="s">
        <v>8329</v>
      </c>
      <c r="S2917" s="8">
        <f t="shared" si="322"/>
        <v>42415.189699074072</v>
      </c>
      <c r="T2917" s="11">
        <f t="shared" si="323"/>
        <v>42445.1480324074</v>
      </c>
      <c r="U2917" t="str">
        <f t="shared" si="324"/>
        <v>FALSE</v>
      </c>
      <c r="V2917" s="18">
        <f t="shared" si="325"/>
        <v>2</v>
      </c>
      <c r="W2917">
        <f t="shared" si="326"/>
        <v>2</v>
      </c>
    </row>
    <row r="2918" spans="1:23" ht="86.4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s="13" t="b">
        <v>0</v>
      </c>
      <c r="L2918">
        <v>7</v>
      </c>
      <c r="M2918" t="b">
        <v>0</v>
      </c>
      <c r="N2918" t="s">
        <v>8271</v>
      </c>
      <c r="O2918" s="15">
        <f t="shared" si="321"/>
        <v>7.8378378378378386</v>
      </c>
      <c r="P2918" s="15">
        <f t="shared" si="320"/>
        <v>20.714285714285715</v>
      </c>
      <c r="Q2918" t="s">
        <v>8328</v>
      </c>
      <c r="R2918" t="s">
        <v>8329</v>
      </c>
      <c r="S2918" s="8">
        <f t="shared" si="322"/>
        <v>41755.268391203703</v>
      </c>
      <c r="T2918" s="11">
        <f t="shared" si="323"/>
        <v>41778.268391203703</v>
      </c>
      <c r="U2918" t="str">
        <f t="shared" si="324"/>
        <v>FALSE</v>
      </c>
      <c r="V2918" s="18">
        <f t="shared" si="325"/>
        <v>2</v>
      </c>
      <c r="W2918">
        <f t="shared" si="326"/>
        <v>2</v>
      </c>
    </row>
    <row r="2919" spans="1:23" ht="100.8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s="13" t="b">
        <v>0</v>
      </c>
      <c r="L2919">
        <v>9</v>
      </c>
      <c r="M2919" t="b">
        <v>0</v>
      </c>
      <c r="N2919" t="s">
        <v>8271</v>
      </c>
      <c r="O2919" s="15">
        <f t="shared" si="321"/>
        <v>21.85</v>
      </c>
      <c r="P2919" s="15">
        <f t="shared" si="320"/>
        <v>48.555555555555557</v>
      </c>
      <c r="Q2919" t="s">
        <v>8328</v>
      </c>
      <c r="R2919" t="s">
        <v>8329</v>
      </c>
      <c r="S2919" s="8">
        <f t="shared" si="322"/>
        <v>42245.026006944441</v>
      </c>
      <c r="T2919" s="11">
        <f t="shared" si="323"/>
        <v>42263.026006944441</v>
      </c>
      <c r="U2919" t="str">
        <f t="shared" si="324"/>
        <v>FALSE</v>
      </c>
      <c r="V2919" s="18">
        <f t="shared" si="325"/>
        <v>2</v>
      </c>
      <c r="W2919">
        <f t="shared" si="326"/>
        <v>2</v>
      </c>
    </row>
    <row r="2920" spans="1:23" ht="86.4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s="13" t="b">
        <v>0</v>
      </c>
      <c r="L2920">
        <v>20</v>
      </c>
      <c r="M2920" t="b">
        <v>0</v>
      </c>
      <c r="N2920" t="s">
        <v>8271</v>
      </c>
      <c r="O2920" s="15">
        <f t="shared" si="321"/>
        <v>27.24</v>
      </c>
      <c r="P2920" s="15">
        <f t="shared" si="320"/>
        <v>68.099999999999994</v>
      </c>
      <c r="Q2920" t="s">
        <v>8328</v>
      </c>
      <c r="R2920" t="s">
        <v>8329</v>
      </c>
      <c r="S2920" s="8">
        <f t="shared" si="322"/>
        <v>42278.421377314815</v>
      </c>
      <c r="T2920" s="11">
        <f t="shared" si="323"/>
        <v>42306.421377314815</v>
      </c>
      <c r="U2920" t="str">
        <f t="shared" si="324"/>
        <v>FALSE</v>
      </c>
      <c r="V2920" s="18">
        <f t="shared" si="325"/>
        <v>2</v>
      </c>
      <c r="W2920">
        <f t="shared" si="326"/>
        <v>2</v>
      </c>
    </row>
    <row r="2921" spans="1:23" ht="86.4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s="13" t="b">
        <v>0</v>
      </c>
      <c r="L2921">
        <v>6</v>
      </c>
      <c r="M2921" t="b">
        <v>0</v>
      </c>
      <c r="N2921" t="s">
        <v>8271</v>
      </c>
      <c r="O2921" s="15">
        <f t="shared" si="321"/>
        <v>8.5</v>
      </c>
      <c r="P2921" s="15">
        <f t="shared" si="320"/>
        <v>8.5</v>
      </c>
      <c r="Q2921" t="s">
        <v>8328</v>
      </c>
      <c r="R2921" t="s">
        <v>8329</v>
      </c>
      <c r="S2921" s="8">
        <f t="shared" si="322"/>
        <v>41826.411215277774</v>
      </c>
      <c r="T2921" s="11">
        <f t="shared" si="323"/>
        <v>41856.411215277774</v>
      </c>
      <c r="U2921" t="str">
        <f t="shared" si="324"/>
        <v>FALSE</v>
      </c>
      <c r="V2921" s="18">
        <f t="shared" si="325"/>
        <v>2</v>
      </c>
      <c r="W2921">
        <f t="shared" si="326"/>
        <v>2</v>
      </c>
    </row>
    <row r="2922" spans="1:23" ht="115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s="13" t="b">
        <v>0</v>
      </c>
      <c r="L2922">
        <v>13</v>
      </c>
      <c r="M2922" t="b">
        <v>0</v>
      </c>
      <c r="N2922" t="s">
        <v>8271</v>
      </c>
      <c r="O2922" s="15">
        <f t="shared" si="321"/>
        <v>26.840000000000003</v>
      </c>
      <c r="P2922" s="15">
        <f t="shared" si="320"/>
        <v>51.615384615384613</v>
      </c>
      <c r="Q2922" t="s">
        <v>8328</v>
      </c>
      <c r="R2922" t="s">
        <v>8329</v>
      </c>
      <c r="S2922" s="8">
        <f t="shared" si="322"/>
        <v>42058.584143518521</v>
      </c>
      <c r="T2922" s="11">
        <f t="shared" si="323"/>
        <v>42088.54247685185</v>
      </c>
      <c r="U2922" t="str">
        <f t="shared" si="324"/>
        <v>FALSE</v>
      </c>
      <c r="V2922" s="18">
        <f t="shared" si="325"/>
        <v>2</v>
      </c>
      <c r="W2922">
        <f t="shared" si="326"/>
        <v>2</v>
      </c>
    </row>
    <row r="2923" spans="1:23" ht="86.4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s="13" t="b">
        <v>0</v>
      </c>
      <c r="L2923">
        <v>3</v>
      </c>
      <c r="M2923" t="b">
        <v>1</v>
      </c>
      <c r="N2923" t="s">
        <v>8305</v>
      </c>
      <c r="O2923" s="15">
        <f t="shared" si="321"/>
        <v>129</v>
      </c>
      <c r="P2923" s="15">
        <f t="shared" si="320"/>
        <v>43</v>
      </c>
      <c r="Q2923" t="s">
        <v>8328</v>
      </c>
      <c r="R2923" t="s">
        <v>8358</v>
      </c>
      <c r="S2923" s="8">
        <f t="shared" si="322"/>
        <v>41877.678287037037</v>
      </c>
      <c r="T2923" s="11">
        <f t="shared" si="323"/>
        <v>41907.678287037037</v>
      </c>
      <c r="U2923" t="str">
        <f t="shared" si="324"/>
        <v>FALSE</v>
      </c>
      <c r="V2923" s="18">
        <f t="shared" si="325"/>
        <v>2</v>
      </c>
      <c r="W2923">
        <f t="shared" si="326"/>
        <v>1</v>
      </c>
    </row>
    <row r="2924" spans="1:23" ht="115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s="13" t="b">
        <v>0</v>
      </c>
      <c r="L2924">
        <v>6</v>
      </c>
      <c r="M2924" t="b">
        <v>1</v>
      </c>
      <c r="N2924" t="s">
        <v>8305</v>
      </c>
      <c r="O2924" s="15">
        <f t="shared" si="321"/>
        <v>100</v>
      </c>
      <c r="P2924" s="15">
        <f t="shared" si="320"/>
        <v>83.333333333333329</v>
      </c>
      <c r="Q2924" t="s">
        <v>8328</v>
      </c>
      <c r="R2924" t="s">
        <v>8358</v>
      </c>
      <c r="S2924" s="8">
        <f t="shared" si="322"/>
        <v>42097.665821759256</v>
      </c>
      <c r="T2924" s="11">
        <f t="shared" si="323"/>
        <v>42142.665821759256</v>
      </c>
      <c r="U2924" t="str">
        <f t="shared" si="324"/>
        <v>FALSE</v>
      </c>
      <c r="V2924" s="18">
        <f t="shared" si="325"/>
        <v>2</v>
      </c>
      <c r="W2924">
        <f t="shared" si="326"/>
        <v>1</v>
      </c>
    </row>
    <row r="2925" spans="1:23" ht="86.4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s="13" t="b">
        <v>0</v>
      </c>
      <c r="L2925">
        <v>10</v>
      </c>
      <c r="M2925" t="b">
        <v>1</v>
      </c>
      <c r="N2925" t="s">
        <v>8305</v>
      </c>
      <c r="O2925" s="15">
        <f t="shared" si="321"/>
        <v>100</v>
      </c>
      <c r="P2925" s="15">
        <f t="shared" si="320"/>
        <v>30</v>
      </c>
      <c r="Q2925" t="s">
        <v>8328</v>
      </c>
      <c r="R2925" t="s">
        <v>8358</v>
      </c>
      <c r="S2925" s="8">
        <f t="shared" si="322"/>
        <v>42012.944201388884</v>
      </c>
      <c r="T2925" s="11">
        <f t="shared" si="323"/>
        <v>42027.916666666664</v>
      </c>
      <c r="U2925" t="str">
        <f t="shared" si="324"/>
        <v>FALSE</v>
      </c>
      <c r="V2925" s="18">
        <f t="shared" si="325"/>
        <v>2</v>
      </c>
      <c r="W2925">
        <f t="shared" si="326"/>
        <v>1</v>
      </c>
    </row>
    <row r="2926" spans="1:23" ht="100.8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s="13" t="b">
        <v>0</v>
      </c>
      <c r="L2926">
        <v>147</v>
      </c>
      <c r="M2926" t="b">
        <v>1</v>
      </c>
      <c r="N2926" t="s">
        <v>8305</v>
      </c>
      <c r="O2926" s="15">
        <f t="shared" si="321"/>
        <v>103.2</v>
      </c>
      <c r="P2926" s="15">
        <f t="shared" si="320"/>
        <v>175.51020408163265</v>
      </c>
      <c r="Q2926" t="s">
        <v>8328</v>
      </c>
      <c r="R2926" t="s">
        <v>8358</v>
      </c>
      <c r="S2926" s="8">
        <f t="shared" si="322"/>
        <v>42103.348495370366</v>
      </c>
      <c r="T2926" s="11">
        <f t="shared" si="323"/>
        <v>42132.957638888889</v>
      </c>
      <c r="U2926" t="str">
        <f t="shared" si="324"/>
        <v>FALSE</v>
      </c>
      <c r="V2926" s="18">
        <f t="shared" si="325"/>
        <v>2</v>
      </c>
      <c r="W2926">
        <f t="shared" si="326"/>
        <v>1</v>
      </c>
    </row>
    <row r="2927" spans="1:23" ht="100.8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s="13" t="b">
        <v>0</v>
      </c>
      <c r="L2927">
        <v>199</v>
      </c>
      <c r="M2927" t="b">
        <v>1</v>
      </c>
      <c r="N2927" t="s">
        <v>8305</v>
      </c>
      <c r="O2927" s="15">
        <f t="shared" si="321"/>
        <v>102.44597777777777</v>
      </c>
      <c r="P2927" s="15">
        <f t="shared" si="320"/>
        <v>231.66175879396985</v>
      </c>
      <c r="Q2927" t="s">
        <v>8328</v>
      </c>
      <c r="R2927" t="s">
        <v>8358</v>
      </c>
      <c r="S2927" s="8">
        <f t="shared" si="322"/>
        <v>41863.375787037032</v>
      </c>
      <c r="T2927" s="11">
        <f t="shared" si="323"/>
        <v>41893.375787037039</v>
      </c>
      <c r="U2927" t="str">
        <f t="shared" si="324"/>
        <v>FALSE</v>
      </c>
      <c r="V2927" s="18">
        <f t="shared" si="325"/>
        <v>2</v>
      </c>
      <c r="W2927">
        <f t="shared" si="326"/>
        <v>1</v>
      </c>
    </row>
    <row r="2928" spans="1:23" ht="100.8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s="13" t="b">
        <v>0</v>
      </c>
      <c r="L2928">
        <v>50</v>
      </c>
      <c r="M2928" t="b">
        <v>1</v>
      </c>
      <c r="N2928" t="s">
        <v>8305</v>
      </c>
      <c r="O2928" s="15">
        <f t="shared" si="321"/>
        <v>125</v>
      </c>
      <c r="P2928" s="15">
        <f t="shared" si="320"/>
        <v>75</v>
      </c>
      <c r="Q2928" t="s">
        <v>8328</v>
      </c>
      <c r="R2928" t="s">
        <v>8358</v>
      </c>
      <c r="S2928" s="8">
        <f t="shared" si="322"/>
        <v>42044.557627314811</v>
      </c>
      <c r="T2928" s="11">
        <f t="shared" si="323"/>
        <v>42058.557627314811</v>
      </c>
      <c r="U2928" t="str">
        <f t="shared" si="324"/>
        <v>FALSE</v>
      </c>
      <c r="V2928" s="18">
        <f t="shared" si="325"/>
        <v>2</v>
      </c>
      <c r="W2928">
        <f t="shared" si="326"/>
        <v>1</v>
      </c>
    </row>
    <row r="2929" spans="1:23" ht="115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s="13" t="b">
        <v>0</v>
      </c>
      <c r="L2929">
        <v>21</v>
      </c>
      <c r="M2929" t="b">
        <v>1</v>
      </c>
      <c r="N2929" t="s">
        <v>8305</v>
      </c>
      <c r="O2929" s="15">
        <f t="shared" si="321"/>
        <v>130.83333333333334</v>
      </c>
      <c r="P2929" s="15">
        <f t="shared" ref="P2929:P2992" si="327">IFERROR(E2929/L2929,0)</f>
        <v>112.14285714285714</v>
      </c>
      <c r="Q2929" t="s">
        <v>8328</v>
      </c>
      <c r="R2929" t="s">
        <v>8358</v>
      </c>
      <c r="S2929" s="8">
        <f t="shared" si="322"/>
        <v>41806.460983796293</v>
      </c>
      <c r="T2929" s="11">
        <f t="shared" si="323"/>
        <v>41835</v>
      </c>
      <c r="U2929" t="str">
        <f t="shared" si="324"/>
        <v>FALSE</v>
      </c>
      <c r="V2929" s="18">
        <f t="shared" si="325"/>
        <v>2</v>
      </c>
      <c r="W2929">
        <f t="shared" si="326"/>
        <v>1</v>
      </c>
    </row>
    <row r="2930" spans="1:23" ht="57.6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s="13" t="b">
        <v>0</v>
      </c>
      <c r="L2930">
        <v>24</v>
      </c>
      <c r="M2930" t="b">
        <v>1</v>
      </c>
      <c r="N2930" t="s">
        <v>8305</v>
      </c>
      <c r="O2930" s="15">
        <f t="shared" si="321"/>
        <v>100</v>
      </c>
      <c r="P2930" s="15">
        <f t="shared" si="327"/>
        <v>41.666666666666664</v>
      </c>
      <c r="Q2930" t="s">
        <v>8328</v>
      </c>
      <c r="R2930" t="s">
        <v>8358</v>
      </c>
      <c r="S2930" s="8">
        <f t="shared" si="322"/>
        <v>42403.789884259262</v>
      </c>
      <c r="T2930" s="11">
        <f t="shared" si="323"/>
        <v>42433.789884259262</v>
      </c>
      <c r="U2930" t="str">
        <f t="shared" si="324"/>
        <v>FALSE</v>
      </c>
      <c r="V2930" s="18">
        <f t="shared" si="325"/>
        <v>2</v>
      </c>
      <c r="W2930">
        <f t="shared" si="326"/>
        <v>1</v>
      </c>
    </row>
    <row r="2931" spans="1:23" ht="100.8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s="13" t="b">
        <v>0</v>
      </c>
      <c r="L2931">
        <v>32</v>
      </c>
      <c r="M2931" t="b">
        <v>1</v>
      </c>
      <c r="N2931" t="s">
        <v>8305</v>
      </c>
      <c r="O2931" s="15">
        <f t="shared" si="321"/>
        <v>102.06937499999999</v>
      </c>
      <c r="P2931" s="15">
        <f t="shared" si="327"/>
        <v>255.17343750000001</v>
      </c>
      <c r="Q2931" t="s">
        <v>8328</v>
      </c>
      <c r="R2931" t="s">
        <v>8358</v>
      </c>
      <c r="S2931" s="8">
        <f t="shared" si="322"/>
        <v>41754.355995370366</v>
      </c>
      <c r="T2931" s="11">
        <f t="shared" si="323"/>
        <v>41784.355995370366</v>
      </c>
      <c r="U2931" t="str">
        <f t="shared" si="324"/>
        <v>FALSE</v>
      </c>
      <c r="V2931" s="18">
        <f t="shared" si="325"/>
        <v>2</v>
      </c>
      <c r="W2931">
        <f t="shared" si="326"/>
        <v>1</v>
      </c>
    </row>
    <row r="2932" spans="1:23" ht="115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s="13" t="b">
        <v>0</v>
      </c>
      <c r="L2932">
        <v>62</v>
      </c>
      <c r="M2932" t="b">
        <v>1</v>
      </c>
      <c r="N2932" t="s">
        <v>8305</v>
      </c>
      <c r="O2932" s="15">
        <f t="shared" si="321"/>
        <v>100.92000000000002</v>
      </c>
      <c r="P2932" s="15">
        <f t="shared" si="327"/>
        <v>162.7741935483871</v>
      </c>
      <c r="Q2932" t="s">
        <v>8328</v>
      </c>
      <c r="R2932" t="s">
        <v>8358</v>
      </c>
      <c r="S2932" s="8">
        <f t="shared" si="322"/>
        <v>42101.375740740739</v>
      </c>
      <c r="T2932" s="11">
        <f t="shared" si="323"/>
        <v>42131.375740740739</v>
      </c>
      <c r="U2932" t="str">
        <f t="shared" si="324"/>
        <v>FALSE</v>
      </c>
      <c r="V2932" s="18">
        <f t="shared" si="325"/>
        <v>2</v>
      </c>
      <c r="W2932">
        <f t="shared" si="326"/>
        <v>1</v>
      </c>
    </row>
    <row r="2933" spans="1:23" ht="115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s="13" t="b">
        <v>0</v>
      </c>
      <c r="L2933">
        <v>9</v>
      </c>
      <c r="M2933" t="b">
        <v>1</v>
      </c>
      <c r="N2933" t="s">
        <v>8305</v>
      </c>
      <c r="O2933" s="15">
        <f t="shared" si="321"/>
        <v>106</v>
      </c>
      <c r="P2933" s="15">
        <f t="shared" si="327"/>
        <v>88.333333333333329</v>
      </c>
      <c r="Q2933" t="s">
        <v>8328</v>
      </c>
      <c r="R2933" t="s">
        <v>8358</v>
      </c>
      <c r="S2933" s="8">
        <f t="shared" si="322"/>
        <v>41872.082905092589</v>
      </c>
      <c r="T2933" s="11">
        <f t="shared" si="323"/>
        <v>41897.047222222223</v>
      </c>
      <c r="U2933" t="str">
        <f t="shared" si="324"/>
        <v>FALSE</v>
      </c>
      <c r="V2933" s="18">
        <f t="shared" si="325"/>
        <v>2</v>
      </c>
      <c r="W2933">
        <f t="shared" si="326"/>
        <v>1</v>
      </c>
    </row>
    <row r="2934" spans="1:23" ht="100.8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s="13" t="b">
        <v>0</v>
      </c>
      <c r="L2934">
        <v>38</v>
      </c>
      <c r="M2934" t="b">
        <v>1</v>
      </c>
      <c r="N2934" t="s">
        <v>8305</v>
      </c>
      <c r="O2934" s="15">
        <f t="shared" si="321"/>
        <v>105.0967741935484</v>
      </c>
      <c r="P2934" s="15">
        <f t="shared" si="327"/>
        <v>85.736842105263165</v>
      </c>
      <c r="Q2934" t="s">
        <v>8328</v>
      </c>
      <c r="R2934" t="s">
        <v>8358</v>
      </c>
      <c r="S2934" s="8">
        <f t="shared" si="322"/>
        <v>42024.956446759257</v>
      </c>
      <c r="T2934" s="11">
        <f t="shared" si="323"/>
        <v>42056.249999999993</v>
      </c>
      <c r="U2934" t="str">
        <f t="shared" si="324"/>
        <v>FALSE</v>
      </c>
      <c r="V2934" s="18">
        <f t="shared" si="325"/>
        <v>2</v>
      </c>
      <c r="W2934">
        <f t="shared" si="326"/>
        <v>1</v>
      </c>
    </row>
    <row r="2935" spans="1:23" ht="100.8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s="13" t="b">
        <v>0</v>
      </c>
      <c r="L2935">
        <v>54</v>
      </c>
      <c r="M2935" t="b">
        <v>1</v>
      </c>
      <c r="N2935" t="s">
        <v>8305</v>
      </c>
      <c r="O2935" s="15">
        <f t="shared" si="321"/>
        <v>102.76</v>
      </c>
      <c r="P2935" s="15">
        <f t="shared" si="327"/>
        <v>47.574074074074076</v>
      </c>
      <c r="Q2935" t="s">
        <v>8328</v>
      </c>
      <c r="R2935" t="s">
        <v>8358</v>
      </c>
      <c r="S2935" s="8">
        <f t="shared" si="322"/>
        <v>42495.748298611106</v>
      </c>
      <c r="T2935" s="11">
        <f t="shared" si="323"/>
        <v>42525.748298611106</v>
      </c>
      <c r="U2935" t="str">
        <f t="shared" si="324"/>
        <v>FALSE</v>
      </c>
      <c r="V2935" s="18">
        <f t="shared" si="325"/>
        <v>2</v>
      </c>
      <c r="W2935">
        <f t="shared" si="326"/>
        <v>1</v>
      </c>
    </row>
    <row r="2936" spans="1:23" ht="86.4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s="13" t="b">
        <v>0</v>
      </c>
      <c r="L2936">
        <v>37</v>
      </c>
      <c r="M2936" t="b">
        <v>1</v>
      </c>
      <c r="N2936" t="s">
        <v>8305</v>
      </c>
      <c r="O2936" s="15">
        <f t="shared" si="321"/>
        <v>108</v>
      </c>
      <c r="P2936" s="15">
        <f t="shared" si="327"/>
        <v>72.972972972972968</v>
      </c>
      <c r="Q2936" t="s">
        <v>8328</v>
      </c>
      <c r="R2936" t="s">
        <v>8358</v>
      </c>
      <c r="S2936" s="8">
        <f t="shared" si="322"/>
        <v>41775.427824074075</v>
      </c>
      <c r="T2936" s="11">
        <f t="shared" si="323"/>
        <v>41805.427824074075</v>
      </c>
      <c r="U2936" t="str">
        <f t="shared" si="324"/>
        <v>FALSE</v>
      </c>
      <c r="V2936" s="18">
        <f t="shared" si="325"/>
        <v>2</v>
      </c>
      <c r="W2936">
        <f t="shared" si="326"/>
        <v>1</v>
      </c>
    </row>
    <row r="2937" spans="1:23" ht="100.8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s="13" t="b">
        <v>0</v>
      </c>
      <c r="L2937">
        <v>39</v>
      </c>
      <c r="M2937" t="b">
        <v>1</v>
      </c>
      <c r="N2937" t="s">
        <v>8305</v>
      </c>
      <c r="O2937" s="15">
        <f t="shared" si="321"/>
        <v>100.88571428571429</v>
      </c>
      <c r="P2937" s="15">
        <f t="shared" si="327"/>
        <v>90.538461538461533</v>
      </c>
      <c r="Q2937" t="s">
        <v>8328</v>
      </c>
      <c r="R2937" t="s">
        <v>8358</v>
      </c>
      <c r="S2937" s="8">
        <f t="shared" si="322"/>
        <v>42553.375092592592</v>
      </c>
      <c r="T2937" s="11">
        <f t="shared" si="323"/>
        <v>42611.499999999993</v>
      </c>
      <c r="U2937" t="str">
        <f t="shared" si="324"/>
        <v>FALSE</v>
      </c>
      <c r="V2937" s="18">
        <f t="shared" si="325"/>
        <v>2</v>
      </c>
      <c r="W2937">
        <f t="shared" si="326"/>
        <v>1</v>
      </c>
    </row>
    <row r="2938" spans="1:23" ht="100.8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s="13" t="b">
        <v>0</v>
      </c>
      <c r="L2938">
        <v>34</v>
      </c>
      <c r="M2938" t="b">
        <v>1</v>
      </c>
      <c r="N2938" t="s">
        <v>8305</v>
      </c>
      <c r="O2938" s="15">
        <f t="shared" si="321"/>
        <v>128</v>
      </c>
      <c r="P2938" s="15">
        <f t="shared" si="327"/>
        <v>37.647058823529413</v>
      </c>
      <c r="Q2938" t="s">
        <v>8328</v>
      </c>
      <c r="R2938" t="s">
        <v>8358</v>
      </c>
      <c r="S2938" s="8">
        <f t="shared" si="322"/>
        <v>41912.442395833328</v>
      </c>
      <c r="T2938" s="11">
        <f t="shared" si="323"/>
        <v>41924.999305555553</v>
      </c>
      <c r="U2938" t="str">
        <f t="shared" si="324"/>
        <v>FALSE</v>
      </c>
      <c r="V2938" s="18">
        <f t="shared" si="325"/>
        <v>2</v>
      </c>
      <c r="W2938">
        <f t="shared" si="326"/>
        <v>1</v>
      </c>
    </row>
    <row r="2939" spans="1:23" ht="57.6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s="13" t="b">
        <v>0</v>
      </c>
      <c r="L2939">
        <v>55</v>
      </c>
      <c r="M2939" t="b">
        <v>1</v>
      </c>
      <c r="N2939" t="s">
        <v>8305</v>
      </c>
      <c r="O2939" s="15">
        <f t="shared" si="321"/>
        <v>133.33333333333331</v>
      </c>
      <c r="P2939" s="15">
        <f t="shared" si="327"/>
        <v>36.363636363636367</v>
      </c>
      <c r="Q2939" t="s">
        <v>8328</v>
      </c>
      <c r="R2939" t="s">
        <v>8358</v>
      </c>
      <c r="S2939" s="8">
        <f t="shared" si="322"/>
        <v>41803.248993055553</v>
      </c>
      <c r="T2939" s="11">
        <f t="shared" si="323"/>
        <v>41833.248993055553</v>
      </c>
      <c r="U2939" t="str">
        <f t="shared" si="324"/>
        <v>FALSE</v>
      </c>
      <c r="V2939" s="18">
        <f t="shared" si="325"/>
        <v>2</v>
      </c>
      <c r="W2939">
        <f t="shared" si="326"/>
        <v>1</v>
      </c>
    </row>
    <row r="2940" spans="1:23" ht="115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s="13" t="b">
        <v>0</v>
      </c>
      <c r="L2940">
        <v>32</v>
      </c>
      <c r="M2940" t="b">
        <v>1</v>
      </c>
      <c r="N2940" t="s">
        <v>8305</v>
      </c>
      <c r="O2940" s="15">
        <f t="shared" si="321"/>
        <v>101.375</v>
      </c>
      <c r="P2940" s="15">
        <f t="shared" si="327"/>
        <v>126.71875</v>
      </c>
      <c r="Q2940" t="s">
        <v>8328</v>
      </c>
      <c r="R2940" t="s">
        <v>8358</v>
      </c>
      <c r="S2940" s="8">
        <f t="shared" si="322"/>
        <v>42004.495532407404</v>
      </c>
      <c r="T2940" s="11">
        <f t="shared" si="323"/>
        <v>42034.495532407404</v>
      </c>
      <c r="U2940" t="str">
        <f t="shared" si="324"/>
        <v>FALSE</v>
      </c>
      <c r="V2940" s="18">
        <f t="shared" si="325"/>
        <v>2</v>
      </c>
      <c r="W2940">
        <f t="shared" si="326"/>
        <v>1</v>
      </c>
    </row>
    <row r="2941" spans="1:23" ht="129.6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s="13" t="b">
        <v>0</v>
      </c>
      <c r="L2941">
        <v>25</v>
      </c>
      <c r="M2941" t="b">
        <v>1</v>
      </c>
      <c r="N2941" t="s">
        <v>8305</v>
      </c>
      <c r="O2941" s="15">
        <f t="shared" si="321"/>
        <v>102.875</v>
      </c>
      <c r="P2941" s="15">
        <f t="shared" si="327"/>
        <v>329.2</v>
      </c>
      <c r="Q2941" t="s">
        <v>8328</v>
      </c>
      <c r="R2941" t="s">
        <v>8358</v>
      </c>
      <c r="S2941" s="8">
        <f t="shared" si="322"/>
        <v>41845.60083333333</v>
      </c>
      <c r="T2941" s="11">
        <f t="shared" si="323"/>
        <v>41878.833333333328</v>
      </c>
      <c r="U2941" t="str">
        <f t="shared" si="324"/>
        <v>FALSE</v>
      </c>
      <c r="V2941" s="18">
        <f t="shared" si="325"/>
        <v>2</v>
      </c>
      <c r="W2941">
        <f t="shared" si="326"/>
        <v>1</v>
      </c>
    </row>
    <row r="2942" spans="1:23" ht="100.8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s="13" t="b">
        <v>0</v>
      </c>
      <c r="L2942">
        <v>33</v>
      </c>
      <c r="M2942" t="b">
        <v>1</v>
      </c>
      <c r="N2942" t="s">
        <v>8305</v>
      </c>
      <c r="O2942" s="15">
        <f t="shared" si="321"/>
        <v>107.24000000000001</v>
      </c>
      <c r="P2942" s="15">
        <f t="shared" si="327"/>
        <v>81.242424242424249</v>
      </c>
      <c r="Q2942" t="s">
        <v>8328</v>
      </c>
      <c r="R2942" t="s">
        <v>8358</v>
      </c>
      <c r="S2942" s="8">
        <f t="shared" si="322"/>
        <v>41982.565023148149</v>
      </c>
      <c r="T2942" s="11">
        <f t="shared" si="323"/>
        <v>42022.565023148149</v>
      </c>
      <c r="U2942" t="str">
        <f t="shared" si="324"/>
        <v>FALSE</v>
      </c>
      <c r="V2942" s="18">
        <f t="shared" si="325"/>
        <v>2</v>
      </c>
      <c r="W2942">
        <f t="shared" si="326"/>
        <v>1</v>
      </c>
    </row>
    <row r="2943" spans="1:23" ht="100.8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s="13" t="b">
        <v>0</v>
      </c>
      <c r="L2943">
        <v>1</v>
      </c>
      <c r="M2943" t="b">
        <v>0</v>
      </c>
      <c r="N2943" t="s">
        <v>8303</v>
      </c>
      <c r="O2943" s="15">
        <f t="shared" si="321"/>
        <v>4.0000000000000001E-3</v>
      </c>
      <c r="P2943" s="15">
        <f t="shared" si="327"/>
        <v>1</v>
      </c>
      <c r="Q2943" t="s">
        <v>8328</v>
      </c>
      <c r="R2943" t="s">
        <v>8356</v>
      </c>
      <c r="S2943" s="8">
        <f t="shared" si="322"/>
        <v>42034.751793981479</v>
      </c>
      <c r="T2943" s="11">
        <f t="shared" si="323"/>
        <v>42064.751793981479</v>
      </c>
      <c r="U2943" t="str">
        <f t="shared" si="324"/>
        <v>FALSE</v>
      </c>
      <c r="V2943" s="18">
        <f t="shared" si="325"/>
        <v>2</v>
      </c>
      <c r="W2943">
        <f t="shared" si="326"/>
        <v>2</v>
      </c>
    </row>
    <row r="2944" spans="1:23" ht="100.8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s="13" t="b">
        <v>0</v>
      </c>
      <c r="L2944">
        <v>202</v>
      </c>
      <c r="M2944" t="b">
        <v>0</v>
      </c>
      <c r="N2944" t="s">
        <v>8303</v>
      </c>
      <c r="O2944" s="15">
        <f t="shared" si="321"/>
        <v>20.424999999999997</v>
      </c>
      <c r="P2944" s="15">
        <f t="shared" si="327"/>
        <v>202.22772277227722</v>
      </c>
      <c r="Q2944" t="s">
        <v>8328</v>
      </c>
      <c r="R2944" t="s">
        <v>8356</v>
      </c>
      <c r="S2944" s="8">
        <f t="shared" si="322"/>
        <v>42334.595590277771</v>
      </c>
      <c r="T2944" s="11">
        <f t="shared" si="323"/>
        <v>42354.637499999997</v>
      </c>
      <c r="U2944" t="str">
        <f t="shared" si="324"/>
        <v>FALSE</v>
      </c>
      <c r="V2944" s="18">
        <f t="shared" si="325"/>
        <v>2</v>
      </c>
      <c r="W2944">
        <f t="shared" si="326"/>
        <v>2</v>
      </c>
    </row>
    <row r="2945" spans="1:23" ht="100.8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s="13" t="b">
        <v>0</v>
      </c>
      <c r="L2945">
        <v>0</v>
      </c>
      <c r="M2945" t="b">
        <v>0</v>
      </c>
      <c r="N2945" t="s">
        <v>8303</v>
      </c>
      <c r="O2945" s="15">
        <f t="shared" si="321"/>
        <v>0</v>
      </c>
      <c r="P2945" s="15">
        <f t="shared" si="327"/>
        <v>0</v>
      </c>
      <c r="Q2945" t="s">
        <v>8328</v>
      </c>
      <c r="R2945" t="s">
        <v>8356</v>
      </c>
      <c r="S2945" s="8">
        <f t="shared" si="322"/>
        <v>42076.921064814807</v>
      </c>
      <c r="T2945" s="11">
        <f t="shared" si="323"/>
        <v>42106.921064814807</v>
      </c>
      <c r="U2945" t="str">
        <f t="shared" si="324"/>
        <v>FALSE</v>
      </c>
      <c r="V2945" s="18">
        <f t="shared" si="325"/>
        <v>2</v>
      </c>
      <c r="W2945">
        <f t="shared" si="326"/>
        <v>2</v>
      </c>
    </row>
    <row r="2946" spans="1:23" ht="7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s="13" t="b">
        <v>0</v>
      </c>
      <c r="L2946">
        <v>1</v>
      </c>
      <c r="M2946" t="b">
        <v>0</v>
      </c>
      <c r="N2946" t="s">
        <v>8303</v>
      </c>
      <c r="O2946" s="15">
        <f t="shared" si="321"/>
        <v>1</v>
      </c>
      <c r="P2946" s="15">
        <f t="shared" si="327"/>
        <v>100</v>
      </c>
      <c r="Q2946" t="s">
        <v>8328</v>
      </c>
      <c r="R2946" t="s">
        <v>8356</v>
      </c>
      <c r="S2946" s="8">
        <f t="shared" si="322"/>
        <v>42132.705995370365</v>
      </c>
      <c r="T2946" s="11">
        <f t="shared" si="323"/>
        <v>42162.705995370365</v>
      </c>
      <c r="U2946" t="str">
        <f t="shared" si="324"/>
        <v>FALSE</v>
      </c>
      <c r="V2946" s="18">
        <f t="shared" si="325"/>
        <v>2</v>
      </c>
      <c r="W2946">
        <f t="shared" si="326"/>
        <v>2</v>
      </c>
    </row>
    <row r="2947" spans="1:23" ht="100.8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s="13" t="b">
        <v>0</v>
      </c>
      <c r="L2947">
        <v>0</v>
      </c>
      <c r="M2947" t="b">
        <v>0</v>
      </c>
      <c r="N2947" t="s">
        <v>8303</v>
      </c>
      <c r="O2947" s="15">
        <f t="shared" ref="O2947:O3010" si="328">(E2947/D2947)*100</f>
        <v>0</v>
      </c>
      <c r="P2947" s="15">
        <f t="shared" si="327"/>
        <v>0</v>
      </c>
      <c r="Q2947" t="s">
        <v>8328</v>
      </c>
      <c r="R2947" t="s">
        <v>8356</v>
      </c>
      <c r="S2947" s="8">
        <f t="shared" ref="S2947:S3010" si="329">(((J2947/60)/60)/24)+DATE(1970,1,1)+(-5/24)</f>
        <v>42117.931250000001</v>
      </c>
      <c r="T2947" s="11">
        <f t="shared" ref="T2947:T3010" si="330">(I2947/86400)+25569+(-5/24)</f>
        <v>42147.931250000001</v>
      </c>
      <c r="U2947" t="str">
        <f t="shared" ref="U2947:U3010" si="331">TRIM(K2947)</f>
        <v>FALSE</v>
      </c>
      <c r="V2947" s="18">
        <f t="shared" ref="V2947:V3010" si="332">IF(U2947="TRUE", 1, 2)</f>
        <v>2</v>
      </c>
      <c r="W2947">
        <f t="shared" ref="W2947:W3010" si="333">IF(F2947="successful", 1,  IF(F2947= "failed", 2, IF(F2947="canceled", 3, 4)))</f>
        <v>2</v>
      </c>
    </row>
    <row r="2948" spans="1:23" ht="100.8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s="13" t="b">
        <v>0</v>
      </c>
      <c r="L2948">
        <v>2</v>
      </c>
      <c r="M2948" t="b">
        <v>0</v>
      </c>
      <c r="N2948" t="s">
        <v>8303</v>
      </c>
      <c r="O2948" s="15">
        <f t="shared" si="328"/>
        <v>0.1</v>
      </c>
      <c r="P2948" s="15">
        <f t="shared" si="327"/>
        <v>1</v>
      </c>
      <c r="Q2948" t="s">
        <v>8328</v>
      </c>
      <c r="R2948" t="s">
        <v>8356</v>
      </c>
      <c r="S2948" s="8">
        <f t="shared" si="329"/>
        <v>42567.322824074072</v>
      </c>
      <c r="T2948" s="11">
        <f t="shared" si="330"/>
        <v>42597.322824074072</v>
      </c>
      <c r="U2948" t="str">
        <f t="shared" si="331"/>
        <v>FALSE</v>
      </c>
      <c r="V2948" s="18">
        <f t="shared" si="332"/>
        <v>2</v>
      </c>
      <c r="W2948">
        <f t="shared" si="333"/>
        <v>2</v>
      </c>
    </row>
    <row r="2949" spans="1:23" ht="115.2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s="13" t="b">
        <v>0</v>
      </c>
      <c r="L2949">
        <v>13</v>
      </c>
      <c r="M2949" t="b">
        <v>0</v>
      </c>
      <c r="N2949" t="s">
        <v>8303</v>
      </c>
      <c r="O2949" s="15">
        <f t="shared" si="328"/>
        <v>4.2880000000000003</v>
      </c>
      <c r="P2949" s="15">
        <f t="shared" si="327"/>
        <v>82.461538461538467</v>
      </c>
      <c r="Q2949" t="s">
        <v>8328</v>
      </c>
      <c r="R2949" t="s">
        <v>8356</v>
      </c>
      <c r="S2949" s="8">
        <f t="shared" si="329"/>
        <v>42649.353784722225</v>
      </c>
      <c r="T2949" s="11">
        <f t="shared" si="330"/>
        <v>42698.507638888885</v>
      </c>
      <c r="U2949" t="str">
        <f t="shared" si="331"/>
        <v>FALSE</v>
      </c>
      <c r="V2949" s="18">
        <f t="shared" si="332"/>
        <v>2</v>
      </c>
      <c r="W2949">
        <f t="shared" si="333"/>
        <v>2</v>
      </c>
    </row>
    <row r="2950" spans="1:23" ht="115.2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s="13" t="b">
        <v>0</v>
      </c>
      <c r="L2950">
        <v>9</v>
      </c>
      <c r="M2950" t="b">
        <v>0</v>
      </c>
      <c r="N2950" t="s">
        <v>8303</v>
      </c>
      <c r="O2950" s="15">
        <f t="shared" si="328"/>
        <v>4.8000000000000004E-3</v>
      </c>
      <c r="P2950" s="15">
        <f t="shared" si="327"/>
        <v>2.6666666666666665</v>
      </c>
      <c r="Q2950" t="s">
        <v>8328</v>
      </c>
      <c r="R2950" t="s">
        <v>8356</v>
      </c>
      <c r="S2950" s="8">
        <f t="shared" si="329"/>
        <v>42097.440891203696</v>
      </c>
      <c r="T2950" s="11">
        <f t="shared" si="330"/>
        <v>42157.440891203696</v>
      </c>
      <c r="U2950" t="str">
        <f t="shared" si="331"/>
        <v>FALSE</v>
      </c>
      <c r="V2950" s="18">
        <f t="shared" si="332"/>
        <v>2</v>
      </c>
      <c r="W2950">
        <f t="shared" si="333"/>
        <v>2</v>
      </c>
    </row>
    <row r="2951" spans="1:23" ht="115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s="13" t="b">
        <v>0</v>
      </c>
      <c r="L2951">
        <v>2</v>
      </c>
      <c r="M2951" t="b">
        <v>0</v>
      </c>
      <c r="N2951" t="s">
        <v>8303</v>
      </c>
      <c r="O2951" s="15">
        <f t="shared" si="328"/>
        <v>2.5</v>
      </c>
      <c r="P2951" s="15">
        <f t="shared" si="327"/>
        <v>12.5</v>
      </c>
      <c r="Q2951" t="s">
        <v>8328</v>
      </c>
      <c r="R2951" t="s">
        <v>8356</v>
      </c>
      <c r="S2951" s="8">
        <f t="shared" si="329"/>
        <v>42297.61478009259</v>
      </c>
      <c r="T2951" s="11">
        <f t="shared" si="330"/>
        <v>42327.656446759262</v>
      </c>
      <c r="U2951" t="str">
        <f t="shared" si="331"/>
        <v>FALSE</v>
      </c>
      <c r="V2951" s="18">
        <f t="shared" si="332"/>
        <v>2</v>
      </c>
      <c r="W2951">
        <f t="shared" si="333"/>
        <v>2</v>
      </c>
    </row>
    <row r="2952" spans="1:23" ht="115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s="13" t="b">
        <v>0</v>
      </c>
      <c r="L2952">
        <v>0</v>
      </c>
      <c r="M2952" t="b">
        <v>0</v>
      </c>
      <c r="N2952" t="s">
        <v>8303</v>
      </c>
      <c r="O2952" s="15">
        <f t="shared" si="328"/>
        <v>0</v>
      </c>
      <c r="P2952" s="15">
        <f t="shared" si="327"/>
        <v>0</v>
      </c>
      <c r="Q2952" t="s">
        <v>8328</v>
      </c>
      <c r="R2952" t="s">
        <v>8356</v>
      </c>
      <c r="S2952" s="8">
        <f t="shared" si="329"/>
        <v>42362.156851851854</v>
      </c>
      <c r="T2952" s="11">
        <f t="shared" si="330"/>
        <v>42392.156851851854</v>
      </c>
      <c r="U2952" t="str">
        <f t="shared" si="331"/>
        <v>FALSE</v>
      </c>
      <c r="V2952" s="18">
        <f t="shared" si="332"/>
        <v>2</v>
      </c>
      <c r="W2952">
        <f t="shared" si="333"/>
        <v>2</v>
      </c>
    </row>
    <row r="2953" spans="1:23" ht="100.8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s="13" t="b">
        <v>0</v>
      </c>
      <c r="L2953">
        <v>58</v>
      </c>
      <c r="M2953" t="b">
        <v>0</v>
      </c>
      <c r="N2953" t="s">
        <v>8303</v>
      </c>
      <c r="O2953" s="15">
        <f t="shared" si="328"/>
        <v>2.1919999999999997</v>
      </c>
      <c r="P2953" s="15">
        <f t="shared" si="327"/>
        <v>18.896551724137932</v>
      </c>
      <c r="Q2953" t="s">
        <v>8328</v>
      </c>
      <c r="R2953" t="s">
        <v>8356</v>
      </c>
      <c r="S2953" s="8">
        <f t="shared" si="329"/>
        <v>41872.594594907401</v>
      </c>
      <c r="T2953" s="11">
        <f t="shared" si="330"/>
        <v>41917.594594907401</v>
      </c>
      <c r="U2953" t="str">
        <f t="shared" si="331"/>
        <v>FALSE</v>
      </c>
      <c r="V2953" s="18">
        <f t="shared" si="332"/>
        <v>2</v>
      </c>
      <c r="W2953">
        <f t="shared" si="333"/>
        <v>3</v>
      </c>
    </row>
    <row r="2954" spans="1:23" ht="115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s="13" t="b">
        <v>0</v>
      </c>
      <c r="L2954">
        <v>8</v>
      </c>
      <c r="M2954" t="b">
        <v>0</v>
      </c>
      <c r="N2954" t="s">
        <v>8303</v>
      </c>
      <c r="O2954" s="15">
        <f t="shared" si="328"/>
        <v>8.0250000000000004</v>
      </c>
      <c r="P2954" s="15">
        <f t="shared" si="327"/>
        <v>200.625</v>
      </c>
      <c r="Q2954" t="s">
        <v>8328</v>
      </c>
      <c r="R2954" t="s">
        <v>8356</v>
      </c>
      <c r="S2954" s="8">
        <f t="shared" si="329"/>
        <v>42628.481932870367</v>
      </c>
      <c r="T2954" s="11">
        <f t="shared" si="330"/>
        <v>42659.958333333336</v>
      </c>
      <c r="U2954" t="str">
        <f t="shared" si="331"/>
        <v>FALSE</v>
      </c>
      <c r="V2954" s="18">
        <f t="shared" si="332"/>
        <v>2</v>
      </c>
      <c r="W2954">
        <f t="shared" si="333"/>
        <v>3</v>
      </c>
    </row>
    <row r="2955" spans="1:23" ht="100.8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s="13" t="b">
        <v>0</v>
      </c>
      <c r="L2955">
        <v>3</v>
      </c>
      <c r="M2955" t="b">
        <v>0</v>
      </c>
      <c r="N2955" t="s">
        <v>8303</v>
      </c>
      <c r="O2955" s="15">
        <f t="shared" si="328"/>
        <v>0.15125</v>
      </c>
      <c r="P2955" s="15">
        <f t="shared" si="327"/>
        <v>201.66666666666666</v>
      </c>
      <c r="Q2955" t="s">
        <v>8328</v>
      </c>
      <c r="R2955" t="s">
        <v>8356</v>
      </c>
      <c r="S2955" s="8">
        <f t="shared" si="329"/>
        <v>42255.583576388883</v>
      </c>
      <c r="T2955" s="11">
        <f t="shared" si="330"/>
        <v>42285.583576388883</v>
      </c>
      <c r="U2955" t="str">
        <f t="shared" si="331"/>
        <v>FALSE</v>
      </c>
      <c r="V2955" s="18">
        <f t="shared" si="332"/>
        <v>2</v>
      </c>
      <c r="W2955">
        <f t="shared" si="333"/>
        <v>3</v>
      </c>
    </row>
    <row r="2956" spans="1:23" ht="100.8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s="13" t="b">
        <v>0</v>
      </c>
      <c r="L2956">
        <v>0</v>
      </c>
      <c r="M2956" t="b">
        <v>0</v>
      </c>
      <c r="N2956" t="s">
        <v>8303</v>
      </c>
      <c r="O2956" s="15">
        <f t="shared" si="328"/>
        <v>0</v>
      </c>
      <c r="P2956" s="15">
        <f t="shared" si="327"/>
        <v>0</v>
      </c>
      <c r="Q2956" t="s">
        <v>8328</v>
      </c>
      <c r="R2956" t="s">
        <v>8356</v>
      </c>
      <c r="S2956" s="8">
        <f t="shared" si="329"/>
        <v>42790.375034722216</v>
      </c>
      <c r="T2956" s="11">
        <f t="shared" si="330"/>
        <v>42810.333368055552</v>
      </c>
      <c r="U2956" t="str">
        <f t="shared" si="331"/>
        <v>FALSE</v>
      </c>
      <c r="V2956" s="18">
        <f t="shared" si="332"/>
        <v>2</v>
      </c>
      <c r="W2956">
        <f t="shared" si="333"/>
        <v>3</v>
      </c>
    </row>
    <row r="2957" spans="1:23" ht="72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s="13" t="b">
        <v>0</v>
      </c>
      <c r="L2957">
        <v>11</v>
      </c>
      <c r="M2957" t="b">
        <v>0</v>
      </c>
      <c r="N2957" t="s">
        <v>8303</v>
      </c>
      <c r="O2957" s="15">
        <f t="shared" si="328"/>
        <v>59.583333333333336</v>
      </c>
      <c r="P2957" s="15">
        <f t="shared" si="327"/>
        <v>65</v>
      </c>
      <c r="Q2957" t="s">
        <v>8328</v>
      </c>
      <c r="R2957" t="s">
        <v>8356</v>
      </c>
      <c r="S2957" s="8">
        <f t="shared" si="329"/>
        <v>42141.532974537033</v>
      </c>
      <c r="T2957" s="11">
        <f t="shared" si="330"/>
        <v>42171.532974537033</v>
      </c>
      <c r="U2957" t="str">
        <f t="shared" si="331"/>
        <v>FALSE</v>
      </c>
      <c r="V2957" s="18">
        <f t="shared" si="332"/>
        <v>2</v>
      </c>
      <c r="W2957">
        <f t="shared" si="333"/>
        <v>3</v>
      </c>
    </row>
    <row r="2958" spans="1:23" ht="100.8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s="13" t="b">
        <v>0</v>
      </c>
      <c r="L2958">
        <v>20</v>
      </c>
      <c r="M2958" t="b">
        <v>0</v>
      </c>
      <c r="N2958" t="s">
        <v>8303</v>
      </c>
      <c r="O2958" s="15">
        <f t="shared" si="328"/>
        <v>16.734177215189874</v>
      </c>
      <c r="P2958" s="15">
        <f t="shared" si="327"/>
        <v>66.099999999999994</v>
      </c>
      <c r="Q2958" t="s">
        <v>8328</v>
      </c>
      <c r="R2958" t="s">
        <v>8356</v>
      </c>
      <c r="S2958" s="8">
        <f t="shared" si="329"/>
        <v>42464.750578703701</v>
      </c>
      <c r="T2958" s="11">
        <f t="shared" si="330"/>
        <v>42494.750578703701</v>
      </c>
      <c r="U2958" t="str">
        <f t="shared" si="331"/>
        <v>FALSE</v>
      </c>
      <c r="V2958" s="18">
        <f t="shared" si="332"/>
        <v>2</v>
      </c>
      <c r="W2958">
        <f t="shared" si="333"/>
        <v>3</v>
      </c>
    </row>
    <row r="2959" spans="1:23" ht="86.4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s="13" t="b">
        <v>0</v>
      </c>
      <c r="L2959">
        <v>3</v>
      </c>
      <c r="M2959" t="b">
        <v>0</v>
      </c>
      <c r="N2959" t="s">
        <v>8303</v>
      </c>
      <c r="O2959" s="15">
        <f t="shared" si="328"/>
        <v>1.8666666666666669</v>
      </c>
      <c r="P2959" s="15">
        <f t="shared" si="327"/>
        <v>93.333333333333329</v>
      </c>
      <c r="Q2959" t="s">
        <v>8328</v>
      </c>
      <c r="R2959" t="s">
        <v>8356</v>
      </c>
      <c r="S2959" s="8">
        <f t="shared" si="329"/>
        <v>42030.80291666666</v>
      </c>
      <c r="T2959" s="11">
        <f t="shared" si="330"/>
        <v>42090.761249999996</v>
      </c>
      <c r="U2959" t="str">
        <f t="shared" si="331"/>
        <v>FALSE</v>
      </c>
      <c r="V2959" s="18">
        <f t="shared" si="332"/>
        <v>2</v>
      </c>
      <c r="W2959">
        <f t="shared" si="333"/>
        <v>3</v>
      </c>
    </row>
    <row r="2960" spans="1:23" ht="86.4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s="13" t="b">
        <v>0</v>
      </c>
      <c r="L2960">
        <v>0</v>
      </c>
      <c r="M2960" t="b">
        <v>0</v>
      </c>
      <c r="N2960" t="s">
        <v>8303</v>
      </c>
      <c r="O2960" s="15">
        <f t="shared" si="328"/>
        <v>0</v>
      </c>
      <c r="P2960" s="15">
        <f t="shared" si="327"/>
        <v>0</v>
      </c>
      <c r="Q2960" t="s">
        <v>8328</v>
      </c>
      <c r="R2960" t="s">
        <v>8356</v>
      </c>
      <c r="S2960" s="8">
        <f t="shared" si="329"/>
        <v>42438.570798611108</v>
      </c>
      <c r="T2960" s="11">
        <f t="shared" si="330"/>
        <v>42498.529131944444</v>
      </c>
      <c r="U2960" t="str">
        <f t="shared" si="331"/>
        <v>FALSE</v>
      </c>
      <c r="V2960" s="18">
        <f t="shared" si="332"/>
        <v>2</v>
      </c>
      <c r="W2960">
        <f t="shared" si="333"/>
        <v>3</v>
      </c>
    </row>
    <row r="2961" spans="1:23" ht="115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s="13" t="b">
        <v>0</v>
      </c>
      <c r="L2961">
        <v>0</v>
      </c>
      <c r="M2961" t="b">
        <v>0</v>
      </c>
      <c r="N2961" t="s">
        <v>8303</v>
      </c>
      <c r="O2961" s="15">
        <f t="shared" si="328"/>
        <v>0</v>
      </c>
      <c r="P2961" s="15">
        <f t="shared" si="327"/>
        <v>0</v>
      </c>
      <c r="Q2961" t="s">
        <v>8328</v>
      </c>
      <c r="R2961" t="s">
        <v>8356</v>
      </c>
      <c r="S2961" s="8">
        <f t="shared" si="329"/>
        <v>42497.800057870372</v>
      </c>
      <c r="T2961" s="11">
        <f t="shared" si="330"/>
        <v>42527.800057870372</v>
      </c>
      <c r="U2961" t="str">
        <f t="shared" si="331"/>
        <v>FALSE</v>
      </c>
      <c r="V2961" s="18">
        <f t="shared" si="332"/>
        <v>2</v>
      </c>
      <c r="W2961">
        <f t="shared" si="333"/>
        <v>3</v>
      </c>
    </row>
    <row r="2962" spans="1:23" ht="100.8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s="13" t="b">
        <v>0</v>
      </c>
      <c r="L2962">
        <v>0</v>
      </c>
      <c r="M2962" t="b">
        <v>0</v>
      </c>
      <c r="N2962" t="s">
        <v>8303</v>
      </c>
      <c r="O2962" s="15">
        <f t="shared" si="328"/>
        <v>0</v>
      </c>
      <c r="P2962" s="15">
        <f t="shared" si="327"/>
        <v>0</v>
      </c>
      <c r="Q2962" t="s">
        <v>8328</v>
      </c>
      <c r="R2962" t="s">
        <v>8356</v>
      </c>
      <c r="S2962" s="8">
        <f t="shared" si="329"/>
        <v>41863.54887731481</v>
      </c>
      <c r="T2962" s="11">
        <f t="shared" si="330"/>
        <v>41893.54887731481</v>
      </c>
      <c r="U2962" t="str">
        <f t="shared" si="331"/>
        <v>FALSE</v>
      </c>
      <c r="V2962" s="18">
        <f t="shared" si="332"/>
        <v>2</v>
      </c>
      <c r="W2962">
        <f t="shared" si="333"/>
        <v>3</v>
      </c>
    </row>
    <row r="2963" spans="1:23" ht="100.8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s="13" t="b">
        <v>0</v>
      </c>
      <c r="L2963">
        <v>108</v>
      </c>
      <c r="M2963" t="b">
        <v>1</v>
      </c>
      <c r="N2963" t="s">
        <v>8271</v>
      </c>
      <c r="O2963" s="15">
        <f t="shared" si="328"/>
        <v>109.62</v>
      </c>
      <c r="P2963" s="15">
        <f t="shared" si="327"/>
        <v>50.75</v>
      </c>
      <c r="Q2963" t="s">
        <v>8328</v>
      </c>
      <c r="R2963" t="s">
        <v>8329</v>
      </c>
      <c r="S2963" s="8">
        <f t="shared" si="329"/>
        <v>42061.004155092589</v>
      </c>
      <c r="T2963" s="11">
        <f t="shared" si="330"/>
        <v>42088.958333333336</v>
      </c>
      <c r="U2963" t="str">
        <f t="shared" si="331"/>
        <v>FALSE</v>
      </c>
      <c r="V2963" s="18">
        <f t="shared" si="332"/>
        <v>2</v>
      </c>
      <c r="W2963">
        <f t="shared" si="333"/>
        <v>1</v>
      </c>
    </row>
    <row r="2964" spans="1:23" ht="100.8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s="13" t="b">
        <v>0</v>
      </c>
      <c r="L2964">
        <v>20</v>
      </c>
      <c r="M2964" t="b">
        <v>1</v>
      </c>
      <c r="N2964" t="s">
        <v>8271</v>
      </c>
      <c r="O2964" s="15">
        <f t="shared" si="328"/>
        <v>121.8</v>
      </c>
      <c r="P2964" s="15">
        <f t="shared" si="327"/>
        <v>60.9</v>
      </c>
      <c r="Q2964" t="s">
        <v>8328</v>
      </c>
      <c r="R2964" t="s">
        <v>8329</v>
      </c>
      <c r="S2964" s="8">
        <f t="shared" si="329"/>
        <v>42036.035949074074</v>
      </c>
      <c r="T2964" s="11">
        <f t="shared" si="330"/>
        <v>42064.082638888889</v>
      </c>
      <c r="U2964" t="str">
        <f t="shared" si="331"/>
        <v>FALSE</v>
      </c>
      <c r="V2964" s="18">
        <f t="shared" si="332"/>
        <v>2</v>
      </c>
      <c r="W2964">
        <f t="shared" si="333"/>
        <v>1</v>
      </c>
    </row>
    <row r="2965" spans="1:23" ht="115.2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s="13" t="b">
        <v>0</v>
      </c>
      <c r="L2965">
        <v>98</v>
      </c>
      <c r="M2965" t="b">
        <v>1</v>
      </c>
      <c r="N2965" t="s">
        <v>8271</v>
      </c>
      <c r="O2965" s="15">
        <f t="shared" si="328"/>
        <v>106.85</v>
      </c>
      <c r="P2965" s="15">
        <f t="shared" si="327"/>
        <v>109.03061224489795</v>
      </c>
      <c r="Q2965" t="s">
        <v>8328</v>
      </c>
      <c r="R2965" t="s">
        <v>8329</v>
      </c>
      <c r="S2965" s="8">
        <f t="shared" si="329"/>
        <v>42157.26185185185</v>
      </c>
      <c r="T2965" s="11">
        <f t="shared" si="330"/>
        <v>42187.26185185185</v>
      </c>
      <c r="U2965" t="str">
        <f t="shared" si="331"/>
        <v>FALSE</v>
      </c>
      <c r="V2965" s="18">
        <f t="shared" si="332"/>
        <v>2</v>
      </c>
      <c r="W2965">
        <f t="shared" si="333"/>
        <v>1</v>
      </c>
    </row>
    <row r="2966" spans="1:23" ht="100.8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s="13" t="b">
        <v>0</v>
      </c>
      <c r="L2966">
        <v>196</v>
      </c>
      <c r="M2966" t="b">
        <v>1</v>
      </c>
      <c r="N2966" t="s">
        <v>8271</v>
      </c>
      <c r="O2966" s="15">
        <f t="shared" si="328"/>
        <v>100.71379999999999</v>
      </c>
      <c r="P2966" s="15">
        <f t="shared" si="327"/>
        <v>25.692295918367346</v>
      </c>
      <c r="Q2966" t="s">
        <v>8328</v>
      </c>
      <c r="R2966" t="s">
        <v>8329</v>
      </c>
      <c r="S2966" s="8">
        <f t="shared" si="329"/>
        <v>41827.701608796291</v>
      </c>
      <c r="T2966" s="11">
        <f t="shared" si="330"/>
        <v>41857.688888888886</v>
      </c>
      <c r="U2966" t="str">
        <f t="shared" si="331"/>
        <v>FALSE</v>
      </c>
      <c r="V2966" s="18">
        <f t="shared" si="332"/>
        <v>2</v>
      </c>
      <c r="W2966">
        <f t="shared" si="333"/>
        <v>1</v>
      </c>
    </row>
    <row r="2967" spans="1:23" ht="100.8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s="13" t="b">
        <v>0</v>
      </c>
      <c r="L2967">
        <v>39</v>
      </c>
      <c r="M2967" t="b">
        <v>1</v>
      </c>
      <c r="N2967" t="s">
        <v>8271</v>
      </c>
      <c r="O2967" s="15">
        <f t="shared" si="328"/>
        <v>109.00000000000001</v>
      </c>
      <c r="P2967" s="15">
        <f t="shared" si="327"/>
        <v>41.92307692307692</v>
      </c>
      <c r="Q2967" t="s">
        <v>8328</v>
      </c>
      <c r="R2967" t="s">
        <v>8329</v>
      </c>
      <c r="S2967" s="8">
        <f t="shared" si="329"/>
        <v>42162.521215277775</v>
      </c>
      <c r="T2967" s="11">
        <f t="shared" si="330"/>
        <v>42192.521215277775</v>
      </c>
      <c r="U2967" t="str">
        <f t="shared" si="331"/>
        <v>FALSE</v>
      </c>
      <c r="V2967" s="18">
        <f t="shared" si="332"/>
        <v>2</v>
      </c>
      <c r="W2967">
        <f t="shared" si="333"/>
        <v>1</v>
      </c>
    </row>
    <row r="2968" spans="1:23" ht="100.8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s="13" t="b">
        <v>0</v>
      </c>
      <c r="L2968">
        <v>128</v>
      </c>
      <c r="M2968" t="b">
        <v>1</v>
      </c>
      <c r="N2968" t="s">
        <v>8271</v>
      </c>
      <c r="O2968" s="15">
        <f t="shared" si="328"/>
        <v>113.63000000000001</v>
      </c>
      <c r="P2968" s="15">
        <f t="shared" si="327"/>
        <v>88.7734375</v>
      </c>
      <c r="Q2968" t="s">
        <v>8328</v>
      </c>
      <c r="R2968" t="s">
        <v>8329</v>
      </c>
      <c r="S2968" s="8">
        <f t="shared" si="329"/>
        <v>42233.530231481483</v>
      </c>
      <c r="T2968" s="11">
        <f t="shared" si="330"/>
        <v>42263.530231481483</v>
      </c>
      <c r="U2968" t="str">
        <f t="shared" si="331"/>
        <v>FALSE</v>
      </c>
      <c r="V2968" s="18">
        <f t="shared" si="332"/>
        <v>2</v>
      </c>
      <c r="W2968">
        <f t="shared" si="333"/>
        <v>1</v>
      </c>
    </row>
    <row r="2969" spans="1:23" ht="86.4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s="13" t="b">
        <v>0</v>
      </c>
      <c r="L2969">
        <v>71</v>
      </c>
      <c r="M2969" t="b">
        <v>1</v>
      </c>
      <c r="N2969" t="s">
        <v>8271</v>
      </c>
      <c r="O2969" s="15">
        <f t="shared" si="328"/>
        <v>113.92</v>
      </c>
      <c r="P2969" s="15">
        <f t="shared" si="327"/>
        <v>80.225352112676063</v>
      </c>
      <c r="Q2969" t="s">
        <v>8328</v>
      </c>
      <c r="R2969" t="s">
        <v>8329</v>
      </c>
      <c r="S2969" s="8">
        <f t="shared" si="329"/>
        <v>42041.989490740736</v>
      </c>
      <c r="T2969" s="11">
        <f t="shared" si="330"/>
        <v>42071.947824074072</v>
      </c>
      <c r="U2969" t="str">
        <f t="shared" si="331"/>
        <v>FALSE</v>
      </c>
      <c r="V2969" s="18">
        <f t="shared" si="332"/>
        <v>2</v>
      </c>
      <c r="W2969">
        <f t="shared" si="333"/>
        <v>1</v>
      </c>
    </row>
    <row r="2970" spans="1:23" ht="72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s="13" t="b">
        <v>0</v>
      </c>
      <c r="L2970">
        <v>47</v>
      </c>
      <c r="M2970" t="b">
        <v>1</v>
      </c>
      <c r="N2970" t="s">
        <v>8271</v>
      </c>
      <c r="O2970" s="15">
        <f t="shared" si="328"/>
        <v>106</v>
      </c>
      <c r="P2970" s="15">
        <f t="shared" si="327"/>
        <v>78.936170212765958</v>
      </c>
      <c r="Q2970" t="s">
        <v>8328</v>
      </c>
      <c r="R2970" t="s">
        <v>8329</v>
      </c>
      <c r="S2970" s="8">
        <f t="shared" si="329"/>
        <v>42585.315509259257</v>
      </c>
      <c r="T2970" s="11">
        <f t="shared" si="330"/>
        <v>42598.957638888889</v>
      </c>
      <c r="U2970" t="str">
        <f t="shared" si="331"/>
        <v>FALSE</v>
      </c>
      <c r="V2970" s="18">
        <f t="shared" si="332"/>
        <v>2</v>
      </c>
      <c r="W2970">
        <f t="shared" si="333"/>
        <v>1</v>
      </c>
    </row>
    <row r="2971" spans="1:23" ht="115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s="13" t="b">
        <v>0</v>
      </c>
      <c r="L2971">
        <v>17</v>
      </c>
      <c r="M2971" t="b">
        <v>1</v>
      </c>
      <c r="N2971" t="s">
        <v>8271</v>
      </c>
      <c r="O2971" s="15">
        <f t="shared" si="328"/>
        <v>162.5</v>
      </c>
      <c r="P2971" s="15">
        <f t="shared" si="327"/>
        <v>95.588235294117652</v>
      </c>
      <c r="Q2971" t="s">
        <v>8328</v>
      </c>
      <c r="R2971" t="s">
        <v>8329</v>
      </c>
      <c r="S2971" s="8">
        <f t="shared" si="329"/>
        <v>42097.578159722216</v>
      </c>
      <c r="T2971" s="11">
        <f t="shared" si="330"/>
        <v>42127.743750000001</v>
      </c>
      <c r="U2971" t="str">
        <f t="shared" si="331"/>
        <v>FALSE</v>
      </c>
      <c r="V2971" s="18">
        <f t="shared" si="332"/>
        <v>2</v>
      </c>
      <c r="W2971">
        <f t="shared" si="333"/>
        <v>1</v>
      </c>
    </row>
    <row r="2972" spans="1:23" ht="100.8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s="13" t="b">
        <v>0</v>
      </c>
      <c r="L2972">
        <v>91</v>
      </c>
      <c r="M2972" t="b">
        <v>1</v>
      </c>
      <c r="N2972" t="s">
        <v>8271</v>
      </c>
      <c r="O2972" s="15">
        <f t="shared" si="328"/>
        <v>106</v>
      </c>
      <c r="P2972" s="15">
        <f t="shared" si="327"/>
        <v>69.890109890109883</v>
      </c>
      <c r="Q2972" t="s">
        <v>8328</v>
      </c>
      <c r="R2972" t="s">
        <v>8329</v>
      </c>
      <c r="S2972" s="8">
        <f t="shared" si="329"/>
        <v>41808.461238425924</v>
      </c>
      <c r="T2972" s="11">
        <f t="shared" si="330"/>
        <v>41838.461238425924</v>
      </c>
      <c r="U2972" t="str">
        <f t="shared" si="331"/>
        <v>FALSE</v>
      </c>
      <c r="V2972" s="18">
        <f t="shared" si="332"/>
        <v>2</v>
      </c>
      <c r="W2972">
        <f t="shared" si="333"/>
        <v>1</v>
      </c>
    </row>
    <row r="2973" spans="1:23" ht="100.8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s="13" t="b">
        <v>0</v>
      </c>
      <c r="L2973">
        <v>43</v>
      </c>
      <c r="M2973" t="b">
        <v>1</v>
      </c>
      <c r="N2973" t="s">
        <v>8271</v>
      </c>
      <c r="O2973" s="15">
        <f t="shared" si="328"/>
        <v>100.15624999999999</v>
      </c>
      <c r="P2973" s="15">
        <f t="shared" si="327"/>
        <v>74.534883720930239</v>
      </c>
      <c r="Q2973" t="s">
        <v>8328</v>
      </c>
      <c r="R2973" t="s">
        <v>8329</v>
      </c>
      <c r="S2973" s="8">
        <f t="shared" si="329"/>
        <v>41852.449976851851</v>
      </c>
      <c r="T2973" s="11">
        <f t="shared" si="330"/>
        <v>41882.449976851851</v>
      </c>
      <c r="U2973" t="str">
        <f t="shared" si="331"/>
        <v>FALSE</v>
      </c>
      <c r="V2973" s="18">
        <f t="shared" si="332"/>
        <v>2</v>
      </c>
      <c r="W2973">
        <f t="shared" si="333"/>
        <v>1</v>
      </c>
    </row>
    <row r="2974" spans="1:23" ht="57.6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s="13" t="b">
        <v>0</v>
      </c>
      <c r="L2974">
        <v>17</v>
      </c>
      <c r="M2974" t="b">
        <v>1</v>
      </c>
      <c r="N2974" t="s">
        <v>8271</v>
      </c>
      <c r="O2974" s="15">
        <f t="shared" si="328"/>
        <v>105.35000000000001</v>
      </c>
      <c r="P2974" s="15">
        <f t="shared" si="327"/>
        <v>123.94117647058823</v>
      </c>
      <c r="Q2974" t="s">
        <v>8328</v>
      </c>
      <c r="R2974" t="s">
        <v>8329</v>
      </c>
      <c r="S2974" s="8">
        <f t="shared" si="329"/>
        <v>42693.90185185185</v>
      </c>
      <c r="T2974" s="11">
        <f t="shared" si="330"/>
        <v>42708.833333333336</v>
      </c>
      <c r="U2974" t="str">
        <f t="shared" si="331"/>
        <v>FALSE</v>
      </c>
      <c r="V2974" s="18">
        <f t="shared" si="332"/>
        <v>2</v>
      </c>
      <c r="W2974">
        <f t="shared" si="333"/>
        <v>1</v>
      </c>
    </row>
    <row r="2975" spans="1:23" ht="100.8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s="13" t="b">
        <v>0</v>
      </c>
      <c r="L2975">
        <v>33</v>
      </c>
      <c r="M2975" t="b">
        <v>1</v>
      </c>
      <c r="N2975" t="s">
        <v>8271</v>
      </c>
      <c r="O2975" s="15">
        <f t="shared" si="328"/>
        <v>174.8</v>
      </c>
      <c r="P2975" s="15">
        <f t="shared" si="327"/>
        <v>264.84848484848487</v>
      </c>
      <c r="Q2975" t="s">
        <v>8328</v>
      </c>
      <c r="R2975" t="s">
        <v>8329</v>
      </c>
      <c r="S2975" s="8">
        <f t="shared" si="329"/>
        <v>42341.610046296293</v>
      </c>
      <c r="T2975" s="11">
        <f t="shared" si="330"/>
        <v>42369.958333333336</v>
      </c>
      <c r="U2975" t="str">
        <f t="shared" si="331"/>
        <v>FALSE</v>
      </c>
      <c r="V2975" s="18">
        <f t="shared" si="332"/>
        <v>2</v>
      </c>
      <c r="W2975">
        <f t="shared" si="333"/>
        <v>1</v>
      </c>
    </row>
    <row r="2976" spans="1:23" ht="115.2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s="13" t="b">
        <v>0</v>
      </c>
      <c r="L2976">
        <v>87</v>
      </c>
      <c r="M2976" t="b">
        <v>1</v>
      </c>
      <c r="N2976" t="s">
        <v>8271</v>
      </c>
      <c r="O2976" s="15">
        <f t="shared" si="328"/>
        <v>102</v>
      </c>
      <c r="P2976" s="15">
        <f t="shared" si="327"/>
        <v>58.620689655172413</v>
      </c>
      <c r="Q2976" t="s">
        <v>8328</v>
      </c>
      <c r="R2976" t="s">
        <v>8329</v>
      </c>
      <c r="S2976" s="8">
        <f t="shared" si="329"/>
        <v>41879.852673611109</v>
      </c>
      <c r="T2976" s="11">
        <f t="shared" si="330"/>
        <v>41907.857638888883</v>
      </c>
      <c r="U2976" t="str">
        <f t="shared" si="331"/>
        <v>FALSE</v>
      </c>
      <c r="V2976" s="18">
        <f t="shared" si="332"/>
        <v>2</v>
      </c>
      <c r="W2976">
        <f t="shared" si="333"/>
        <v>1</v>
      </c>
    </row>
    <row r="2977" spans="1:23" ht="115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s="13" t="b">
        <v>0</v>
      </c>
      <c r="L2977">
        <v>113</v>
      </c>
      <c r="M2977" t="b">
        <v>1</v>
      </c>
      <c r="N2977" t="s">
        <v>8271</v>
      </c>
      <c r="O2977" s="15">
        <f t="shared" si="328"/>
        <v>100.125</v>
      </c>
      <c r="P2977" s="15">
        <f t="shared" si="327"/>
        <v>70.884955752212392</v>
      </c>
      <c r="Q2977" t="s">
        <v>8328</v>
      </c>
      <c r="R2977" t="s">
        <v>8329</v>
      </c>
      <c r="S2977" s="8">
        <f t="shared" si="329"/>
        <v>41941.475532407407</v>
      </c>
      <c r="T2977" s="11">
        <f t="shared" si="330"/>
        <v>41969.916666666664</v>
      </c>
      <c r="U2977" t="str">
        <f t="shared" si="331"/>
        <v>FALSE</v>
      </c>
      <c r="V2977" s="18">
        <f t="shared" si="332"/>
        <v>2</v>
      </c>
      <c r="W2977">
        <f t="shared" si="333"/>
        <v>1</v>
      </c>
    </row>
    <row r="2978" spans="1:23" ht="7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s="13" t="b">
        <v>0</v>
      </c>
      <c r="L2978">
        <v>14</v>
      </c>
      <c r="M2978" t="b">
        <v>1</v>
      </c>
      <c r="N2978" t="s">
        <v>8271</v>
      </c>
      <c r="O2978" s="15">
        <f t="shared" si="328"/>
        <v>171.42857142857142</v>
      </c>
      <c r="P2978" s="15">
        <f t="shared" si="327"/>
        <v>8.5714285714285712</v>
      </c>
      <c r="Q2978" t="s">
        <v>8328</v>
      </c>
      <c r="R2978" t="s">
        <v>8329</v>
      </c>
      <c r="S2978" s="8">
        <f t="shared" si="329"/>
        <v>42425.522337962961</v>
      </c>
      <c r="T2978" s="11">
        <f t="shared" si="330"/>
        <v>42442.291666666664</v>
      </c>
      <c r="U2978" t="str">
        <f t="shared" si="331"/>
        <v>FALSE</v>
      </c>
      <c r="V2978" s="18">
        <f t="shared" si="332"/>
        <v>2</v>
      </c>
      <c r="W2978">
        <f t="shared" si="333"/>
        <v>1</v>
      </c>
    </row>
    <row r="2979" spans="1:23" ht="115.2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s="13" t="b">
        <v>0</v>
      </c>
      <c r="L2979">
        <v>30</v>
      </c>
      <c r="M2979" t="b">
        <v>1</v>
      </c>
      <c r="N2979" t="s">
        <v>8271</v>
      </c>
      <c r="O2979" s="15">
        <f t="shared" si="328"/>
        <v>113.56666666666666</v>
      </c>
      <c r="P2979" s="15">
        <f t="shared" si="327"/>
        <v>113.56666666666666</v>
      </c>
      <c r="Q2979" t="s">
        <v>8328</v>
      </c>
      <c r="R2979" t="s">
        <v>8329</v>
      </c>
      <c r="S2979" s="8">
        <f t="shared" si="329"/>
        <v>42026.672847222224</v>
      </c>
      <c r="T2979" s="11">
        <f t="shared" si="330"/>
        <v>42085.884722222218</v>
      </c>
      <c r="U2979" t="str">
        <f t="shared" si="331"/>
        <v>FALSE</v>
      </c>
      <c r="V2979" s="18">
        <f t="shared" si="332"/>
        <v>2</v>
      </c>
      <c r="W2979">
        <f t="shared" si="333"/>
        <v>1</v>
      </c>
    </row>
    <row r="2980" spans="1:23" ht="100.8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s="13" t="b">
        <v>0</v>
      </c>
      <c r="L2980">
        <v>16</v>
      </c>
      <c r="M2980" t="b">
        <v>1</v>
      </c>
      <c r="N2980" t="s">
        <v>8271</v>
      </c>
      <c r="O2980" s="15">
        <f t="shared" si="328"/>
        <v>129.46666666666667</v>
      </c>
      <c r="P2980" s="15">
        <f t="shared" si="327"/>
        <v>60.6875</v>
      </c>
      <c r="Q2980" t="s">
        <v>8328</v>
      </c>
      <c r="R2980" t="s">
        <v>8329</v>
      </c>
      <c r="S2980" s="8">
        <f t="shared" si="329"/>
        <v>41922.432256944441</v>
      </c>
      <c r="T2980" s="11">
        <f t="shared" si="330"/>
        <v>41932.040972222218</v>
      </c>
      <c r="U2980" t="str">
        <f t="shared" si="331"/>
        <v>FALSE</v>
      </c>
      <c r="V2980" s="18">
        <f t="shared" si="332"/>
        <v>2</v>
      </c>
      <c r="W2980">
        <f t="shared" si="333"/>
        <v>1</v>
      </c>
    </row>
    <row r="2981" spans="1:23" ht="100.8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s="13" t="b">
        <v>0</v>
      </c>
      <c r="L2981">
        <v>46</v>
      </c>
      <c r="M2981" t="b">
        <v>1</v>
      </c>
      <c r="N2981" t="s">
        <v>8271</v>
      </c>
      <c r="O2981" s="15">
        <f t="shared" si="328"/>
        <v>101.4</v>
      </c>
      <c r="P2981" s="15">
        <f t="shared" si="327"/>
        <v>110.21739130434783</v>
      </c>
      <c r="Q2981" t="s">
        <v>8328</v>
      </c>
      <c r="R2981" t="s">
        <v>8329</v>
      </c>
      <c r="S2981" s="8">
        <f t="shared" si="329"/>
        <v>41993.616006944438</v>
      </c>
      <c r="T2981" s="11">
        <f t="shared" si="330"/>
        <v>42010.041666666664</v>
      </c>
      <c r="U2981" t="str">
        <f t="shared" si="331"/>
        <v>FALSE</v>
      </c>
      <c r="V2981" s="18">
        <f t="shared" si="332"/>
        <v>2</v>
      </c>
      <c r="W2981">
        <f t="shared" si="333"/>
        <v>1</v>
      </c>
    </row>
    <row r="2982" spans="1:23" ht="86.4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s="13" t="b">
        <v>0</v>
      </c>
      <c r="L2982">
        <v>24</v>
      </c>
      <c r="M2982" t="b">
        <v>1</v>
      </c>
      <c r="N2982" t="s">
        <v>8271</v>
      </c>
      <c r="O2982" s="15">
        <f t="shared" si="328"/>
        <v>109.16666666666666</v>
      </c>
      <c r="P2982" s="15">
        <f t="shared" si="327"/>
        <v>136.45833333333334</v>
      </c>
      <c r="Q2982" t="s">
        <v>8328</v>
      </c>
      <c r="R2982" t="s">
        <v>8329</v>
      </c>
      <c r="S2982" s="8">
        <f t="shared" si="329"/>
        <v>42219.70752314815</v>
      </c>
      <c r="T2982" s="11">
        <f t="shared" si="330"/>
        <v>42239.874999999993</v>
      </c>
      <c r="U2982" t="str">
        <f t="shared" si="331"/>
        <v>FALSE</v>
      </c>
      <c r="V2982" s="18">
        <f t="shared" si="332"/>
        <v>2</v>
      </c>
      <c r="W2982">
        <f t="shared" si="333"/>
        <v>1</v>
      </c>
    </row>
    <row r="2983" spans="1:23" ht="100.8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s="13" t="b">
        <v>1</v>
      </c>
      <c r="L2983">
        <v>97</v>
      </c>
      <c r="M2983" t="b">
        <v>1</v>
      </c>
      <c r="N2983" t="s">
        <v>8303</v>
      </c>
      <c r="O2983" s="15">
        <f t="shared" si="328"/>
        <v>128.92500000000001</v>
      </c>
      <c r="P2983" s="15">
        <f t="shared" si="327"/>
        <v>53.164948453608247</v>
      </c>
      <c r="Q2983" t="s">
        <v>8328</v>
      </c>
      <c r="R2983" t="s">
        <v>8356</v>
      </c>
      <c r="S2983" s="8">
        <f t="shared" si="329"/>
        <v>42225.351342592585</v>
      </c>
      <c r="T2983" s="11">
        <f t="shared" si="330"/>
        <v>42270.351342592585</v>
      </c>
      <c r="U2983" t="str">
        <f t="shared" si="331"/>
        <v>TRUE</v>
      </c>
      <c r="V2983" s="18">
        <f t="shared" si="332"/>
        <v>1</v>
      </c>
      <c r="W2983">
        <f t="shared" si="333"/>
        <v>1</v>
      </c>
    </row>
    <row r="2984" spans="1:23" ht="72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s="13" t="b">
        <v>1</v>
      </c>
      <c r="L2984">
        <v>59</v>
      </c>
      <c r="M2984" t="b">
        <v>1</v>
      </c>
      <c r="N2984" t="s">
        <v>8303</v>
      </c>
      <c r="O2984" s="15">
        <f t="shared" si="328"/>
        <v>102.06</v>
      </c>
      <c r="P2984" s="15">
        <f t="shared" si="327"/>
        <v>86.491525423728817</v>
      </c>
      <c r="Q2984" t="s">
        <v>8328</v>
      </c>
      <c r="R2984" t="s">
        <v>8356</v>
      </c>
      <c r="S2984" s="8">
        <f t="shared" si="329"/>
        <v>42381.478506944441</v>
      </c>
      <c r="T2984" s="11">
        <f t="shared" si="330"/>
        <v>42411.478506944441</v>
      </c>
      <c r="U2984" t="str">
        <f t="shared" si="331"/>
        <v>TRUE</v>
      </c>
      <c r="V2984" s="18">
        <f t="shared" si="332"/>
        <v>1</v>
      </c>
      <c r="W2984">
        <f t="shared" si="333"/>
        <v>1</v>
      </c>
    </row>
    <row r="2985" spans="1:23" ht="86.4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s="13" t="b">
        <v>1</v>
      </c>
      <c r="L2985">
        <v>1095</v>
      </c>
      <c r="M2985" t="b">
        <v>1</v>
      </c>
      <c r="N2985" t="s">
        <v>8303</v>
      </c>
      <c r="O2985" s="15">
        <f t="shared" si="328"/>
        <v>146.53957758620692</v>
      </c>
      <c r="P2985" s="15">
        <f t="shared" si="327"/>
        <v>155.23827397260274</v>
      </c>
      <c r="Q2985" t="s">
        <v>8328</v>
      </c>
      <c r="R2985" t="s">
        <v>8356</v>
      </c>
      <c r="S2985" s="8">
        <f t="shared" si="329"/>
        <v>41894.424027777779</v>
      </c>
      <c r="T2985" s="11">
        <f t="shared" si="330"/>
        <v>41954.465694444443</v>
      </c>
      <c r="U2985" t="str">
        <f t="shared" si="331"/>
        <v>TRUE</v>
      </c>
      <c r="V2985" s="18">
        <f t="shared" si="332"/>
        <v>1</v>
      </c>
      <c r="W2985">
        <f t="shared" si="333"/>
        <v>1</v>
      </c>
    </row>
    <row r="2986" spans="1:23" ht="115.2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s="13" t="b">
        <v>1</v>
      </c>
      <c r="L2986">
        <v>218</v>
      </c>
      <c r="M2986" t="b">
        <v>1</v>
      </c>
      <c r="N2986" t="s">
        <v>8303</v>
      </c>
      <c r="O2986" s="15">
        <f t="shared" si="328"/>
        <v>100.352</v>
      </c>
      <c r="P2986" s="15">
        <f t="shared" si="327"/>
        <v>115.08256880733946</v>
      </c>
      <c r="Q2986" t="s">
        <v>8328</v>
      </c>
      <c r="R2986" t="s">
        <v>8356</v>
      </c>
      <c r="S2986" s="8">
        <f t="shared" si="329"/>
        <v>42576.070381944439</v>
      </c>
      <c r="T2986" s="11">
        <f t="shared" si="330"/>
        <v>42606.070381944439</v>
      </c>
      <c r="U2986" t="str">
        <f t="shared" si="331"/>
        <v>TRUE</v>
      </c>
      <c r="V2986" s="18">
        <f t="shared" si="332"/>
        <v>1</v>
      </c>
      <c r="W2986">
        <f t="shared" si="333"/>
        <v>1</v>
      </c>
    </row>
    <row r="2987" spans="1:23" ht="115.2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s="13" t="b">
        <v>0</v>
      </c>
      <c r="L2987">
        <v>111</v>
      </c>
      <c r="M2987" t="b">
        <v>1</v>
      </c>
      <c r="N2987" t="s">
        <v>8303</v>
      </c>
      <c r="O2987" s="15">
        <f t="shared" si="328"/>
        <v>121.64999999999999</v>
      </c>
      <c r="P2987" s="15">
        <f t="shared" si="327"/>
        <v>109.5945945945946</v>
      </c>
      <c r="Q2987" t="s">
        <v>8328</v>
      </c>
      <c r="R2987" t="s">
        <v>8356</v>
      </c>
      <c r="S2987" s="8">
        <f t="shared" si="329"/>
        <v>42654.765370370362</v>
      </c>
      <c r="T2987" s="11">
        <f t="shared" si="330"/>
        <v>42673.958333333336</v>
      </c>
      <c r="U2987" t="str">
        <f t="shared" si="331"/>
        <v>FALSE</v>
      </c>
      <c r="V2987" s="18">
        <f t="shared" si="332"/>
        <v>2</v>
      </c>
      <c r="W2987">
        <f t="shared" si="333"/>
        <v>1</v>
      </c>
    </row>
    <row r="2988" spans="1:23" ht="100.8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s="13" t="b">
        <v>0</v>
      </c>
      <c r="L2988">
        <v>56</v>
      </c>
      <c r="M2988" t="b">
        <v>1</v>
      </c>
      <c r="N2988" t="s">
        <v>8303</v>
      </c>
      <c r="O2988" s="15">
        <f t="shared" si="328"/>
        <v>105.5</v>
      </c>
      <c r="P2988" s="15">
        <f t="shared" si="327"/>
        <v>45.214285714285715</v>
      </c>
      <c r="Q2988" t="s">
        <v>8328</v>
      </c>
      <c r="R2988" t="s">
        <v>8356</v>
      </c>
      <c r="S2988" s="8">
        <f t="shared" si="329"/>
        <v>42431.29173611111</v>
      </c>
      <c r="T2988" s="11">
        <f t="shared" si="330"/>
        <v>42491.250069444439</v>
      </c>
      <c r="U2988" t="str">
        <f t="shared" si="331"/>
        <v>FALSE</v>
      </c>
      <c r="V2988" s="18">
        <f t="shared" si="332"/>
        <v>2</v>
      </c>
      <c r="W2988">
        <f t="shared" si="333"/>
        <v>1</v>
      </c>
    </row>
    <row r="2989" spans="1:23" ht="115.2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s="13" t="b">
        <v>0</v>
      </c>
      <c r="L2989">
        <v>265</v>
      </c>
      <c r="M2989" t="b">
        <v>1</v>
      </c>
      <c r="N2989" t="s">
        <v>8303</v>
      </c>
      <c r="O2989" s="15">
        <f t="shared" si="328"/>
        <v>110.4008</v>
      </c>
      <c r="P2989" s="15">
        <f t="shared" si="327"/>
        <v>104.15169811320754</v>
      </c>
      <c r="Q2989" t="s">
        <v>8328</v>
      </c>
      <c r="R2989" t="s">
        <v>8356</v>
      </c>
      <c r="S2989" s="8">
        <f t="shared" si="329"/>
        <v>42627.098969907405</v>
      </c>
      <c r="T2989" s="11">
        <f t="shared" si="330"/>
        <v>42655.791666666664</v>
      </c>
      <c r="U2989" t="str">
        <f t="shared" si="331"/>
        <v>FALSE</v>
      </c>
      <c r="V2989" s="18">
        <f t="shared" si="332"/>
        <v>2</v>
      </c>
      <c r="W2989">
        <f t="shared" si="333"/>
        <v>1</v>
      </c>
    </row>
    <row r="2990" spans="1:23" ht="100.8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s="13" t="b">
        <v>0</v>
      </c>
      <c r="L2990">
        <v>28</v>
      </c>
      <c r="M2990" t="b">
        <v>1</v>
      </c>
      <c r="N2990" t="s">
        <v>8303</v>
      </c>
      <c r="O2990" s="15">
        <f t="shared" si="328"/>
        <v>100</v>
      </c>
      <c r="P2990" s="15">
        <f t="shared" si="327"/>
        <v>35.714285714285715</v>
      </c>
      <c r="Q2990" t="s">
        <v>8328</v>
      </c>
      <c r="R2990" t="s">
        <v>8356</v>
      </c>
      <c r="S2990" s="8">
        <f t="shared" si="329"/>
        <v>42511.153715277782</v>
      </c>
      <c r="T2990" s="11">
        <f t="shared" si="330"/>
        <v>42541.153715277775</v>
      </c>
      <c r="U2990" t="str">
        <f t="shared" si="331"/>
        <v>FALSE</v>
      </c>
      <c r="V2990" s="18">
        <f t="shared" si="332"/>
        <v>2</v>
      </c>
      <c r="W2990">
        <f t="shared" si="333"/>
        <v>1</v>
      </c>
    </row>
    <row r="2991" spans="1:23" ht="43.2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s="13" t="b">
        <v>0</v>
      </c>
      <c r="L2991">
        <v>364</v>
      </c>
      <c r="M2991" t="b">
        <v>1</v>
      </c>
      <c r="N2991" t="s">
        <v>8303</v>
      </c>
      <c r="O2991" s="15">
        <f t="shared" si="328"/>
        <v>176.535</v>
      </c>
      <c r="P2991" s="15">
        <f t="shared" si="327"/>
        <v>96.997252747252745</v>
      </c>
      <c r="Q2991" t="s">
        <v>8328</v>
      </c>
      <c r="R2991" t="s">
        <v>8356</v>
      </c>
      <c r="S2991" s="8">
        <f t="shared" si="329"/>
        <v>42336.812060185184</v>
      </c>
      <c r="T2991" s="11">
        <f t="shared" si="330"/>
        <v>42358.999305555553</v>
      </c>
      <c r="U2991" t="str">
        <f t="shared" si="331"/>
        <v>FALSE</v>
      </c>
      <c r="V2991" s="18">
        <f t="shared" si="332"/>
        <v>2</v>
      </c>
      <c r="W2991">
        <f t="shared" si="333"/>
        <v>1</v>
      </c>
    </row>
    <row r="2992" spans="1:23" ht="100.8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s="13" t="b">
        <v>0</v>
      </c>
      <c r="L2992">
        <v>27</v>
      </c>
      <c r="M2992" t="b">
        <v>1</v>
      </c>
      <c r="N2992" t="s">
        <v>8303</v>
      </c>
      <c r="O2992" s="15">
        <f t="shared" si="328"/>
        <v>100</v>
      </c>
      <c r="P2992" s="15">
        <f t="shared" si="327"/>
        <v>370.37037037037038</v>
      </c>
      <c r="Q2992" t="s">
        <v>8328</v>
      </c>
      <c r="R2992" t="s">
        <v>8356</v>
      </c>
      <c r="S2992" s="8">
        <f t="shared" si="329"/>
        <v>42341.365972222215</v>
      </c>
      <c r="T2992" s="11">
        <f t="shared" si="330"/>
        <v>42376.365972222215</v>
      </c>
      <c r="U2992" t="str">
        <f t="shared" si="331"/>
        <v>FALSE</v>
      </c>
      <c r="V2992" s="18">
        <f t="shared" si="332"/>
        <v>2</v>
      </c>
      <c r="W2992">
        <f t="shared" si="333"/>
        <v>1</v>
      </c>
    </row>
    <row r="2993" spans="1:23" ht="115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s="13" t="b">
        <v>0</v>
      </c>
      <c r="L2993">
        <v>93</v>
      </c>
      <c r="M2993" t="b">
        <v>1</v>
      </c>
      <c r="N2993" t="s">
        <v>8303</v>
      </c>
      <c r="O2993" s="15">
        <f t="shared" si="328"/>
        <v>103.29411764705883</v>
      </c>
      <c r="P2993" s="15">
        <f t="shared" ref="P2993:P3056" si="334">IFERROR(E2993/L2993,0)</f>
        <v>94.408602150537632</v>
      </c>
      <c r="Q2993" t="s">
        <v>8328</v>
      </c>
      <c r="R2993" t="s">
        <v>8356</v>
      </c>
      <c r="S2993" s="8">
        <f t="shared" si="329"/>
        <v>42740.628819444442</v>
      </c>
      <c r="T2993" s="11">
        <f t="shared" si="330"/>
        <v>42762.628819444442</v>
      </c>
      <c r="U2993" t="str">
        <f t="shared" si="331"/>
        <v>FALSE</v>
      </c>
      <c r="V2993" s="18">
        <f t="shared" si="332"/>
        <v>2</v>
      </c>
      <c r="W2993">
        <f t="shared" si="333"/>
        <v>1</v>
      </c>
    </row>
    <row r="2994" spans="1:23" ht="100.8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s="13" t="b">
        <v>0</v>
      </c>
      <c r="L2994">
        <v>64</v>
      </c>
      <c r="M2994" t="b">
        <v>1</v>
      </c>
      <c r="N2994" t="s">
        <v>8303</v>
      </c>
      <c r="O2994" s="15">
        <f t="shared" si="328"/>
        <v>104.5</v>
      </c>
      <c r="P2994" s="15">
        <f t="shared" si="334"/>
        <v>48.984375</v>
      </c>
      <c r="Q2994" t="s">
        <v>8328</v>
      </c>
      <c r="R2994" t="s">
        <v>8356</v>
      </c>
      <c r="S2994" s="8">
        <f t="shared" si="329"/>
        <v>42622.559143518512</v>
      </c>
      <c r="T2994" s="11">
        <f t="shared" si="330"/>
        <v>42652.559143518512</v>
      </c>
      <c r="U2994" t="str">
        <f t="shared" si="331"/>
        <v>FALSE</v>
      </c>
      <c r="V2994" s="18">
        <f t="shared" si="332"/>
        <v>2</v>
      </c>
      <c r="W2994">
        <f t="shared" si="333"/>
        <v>1</v>
      </c>
    </row>
    <row r="2995" spans="1:23" ht="28.8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s="13" t="b">
        <v>0</v>
      </c>
      <c r="L2995">
        <v>22</v>
      </c>
      <c r="M2995" t="b">
        <v>1</v>
      </c>
      <c r="N2995" t="s">
        <v>8303</v>
      </c>
      <c r="O2995" s="15">
        <f t="shared" si="328"/>
        <v>100.29999999999998</v>
      </c>
      <c r="P2995" s="15">
        <f t="shared" si="334"/>
        <v>45.590909090909093</v>
      </c>
      <c r="Q2995" t="s">
        <v>8328</v>
      </c>
      <c r="R2995" t="s">
        <v>8356</v>
      </c>
      <c r="S2995" s="8">
        <f t="shared" si="329"/>
        <v>42390.63040509259</v>
      </c>
      <c r="T2995" s="11">
        <f t="shared" si="330"/>
        <v>42420.63040509259</v>
      </c>
      <c r="U2995" t="str">
        <f t="shared" si="331"/>
        <v>FALSE</v>
      </c>
      <c r="V2995" s="18">
        <f t="shared" si="332"/>
        <v>2</v>
      </c>
      <c r="W2995">
        <f t="shared" si="333"/>
        <v>1</v>
      </c>
    </row>
    <row r="2996" spans="1:23" ht="86.4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s="13" t="b">
        <v>0</v>
      </c>
      <c r="L2996">
        <v>59</v>
      </c>
      <c r="M2996" t="b">
        <v>1</v>
      </c>
      <c r="N2996" t="s">
        <v>8303</v>
      </c>
      <c r="O2996" s="15">
        <f t="shared" si="328"/>
        <v>457.74666666666673</v>
      </c>
      <c r="P2996" s="15">
        <f t="shared" si="334"/>
        <v>23.275254237288134</v>
      </c>
      <c r="Q2996" t="s">
        <v>8328</v>
      </c>
      <c r="R2996" t="s">
        <v>8356</v>
      </c>
      <c r="S2996" s="8">
        <f t="shared" si="329"/>
        <v>41885.270509259259</v>
      </c>
      <c r="T2996" s="11">
        <f t="shared" si="330"/>
        <v>41915.270509259259</v>
      </c>
      <c r="U2996" t="str">
        <f t="shared" si="331"/>
        <v>FALSE</v>
      </c>
      <c r="V2996" s="18">
        <f t="shared" si="332"/>
        <v>2</v>
      </c>
      <c r="W2996">
        <f t="shared" si="333"/>
        <v>1</v>
      </c>
    </row>
    <row r="2997" spans="1:23" ht="100.8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s="13" t="b">
        <v>0</v>
      </c>
      <c r="L2997">
        <v>249</v>
      </c>
      <c r="M2997" t="b">
        <v>1</v>
      </c>
      <c r="N2997" t="s">
        <v>8303</v>
      </c>
      <c r="O2997" s="15">
        <f t="shared" si="328"/>
        <v>104.96000000000001</v>
      </c>
      <c r="P2997" s="15">
        <f t="shared" si="334"/>
        <v>63.2289156626506</v>
      </c>
      <c r="Q2997" t="s">
        <v>8328</v>
      </c>
      <c r="R2997" t="s">
        <v>8356</v>
      </c>
      <c r="S2997" s="8">
        <f t="shared" si="329"/>
        <v>42724.456840277773</v>
      </c>
      <c r="T2997" s="11">
        <f t="shared" si="330"/>
        <v>42754.456840277773</v>
      </c>
      <c r="U2997" t="str">
        <f t="shared" si="331"/>
        <v>FALSE</v>
      </c>
      <c r="V2997" s="18">
        <f t="shared" si="332"/>
        <v>2</v>
      </c>
      <c r="W2997">
        <f t="shared" si="333"/>
        <v>1</v>
      </c>
    </row>
    <row r="2998" spans="1:23" ht="72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s="13" t="b">
        <v>0</v>
      </c>
      <c r="L2998">
        <v>392</v>
      </c>
      <c r="M2998" t="b">
        <v>1</v>
      </c>
      <c r="N2998" t="s">
        <v>8303</v>
      </c>
      <c r="O2998" s="15">
        <f t="shared" si="328"/>
        <v>171.94285714285715</v>
      </c>
      <c r="P2998" s="15">
        <f t="shared" si="334"/>
        <v>153.5204081632653</v>
      </c>
      <c r="Q2998" t="s">
        <v>8328</v>
      </c>
      <c r="R2998" t="s">
        <v>8356</v>
      </c>
      <c r="S2998" s="8">
        <f t="shared" si="329"/>
        <v>42090.70416666667</v>
      </c>
      <c r="T2998" s="11">
        <f t="shared" si="330"/>
        <v>42150.704166666663</v>
      </c>
      <c r="U2998" t="str">
        <f t="shared" si="331"/>
        <v>FALSE</v>
      </c>
      <c r="V2998" s="18">
        <f t="shared" si="332"/>
        <v>2</v>
      </c>
      <c r="W2998">
        <f t="shared" si="333"/>
        <v>1</v>
      </c>
    </row>
    <row r="2999" spans="1:23" ht="115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s="13" t="b">
        <v>0</v>
      </c>
      <c r="L2999">
        <v>115</v>
      </c>
      <c r="M2999" t="b">
        <v>1</v>
      </c>
      <c r="N2999" t="s">
        <v>8303</v>
      </c>
      <c r="O2999" s="15">
        <f t="shared" si="328"/>
        <v>103.73000000000002</v>
      </c>
      <c r="P2999" s="15">
        <f t="shared" si="334"/>
        <v>90.2</v>
      </c>
      <c r="Q2999" t="s">
        <v>8328</v>
      </c>
      <c r="R2999" t="s">
        <v>8356</v>
      </c>
      <c r="S2999" s="8">
        <f t="shared" si="329"/>
        <v>42775.525381944441</v>
      </c>
      <c r="T2999" s="11">
        <f t="shared" si="330"/>
        <v>42792.999305555553</v>
      </c>
      <c r="U2999" t="str">
        <f t="shared" si="331"/>
        <v>FALSE</v>
      </c>
      <c r="V2999" s="18">
        <f t="shared" si="332"/>
        <v>2</v>
      </c>
      <c r="W2999">
        <f t="shared" si="333"/>
        <v>1</v>
      </c>
    </row>
    <row r="3000" spans="1:23" ht="100.8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s="13" t="b">
        <v>0</v>
      </c>
      <c r="L3000">
        <v>433</v>
      </c>
      <c r="M3000" t="b">
        <v>1</v>
      </c>
      <c r="N3000" t="s">
        <v>8303</v>
      </c>
      <c r="O3000" s="15">
        <f t="shared" si="328"/>
        <v>103.029</v>
      </c>
      <c r="P3000" s="15">
        <f t="shared" si="334"/>
        <v>118.97113163972287</v>
      </c>
      <c r="Q3000" t="s">
        <v>8328</v>
      </c>
      <c r="R3000" t="s">
        <v>8356</v>
      </c>
      <c r="S3000" s="8">
        <f t="shared" si="329"/>
        <v>41777.985289351847</v>
      </c>
      <c r="T3000" s="11">
        <f t="shared" si="330"/>
        <v>41805.975694444445</v>
      </c>
      <c r="U3000" t="str">
        <f t="shared" si="331"/>
        <v>FALSE</v>
      </c>
      <c r="V3000" s="18">
        <f t="shared" si="332"/>
        <v>2</v>
      </c>
      <c r="W3000">
        <f t="shared" si="333"/>
        <v>1</v>
      </c>
    </row>
    <row r="3001" spans="1:23" ht="100.8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s="13" t="b">
        <v>0</v>
      </c>
      <c r="L3001">
        <v>20</v>
      </c>
      <c r="M3001" t="b">
        <v>1</v>
      </c>
      <c r="N3001" t="s">
        <v>8303</v>
      </c>
      <c r="O3001" s="15">
        <f t="shared" si="328"/>
        <v>118.88888888888889</v>
      </c>
      <c r="P3001" s="15">
        <f t="shared" si="334"/>
        <v>80.25</v>
      </c>
      <c r="Q3001" t="s">
        <v>8328</v>
      </c>
      <c r="R3001" t="s">
        <v>8356</v>
      </c>
      <c r="S3001" s="8">
        <f t="shared" si="329"/>
        <v>42780.531944444439</v>
      </c>
      <c r="T3001" s="11">
        <f t="shared" si="330"/>
        <v>42794.874999999993</v>
      </c>
      <c r="U3001" t="str">
        <f t="shared" si="331"/>
        <v>FALSE</v>
      </c>
      <c r="V3001" s="18">
        <f t="shared" si="332"/>
        <v>2</v>
      </c>
      <c r="W3001">
        <f t="shared" si="333"/>
        <v>1</v>
      </c>
    </row>
    <row r="3002" spans="1:23" ht="100.8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s="13" t="b">
        <v>0</v>
      </c>
      <c r="L3002">
        <v>8</v>
      </c>
      <c r="M3002" t="b">
        <v>1</v>
      </c>
      <c r="N3002" t="s">
        <v>8303</v>
      </c>
      <c r="O3002" s="15">
        <f t="shared" si="328"/>
        <v>100</v>
      </c>
      <c r="P3002" s="15">
        <f t="shared" si="334"/>
        <v>62.5</v>
      </c>
      <c r="Q3002" t="s">
        <v>8328</v>
      </c>
      <c r="R3002" t="s">
        <v>8356</v>
      </c>
      <c r="S3002" s="8">
        <f t="shared" si="329"/>
        <v>42752.61886574074</v>
      </c>
      <c r="T3002" s="11">
        <f t="shared" si="330"/>
        <v>42766.541666666664</v>
      </c>
      <c r="U3002" t="str">
        <f t="shared" si="331"/>
        <v>FALSE</v>
      </c>
      <c r="V3002" s="18">
        <f t="shared" si="332"/>
        <v>2</v>
      </c>
      <c r="W3002">
        <f t="shared" si="333"/>
        <v>1</v>
      </c>
    </row>
    <row r="3003" spans="1:23" ht="100.8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s="13" t="b">
        <v>0</v>
      </c>
      <c r="L3003">
        <v>175</v>
      </c>
      <c r="M3003" t="b">
        <v>1</v>
      </c>
      <c r="N3003" t="s">
        <v>8303</v>
      </c>
      <c r="O3003" s="15">
        <f t="shared" si="328"/>
        <v>318.69988910451895</v>
      </c>
      <c r="P3003" s="15">
        <f t="shared" si="334"/>
        <v>131.37719999999999</v>
      </c>
      <c r="Q3003" t="s">
        <v>8328</v>
      </c>
      <c r="R3003" t="s">
        <v>8356</v>
      </c>
      <c r="S3003" s="8">
        <f t="shared" si="329"/>
        <v>42534.687291666669</v>
      </c>
      <c r="T3003" s="11">
        <f t="shared" si="330"/>
        <v>42564.687291666669</v>
      </c>
      <c r="U3003" t="str">
        <f t="shared" si="331"/>
        <v>FALSE</v>
      </c>
      <c r="V3003" s="18">
        <f t="shared" si="332"/>
        <v>2</v>
      </c>
      <c r="W3003">
        <f t="shared" si="333"/>
        <v>1</v>
      </c>
    </row>
    <row r="3004" spans="1:23" ht="57.6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s="13" t="b">
        <v>0</v>
      </c>
      <c r="L3004">
        <v>104</v>
      </c>
      <c r="M3004" t="b">
        <v>1</v>
      </c>
      <c r="N3004" t="s">
        <v>8303</v>
      </c>
      <c r="O3004" s="15">
        <f t="shared" si="328"/>
        <v>108.50614285714286</v>
      </c>
      <c r="P3004" s="15">
        <f t="shared" si="334"/>
        <v>73.032980769230775</v>
      </c>
      <c r="Q3004" t="s">
        <v>8328</v>
      </c>
      <c r="R3004" t="s">
        <v>8356</v>
      </c>
      <c r="S3004" s="8">
        <f t="shared" si="329"/>
        <v>41239.627916666665</v>
      </c>
      <c r="T3004" s="11">
        <f t="shared" si="330"/>
        <v>41269.627916666665</v>
      </c>
      <c r="U3004" t="str">
        <f t="shared" si="331"/>
        <v>FALSE</v>
      </c>
      <c r="V3004" s="18">
        <f t="shared" si="332"/>
        <v>2</v>
      </c>
      <c r="W3004">
        <f t="shared" si="333"/>
        <v>1</v>
      </c>
    </row>
    <row r="3005" spans="1:23" ht="115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s="13" t="b">
        <v>0</v>
      </c>
      <c r="L3005">
        <v>17</v>
      </c>
      <c r="M3005" t="b">
        <v>1</v>
      </c>
      <c r="N3005" t="s">
        <v>8303</v>
      </c>
      <c r="O3005" s="15">
        <f t="shared" si="328"/>
        <v>101.16666666666667</v>
      </c>
      <c r="P3005" s="15">
        <f t="shared" si="334"/>
        <v>178.52941176470588</v>
      </c>
      <c r="Q3005" t="s">
        <v>8328</v>
      </c>
      <c r="R3005" t="s">
        <v>8356</v>
      </c>
      <c r="S3005" s="8">
        <f t="shared" si="329"/>
        <v>42398.640925925924</v>
      </c>
      <c r="T3005" s="11">
        <f t="shared" si="330"/>
        <v>42430.040972222218</v>
      </c>
      <c r="U3005" t="str">
        <f t="shared" si="331"/>
        <v>FALSE</v>
      </c>
      <c r="V3005" s="18">
        <f t="shared" si="332"/>
        <v>2</v>
      </c>
      <c r="W3005">
        <f t="shared" si="333"/>
        <v>1</v>
      </c>
    </row>
    <row r="3006" spans="1:23" ht="115.2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s="13" t="b">
        <v>0</v>
      </c>
      <c r="L3006">
        <v>277</v>
      </c>
      <c r="M3006" t="b">
        <v>1</v>
      </c>
      <c r="N3006" t="s">
        <v>8303</v>
      </c>
      <c r="O3006" s="15">
        <f t="shared" si="328"/>
        <v>112.815</v>
      </c>
      <c r="P3006" s="15">
        <f t="shared" si="334"/>
        <v>162.90974729241879</v>
      </c>
      <c r="Q3006" t="s">
        <v>8328</v>
      </c>
      <c r="R3006" t="s">
        <v>8356</v>
      </c>
      <c r="S3006" s="8">
        <f t="shared" si="329"/>
        <v>41928.672731481478</v>
      </c>
      <c r="T3006" s="11">
        <f t="shared" si="330"/>
        <v>41958.714398148142</v>
      </c>
      <c r="U3006" t="str">
        <f t="shared" si="331"/>
        <v>FALSE</v>
      </c>
      <c r="V3006" s="18">
        <f t="shared" si="332"/>
        <v>2</v>
      </c>
      <c r="W3006">
        <f t="shared" si="333"/>
        <v>1</v>
      </c>
    </row>
    <row r="3007" spans="1:23" ht="115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s="13" t="b">
        <v>0</v>
      </c>
      <c r="L3007">
        <v>118</v>
      </c>
      <c r="M3007" t="b">
        <v>1</v>
      </c>
      <c r="N3007" t="s">
        <v>8303</v>
      </c>
      <c r="O3007" s="15">
        <f t="shared" si="328"/>
        <v>120.49622641509434</v>
      </c>
      <c r="P3007" s="15">
        <f t="shared" si="334"/>
        <v>108.24237288135593</v>
      </c>
      <c r="Q3007" t="s">
        <v>8328</v>
      </c>
      <c r="R3007" t="s">
        <v>8356</v>
      </c>
      <c r="S3007" s="8">
        <f t="shared" si="329"/>
        <v>41888.466493055552</v>
      </c>
      <c r="T3007" s="11">
        <f t="shared" si="330"/>
        <v>41918.466493055552</v>
      </c>
      <c r="U3007" t="str">
        <f t="shared" si="331"/>
        <v>FALSE</v>
      </c>
      <c r="V3007" s="18">
        <f t="shared" si="332"/>
        <v>2</v>
      </c>
      <c r="W3007">
        <f t="shared" si="333"/>
        <v>1</v>
      </c>
    </row>
    <row r="3008" spans="1:23" ht="72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s="13" t="b">
        <v>0</v>
      </c>
      <c r="L3008">
        <v>97</v>
      </c>
      <c r="M3008" t="b">
        <v>1</v>
      </c>
      <c r="N3008" t="s">
        <v>8303</v>
      </c>
      <c r="O3008" s="15">
        <f t="shared" si="328"/>
        <v>107.74999999999999</v>
      </c>
      <c r="P3008" s="15">
        <f t="shared" si="334"/>
        <v>88.865979381443296</v>
      </c>
      <c r="Q3008" t="s">
        <v>8328</v>
      </c>
      <c r="R3008" t="s">
        <v>8356</v>
      </c>
      <c r="S3008" s="8">
        <f t="shared" si="329"/>
        <v>41957.548506944448</v>
      </c>
      <c r="T3008" s="11">
        <f t="shared" si="330"/>
        <v>41987.54850694444</v>
      </c>
      <c r="U3008" t="str">
        <f t="shared" si="331"/>
        <v>FALSE</v>
      </c>
      <c r="V3008" s="18">
        <f t="shared" si="332"/>
        <v>2</v>
      </c>
      <c r="W3008">
        <f t="shared" si="333"/>
        <v>1</v>
      </c>
    </row>
    <row r="3009" spans="1:23" ht="57.6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s="13" t="b">
        <v>0</v>
      </c>
      <c r="L3009">
        <v>20</v>
      </c>
      <c r="M3009" t="b">
        <v>1</v>
      </c>
      <c r="N3009" t="s">
        <v>8303</v>
      </c>
      <c r="O3009" s="15">
        <f t="shared" si="328"/>
        <v>180</v>
      </c>
      <c r="P3009" s="15">
        <f t="shared" si="334"/>
        <v>54</v>
      </c>
      <c r="Q3009" t="s">
        <v>8328</v>
      </c>
      <c r="R3009" t="s">
        <v>8356</v>
      </c>
      <c r="S3009" s="8">
        <f t="shared" si="329"/>
        <v>42098.007905092592</v>
      </c>
      <c r="T3009" s="11">
        <f t="shared" si="330"/>
        <v>42119.007905092592</v>
      </c>
      <c r="U3009" t="str">
        <f t="shared" si="331"/>
        <v>FALSE</v>
      </c>
      <c r="V3009" s="18">
        <f t="shared" si="332"/>
        <v>2</v>
      </c>
      <c r="W3009">
        <f t="shared" si="333"/>
        <v>1</v>
      </c>
    </row>
    <row r="3010" spans="1:23" ht="86.4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s="13" t="b">
        <v>0</v>
      </c>
      <c r="L3010">
        <v>26</v>
      </c>
      <c r="M3010" t="b">
        <v>1</v>
      </c>
      <c r="N3010" t="s">
        <v>8303</v>
      </c>
      <c r="O3010" s="15">
        <f t="shared" si="328"/>
        <v>101.16666666666667</v>
      </c>
      <c r="P3010" s="15">
        <f t="shared" si="334"/>
        <v>116.73076923076923</v>
      </c>
      <c r="Q3010" t="s">
        <v>8328</v>
      </c>
      <c r="R3010" t="s">
        <v>8356</v>
      </c>
      <c r="S3010" s="8">
        <f t="shared" si="329"/>
        <v>42360.003692129627</v>
      </c>
      <c r="T3010" s="11">
        <f t="shared" si="330"/>
        <v>42390.003692129627</v>
      </c>
      <c r="U3010" t="str">
        <f t="shared" si="331"/>
        <v>FALSE</v>
      </c>
      <c r="V3010" s="18">
        <f t="shared" si="332"/>
        <v>2</v>
      </c>
      <c r="W3010">
        <f t="shared" si="333"/>
        <v>1</v>
      </c>
    </row>
    <row r="3011" spans="1:23" ht="100.8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s="13" t="b">
        <v>0</v>
      </c>
      <c r="L3011">
        <v>128</v>
      </c>
      <c r="M3011" t="b">
        <v>1</v>
      </c>
      <c r="N3011" t="s">
        <v>8303</v>
      </c>
      <c r="O3011" s="15">
        <f t="shared" ref="O3011:O3074" si="335">(E3011/D3011)*100</f>
        <v>119.756</v>
      </c>
      <c r="P3011" s="15">
        <f t="shared" si="334"/>
        <v>233.8984375</v>
      </c>
      <c r="Q3011" t="s">
        <v>8328</v>
      </c>
      <c r="R3011" t="s">
        <v>8356</v>
      </c>
      <c r="S3011" s="8">
        <f t="shared" ref="S3011:S3074" si="336">(((J3011/60)/60)/24)+DATE(1970,1,1)+(-5/24)</f>
        <v>41939.361574074072</v>
      </c>
      <c r="T3011" s="11">
        <f t="shared" ref="T3011:T3074" si="337">(I3011/86400)+25569+(-5/24)</f>
        <v>41969.403240740743</v>
      </c>
      <c r="U3011" t="str">
        <f t="shared" ref="U3011:U3074" si="338">TRIM(K3011)</f>
        <v>FALSE</v>
      </c>
      <c r="V3011" s="18">
        <f t="shared" ref="V3011:V3074" si="339">IF(U3011="TRUE", 1, 2)</f>
        <v>2</v>
      </c>
      <c r="W3011">
        <f t="shared" ref="W3011:W3074" si="340">IF(F3011="successful", 1,  IF(F3011= "failed", 2, IF(F3011="canceled", 3, 4)))</f>
        <v>1</v>
      </c>
    </row>
    <row r="3012" spans="1:23" ht="100.8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s="13" t="b">
        <v>0</v>
      </c>
      <c r="L3012">
        <v>15</v>
      </c>
      <c r="M3012" t="b">
        <v>1</v>
      </c>
      <c r="N3012" t="s">
        <v>8303</v>
      </c>
      <c r="O3012" s="15">
        <f t="shared" si="335"/>
        <v>158</v>
      </c>
      <c r="P3012" s="15">
        <f t="shared" si="334"/>
        <v>158</v>
      </c>
      <c r="Q3012" t="s">
        <v>8328</v>
      </c>
      <c r="R3012" t="s">
        <v>8356</v>
      </c>
      <c r="S3012" s="8">
        <f t="shared" si="336"/>
        <v>41996.624062499999</v>
      </c>
      <c r="T3012" s="11">
        <f t="shared" si="337"/>
        <v>42056.624062499999</v>
      </c>
      <c r="U3012" t="str">
        <f t="shared" si="338"/>
        <v>FALSE</v>
      </c>
      <c r="V3012" s="18">
        <f t="shared" si="339"/>
        <v>2</v>
      </c>
      <c r="W3012">
        <f t="shared" si="340"/>
        <v>1</v>
      </c>
    </row>
    <row r="3013" spans="1:23" ht="100.8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s="13" t="b">
        <v>0</v>
      </c>
      <c r="L3013">
        <v>25</v>
      </c>
      <c r="M3013" t="b">
        <v>1</v>
      </c>
      <c r="N3013" t="s">
        <v>8303</v>
      </c>
      <c r="O3013" s="15">
        <f t="shared" si="335"/>
        <v>123.66666666666666</v>
      </c>
      <c r="P3013" s="15">
        <f t="shared" si="334"/>
        <v>14.84</v>
      </c>
      <c r="Q3013" t="s">
        <v>8328</v>
      </c>
      <c r="R3013" t="s">
        <v>8356</v>
      </c>
      <c r="S3013" s="8">
        <f t="shared" si="336"/>
        <v>42334.260601851849</v>
      </c>
      <c r="T3013" s="11">
        <f t="shared" si="337"/>
        <v>42361.749305555553</v>
      </c>
      <c r="U3013" t="str">
        <f t="shared" si="338"/>
        <v>FALSE</v>
      </c>
      <c r="V3013" s="18">
        <f t="shared" si="339"/>
        <v>2</v>
      </c>
      <c r="W3013">
        <f t="shared" si="340"/>
        <v>1</v>
      </c>
    </row>
    <row r="3014" spans="1:23" ht="86.4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s="13" t="b">
        <v>0</v>
      </c>
      <c r="L3014">
        <v>55</v>
      </c>
      <c r="M3014" t="b">
        <v>1</v>
      </c>
      <c r="N3014" t="s">
        <v>8303</v>
      </c>
      <c r="O3014" s="15">
        <f t="shared" si="335"/>
        <v>117.12499999999999</v>
      </c>
      <c r="P3014" s="15">
        <f t="shared" si="334"/>
        <v>85.181818181818187</v>
      </c>
      <c r="Q3014" t="s">
        <v>8328</v>
      </c>
      <c r="R3014" t="s">
        <v>8356</v>
      </c>
      <c r="S3014" s="8">
        <f t="shared" si="336"/>
        <v>42024.494560185187</v>
      </c>
      <c r="T3014" s="11">
        <f t="shared" si="337"/>
        <v>42045.494560185187</v>
      </c>
      <c r="U3014" t="str">
        <f t="shared" si="338"/>
        <v>FALSE</v>
      </c>
      <c r="V3014" s="18">
        <f t="shared" si="339"/>
        <v>2</v>
      </c>
      <c r="W3014">
        <f t="shared" si="340"/>
        <v>1</v>
      </c>
    </row>
    <row r="3015" spans="1:23" ht="100.8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s="13" t="b">
        <v>0</v>
      </c>
      <c r="L3015">
        <v>107</v>
      </c>
      <c r="M3015" t="b">
        <v>1</v>
      </c>
      <c r="N3015" t="s">
        <v>8303</v>
      </c>
      <c r="O3015" s="15">
        <f t="shared" si="335"/>
        <v>156.96</v>
      </c>
      <c r="P3015" s="15">
        <f t="shared" si="334"/>
        <v>146.69158878504672</v>
      </c>
      <c r="Q3015" t="s">
        <v>8328</v>
      </c>
      <c r="R3015" t="s">
        <v>8356</v>
      </c>
      <c r="S3015" s="8">
        <f t="shared" si="336"/>
        <v>42146.627881944441</v>
      </c>
      <c r="T3015" s="11">
        <f t="shared" si="337"/>
        <v>42176.627881944441</v>
      </c>
      <c r="U3015" t="str">
        <f t="shared" si="338"/>
        <v>FALSE</v>
      </c>
      <c r="V3015" s="18">
        <f t="shared" si="339"/>
        <v>2</v>
      </c>
      <c r="W3015">
        <f t="shared" si="340"/>
        <v>1</v>
      </c>
    </row>
    <row r="3016" spans="1:23" ht="115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s="13" t="b">
        <v>0</v>
      </c>
      <c r="L3016">
        <v>557</v>
      </c>
      <c r="M3016" t="b">
        <v>1</v>
      </c>
      <c r="N3016" t="s">
        <v>8303</v>
      </c>
      <c r="O3016" s="15">
        <f t="shared" si="335"/>
        <v>113.104</v>
      </c>
      <c r="P3016" s="15">
        <f t="shared" si="334"/>
        <v>50.764811490125673</v>
      </c>
      <c r="Q3016" t="s">
        <v>8328</v>
      </c>
      <c r="R3016" t="s">
        <v>8356</v>
      </c>
      <c r="S3016" s="8">
        <f t="shared" si="336"/>
        <v>41919.915277777778</v>
      </c>
      <c r="T3016" s="11">
        <f t="shared" si="337"/>
        <v>41948</v>
      </c>
      <c r="U3016" t="str">
        <f t="shared" si="338"/>
        <v>FALSE</v>
      </c>
      <c r="V3016" s="18">
        <f t="shared" si="339"/>
        <v>2</v>
      </c>
      <c r="W3016">
        <f t="shared" si="340"/>
        <v>1</v>
      </c>
    </row>
    <row r="3017" spans="1:23" ht="86.4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s="13" t="b">
        <v>0</v>
      </c>
      <c r="L3017">
        <v>40</v>
      </c>
      <c r="M3017" t="b">
        <v>1</v>
      </c>
      <c r="N3017" t="s">
        <v>8303</v>
      </c>
      <c r="O3017" s="15">
        <f t="shared" si="335"/>
        <v>103.17647058823529</v>
      </c>
      <c r="P3017" s="15">
        <f t="shared" si="334"/>
        <v>87.7</v>
      </c>
      <c r="Q3017" t="s">
        <v>8328</v>
      </c>
      <c r="R3017" t="s">
        <v>8356</v>
      </c>
      <c r="S3017" s="8">
        <f t="shared" si="336"/>
        <v>41785.518958333334</v>
      </c>
      <c r="T3017" s="11">
        <f t="shared" si="337"/>
        <v>41800.958333333328</v>
      </c>
      <c r="U3017" t="str">
        <f t="shared" si="338"/>
        <v>FALSE</v>
      </c>
      <c r="V3017" s="18">
        <f t="shared" si="339"/>
        <v>2</v>
      </c>
      <c r="W3017">
        <f t="shared" si="340"/>
        <v>1</v>
      </c>
    </row>
    <row r="3018" spans="1:23" ht="115.2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s="13" t="b">
        <v>0</v>
      </c>
      <c r="L3018">
        <v>36</v>
      </c>
      <c r="M3018" t="b">
        <v>1</v>
      </c>
      <c r="N3018" t="s">
        <v>8303</v>
      </c>
      <c r="O3018" s="15">
        <f t="shared" si="335"/>
        <v>102.61176470588236</v>
      </c>
      <c r="P3018" s="15">
        <f t="shared" si="334"/>
        <v>242.27777777777777</v>
      </c>
      <c r="Q3018" t="s">
        <v>8328</v>
      </c>
      <c r="R3018" t="s">
        <v>8356</v>
      </c>
      <c r="S3018" s="8">
        <f t="shared" si="336"/>
        <v>41778.339722222219</v>
      </c>
      <c r="T3018" s="11">
        <f t="shared" si="337"/>
        <v>41838.339722222219</v>
      </c>
      <c r="U3018" t="str">
        <f t="shared" si="338"/>
        <v>FALSE</v>
      </c>
      <c r="V3018" s="18">
        <f t="shared" si="339"/>
        <v>2</v>
      </c>
      <c r="W3018">
        <f t="shared" si="340"/>
        <v>1</v>
      </c>
    </row>
    <row r="3019" spans="1:23" ht="100.8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s="13" t="b">
        <v>0</v>
      </c>
      <c r="L3019">
        <v>159</v>
      </c>
      <c r="M3019" t="b">
        <v>1</v>
      </c>
      <c r="N3019" t="s">
        <v>8303</v>
      </c>
      <c r="O3019" s="15">
        <f t="shared" si="335"/>
        <v>105.84090909090908</v>
      </c>
      <c r="P3019" s="15">
        <f t="shared" si="334"/>
        <v>146.44654088050314</v>
      </c>
      <c r="Q3019" t="s">
        <v>8328</v>
      </c>
      <c r="R3019" t="s">
        <v>8356</v>
      </c>
      <c r="S3019" s="8">
        <f t="shared" si="336"/>
        <v>41841.641701388886</v>
      </c>
      <c r="T3019" s="11">
        <f t="shared" si="337"/>
        <v>41871.641701388886</v>
      </c>
      <c r="U3019" t="str">
        <f t="shared" si="338"/>
        <v>FALSE</v>
      </c>
      <c r="V3019" s="18">
        <f t="shared" si="339"/>
        <v>2</v>
      </c>
      <c r="W3019">
        <f t="shared" si="340"/>
        <v>1</v>
      </c>
    </row>
    <row r="3020" spans="1:23" ht="100.8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s="13" t="b">
        <v>0</v>
      </c>
      <c r="L3020">
        <v>41</v>
      </c>
      <c r="M3020" t="b">
        <v>1</v>
      </c>
      <c r="N3020" t="s">
        <v>8303</v>
      </c>
      <c r="O3020" s="15">
        <f t="shared" si="335"/>
        <v>100.71428571428571</v>
      </c>
      <c r="P3020" s="15">
        <f t="shared" si="334"/>
        <v>103.17073170731707</v>
      </c>
      <c r="Q3020" t="s">
        <v>8328</v>
      </c>
      <c r="R3020" t="s">
        <v>8356</v>
      </c>
      <c r="S3020" s="8">
        <f t="shared" si="336"/>
        <v>42163.090000000004</v>
      </c>
      <c r="T3020" s="11">
        <f t="shared" si="337"/>
        <v>42205.708333333336</v>
      </c>
      <c r="U3020" t="str">
        <f t="shared" si="338"/>
        <v>FALSE</v>
      </c>
      <c r="V3020" s="18">
        <f t="shared" si="339"/>
        <v>2</v>
      </c>
      <c r="W3020">
        <f t="shared" si="340"/>
        <v>1</v>
      </c>
    </row>
    <row r="3021" spans="1:23" ht="100.8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s="13" t="b">
        <v>0</v>
      </c>
      <c r="L3021">
        <v>226</v>
      </c>
      <c r="M3021" t="b">
        <v>1</v>
      </c>
      <c r="N3021" t="s">
        <v>8303</v>
      </c>
      <c r="O3021" s="15">
        <f t="shared" si="335"/>
        <v>121.23333333333332</v>
      </c>
      <c r="P3021" s="15">
        <f t="shared" si="334"/>
        <v>80.464601769911511</v>
      </c>
      <c r="Q3021" t="s">
        <v>8328</v>
      </c>
      <c r="R3021" t="s">
        <v>8356</v>
      </c>
      <c r="S3021" s="8">
        <f t="shared" si="336"/>
        <v>41758.625231481477</v>
      </c>
      <c r="T3021" s="11">
        <f t="shared" si="337"/>
        <v>41785.916666666664</v>
      </c>
      <c r="U3021" t="str">
        <f t="shared" si="338"/>
        <v>FALSE</v>
      </c>
      <c r="V3021" s="18">
        <f t="shared" si="339"/>
        <v>2</v>
      </c>
      <c r="W3021">
        <f t="shared" si="340"/>
        <v>1</v>
      </c>
    </row>
    <row r="3022" spans="1:23" ht="100.8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s="13" t="b">
        <v>0</v>
      </c>
      <c r="L3022">
        <v>30</v>
      </c>
      <c r="M3022" t="b">
        <v>1</v>
      </c>
      <c r="N3022" t="s">
        <v>8303</v>
      </c>
      <c r="O3022" s="15">
        <f t="shared" si="335"/>
        <v>100.57142857142858</v>
      </c>
      <c r="P3022" s="15">
        <f t="shared" si="334"/>
        <v>234.66666666666666</v>
      </c>
      <c r="Q3022" t="s">
        <v>8328</v>
      </c>
      <c r="R3022" t="s">
        <v>8356</v>
      </c>
      <c r="S3022" s="8">
        <f t="shared" si="336"/>
        <v>42170.638113425921</v>
      </c>
      <c r="T3022" s="11">
        <f t="shared" si="337"/>
        <v>42230.638113425921</v>
      </c>
      <c r="U3022" t="str">
        <f t="shared" si="338"/>
        <v>FALSE</v>
      </c>
      <c r="V3022" s="18">
        <f t="shared" si="339"/>
        <v>2</v>
      </c>
      <c r="W3022">
        <f t="shared" si="340"/>
        <v>1</v>
      </c>
    </row>
    <row r="3023" spans="1:23" ht="115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s="13" t="b">
        <v>0</v>
      </c>
      <c r="L3023">
        <v>103</v>
      </c>
      <c r="M3023" t="b">
        <v>1</v>
      </c>
      <c r="N3023" t="s">
        <v>8303</v>
      </c>
      <c r="O3023" s="15">
        <f t="shared" si="335"/>
        <v>116.02222222222223</v>
      </c>
      <c r="P3023" s="15">
        <f t="shared" si="334"/>
        <v>50.689320388349515</v>
      </c>
      <c r="Q3023" t="s">
        <v>8328</v>
      </c>
      <c r="R3023" t="s">
        <v>8356</v>
      </c>
      <c r="S3023" s="8">
        <f t="shared" si="336"/>
        <v>42660.410520833328</v>
      </c>
      <c r="T3023" s="11">
        <f t="shared" si="337"/>
        <v>42696.040972222218</v>
      </c>
      <c r="U3023" t="str">
        <f t="shared" si="338"/>
        <v>FALSE</v>
      </c>
      <c r="V3023" s="18">
        <f t="shared" si="339"/>
        <v>2</v>
      </c>
      <c r="W3023">
        <f t="shared" si="340"/>
        <v>1</v>
      </c>
    </row>
    <row r="3024" spans="1:23" ht="115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s="13" t="b">
        <v>0</v>
      </c>
      <c r="L3024">
        <v>62</v>
      </c>
      <c r="M3024" t="b">
        <v>1</v>
      </c>
      <c r="N3024" t="s">
        <v>8303</v>
      </c>
      <c r="O3024" s="15">
        <f t="shared" si="335"/>
        <v>100.88</v>
      </c>
      <c r="P3024" s="15">
        <f t="shared" si="334"/>
        <v>162.70967741935485</v>
      </c>
      <c r="Q3024" t="s">
        <v>8328</v>
      </c>
      <c r="R3024" t="s">
        <v>8356</v>
      </c>
      <c r="S3024" s="8">
        <f t="shared" si="336"/>
        <v>42564.745474537034</v>
      </c>
      <c r="T3024" s="11">
        <f t="shared" si="337"/>
        <v>42609.745474537034</v>
      </c>
      <c r="U3024" t="str">
        <f t="shared" si="338"/>
        <v>FALSE</v>
      </c>
      <c r="V3024" s="18">
        <f t="shared" si="339"/>
        <v>2</v>
      </c>
      <c r="W3024">
        <f t="shared" si="340"/>
        <v>1</v>
      </c>
    </row>
    <row r="3025" spans="1:23" ht="115.2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s="13" t="b">
        <v>0</v>
      </c>
      <c r="L3025">
        <v>6</v>
      </c>
      <c r="M3025" t="b">
        <v>1</v>
      </c>
      <c r="N3025" t="s">
        <v>8303</v>
      </c>
      <c r="O3025" s="15">
        <f t="shared" si="335"/>
        <v>103</v>
      </c>
      <c r="P3025" s="15">
        <f t="shared" si="334"/>
        <v>120.16666666666667</v>
      </c>
      <c r="Q3025" t="s">
        <v>8328</v>
      </c>
      <c r="R3025" t="s">
        <v>8356</v>
      </c>
      <c r="S3025" s="8">
        <f t="shared" si="336"/>
        <v>42121.46743055556</v>
      </c>
      <c r="T3025" s="11">
        <f t="shared" si="337"/>
        <v>42166.467430555553</v>
      </c>
      <c r="U3025" t="str">
        <f t="shared" si="338"/>
        <v>FALSE</v>
      </c>
      <c r="V3025" s="18">
        <f t="shared" si="339"/>
        <v>2</v>
      </c>
      <c r="W3025">
        <f t="shared" si="340"/>
        <v>1</v>
      </c>
    </row>
    <row r="3026" spans="1:23" ht="115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s="13" t="b">
        <v>0</v>
      </c>
      <c r="L3026">
        <v>182</v>
      </c>
      <c r="M3026" t="b">
        <v>1</v>
      </c>
      <c r="N3026" t="s">
        <v>8303</v>
      </c>
      <c r="O3026" s="15">
        <f t="shared" si="335"/>
        <v>246.42</v>
      </c>
      <c r="P3026" s="15">
        <f t="shared" si="334"/>
        <v>67.697802197802204</v>
      </c>
      <c r="Q3026" t="s">
        <v>8328</v>
      </c>
      <c r="R3026" t="s">
        <v>8356</v>
      </c>
      <c r="S3026" s="8">
        <f t="shared" si="336"/>
        <v>41158.785590277774</v>
      </c>
      <c r="T3026" s="11">
        <f t="shared" si="337"/>
        <v>41188.785590277774</v>
      </c>
      <c r="U3026" t="str">
        <f t="shared" si="338"/>
        <v>FALSE</v>
      </c>
      <c r="V3026" s="18">
        <f t="shared" si="339"/>
        <v>2</v>
      </c>
      <c r="W3026">
        <f t="shared" si="340"/>
        <v>1</v>
      </c>
    </row>
    <row r="3027" spans="1:23" ht="86.4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s="13" t="b">
        <v>0</v>
      </c>
      <c r="L3027">
        <v>145</v>
      </c>
      <c r="M3027" t="b">
        <v>1</v>
      </c>
      <c r="N3027" t="s">
        <v>8303</v>
      </c>
      <c r="O3027" s="15">
        <f t="shared" si="335"/>
        <v>302.2</v>
      </c>
      <c r="P3027" s="15">
        <f t="shared" si="334"/>
        <v>52.103448275862071</v>
      </c>
      <c r="Q3027" t="s">
        <v>8328</v>
      </c>
      <c r="R3027" t="s">
        <v>8356</v>
      </c>
      <c r="S3027" s="8">
        <f t="shared" si="336"/>
        <v>41761.301076388889</v>
      </c>
      <c r="T3027" s="11">
        <f t="shared" si="337"/>
        <v>41789.458333333328</v>
      </c>
      <c r="U3027" t="str">
        <f t="shared" si="338"/>
        <v>FALSE</v>
      </c>
      <c r="V3027" s="18">
        <f t="shared" si="339"/>
        <v>2</v>
      </c>
      <c r="W3027">
        <f t="shared" si="340"/>
        <v>1</v>
      </c>
    </row>
    <row r="3028" spans="1:23" ht="115.2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s="13" t="b">
        <v>0</v>
      </c>
      <c r="L3028">
        <v>25</v>
      </c>
      <c r="M3028" t="b">
        <v>1</v>
      </c>
      <c r="N3028" t="s">
        <v>8303</v>
      </c>
      <c r="O3028" s="15">
        <f t="shared" si="335"/>
        <v>143.33333333333334</v>
      </c>
      <c r="P3028" s="15">
        <f t="shared" si="334"/>
        <v>51.6</v>
      </c>
      <c r="Q3028" t="s">
        <v>8328</v>
      </c>
      <c r="R3028" t="s">
        <v>8356</v>
      </c>
      <c r="S3028" s="8">
        <f t="shared" si="336"/>
        <v>42783.251064814809</v>
      </c>
      <c r="T3028" s="11">
        <f t="shared" si="337"/>
        <v>42797.251064814809</v>
      </c>
      <c r="U3028" t="str">
        <f t="shared" si="338"/>
        <v>FALSE</v>
      </c>
      <c r="V3028" s="18">
        <f t="shared" si="339"/>
        <v>2</v>
      </c>
      <c r="W3028">
        <f t="shared" si="340"/>
        <v>1</v>
      </c>
    </row>
    <row r="3029" spans="1:23" ht="86.4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s="13" t="b">
        <v>0</v>
      </c>
      <c r="L3029">
        <v>320</v>
      </c>
      <c r="M3029" t="b">
        <v>1</v>
      </c>
      <c r="N3029" t="s">
        <v>8303</v>
      </c>
      <c r="O3029" s="15">
        <f t="shared" si="335"/>
        <v>131.44</v>
      </c>
      <c r="P3029" s="15">
        <f t="shared" si="334"/>
        <v>164.3</v>
      </c>
      <c r="Q3029" t="s">
        <v>8328</v>
      </c>
      <c r="R3029" t="s">
        <v>8356</v>
      </c>
      <c r="S3029" s="8">
        <f t="shared" si="336"/>
        <v>42053.49596064815</v>
      </c>
      <c r="T3029" s="11">
        <f t="shared" si="337"/>
        <v>42083.454293981478</v>
      </c>
      <c r="U3029" t="str">
        <f t="shared" si="338"/>
        <v>FALSE</v>
      </c>
      <c r="V3029" s="18">
        <f t="shared" si="339"/>
        <v>2</v>
      </c>
      <c r="W3029">
        <f t="shared" si="340"/>
        <v>1</v>
      </c>
    </row>
    <row r="3030" spans="1:23" ht="72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s="13" t="b">
        <v>0</v>
      </c>
      <c r="L3030">
        <v>99</v>
      </c>
      <c r="M3030" t="b">
        <v>1</v>
      </c>
      <c r="N3030" t="s">
        <v>8303</v>
      </c>
      <c r="O3030" s="15">
        <f t="shared" si="335"/>
        <v>168.01999999999998</v>
      </c>
      <c r="P3030" s="15">
        <f t="shared" si="334"/>
        <v>84.858585858585855</v>
      </c>
      <c r="Q3030" t="s">
        <v>8328</v>
      </c>
      <c r="R3030" t="s">
        <v>8356</v>
      </c>
      <c r="S3030" s="8">
        <f t="shared" si="336"/>
        <v>42567.055844907409</v>
      </c>
      <c r="T3030" s="11">
        <f t="shared" si="337"/>
        <v>42597.055844907409</v>
      </c>
      <c r="U3030" t="str">
        <f t="shared" si="338"/>
        <v>FALSE</v>
      </c>
      <c r="V3030" s="18">
        <f t="shared" si="339"/>
        <v>2</v>
      </c>
      <c r="W3030">
        <f t="shared" si="340"/>
        <v>1</v>
      </c>
    </row>
    <row r="3031" spans="1:23" ht="100.8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s="13" t="b">
        <v>0</v>
      </c>
      <c r="L3031">
        <v>348</v>
      </c>
      <c r="M3031" t="b">
        <v>1</v>
      </c>
      <c r="N3031" t="s">
        <v>8303</v>
      </c>
      <c r="O3031" s="15">
        <f t="shared" si="335"/>
        <v>109.67666666666666</v>
      </c>
      <c r="P3031" s="15">
        <f t="shared" si="334"/>
        <v>94.548850574712645</v>
      </c>
      <c r="Q3031" t="s">
        <v>8328</v>
      </c>
      <c r="R3031" t="s">
        <v>8356</v>
      </c>
      <c r="S3031" s="8">
        <f t="shared" si="336"/>
        <v>41932.500543981478</v>
      </c>
      <c r="T3031" s="11">
        <f t="shared" si="337"/>
        <v>41960.982638888883</v>
      </c>
      <c r="U3031" t="str">
        <f t="shared" si="338"/>
        <v>FALSE</v>
      </c>
      <c r="V3031" s="18">
        <f t="shared" si="339"/>
        <v>2</v>
      </c>
      <c r="W3031">
        <f t="shared" si="340"/>
        <v>1</v>
      </c>
    </row>
    <row r="3032" spans="1:23" ht="100.8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s="13" t="b">
        <v>0</v>
      </c>
      <c r="L3032">
        <v>41</v>
      </c>
      <c r="M3032" t="b">
        <v>1</v>
      </c>
      <c r="N3032" t="s">
        <v>8303</v>
      </c>
      <c r="O3032" s="15">
        <f t="shared" si="335"/>
        <v>106.6857142857143</v>
      </c>
      <c r="P3032" s="15">
        <f t="shared" si="334"/>
        <v>45.536585365853661</v>
      </c>
      <c r="Q3032" t="s">
        <v>8328</v>
      </c>
      <c r="R3032" t="s">
        <v>8356</v>
      </c>
      <c r="S3032" s="8">
        <f t="shared" si="336"/>
        <v>42233.5390162037</v>
      </c>
      <c r="T3032" s="11">
        <f t="shared" si="337"/>
        <v>42263.5390162037</v>
      </c>
      <c r="U3032" t="str">
        <f t="shared" si="338"/>
        <v>FALSE</v>
      </c>
      <c r="V3032" s="18">
        <f t="shared" si="339"/>
        <v>2</v>
      </c>
      <c r="W3032">
        <f t="shared" si="340"/>
        <v>1</v>
      </c>
    </row>
    <row r="3033" spans="1:23" ht="115.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s="13" t="b">
        <v>0</v>
      </c>
      <c r="L3033">
        <v>29</v>
      </c>
      <c r="M3033" t="b">
        <v>1</v>
      </c>
      <c r="N3033" t="s">
        <v>8303</v>
      </c>
      <c r="O3033" s="15">
        <f t="shared" si="335"/>
        <v>100</v>
      </c>
      <c r="P3033" s="15">
        <f t="shared" si="334"/>
        <v>51.724137931034484</v>
      </c>
      <c r="Q3033" t="s">
        <v>8328</v>
      </c>
      <c r="R3033" t="s">
        <v>8356</v>
      </c>
      <c r="S3033" s="8">
        <f t="shared" si="336"/>
        <v>42597.674155092587</v>
      </c>
      <c r="T3033" s="11">
        <f t="shared" si="337"/>
        <v>42657.674155092587</v>
      </c>
      <c r="U3033" t="str">
        <f t="shared" si="338"/>
        <v>FALSE</v>
      </c>
      <c r="V3033" s="18">
        <f t="shared" si="339"/>
        <v>2</v>
      </c>
      <c r="W3033">
        <f t="shared" si="340"/>
        <v>1</v>
      </c>
    </row>
    <row r="3034" spans="1:23" ht="100.8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s="13" t="b">
        <v>0</v>
      </c>
      <c r="L3034">
        <v>25</v>
      </c>
      <c r="M3034" t="b">
        <v>1</v>
      </c>
      <c r="N3034" t="s">
        <v>8303</v>
      </c>
      <c r="O3034" s="15">
        <f t="shared" si="335"/>
        <v>127.2</v>
      </c>
      <c r="P3034" s="15">
        <f t="shared" si="334"/>
        <v>50.88</v>
      </c>
      <c r="Q3034" t="s">
        <v>8328</v>
      </c>
      <c r="R3034" t="s">
        <v>8356</v>
      </c>
      <c r="S3034" s="8">
        <f t="shared" si="336"/>
        <v>42227.836331018516</v>
      </c>
      <c r="T3034" s="11">
        <f t="shared" si="337"/>
        <v>42257.836331018516</v>
      </c>
      <c r="U3034" t="str">
        <f t="shared" si="338"/>
        <v>FALSE</v>
      </c>
      <c r="V3034" s="18">
        <f t="shared" si="339"/>
        <v>2</v>
      </c>
      <c r="W3034">
        <f t="shared" si="340"/>
        <v>1</v>
      </c>
    </row>
    <row r="3035" spans="1:23" ht="86.4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s="13" t="b">
        <v>0</v>
      </c>
      <c r="L3035">
        <v>23</v>
      </c>
      <c r="M3035" t="b">
        <v>1</v>
      </c>
      <c r="N3035" t="s">
        <v>8303</v>
      </c>
      <c r="O3035" s="15">
        <f t="shared" si="335"/>
        <v>146.53333333333333</v>
      </c>
      <c r="P3035" s="15">
        <f t="shared" si="334"/>
        <v>191.13043478260869</v>
      </c>
      <c r="Q3035" t="s">
        <v>8328</v>
      </c>
      <c r="R3035" t="s">
        <v>8356</v>
      </c>
      <c r="S3035" s="8">
        <f t="shared" si="336"/>
        <v>42569.901909722219</v>
      </c>
      <c r="T3035" s="11">
        <f t="shared" si="337"/>
        <v>42599.901909722219</v>
      </c>
      <c r="U3035" t="str">
        <f t="shared" si="338"/>
        <v>FALSE</v>
      </c>
      <c r="V3035" s="18">
        <f t="shared" si="339"/>
        <v>2</v>
      </c>
      <c r="W3035">
        <f t="shared" si="340"/>
        <v>1</v>
      </c>
    </row>
    <row r="3036" spans="1:23" ht="129.6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s="13" t="b">
        <v>0</v>
      </c>
      <c r="L3036">
        <v>1260</v>
      </c>
      <c r="M3036" t="b">
        <v>1</v>
      </c>
      <c r="N3036" t="s">
        <v>8303</v>
      </c>
      <c r="O3036" s="15">
        <f t="shared" si="335"/>
        <v>112.53599999999999</v>
      </c>
      <c r="P3036" s="15">
        <f t="shared" si="334"/>
        <v>89.314285714285717</v>
      </c>
      <c r="Q3036" t="s">
        <v>8328</v>
      </c>
      <c r="R3036" t="s">
        <v>8356</v>
      </c>
      <c r="S3036" s="8">
        <f t="shared" si="336"/>
        <v>42644.327025462961</v>
      </c>
      <c r="T3036" s="11">
        <f t="shared" si="337"/>
        <v>42674.957638888889</v>
      </c>
      <c r="U3036" t="str">
        <f t="shared" si="338"/>
        <v>FALSE</v>
      </c>
      <c r="V3036" s="18">
        <f t="shared" si="339"/>
        <v>2</v>
      </c>
      <c r="W3036">
        <f t="shared" si="340"/>
        <v>1</v>
      </c>
    </row>
    <row r="3037" spans="1:23" ht="72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s="13" t="b">
        <v>0</v>
      </c>
      <c r="L3037">
        <v>307</v>
      </c>
      <c r="M3037" t="b">
        <v>1</v>
      </c>
      <c r="N3037" t="s">
        <v>8303</v>
      </c>
      <c r="O3037" s="15">
        <f t="shared" si="335"/>
        <v>108.78684000000001</v>
      </c>
      <c r="P3037" s="15">
        <f t="shared" si="334"/>
        <v>88.588631921824103</v>
      </c>
      <c r="Q3037" t="s">
        <v>8328</v>
      </c>
      <c r="R3037" t="s">
        <v>8356</v>
      </c>
      <c r="S3037" s="8">
        <f t="shared" si="336"/>
        <v>41368.351956018516</v>
      </c>
      <c r="T3037" s="11">
        <f t="shared" si="337"/>
        <v>41398.351956018516</v>
      </c>
      <c r="U3037" t="str">
        <f t="shared" si="338"/>
        <v>FALSE</v>
      </c>
      <c r="V3037" s="18">
        <f t="shared" si="339"/>
        <v>2</v>
      </c>
      <c r="W3037">
        <f t="shared" si="340"/>
        <v>1</v>
      </c>
    </row>
    <row r="3038" spans="1:23" ht="100.8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s="13" t="b">
        <v>0</v>
      </c>
      <c r="L3038">
        <v>329</v>
      </c>
      <c r="M3038" t="b">
        <v>1</v>
      </c>
      <c r="N3038" t="s">
        <v>8303</v>
      </c>
      <c r="O3038" s="15">
        <f t="shared" si="335"/>
        <v>126.732</v>
      </c>
      <c r="P3038" s="15">
        <f t="shared" si="334"/>
        <v>96.300911854103347</v>
      </c>
      <c r="Q3038" t="s">
        <v>8328</v>
      </c>
      <c r="R3038" t="s">
        <v>8356</v>
      </c>
      <c r="S3038" s="8">
        <f t="shared" si="336"/>
        <v>41466.576898148145</v>
      </c>
      <c r="T3038" s="11">
        <f t="shared" si="337"/>
        <v>41502.290972222218</v>
      </c>
      <c r="U3038" t="str">
        <f t="shared" si="338"/>
        <v>FALSE</v>
      </c>
      <c r="V3038" s="18">
        <f t="shared" si="339"/>
        <v>2</v>
      </c>
      <c r="W3038">
        <f t="shared" si="340"/>
        <v>1</v>
      </c>
    </row>
    <row r="3039" spans="1:23" ht="129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s="13" t="b">
        <v>0</v>
      </c>
      <c r="L3039">
        <v>32</v>
      </c>
      <c r="M3039" t="b">
        <v>1</v>
      </c>
      <c r="N3039" t="s">
        <v>8303</v>
      </c>
      <c r="O3039" s="15">
        <f t="shared" si="335"/>
        <v>213.20000000000002</v>
      </c>
      <c r="P3039" s="15">
        <f t="shared" si="334"/>
        <v>33.3125</v>
      </c>
      <c r="Q3039" t="s">
        <v>8328</v>
      </c>
      <c r="R3039" t="s">
        <v>8356</v>
      </c>
      <c r="S3039" s="8">
        <f t="shared" si="336"/>
        <v>40378.684872685182</v>
      </c>
      <c r="T3039" s="11">
        <f t="shared" si="337"/>
        <v>40452.999305555553</v>
      </c>
      <c r="U3039" t="str">
        <f t="shared" si="338"/>
        <v>FALSE</v>
      </c>
      <c r="V3039" s="18">
        <f t="shared" si="339"/>
        <v>2</v>
      </c>
      <c r="W3039">
        <f t="shared" si="340"/>
        <v>1</v>
      </c>
    </row>
    <row r="3040" spans="1:23" ht="100.8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s="13" t="b">
        <v>0</v>
      </c>
      <c r="L3040">
        <v>27</v>
      </c>
      <c r="M3040" t="b">
        <v>1</v>
      </c>
      <c r="N3040" t="s">
        <v>8303</v>
      </c>
      <c r="O3040" s="15">
        <f t="shared" si="335"/>
        <v>100.49999999999999</v>
      </c>
      <c r="P3040" s="15">
        <f t="shared" si="334"/>
        <v>37.222222222222221</v>
      </c>
      <c r="Q3040" t="s">
        <v>8328</v>
      </c>
      <c r="R3040" t="s">
        <v>8356</v>
      </c>
      <c r="S3040" s="8">
        <f t="shared" si="336"/>
        <v>42373.043946759259</v>
      </c>
      <c r="T3040" s="11">
        <f t="shared" si="337"/>
        <v>42433.043946759259</v>
      </c>
      <c r="U3040" t="str">
        <f t="shared" si="338"/>
        <v>FALSE</v>
      </c>
      <c r="V3040" s="18">
        <f t="shared" si="339"/>
        <v>2</v>
      </c>
      <c r="W3040">
        <f t="shared" si="340"/>
        <v>1</v>
      </c>
    </row>
    <row r="3041" spans="1:23" ht="100.8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s="13" t="b">
        <v>0</v>
      </c>
      <c r="L3041">
        <v>236</v>
      </c>
      <c r="M3041" t="b">
        <v>1</v>
      </c>
      <c r="N3041" t="s">
        <v>8303</v>
      </c>
      <c r="O3041" s="15">
        <f t="shared" si="335"/>
        <v>108.71389999999998</v>
      </c>
      <c r="P3041" s="15">
        <f t="shared" si="334"/>
        <v>92.130423728813554</v>
      </c>
      <c r="Q3041" t="s">
        <v>8328</v>
      </c>
      <c r="R3041" t="s">
        <v>8356</v>
      </c>
      <c r="S3041" s="8">
        <f t="shared" si="336"/>
        <v>41610.586087962962</v>
      </c>
      <c r="T3041" s="11">
        <f t="shared" si="337"/>
        <v>41637.124305555553</v>
      </c>
      <c r="U3041" t="str">
        <f t="shared" si="338"/>
        <v>FALSE</v>
      </c>
      <c r="V3041" s="18">
        <f t="shared" si="339"/>
        <v>2</v>
      </c>
      <c r="W3041">
        <f t="shared" si="340"/>
        <v>1</v>
      </c>
    </row>
    <row r="3042" spans="1:23" ht="86.4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s="13" t="b">
        <v>0</v>
      </c>
      <c r="L3042">
        <v>42</v>
      </c>
      <c r="M3042" t="b">
        <v>1</v>
      </c>
      <c r="N3042" t="s">
        <v>8303</v>
      </c>
      <c r="O3042" s="15">
        <f t="shared" si="335"/>
        <v>107.5</v>
      </c>
      <c r="P3042" s="15">
        <f t="shared" si="334"/>
        <v>76.785714285714292</v>
      </c>
      <c r="Q3042" t="s">
        <v>8328</v>
      </c>
      <c r="R3042" t="s">
        <v>8356</v>
      </c>
      <c r="S3042" s="8">
        <f t="shared" si="336"/>
        <v>42177.583576388883</v>
      </c>
      <c r="T3042" s="11">
        <f t="shared" si="337"/>
        <v>42181.749999999993</v>
      </c>
      <c r="U3042" t="str">
        <f t="shared" si="338"/>
        <v>FALSE</v>
      </c>
      <c r="V3042" s="18">
        <f t="shared" si="339"/>
        <v>2</v>
      </c>
      <c r="W3042">
        <f t="shared" si="340"/>
        <v>1</v>
      </c>
    </row>
    <row r="3043" spans="1:23" ht="72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s="13" t="b">
        <v>0</v>
      </c>
      <c r="L3043">
        <v>95</v>
      </c>
      <c r="M3043" t="b">
        <v>1</v>
      </c>
      <c r="N3043" t="s">
        <v>8303</v>
      </c>
      <c r="O3043" s="15">
        <f t="shared" si="335"/>
        <v>110.48192771084338</v>
      </c>
      <c r="P3043" s="15">
        <f t="shared" si="334"/>
        <v>96.526315789473685</v>
      </c>
      <c r="Q3043" t="s">
        <v>8328</v>
      </c>
      <c r="R3043" t="s">
        <v>8356</v>
      </c>
      <c r="S3043" s="8">
        <f t="shared" si="336"/>
        <v>42359.660277777781</v>
      </c>
      <c r="T3043" s="11">
        <f t="shared" si="337"/>
        <v>42389.660277777781</v>
      </c>
      <c r="U3043" t="str">
        <f t="shared" si="338"/>
        <v>FALSE</v>
      </c>
      <c r="V3043" s="18">
        <f t="shared" si="339"/>
        <v>2</v>
      </c>
      <c r="W3043">
        <f t="shared" si="340"/>
        <v>1</v>
      </c>
    </row>
    <row r="3044" spans="1:23" ht="100.8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s="13" t="b">
        <v>0</v>
      </c>
      <c r="L3044">
        <v>37</v>
      </c>
      <c r="M3044" t="b">
        <v>1</v>
      </c>
      <c r="N3044" t="s">
        <v>8303</v>
      </c>
      <c r="O3044" s="15">
        <f t="shared" si="335"/>
        <v>128</v>
      </c>
      <c r="P3044" s="15">
        <f t="shared" si="334"/>
        <v>51.891891891891895</v>
      </c>
      <c r="Q3044" t="s">
        <v>8328</v>
      </c>
      <c r="R3044" t="s">
        <v>8356</v>
      </c>
      <c r="S3044" s="8">
        <f t="shared" si="336"/>
        <v>42253.479710648149</v>
      </c>
      <c r="T3044" s="11">
        <f t="shared" si="337"/>
        <v>42283.479710648149</v>
      </c>
      <c r="U3044" t="str">
        <f t="shared" si="338"/>
        <v>FALSE</v>
      </c>
      <c r="V3044" s="18">
        <f t="shared" si="339"/>
        <v>2</v>
      </c>
      <c r="W3044">
        <f t="shared" si="340"/>
        <v>1</v>
      </c>
    </row>
    <row r="3045" spans="1:23" ht="100.8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s="13" t="b">
        <v>0</v>
      </c>
      <c r="L3045">
        <v>128</v>
      </c>
      <c r="M3045" t="b">
        <v>1</v>
      </c>
      <c r="N3045" t="s">
        <v>8303</v>
      </c>
      <c r="O3045" s="15">
        <f t="shared" si="335"/>
        <v>110.00666666666667</v>
      </c>
      <c r="P3045" s="15">
        <f t="shared" si="334"/>
        <v>128.9140625</v>
      </c>
      <c r="Q3045" t="s">
        <v>8328</v>
      </c>
      <c r="R3045" t="s">
        <v>8356</v>
      </c>
      <c r="S3045" s="8">
        <f t="shared" si="336"/>
        <v>42082.862256944441</v>
      </c>
      <c r="T3045" s="11">
        <f t="shared" si="337"/>
        <v>42109.909722222219</v>
      </c>
      <c r="U3045" t="str">
        <f t="shared" si="338"/>
        <v>FALSE</v>
      </c>
      <c r="V3045" s="18">
        <f t="shared" si="339"/>
        <v>2</v>
      </c>
      <c r="W3045">
        <f t="shared" si="340"/>
        <v>1</v>
      </c>
    </row>
    <row r="3046" spans="1:23" ht="100.8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s="13" t="b">
        <v>0</v>
      </c>
      <c r="L3046">
        <v>156</v>
      </c>
      <c r="M3046" t="b">
        <v>1</v>
      </c>
      <c r="N3046" t="s">
        <v>8303</v>
      </c>
      <c r="O3046" s="15">
        <f t="shared" si="335"/>
        <v>109.34166666666667</v>
      </c>
      <c r="P3046" s="15">
        <f t="shared" si="334"/>
        <v>84.108974358974365</v>
      </c>
      <c r="Q3046" t="s">
        <v>8328</v>
      </c>
      <c r="R3046" t="s">
        <v>8356</v>
      </c>
      <c r="S3046" s="8">
        <f t="shared" si="336"/>
        <v>42387.518495370365</v>
      </c>
      <c r="T3046" s="11">
        <f t="shared" si="337"/>
        <v>42402.518495370365</v>
      </c>
      <c r="U3046" t="str">
        <f t="shared" si="338"/>
        <v>FALSE</v>
      </c>
      <c r="V3046" s="18">
        <f t="shared" si="339"/>
        <v>2</v>
      </c>
      <c r="W3046">
        <f t="shared" si="340"/>
        <v>1</v>
      </c>
    </row>
    <row r="3047" spans="1:23" ht="115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s="13" t="b">
        <v>0</v>
      </c>
      <c r="L3047">
        <v>64</v>
      </c>
      <c r="M3047" t="b">
        <v>1</v>
      </c>
      <c r="N3047" t="s">
        <v>8303</v>
      </c>
      <c r="O3047" s="15">
        <f t="shared" si="335"/>
        <v>132.70650000000001</v>
      </c>
      <c r="P3047" s="15">
        <f t="shared" si="334"/>
        <v>82.941562500000003</v>
      </c>
      <c r="Q3047" t="s">
        <v>8328</v>
      </c>
      <c r="R3047" t="s">
        <v>8356</v>
      </c>
      <c r="S3047" s="8">
        <f t="shared" si="336"/>
        <v>41842.947395833333</v>
      </c>
      <c r="T3047" s="11">
        <f t="shared" si="337"/>
        <v>41872.947395833333</v>
      </c>
      <c r="U3047" t="str">
        <f t="shared" si="338"/>
        <v>FALSE</v>
      </c>
      <c r="V3047" s="18">
        <f t="shared" si="339"/>
        <v>2</v>
      </c>
      <c r="W3047">
        <f t="shared" si="340"/>
        <v>1</v>
      </c>
    </row>
    <row r="3048" spans="1:23" ht="115.2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s="13" t="b">
        <v>0</v>
      </c>
      <c r="L3048">
        <v>58</v>
      </c>
      <c r="M3048" t="b">
        <v>1</v>
      </c>
      <c r="N3048" t="s">
        <v>8303</v>
      </c>
      <c r="O3048" s="15">
        <f t="shared" si="335"/>
        <v>190.84810126582278</v>
      </c>
      <c r="P3048" s="15">
        <f t="shared" si="334"/>
        <v>259.94827586206895</v>
      </c>
      <c r="Q3048" t="s">
        <v>8328</v>
      </c>
      <c r="R3048" t="s">
        <v>8356</v>
      </c>
      <c r="S3048" s="8">
        <f t="shared" si="336"/>
        <v>41862.59474537037</v>
      </c>
      <c r="T3048" s="11">
        <f t="shared" si="337"/>
        <v>41891.994444444441</v>
      </c>
      <c r="U3048" t="str">
        <f t="shared" si="338"/>
        <v>FALSE</v>
      </c>
      <c r="V3048" s="18">
        <f t="shared" si="339"/>
        <v>2</v>
      </c>
      <c r="W3048">
        <f t="shared" si="340"/>
        <v>1</v>
      </c>
    </row>
    <row r="3049" spans="1:23" ht="86.4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s="13" t="b">
        <v>0</v>
      </c>
      <c r="L3049">
        <v>20</v>
      </c>
      <c r="M3049" t="b">
        <v>1</v>
      </c>
      <c r="N3049" t="s">
        <v>8303</v>
      </c>
      <c r="O3049" s="15">
        <f t="shared" si="335"/>
        <v>149</v>
      </c>
      <c r="P3049" s="15">
        <f t="shared" si="334"/>
        <v>37.25</v>
      </c>
      <c r="Q3049" t="s">
        <v>8328</v>
      </c>
      <c r="R3049" t="s">
        <v>8356</v>
      </c>
      <c r="S3049" s="8">
        <f t="shared" si="336"/>
        <v>42443.780717592592</v>
      </c>
      <c r="T3049" s="11">
        <f t="shared" si="337"/>
        <v>42487.344444444439</v>
      </c>
      <c r="U3049" t="str">
        <f t="shared" si="338"/>
        <v>FALSE</v>
      </c>
      <c r="V3049" s="18">
        <f t="shared" si="339"/>
        <v>2</v>
      </c>
      <c r="W3049">
        <f t="shared" si="340"/>
        <v>1</v>
      </c>
    </row>
    <row r="3050" spans="1:23" ht="115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s="13" t="b">
        <v>0</v>
      </c>
      <c r="L3050">
        <v>47</v>
      </c>
      <c r="M3050" t="b">
        <v>1</v>
      </c>
      <c r="N3050" t="s">
        <v>8303</v>
      </c>
      <c r="O3050" s="15">
        <f t="shared" si="335"/>
        <v>166.4</v>
      </c>
      <c r="P3050" s="15">
        <f t="shared" si="334"/>
        <v>177.02127659574469</v>
      </c>
      <c r="Q3050" t="s">
        <v>8328</v>
      </c>
      <c r="R3050" t="s">
        <v>8356</v>
      </c>
      <c r="S3050" s="8">
        <f t="shared" si="336"/>
        <v>41975.692847222213</v>
      </c>
      <c r="T3050" s="11">
        <f t="shared" si="337"/>
        <v>42004.681944444441</v>
      </c>
      <c r="U3050" t="str">
        <f t="shared" si="338"/>
        <v>FALSE</v>
      </c>
      <c r="V3050" s="18">
        <f t="shared" si="339"/>
        <v>2</v>
      </c>
      <c r="W3050">
        <f t="shared" si="340"/>
        <v>1</v>
      </c>
    </row>
    <row r="3051" spans="1:23" ht="115.2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s="13" t="b">
        <v>0</v>
      </c>
      <c r="L3051">
        <v>54</v>
      </c>
      <c r="M3051" t="b">
        <v>1</v>
      </c>
      <c r="N3051" t="s">
        <v>8303</v>
      </c>
      <c r="O3051" s="15">
        <f t="shared" si="335"/>
        <v>106.66666666666667</v>
      </c>
      <c r="P3051" s="15">
        <f t="shared" si="334"/>
        <v>74.074074074074076</v>
      </c>
      <c r="Q3051" t="s">
        <v>8328</v>
      </c>
      <c r="R3051" t="s">
        <v>8356</v>
      </c>
      <c r="S3051" s="8">
        <f t="shared" si="336"/>
        <v>42138.806192129625</v>
      </c>
      <c r="T3051" s="11">
        <f t="shared" si="337"/>
        <v>42168.806192129625</v>
      </c>
      <c r="U3051" t="str">
        <f t="shared" si="338"/>
        <v>FALSE</v>
      </c>
      <c r="V3051" s="18">
        <f t="shared" si="339"/>
        <v>2</v>
      </c>
      <c r="W3051">
        <f t="shared" si="340"/>
        <v>1</v>
      </c>
    </row>
    <row r="3052" spans="1:23" ht="57.6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s="13" t="b">
        <v>0</v>
      </c>
      <c r="L3052">
        <v>9</v>
      </c>
      <c r="M3052" t="b">
        <v>1</v>
      </c>
      <c r="N3052" t="s">
        <v>8303</v>
      </c>
      <c r="O3052" s="15">
        <f t="shared" si="335"/>
        <v>106</v>
      </c>
      <c r="P3052" s="15">
        <f t="shared" si="334"/>
        <v>70.666666666666671</v>
      </c>
      <c r="Q3052" t="s">
        <v>8328</v>
      </c>
      <c r="R3052" t="s">
        <v>8356</v>
      </c>
      <c r="S3052" s="8">
        <f t="shared" si="336"/>
        <v>42464.960185185184</v>
      </c>
      <c r="T3052" s="11">
        <f t="shared" si="337"/>
        <v>42494.960185185184</v>
      </c>
      <c r="U3052" t="str">
        <f t="shared" si="338"/>
        <v>FALSE</v>
      </c>
      <c r="V3052" s="18">
        <f t="shared" si="339"/>
        <v>2</v>
      </c>
      <c r="W3052">
        <f t="shared" si="340"/>
        <v>1</v>
      </c>
    </row>
    <row r="3053" spans="1:23" ht="100.8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s="13" t="b">
        <v>1</v>
      </c>
      <c r="L3053">
        <v>35</v>
      </c>
      <c r="M3053" t="b">
        <v>0</v>
      </c>
      <c r="N3053" t="s">
        <v>8303</v>
      </c>
      <c r="O3053" s="15">
        <f t="shared" si="335"/>
        <v>23.62857142857143</v>
      </c>
      <c r="P3053" s="15">
        <f t="shared" si="334"/>
        <v>23.62857142857143</v>
      </c>
      <c r="Q3053" t="s">
        <v>8328</v>
      </c>
      <c r="R3053" t="s">
        <v>8356</v>
      </c>
      <c r="S3053" s="8">
        <f t="shared" si="336"/>
        <v>42744.207696759251</v>
      </c>
      <c r="T3053" s="11">
        <f t="shared" si="337"/>
        <v>42774.207696759258</v>
      </c>
      <c r="U3053" t="str">
        <f t="shared" si="338"/>
        <v>TRUE</v>
      </c>
      <c r="V3053" s="18">
        <f t="shared" si="339"/>
        <v>1</v>
      </c>
      <c r="W3053">
        <f t="shared" si="340"/>
        <v>2</v>
      </c>
    </row>
    <row r="3054" spans="1:23" ht="7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s="13" t="b">
        <v>0</v>
      </c>
      <c r="L3054">
        <v>2</v>
      </c>
      <c r="M3054" t="b">
        <v>0</v>
      </c>
      <c r="N3054" t="s">
        <v>8303</v>
      </c>
      <c r="O3054" s="15">
        <f t="shared" si="335"/>
        <v>0.15</v>
      </c>
      <c r="P3054" s="15">
        <f t="shared" si="334"/>
        <v>37.5</v>
      </c>
      <c r="Q3054" t="s">
        <v>8328</v>
      </c>
      <c r="R3054" t="s">
        <v>8356</v>
      </c>
      <c r="S3054" s="8">
        <f t="shared" si="336"/>
        <v>42122.461736111109</v>
      </c>
      <c r="T3054" s="11">
        <f t="shared" si="337"/>
        <v>42152.457638888889</v>
      </c>
      <c r="U3054" t="str">
        <f t="shared" si="338"/>
        <v>FALSE</v>
      </c>
      <c r="V3054" s="18">
        <f t="shared" si="339"/>
        <v>2</v>
      </c>
      <c r="W3054">
        <f t="shared" si="340"/>
        <v>2</v>
      </c>
    </row>
    <row r="3055" spans="1:23" ht="100.8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s="13" t="b">
        <v>0</v>
      </c>
      <c r="L3055">
        <v>3</v>
      </c>
      <c r="M3055" t="b">
        <v>0</v>
      </c>
      <c r="N3055" t="s">
        <v>8303</v>
      </c>
      <c r="O3055" s="15">
        <f t="shared" si="335"/>
        <v>0.4</v>
      </c>
      <c r="P3055" s="15">
        <f t="shared" si="334"/>
        <v>13.333333333333334</v>
      </c>
      <c r="Q3055" t="s">
        <v>8328</v>
      </c>
      <c r="R3055" t="s">
        <v>8356</v>
      </c>
      <c r="S3055" s="8">
        <f t="shared" si="336"/>
        <v>41862.553391203699</v>
      </c>
      <c r="T3055" s="11">
        <f t="shared" si="337"/>
        <v>41913.957638888889</v>
      </c>
      <c r="U3055" t="str">
        <f t="shared" si="338"/>
        <v>FALSE</v>
      </c>
      <c r="V3055" s="18">
        <f t="shared" si="339"/>
        <v>2</v>
      </c>
      <c r="W3055">
        <f t="shared" si="340"/>
        <v>2</v>
      </c>
    </row>
    <row r="3056" spans="1:23" ht="115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s="13" t="b">
        <v>0</v>
      </c>
      <c r="L3056">
        <v>0</v>
      </c>
      <c r="M3056" t="b">
        <v>0</v>
      </c>
      <c r="N3056" t="s">
        <v>8303</v>
      </c>
      <c r="O3056" s="15">
        <f t="shared" si="335"/>
        <v>0</v>
      </c>
      <c r="P3056" s="15">
        <f t="shared" si="334"/>
        <v>0</v>
      </c>
      <c r="Q3056" t="s">
        <v>8328</v>
      </c>
      <c r="R3056" t="s">
        <v>8356</v>
      </c>
      <c r="S3056" s="8">
        <f t="shared" si="336"/>
        <v>42027.624467592592</v>
      </c>
      <c r="T3056" s="11">
        <f t="shared" si="337"/>
        <v>42064.836111111108</v>
      </c>
      <c r="U3056" t="str">
        <f t="shared" si="338"/>
        <v>FALSE</v>
      </c>
      <c r="V3056" s="18">
        <f t="shared" si="339"/>
        <v>2</v>
      </c>
      <c r="W3056">
        <f t="shared" si="340"/>
        <v>2</v>
      </c>
    </row>
    <row r="3057" spans="1:23" ht="100.8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s="13" t="b">
        <v>0</v>
      </c>
      <c r="L3057">
        <v>1</v>
      </c>
      <c r="M3057" t="b">
        <v>0</v>
      </c>
      <c r="N3057" t="s">
        <v>8303</v>
      </c>
      <c r="O3057" s="15">
        <f t="shared" si="335"/>
        <v>5.0000000000000001E-3</v>
      </c>
      <c r="P3057" s="15">
        <f t="shared" ref="P3057:P3120" si="341">IFERROR(E3057/L3057,0)</f>
        <v>1</v>
      </c>
      <c r="Q3057" t="s">
        <v>8328</v>
      </c>
      <c r="R3057" t="s">
        <v>8356</v>
      </c>
      <c r="S3057" s="8">
        <f t="shared" si="336"/>
        <v>41953.749884259254</v>
      </c>
      <c r="T3057" s="11">
        <f t="shared" si="337"/>
        <v>42013.749884259254</v>
      </c>
      <c r="U3057" t="str">
        <f t="shared" si="338"/>
        <v>FALSE</v>
      </c>
      <c r="V3057" s="18">
        <f t="shared" si="339"/>
        <v>2</v>
      </c>
      <c r="W3057">
        <f t="shared" si="340"/>
        <v>2</v>
      </c>
    </row>
    <row r="3058" spans="1:23" ht="100.8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s="13" t="b">
        <v>0</v>
      </c>
      <c r="L3058">
        <v>0</v>
      </c>
      <c r="M3058" t="b">
        <v>0</v>
      </c>
      <c r="N3058" t="s">
        <v>8303</v>
      </c>
      <c r="O3058" s="15">
        <f t="shared" si="335"/>
        <v>0</v>
      </c>
      <c r="P3058" s="15">
        <f t="shared" si="341"/>
        <v>0</v>
      </c>
      <c r="Q3058" t="s">
        <v>8328</v>
      </c>
      <c r="R3058" t="s">
        <v>8356</v>
      </c>
      <c r="S3058" s="8">
        <f t="shared" si="336"/>
        <v>41851.428055555552</v>
      </c>
      <c r="T3058" s="11">
        <f t="shared" si="337"/>
        <v>41911.428055555552</v>
      </c>
      <c r="U3058" t="str">
        <f t="shared" si="338"/>
        <v>FALSE</v>
      </c>
      <c r="V3058" s="18">
        <f t="shared" si="339"/>
        <v>2</v>
      </c>
      <c r="W3058">
        <f t="shared" si="340"/>
        <v>2</v>
      </c>
    </row>
    <row r="3059" spans="1:23" ht="86.4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s="13" t="b">
        <v>0</v>
      </c>
      <c r="L3059">
        <v>0</v>
      </c>
      <c r="M3059" t="b">
        <v>0</v>
      </c>
      <c r="N3059" t="s">
        <v>8303</v>
      </c>
      <c r="O3059" s="15">
        <f t="shared" si="335"/>
        <v>0</v>
      </c>
      <c r="P3059" s="15">
        <f t="shared" si="341"/>
        <v>0</v>
      </c>
      <c r="Q3059" t="s">
        <v>8328</v>
      </c>
      <c r="R3059" t="s">
        <v>8356</v>
      </c>
      <c r="S3059" s="8">
        <f t="shared" si="336"/>
        <v>42433.442256944443</v>
      </c>
      <c r="T3059" s="11">
        <f t="shared" si="337"/>
        <v>42463.400590277779</v>
      </c>
      <c r="U3059" t="str">
        <f t="shared" si="338"/>
        <v>FALSE</v>
      </c>
      <c r="V3059" s="18">
        <f t="shared" si="339"/>
        <v>2</v>
      </c>
      <c r="W3059">
        <f t="shared" si="340"/>
        <v>2</v>
      </c>
    </row>
    <row r="3060" spans="1:23" ht="100.8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s="13" t="b">
        <v>0</v>
      </c>
      <c r="L3060">
        <v>3</v>
      </c>
      <c r="M3060" t="b">
        <v>0</v>
      </c>
      <c r="N3060" t="s">
        <v>8303</v>
      </c>
      <c r="O3060" s="15">
        <f t="shared" si="335"/>
        <v>1.6666666666666666E-2</v>
      </c>
      <c r="P3060" s="15">
        <f t="shared" si="341"/>
        <v>1</v>
      </c>
      <c r="Q3060" t="s">
        <v>8328</v>
      </c>
      <c r="R3060" t="s">
        <v>8356</v>
      </c>
      <c r="S3060" s="8">
        <f t="shared" si="336"/>
        <v>42460.165972222218</v>
      </c>
      <c r="T3060" s="11">
        <f t="shared" si="337"/>
        <v>42510.165972222218</v>
      </c>
      <c r="U3060" t="str">
        <f t="shared" si="338"/>
        <v>FALSE</v>
      </c>
      <c r="V3060" s="18">
        <f t="shared" si="339"/>
        <v>2</v>
      </c>
      <c r="W3060">
        <f t="shared" si="340"/>
        <v>2</v>
      </c>
    </row>
    <row r="3061" spans="1:23" ht="100.8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s="13" t="b">
        <v>0</v>
      </c>
      <c r="L3061">
        <v>11</v>
      </c>
      <c r="M3061" t="b">
        <v>0</v>
      </c>
      <c r="N3061" t="s">
        <v>8303</v>
      </c>
      <c r="O3061" s="15">
        <f t="shared" si="335"/>
        <v>3.0066666666666664</v>
      </c>
      <c r="P3061" s="15">
        <f t="shared" si="341"/>
        <v>41</v>
      </c>
      <c r="Q3061" t="s">
        <v>8328</v>
      </c>
      <c r="R3061" t="s">
        <v>8356</v>
      </c>
      <c r="S3061" s="8">
        <f t="shared" si="336"/>
        <v>41829.727384259255</v>
      </c>
      <c r="T3061" s="11">
        <f t="shared" si="337"/>
        <v>41859.727384259255</v>
      </c>
      <c r="U3061" t="str">
        <f t="shared" si="338"/>
        <v>FALSE</v>
      </c>
      <c r="V3061" s="18">
        <f t="shared" si="339"/>
        <v>2</v>
      </c>
      <c r="W3061">
        <f t="shared" si="340"/>
        <v>2</v>
      </c>
    </row>
    <row r="3062" spans="1:23" ht="72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s="13" t="b">
        <v>0</v>
      </c>
      <c r="L3062">
        <v>6</v>
      </c>
      <c r="M3062" t="b">
        <v>0</v>
      </c>
      <c r="N3062" t="s">
        <v>8303</v>
      </c>
      <c r="O3062" s="15">
        <f t="shared" si="335"/>
        <v>0.15227272727272728</v>
      </c>
      <c r="P3062" s="15">
        <f t="shared" si="341"/>
        <v>55.833333333333336</v>
      </c>
      <c r="Q3062" t="s">
        <v>8328</v>
      </c>
      <c r="R3062" t="s">
        <v>8356</v>
      </c>
      <c r="S3062" s="8">
        <f t="shared" si="336"/>
        <v>42245.066365740735</v>
      </c>
      <c r="T3062" s="11">
        <f t="shared" si="337"/>
        <v>42275.066365740735</v>
      </c>
      <c r="U3062" t="str">
        <f t="shared" si="338"/>
        <v>FALSE</v>
      </c>
      <c r="V3062" s="18">
        <f t="shared" si="339"/>
        <v>2</v>
      </c>
      <c r="W3062">
        <f t="shared" si="340"/>
        <v>2</v>
      </c>
    </row>
    <row r="3063" spans="1:23" ht="28.8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s="13" t="b">
        <v>0</v>
      </c>
      <c r="L3063">
        <v>0</v>
      </c>
      <c r="M3063" t="b">
        <v>0</v>
      </c>
      <c r="N3063" t="s">
        <v>8303</v>
      </c>
      <c r="O3063" s="15">
        <f t="shared" si="335"/>
        <v>0</v>
      </c>
      <c r="P3063" s="15">
        <f t="shared" si="341"/>
        <v>0</v>
      </c>
      <c r="Q3063" t="s">
        <v>8328</v>
      </c>
      <c r="R3063" t="s">
        <v>8356</v>
      </c>
      <c r="S3063" s="8">
        <f t="shared" si="336"/>
        <v>41834.575787037036</v>
      </c>
      <c r="T3063" s="11">
        <f t="shared" si="337"/>
        <v>41864.575787037036</v>
      </c>
      <c r="U3063" t="str">
        <f t="shared" si="338"/>
        <v>FALSE</v>
      </c>
      <c r="V3063" s="18">
        <f t="shared" si="339"/>
        <v>2</v>
      </c>
      <c r="W3063">
        <f t="shared" si="340"/>
        <v>2</v>
      </c>
    </row>
    <row r="3064" spans="1:23" ht="100.8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s="13" t="b">
        <v>0</v>
      </c>
      <c r="L3064">
        <v>67</v>
      </c>
      <c r="M3064" t="b">
        <v>0</v>
      </c>
      <c r="N3064" t="s">
        <v>8303</v>
      </c>
      <c r="O3064" s="15">
        <f t="shared" si="335"/>
        <v>66.84</v>
      </c>
      <c r="P3064" s="15">
        <f t="shared" si="341"/>
        <v>99.761194029850742</v>
      </c>
      <c r="Q3064" t="s">
        <v>8328</v>
      </c>
      <c r="R3064" t="s">
        <v>8356</v>
      </c>
      <c r="S3064" s="8">
        <f t="shared" si="336"/>
        <v>42248.3274537037</v>
      </c>
      <c r="T3064" s="11">
        <f t="shared" si="337"/>
        <v>42277.541666666664</v>
      </c>
      <c r="U3064" t="str">
        <f t="shared" si="338"/>
        <v>FALSE</v>
      </c>
      <c r="V3064" s="18">
        <f t="shared" si="339"/>
        <v>2</v>
      </c>
      <c r="W3064">
        <f t="shared" si="340"/>
        <v>2</v>
      </c>
    </row>
    <row r="3065" spans="1:23" ht="7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s="13" t="b">
        <v>0</v>
      </c>
      <c r="L3065">
        <v>23</v>
      </c>
      <c r="M3065" t="b">
        <v>0</v>
      </c>
      <c r="N3065" t="s">
        <v>8303</v>
      </c>
      <c r="O3065" s="15">
        <f t="shared" si="335"/>
        <v>19.566666666666666</v>
      </c>
      <c r="P3065" s="15">
        <f t="shared" si="341"/>
        <v>25.521739130434781</v>
      </c>
      <c r="Q3065" t="s">
        <v>8328</v>
      </c>
      <c r="R3065" t="s">
        <v>8356</v>
      </c>
      <c r="S3065" s="8">
        <f t="shared" si="336"/>
        <v>42630.714560185181</v>
      </c>
      <c r="T3065" s="11">
        <f t="shared" si="337"/>
        <v>42665.714560185188</v>
      </c>
      <c r="U3065" t="str">
        <f t="shared" si="338"/>
        <v>FALSE</v>
      </c>
      <c r="V3065" s="18">
        <f t="shared" si="339"/>
        <v>2</v>
      </c>
      <c r="W3065">
        <f t="shared" si="340"/>
        <v>2</v>
      </c>
    </row>
    <row r="3066" spans="1:23" ht="57.6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s="13" t="b">
        <v>0</v>
      </c>
      <c r="L3066">
        <v>72</v>
      </c>
      <c r="M3066" t="b">
        <v>0</v>
      </c>
      <c r="N3066" t="s">
        <v>8303</v>
      </c>
      <c r="O3066" s="15">
        <f t="shared" si="335"/>
        <v>11.294666666666666</v>
      </c>
      <c r="P3066" s="15">
        <f t="shared" si="341"/>
        <v>117.65277777777777</v>
      </c>
      <c r="Q3066" t="s">
        <v>8328</v>
      </c>
      <c r="R3066" t="s">
        <v>8356</v>
      </c>
      <c r="S3066" s="8">
        <f t="shared" si="336"/>
        <v>42298.9218287037</v>
      </c>
      <c r="T3066" s="11">
        <f t="shared" si="337"/>
        <v>42330.082638888889</v>
      </c>
      <c r="U3066" t="str">
        <f t="shared" si="338"/>
        <v>FALSE</v>
      </c>
      <c r="V3066" s="18">
        <f t="shared" si="339"/>
        <v>2</v>
      </c>
      <c r="W3066">
        <f t="shared" si="340"/>
        <v>2</v>
      </c>
    </row>
    <row r="3067" spans="1:23" ht="100.8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s="13" t="b">
        <v>0</v>
      </c>
      <c r="L3067">
        <v>2</v>
      </c>
      <c r="M3067" t="b">
        <v>0</v>
      </c>
      <c r="N3067" t="s">
        <v>8303</v>
      </c>
      <c r="O3067" s="15">
        <f t="shared" si="335"/>
        <v>0.04</v>
      </c>
      <c r="P3067" s="15">
        <f t="shared" si="341"/>
        <v>5</v>
      </c>
      <c r="Q3067" t="s">
        <v>8328</v>
      </c>
      <c r="R3067" t="s">
        <v>8356</v>
      </c>
      <c r="S3067" s="8">
        <f t="shared" si="336"/>
        <v>41824.846898148149</v>
      </c>
      <c r="T3067" s="11">
        <f t="shared" si="337"/>
        <v>41849.846898148149</v>
      </c>
      <c r="U3067" t="str">
        <f t="shared" si="338"/>
        <v>FALSE</v>
      </c>
      <c r="V3067" s="18">
        <f t="shared" si="339"/>
        <v>2</v>
      </c>
      <c r="W3067">
        <f t="shared" si="340"/>
        <v>2</v>
      </c>
    </row>
    <row r="3068" spans="1:23" ht="86.4" hidden="1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s="13" t="b">
        <v>0</v>
      </c>
      <c r="L3068">
        <v>15</v>
      </c>
      <c r="M3068" t="b">
        <v>0</v>
      </c>
      <c r="N3068" t="s">
        <v>8303</v>
      </c>
      <c r="O3068" s="15">
        <f t="shared" si="335"/>
        <v>11.985714285714286</v>
      </c>
      <c r="P3068" s="15">
        <f t="shared" si="341"/>
        <v>2796.6666666666665</v>
      </c>
      <c r="Q3068" t="s">
        <v>8328</v>
      </c>
      <c r="R3068" t="s">
        <v>8356</v>
      </c>
      <c r="S3068" s="8">
        <f t="shared" si="336"/>
        <v>42531.020104166666</v>
      </c>
      <c r="T3068" s="11">
        <f t="shared" si="337"/>
        <v>42561.020104166666</v>
      </c>
      <c r="U3068" t="str">
        <f t="shared" si="338"/>
        <v>FALSE</v>
      </c>
      <c r="V3068" s="18">
        <f t="shared" si="339"/>
        <v>2</v>
      </c>
      <c r="W3068">
        <f t="shared" si="340"/>
        <v>2</v>
      </c>
    </row>
    <row r="3069" spans="1:23" ht="115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s="13" t="b">
        <v>0</v>
      </c>
      <c r="L3069">
        <v>1</v>
      </c>
      <c r="M3069" t="b">
        <v>0</v>
      </c>
      <c r="N3069" t="s">
        <v>8303</v>
      </c>
      <c r="O3069" s="15">
        <f t="shared" si="335"/>
        <v>2.5</v>
      </c>
      <c r="P3069" s="15">
        <f t="shared" si="341"/>
        <v>200</v>
      </c>
      <c r="Q3069" t="s">
        <v>8328</v>
      </c>
      <c r="R3069" t="s">
        <v>8356</v>
      </c>
      <c r="S3069" s="8">
        <f t="shared" si="336"/>
        <v>42226.730081018519</v>
      </c>
      <c r="T3069" s="11">
        <f t="shared" si="337"/>
        <v>42256.730081018519</v>
      </c>
      <c r="U3069" t="str">
        <f t="shared" si="338"/>
        <v>FALSE</v>
      </c>
      <c r="V3069" s="18">
        <f t="shared" si="339"/>
        <v>2</v>
      </c>
      <c r="W3069">
        <f t="shared" si="340"/>
        <v>2</v>
      </c>
    </row>
    <row r="3070" spans="1:23" ht="100.8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s="13" t="b">
        <v>0</v>
      </c>
      <c r="L3070">
        <v>2</v>
      </c>
      <c r="M3070" t="b">
        <v>0</v>
      </c>
      <c r="N3070" t="s">
        <v>8303</v>
      </c>
      <c r="O3070" s="15">
        <f t="shared" si="335"/>
        <v>6.9999999999999993E-2</v>
      </c>
      <c r="P3070" s="15">
        <f t="shared" si="341"/>
        <v>87.5</v>
      </c>
      <c r="Q3070" t="s">
        <v>8328</v>
      </c>
      <c r="R3070" t="s">
        <v>8356</v>
      </c>
      <c r="S3070" s="8">
        <f t="shared" si="336"/>
        <v>42263.483240740738</v>
      </c>
      <c r="T3070" s="11">
        <f t="shared" si="337"/>
        <v>42293.483240740738</v>
      </c>
      <c r="U3070" t="str">
        <f t="shared" si="338"/>
        <v>FALSE</v>
      </c>
      <c r="V3070" s="18">
        <f t="shared" si="339"/>
        <v>2</v>
      </c>
      <c r="W3070">
        <f t="shared" si="340"/>
        <v>2</v>
      </c>
    </row>
    <row r="3071" spans="1:23" ht="115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s="13" t="b">
        <v>0</v>
      </c>
      <c r="L3071">
        <v>7</v>
      </c>
      <c r="M3071" t="b">
        <v>0</v>
      </c>
      <c r="N3071" t="s">
        <v>8303</v>
      </c>
      <c r="O3071" s="15">
        <f t="shared" si="335"/>
        <v>14.099999999999998</v>
      </c>
      <c r="P3071" s="15">
        <f t="shared" si="341"/>
        <v>20.142857142857142</v>
      </c>
      <c r="Q3071" t="s">
        <v>8328</v>
      </c>
      <c r="R3071" t="s">
        <v>8356</v>
      </c>
      <c r="S3071" s="8">
        <f t="shared" si="336"/>
        <v>41957.625393518516</v>
      </c>
      <c r="T3071" s="11">
        <f t="shared" si="337"/>
        <v>41987.625393518516</v>
      </c>
      <c r="U3071" t="str">
        <f t="shared" si="338"/>
        <v>FALSE</v>
      </c>
      <c r="V3071" s="18">
        <f t="shared" si="339"/>
        <v>2</v>
      </c>
      <c r="W3071">
        <f t="shared" si="340"/>
        <v>2</v>
      </c>
    </row>
    <row r="3072" spans="1:23" ht="86.4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s="13" t="b">
        <v>0</v>
      </c>
      <c r="L3072">
        <v>16</v>
      </c>
      <c r="M3072" t="b">
        <v>0</v>
      </c>
      <c r="N3072" t="s">
        <v>8303</v>
      </c>
      <c r="O3072" s="15">
        <f t="shared" si="335"/>
        <v>3.34</v>
      </c>
      <c r="P3072" s="15">
        <f t="shared" si="341"/>
        <v>20.875</v>
      </c>
      <c r="Q3072" t="s">
        <v>8328</v>
      </c>
      <c r="R3072" t="s">
        <v>8356</v>
      </c>
      <c r="S3072" s="8">
        <f t="shared" si="336"/>
        <v>42690.525104166663</v>
      </c>
      <c r="T3072" s="11">
        <f t="shared" si="337"/>
        <v>42711.525104166663</v>
      </c>
      <c r="U3072" t="str">
        <f t="shared" si="338"/>
        <v>FALSE</v>
      </c>
      <c r="V3072" s="18">
        <f t="shared" si="339"/>
        <v>2</v>
      </c>
      <c r="W3072">
        <f t="shared" si="340"/>
        <v>2</v>
      </c>
    </row>
    <row r="3073" spans="1:23" ht="100.8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s="13" t="b">
        <v>0</v>
      </c>
      <c r="L3073">
        <v>117</v>
      </c>
      <c r="M3073" t="b">
        <v>0</v>
      </c>
      <c r="N3073" t="s">
        <v>8303</v>
      </c>
      <c r="O3073" s="15">
        <f t="shared" si="335"/>
        <v>59.774999999999999</v>
      </c>
      <c r="P3073" s="15">
        <f t="shared" si="341"/>
        <v>61.307692307692307</v>
      </c>
      <c r="Q3073" t="s">
        <v>8328</v>
      </c>
      <c r="R3073" t="s">
        <v>8356</v>
      </c>
      <c r="S3073" s="8">
        <f t="shared" si="336"/>
        <v>42097.524085648147</v>
      </c>
      <c r="T3073" s="11">
        <f t="shared" si="337"/>
        <v>42115.040972222218</v>
      </c>
      <c r="U3073" t="str">
        <f t="shared" si="338"/>
        <v>FALSE</v>
      </c>
      <c r="V3073" s="18">
        <f t="shared" si="339"/>
        <v>2</v>
      </c>
      <c r="W3073">
        <f t="shared" si="340"/>
        <v>2</v>
      </c>
    </row>
    <row r="3074" spans="1:23" ht="100.8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s="13" t="b">
        <v>0</v>
      </c>
      <c r="L3074">
        <v>2</v>
      </c>
      <c r="M3074" t="b">
        <v>0</v>
      </c>
      <c r="N3074" t="s">
        <v>8303</v>
      </c>
      <c r="O3074" s="15">
        <f t="shared" si="335"/>
        <v>1.6666666666666666E-2</v>
      </c>
      <c r="P3074" s="15">
        <f t="shared" si="341"/>
        <v>1</v>
      </c>
      <c r="Q3074" t="s">
        <v>8328</v>
      </c>
      <c r="R3074" t="s">
        <v>8356</v>
      </c>
      <c r="S3074" s="8">
        <f t="shared" si="336"/>
        <v>42658.482199074067</v>
      </c>
      <c r="T3074" s="11">
        <f t="shared" si="337"/>
        <v>42672.865277777775</v>
      </c>
      <c r="U3074" t="str">
        <f t="shared" si="338"/>
        <v>FALSE</v>
      </c>
      <c r="V3074" s="18">
        <f t="shared" si="339"/>
        <v>2</v>
      </c>
      <c r="W3074">
        <f t="shared" si="340"/>
        <v>2</v>
      </c>
    </row>
    <row r="3075" spans="1:23" ht="100.8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s="13" t="b">
        <v>0</v>
      </c>
      <c r="L3075">
        <v>7</v>
      </c>
      <c r="M3075" t="b">
        <v>0</v>
      </c>
      <c r="N3075" t="s">
        <v>8303</v>
      </c>
      <c r="O3075" s="15">
        <f t="shared" ref="O3075:O3138" si="342">(E3075/D3075)*100</f>
        <v>2.3035714285714284E-2</v>
      </c>
      <c r="P3075" s="15">
        <f t="shared" si="341"/>
        <v>92.142857142857139</v>
      </c>
      <c r="Q3075" t="s">
        <v>8328</v>
      </c>
      <c r="R3075" t="s">
        <v>8356</v>
      </c>
      <c r="S3075" s="8">
        <f t="shared" ref="S3075:S3138" si="343">(((J3075/60)/60)/24)+DATE(1970,1,1)+(-5/24)</f>
        <v>42111.475694444445</v>
      </c>
      <c r="T3075" s="11">
        <f t="shared" ref="T3075:T3138" si="344">(I3075/86400)+25569+(-5/24)</f>
        <v>42169.59652777778</v>
      </c>
      <c r="U3075" t="str">
        <f t="shared" ref="U3075:U3138" si="345">TRIM(K3075)</f>
        <v>FALSE</v>
      </c>
      <c r="V3075" s="18">
        <f t="shared" ref="V3075:V3138" si="346">IF(U3075="TRUE", 1, 2)</f>
        <v>2</v>
      </c>
      <c r="W3075">
        <f t="shared" ref="W3075:W3138" si="347">IF(F3075="successful", 1,  IF(F3075= "failed", 2, IF(F3075="canceled", 3, 4)))</f>
        <v>2</v>
      </c>
    </row>
    <row r="3076" spans="1:23" ht="129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s="13" t="b">
        <v>0</v>
      </c>
      <c r="L3076">
        <v>3</v>
      </c>
      <c r="M3076" t="b">
        <v>0</v>
      </c>
      <c r="N3076" t="s">
        <v>8303</v>
      </c>
      <c r="O3076" s="15">
        <f t="shared" si="342"/>
        <v>8.8000000000000009E-2</v>
      </c>
      <c r="P3076" s="15">
        <f t="shared" si="341"/>
        <v>7.333333333333333</v>
      </c>
      <c r="Q3076" t="s">
        <v>8328</v>
      </c>
      <c r="R3076" t="s">
        <v>8356</v>
      </c>
      <c r="S3076" s="8">
        <f t="shared" si="343"/>
        <v>42409.362951388881</v>
      </c>
      <c r="T3076" s="11">
        <f t="shared" si="344"/>
        <v>42439.362951388888</v>
      </c>
      <c r="U3076" t="str">
        <f t="shared" si="345"/>
        <v>FALSE</v>
      </c>
      <c r="V3076" s="18">
        <f t="shared" si="346"/>
        <v>2</v>
      </c>
      <c r="W3076">
        <f t="shared" si="347"/>
        <v>2</v>
      </c>
    </row>
    <row r="3077" spans="1:23" ht="86.4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s="13" t="b">
        <v>0</v>
      </c>
      <c r="L3077">
        <v>20</v>
      </c>
      <c r="M3077" t="b">
        <v>0</v>
      </c>
      <c r="N3077" t="s">
        <v>8303</v>
      </c>
      <c r="O3077" s="15">
        <f t="shared" si="342"/>
        <v>8.64</v>
      </c>
      <c r="P3077" s="15">
        <f t="shared" si="341"/>
        <v>64.8</v>
      </c>
      <c r="Q3077" t="s">
        <v>8328</v>
      </c>
      <c r="R3077" t="s">
        <v>8356</v>
      </c>
      <c r="S3077" s="8">
        <f t="shared" si="343"/>
        <v>42550.893981481473</v>
      </c>
      <c r="T3077" s="11">
        <f t="shared" si="344"/>
        <v>42600.89398148148</v>
      </c>
      <c r="U3077" t="str">
        <f t="shared" si="345"/>
        <v>FALSE</v>
      </c>
      <c r="V3077" s="18">
        <f t="shared" si="346"/>
        <v>2</v>
      </c>
      <c r="W3077">
        <f t="shared" si="347"/>
        <v>2</v>
      </c>
    </row>
    <row r="3078" spans="1:23" ht="57.6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s="13" t="b">
        <v>0</v>
      </c>
      <c r="L3078">
        <v>50</v>
      </c>
      <c r="M3078" t="b">
        <v>0</v>
      </c>
      <c r="N3078" t="s">
        <v>8303</v>
      </c>
      <c r="O3078" s="15">
        <f t="shared" si="342"/>
        <v>15.06</v>
      </c>
      <c r="P3078" s="15">
        <f t="shared" si="341"/>
        <v>30.12</v>
      </c>
      <c r="Q3078" t="s">
        <v>8328</v>
      </c>
      <c r="R3078" t="s">
        <v>8356</v>
      </c>
      <c r="S3078" s="8">
        <f t="shared" si="343"/>
        <v>42226.443553240737</v>
      </c>
      <c r="T3078" s="11">
        <f t="shared" si="344"/>
        <v>42286.443553240737</v>
      </c>
      <c r="U3078" t="str">
        <f t="shared" si="345"/>
        <v>FALSE</v>
      </c>
      <c r="V3078" s="18">
        <f t="shared" si="346"/>
        <v>2</v>
      </c>
      <c r="W3078">
        <f t="shared" si="347"/>
        <v>2</v>
      </c>
    </row>
    <row r="3079" spans="1:23" ht="100.8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s="13" t="b">
        <v>0</v>
      </c>
      <c r="L3079">
        <v>2</v>
      </c>
      <c r="M3079" t="b">
        <v>0</v>
      </c>
      <c r="N3079" t="s">
        <v>8303</v>
      </c>
      <c r="O3079" s="15">
        <f t="shared" si="342"/>
        <v>0.47727272727272729</v>
      </c>
      <c r="P3079" s="15">
        <f t="shared" si="341"/>
        <v>52.5</v>
      </c>
      <c r="Q3079" t="s">
        <v>8328</v>
      </c>
      <c r="R3079" t="s">
        <v>8356</v>
      </c>
      <c r="S3079" s="8">
        <f t="shared" si="343"/>
        <v>42766.74858796296</v>
      </c>
      <c r="T3079" s="11">
        <f t="shared" si="344"/>
        <v>42796.74858796296</v>
      </c>
      <c r="U3079" t="str">
        <f t="shared" si="345"/>
        <v>FALSE</v>
      </c>
      <c r="V3079" s="18">
        <f t="shared" si="346"/>
        <v>2</v>
      </c>
      <c r="W3079">
        <f t="shared" si="347"/>
        <v>2</v>
      </c>
    </row>
    <row r="3080" spans="1:23" ht="100.8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s="13" t="b">
        <v>0</v>
      </c>
      <c r="L3080">
        <v>3</v>
      </c>
      <c r="M3080" t="b">
        <v>0</v>
      </c>
      <c r="N3080" t="s">
        <v>8303</v>
      </c>
      <c r="O3080" s="15">
        <f t="shared" si="342"/>
        <v>0.11833333333333333</v>
      </c>
      <c r="P3080" s="15">
        <f t="shared" si="341"/>
        <v>23.666666666666668</v>
      </c>
      <c r="Q3080" t="s">
        <v>8328</v>
      </c>
      <c r="R3080" t="s">
        <v>8356</v>
      </c>
      <c r="S3080" s="8">
        <f t="shared" si="343"/>
        <v>42030.930497685178</v>
      </c>
      <c r="T3080" s="11">
        <f t="shared" si="344"/>
        <v>42060.930497685178</v>
      </c>
      <c r="U3080" t="str">
        <f t="shared" si="345"/>
        <v>FALSE</v>
      </c>
      <c r="V3080" s="18">
        <f t="shared" si="346"/>
        <v>2</v>
      </c>
      <c r="W3080">
        <f t="shared" si="347"/>
        <v>2</v>
      </c>
    </row>
    <row r="3081" spans="1:23" ht="100.8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s="13" t="b">
        <v>0</v>
      </c>
      <c r="L3081">
        <v>27</v>
      </c>
      <c r="M3081" t="b">
        <v>0</v>
      </c>
      <c r="N3081" t="s">
        <v>8303</v>
      </c>
      <c r="O3081" s="15">
        <f t="shared" si="342"/>
        <v>0.8417399858735245</v>
      </c>
      <c r="P3081" s="15">
        <f t="shared" si="341"/>
        <v>415.77777777777777</v>
      </c>
      <c r="Q3081" t="s">
        <v>8328</v>
      </c>
      <c r="R3081" t="s">
        <v>8356</v>
      </c>
      <c r="S3081" s="8">
        <f t="shared" si="343"/>
        <v>42055.50503472222</v>
      </c>
      <c r="T3081" s="11">
        <f t="shared" si="344"/>
        <v>42085.463368055549</v>
      </c>
      <c r="U3081" t="str">
        <f t="shared" si="345"/>
        <v>FALSE</v>
      </c>
      <c r="V3081" s="18">
        <f t="shared" si="346"/>
        <v>2</v>
      </c>
      <c r="W3081">
        <f t="shared" si="347"/>
        <v>2</v>
      </c>
    </row>
    <row r="3082" spans="1:23" ht="115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s="13" t="b">
        <v>0</v>
      </c>
      <c r="L3082">
        <v>7</v>
      </c>
      <c r="M3082" t="b">
        <v>0</v>
      </c>
      <c r="N3082" t="s">
        <v>8303</v>
      </c>
      <c r="O3082" s="15">
        <f t="shared" si="342"/>
        <v>1.8799999999999997E-2</v>
      </c>
      <c r="P3082" s="15">
        <f t="shared" si="341"/>
        <v>53.714285714285715</v>
      </c>
      <c r="Q3082" t="s">
        <v>8328</v>
      </c>
      <c r="R3082" t="s">
        <v>8356</v>
      </c>
      <c r="S3082" s="8">
        <f t="shared" si="343"/>
        <v>41939.8199537037</v>
      </c>
      <c r="T3082" s="11">
        <f t="shared" si="344"/>
        <v>41999.861620370364</v>
      </c>
      <c r="U3082" t="str">
        <f t="shared" si="345"/>
        <v>FALSE</v>
      </c>
      <c r="V3082" s="18">
        <f t="shared" si="346"/>
        <v>2</v>
      </c>
      <c r="W3082">
        <f t="shared" si="347"/>
        <v>2</v>
      </c>
    </row>
    <row r="3083" spans="1:23" ht="115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s="13" t="b">
        <v>0</v>
      </c>
      <c r="L3083">
        <v>5</v>
      </c>
      <c r="M3083" t="b">
        <v>0</v>
      </c>
      <c r="N3083" t="s">
        <v>8303</v>
      </c>
      <c r="O3083" s="15">
        <f t="shared" si="342"/>
        <v>0.21029999999999999</v>
      </c>
      <c r="P3083" s="15">
        <f t="shared" si="341"/>
        <v>420.6</v>
      </c>
      <c r="Q3083" t="s">
        <v>8328</v>
      </c>
      <c r="R3083" t="s">
        <v>8356</v>
      </c>
      <c r="S3083" s="8">
        <f t="shared" si="343"/>
        <v>42236.973275462959</v>
      </c>
      <c r="T3083" s="11">
        <f t="shared" si="344"/>
        <v>42266.973275462959</v>
      </c>
      <c r="U3083" t="str">
        <f t="shared" si="345"/>
        <v>FALSE</v>
      </c>
      <c r="V3083" s="18">
        <f t="shared" si="346"/>
        <v>2</v>
      </c>
      <c r="W3083">
        <f t="shared" si="347"/>
        <v>2</v>
      </c>
    </row>
    <row r="3084" spans="1:23" ht="100.8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s="13" t="b">
        <v>0</v>
      </c>
      <c r="L3084">
        <v>0</v>
      </c>
      <c r="M3084" t="b">
        <v>0</v>
      </c>
      <c r="N3084" t="s">
        <v>8303</v>
      </c>
      <c r="O3084" s="15">
        <f t="shared" si="342"/>
        <v>0</v>
      </c>
      <c r="P3084" s="15">
        <f t="shared" si="341"/>
        <v>0</v>
      </c>
      <c r="Q3084" t="s">
        <v>8328</v>
      </c>
      <c r="R3084" t="s">
        <v>8356</v>
      </c>
      <c r="S3084" s="8">
        <f t="shared" si="343"/>
        <v>42293.714652777773</v>
      </c>
      <c r="T3084" s="11">
        <f t="shared" si="344"/>
        <v>42323.756319444445</v>
      </c>
      <c r="U3084" t="str">
        <f t="shared" si="345"/>
        <v>FALSE</v>
      </c>
      <c r="V3084" s="18">
        <f t="shared" si="346"/>
        <v>2</v>
      </c>
      <c r="W3084">
        <f t="shared" si="347"/>
        <v>2</v>
      </c>
    </row>
    <row r="3085" spans="1:23" ht="115.2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s="13" t="b">
        <v>0</v>
      </c>
      <c r="L3085">
        <v>3</v>
      </c>
      <c r="M3085" t="b">
        <v>0</v>
      </c>
      <c r="N3085" t="s">
        <v>8303</v>
      </c>
      <c r="O3085" s="15">
        <f t="shared" si="342"/>
        <v>0.27999999999999997</v>
      </c>
      <c r="P3085" s="15">
        <f t="shared" si="341"/>
        <v>18.666666666666668</v>
      </c>
      <c r="Q3085" t="s">
        <v>8328</v>
      </c>
      <c r="R3085" t="s">
        <v>8356</v>
      </c>
      <c r="S3085" s="8">
        <f t="shared" si="343"/>
        <v>41853.355069444442</v>
      </c>
      <c r="T3085" s="11">
        <f t="shared" si="344"/>
        <v>41883</v>
      </c>
      <c r="U3085" t="str">
        <f t="shared" si="345"/>
        <v>FALSE</v>
      </c>
      <c r="V3085" s="18">
        <f t="shared" si="346"/>
        <v>2</v>
      </c>
      <c r="W3085">
        <f t="shared" si="347"/>
        <v>2</v>
      </c>
    </row>
    <row r="3086" spans="1:23" ht="115.2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s="13" t="b">
        <v>0</v>
      </c>
      <c r="L3086">
        <v>6</v>
      </c>
      <c r="M3086" t="b">
        <v>0</v>
      </c>
      <c r="N3086" t="s">
        <v>8303</v>
      </c>
      <c r="O3086" s="15">
        <f t="shared" si="342"/>
        <v>11.57920670115792</v>
      </c>
      <c r="P3086" s="15">
        <f t="shared" si="341"/>
        <v>78.333333333333329</v>
      </c>
      <c r="Q3086" t="s">
        <v>8328</v>
      </c>
      <c r="R3086" t="s">
        <v>8356</v>
      </c>
      <c r="S3086" s="8">
        <f t="shared" si="343"/>
        <v>42100.515405092585</v>
      </c>
      <c r="T3086" s="11">
        <f t="shared" si="344"/>
        <v>42129.574999999997</v>
      </c>
      <c r="U3086" t="str">
        <f t="shared" si="345"/>
        <v>FALSE</v>
      </c>
      <c r="V3086" s="18">
        <f t="shared" si="346"/>
        <v>2</v>
      </c>
      <c r="W3086">
        <f t="shared" si="347"/>
        <v>2</v>
      </c>
    </row>
    <row r="3087" spans="1:23" ht="100.8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s="13" t="b">
        <v>0</v>
      </c>
      <c r="L3087">
        <v>9</v>
      </c>
      <c r="M3087" t="b">
        <v>0</v>
      </c>
      <c r="N3087" t="s">
        <v>8303</v>
      </c>
      <c r="O3087" s="15">
        <f t="shared" si="342"/>
        <v>2.44</v>
      </c>
      <c r="P3087" s="15">
        <f t="shared" si="341"/>
        <v>67.777777777777771</v>
      </c>
      <c r="Q3087" t="s">
        <v>8328</v>
      </c>
      <c r="R3087" t="s">
        <v>8356</v>
      </c>
      <c r="S3087" s="8">
        <f t="shared" si="343"/>
        <v>42246.675451388881</v>
      </c>
      <c r="T3087" s="11">
        <f t="shared" si="344"/>
        <v>42276.675451388888</v>
      </c>
      <c r="U3087" t="str">
        <f t="shared" si="345"/>
        <v>FALSE</v>
      </c>
      <c r="V3087" s="18">
        <f t="shared" si="346"/>
        <v>2</v>
      </c>
      <c r="W3087">
        <f t="shared" si="347"/>
        <v>2</v>
      </c>
    </row>
    <row r="3088" spans="1:23" ht="100.8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s="13" t="b">
        <v>0</v>
      </c>
      <c r="L3088">
        <v>3</v>
      </c>
      <c r="M3088" t="b">
        <v>0</v>
      </c>
      <c r="N3088" t="s">
        <v>8303</v>
      </c>
      <c r="O3088" s="15">
        <f t="shared" si="342"/>
        <v>0.25</v>
      </c>
      <c r="P3088" s="15">
        <f t="shared" si="341"/>
        <v>16.666666666666668</v>
      </c>
      <c r="Q3088" t="s">
        <v>8328</v>
      </c>
      <c r="R3088" t="s">
        <v>8356</v>
      </c>
      <c r="S3088" s="8">
        <f t="shared" si="343"/>
        <v>42173.462488425925</v>
      </c>
      <c r="T3088" s="11">
        <f t="shared" si="344"/>
        <v>42233.462488425925</v>
      </c>
      <c r="U3088" t="str">
        <f t="shared" si="345"/>
        <v>FALSE</v>
      </c>
      <c r="V3088" s="18">
        <f t="shared" si="346"/>
        <v>2</v>
      </c>
      <c r="W3088">
        <f t="shared" si="347"/>
        <v>2</v>
      </c>
    </row>
    <row r="3089" spans="1:23" ht="115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s="13" t="b">
        <v>0</v>
      </c>
      <c r="L3089">
        <v>2</v>
      </c>
      <c r="M3089" t="b">
        <v>0</v>
      </c>
      <c r="N3089" t="s">
        <v>8303</v>
      </c>
      <c r="O3089" s="15">
        <f t="shared" si="342"/>
        <v>0.625</v>
      </c>
      <c r="P3089" s="15">
        <f t="shared" si="341"/>
        <v>62.5</v>
      </c>
      <c r="Q3089" t="s">
        <v>8328</v>
      </c>
      <c r="R3089" t="s">
        <v>8356</v>
      </c>
      <c r="S3089" s="8">
        <f t="shared" si="343"/>
        <v>42664.942013888889</v>
      </c>
      <c r="T3089" s="11">
        <f t="shared" si="344"/>
        <v>42724.983680555553</v>
      </c>
      <c r="U3089" t="str">
        <f t="shared" si="345"/>
        <v>FALSE</v>
      </c>
      <c r="V3089" s="18">
        <f t="shared" si="346"/>
        <v>2</v>
      </c>
      <c r="W3089">
        <f t="shared" si="347"/>
        <v>2</v>
      </c>
    </row>
    <row r="3090" spans="1:23" ht="7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s="13" t="b">
        <v>0</v>
      </c>
      <c r="L3090">
        <v>3</v>
      </c>
      <c r="M3090" t="b">
        <v>0</v>
      </c>
      <c r="N3090" t="s">
        <v>8303</v>
      </c>
      <c r="O3090" s="15">
        <f t="shared" si="342"/>
        <v>0.19384615384615383</v>
      </c>
      <c r="P3090" s="15">
        <f t="shared" si="341"/>
        <v>42</v>
      </c>
      <c r="Q3090" t="s">
        <v>8328</v>
      </c>
      <c r="R3090" t="s">
        <v>8356</v>
      </c>
      <c r="S3090" s="8">
        <f t="shared" si="343"/>
        <v>41981.363969907405</v>
      </c>
      <c r="T3090" s="11">
        <f t="shared" si="344"/>
        <v>42012.361805555549</v>
      </c>
      <c r="U3090" t="str">
        <f t="shared" si="345"/>
        <v>FALSE</v>
      </c>
      <c r="V3090" s="18">
        <f t="shared" si="346"/>
        <v>2</v>
      </c>
      <c r="W3090">
        <f t="shared" si="347"/>
        <v>2</v>
      </c>
    </row>
    <row r="3091" spans="1:23" ht="86.4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s="13" t="b">
        <v>0</v>
      </c>
      <c r="L3091">
        <v>45</v>
      </c>
      <c r="M3091" t="b">
        <v>0</v>
      </c>
      <c r="N3091" t="s">
        <v>8303</v>
      </c>
      <c r="O3091" s="15">
        <f t="shared" si="342"/>
        <v>23.416</v>
      </c>
      <c r="P3091" s="15">
        <f t="shared" si="341"/>
        <v>130.0888888888889</v>
      </c>
      <c r="Q3091" t="s">
        <v>8328</v>
      </c>
      <c r="R3091" t="s">
        <v>8356</v>
      </c>
      <c r="S3091" s="8">
        <f t="shared" si="343"/>
        <v>42528.334293981483</v>
      </c>
      <c r="T3091" s="11">
        <f t="shared" si="344"/>
        <v>42559.874305555553</v>
      </c>
      <c r="U3091" t="str">
        <f t="shared" si="345"/>
        <v>FALSE</v>
      </c>
      <c r="V3091" s="18">
        <f t="shared" si="346"/>
        <v>2</v>
      </c>
      <c r="W3091">
        <f t="shared" si="347"/>
        <v>2</v>
      </c>
    </row>
    <row r="3092" spans="1:23" ht="100.8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s="13" t="b">
        <v>0</v>
      </c>
      <c r="L3092">
        <v>9</v>
      </c>
      <c r="M3092" t="b">
        <v>0</v>
      </c>
      <c r="N3092" t="s">
        <v>8303</v>
      </c>
      <c r="O3092" s="15">
        <f t="shared" si="342"/>
        <v>5.0808888888888886</v>
      </c>
      <c r="P3092" s="15">
        <f t="shared" si="341"/>
        <v>1270.2222222222222</v>
      </c>
      <c r="Q3092" t="s">
        <v>8328</v>
      </c>
      <c r="R3092" t="s">
        <v>8356</v>
      </c>
      <c r="S3092" s="8">
        <f t="shared" si="343"/>
        <v>42065.610474537032</v>
      </c>
      <c r="T3092" s="11">
        <f t="shared" si="344"/>
        <v>42125.568807870368</v>
      </c>
      <c r="U3092" t="str">
        <f t="shared" si="345"/>
        <v>FALSE</v>
      </c>
      <c r="V3092" s="18">
        <f t="shared" si="346"/>
        <v>2</v>
      </c>
      <c r="W3092">
        <f t="shared" si="347"/>
        <v>2</v>
      </c>
    </row>
    <row r="3093" spans="1:23" ht="115.2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s="13" t="b">
        <v>0</v>
      </c>
      <c r="L3093">
        <v>9</v>
      </c>
      <c r="M3093" t="b">
        <v>0</v>
      </c>
      <c r="N3093" t="s">
        <v>8303</v>
      </c>
      <c r="O3093" s="15">
        <f t="shared" si="342"/>
        <v>15.920000000000002</v>
      </c>
      <c r="P3093" s="15">
        <f t="shared" si="341"/>
        <v>88.444444444444443</v>
      </c>
      <c r="Q3093" t="s">
        <v>8328</v>
      </c>
      <c r="R3093" t="s">
        <v>8356</v>
      </c>
      <c r="S3093" s="8">
        <f t="shared" si="343"/>
        <v>42566.740081018514</v>
      </c>
      <c r="T3093" s="11">
        <f t="shared" si="344"/>
        <v>42596.740081018514</v>
      </c>
      <c r="U3093" t="str">
        <f t="shared" si="345"/>
        <v>FALSE</v>
      </c>
      <c r="V3093" s="18">
        <f t="shared" si="346"/>
        <v>2</v>
      </c>
      <c r="W3093">
        <f t="shared" si="347"/>
        <v>2</v>
      </c>
    </row>
    <row r="3094" spans="1:23" ht="100.8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s="13" t="b">
        <v>0</v>
      </c>
      <c r="L3094">
        <v>21</v>
      </c>
      <c r="M3094" t="b">
        <v>0</v>
      </c>
      <c r="N3094" t="s">
        <v>8303</v>
      </c>
      <c r="O3094" s="15">
        <f t="shared" si="342"/>
        <v>1.1831900000000002</v>
      </c>
      <c r="P3094" s="15">
        <f t="shared" si="341"/>
        <v>56.342380952380957</v>
      </c>
      <c r="Q3094" t="s">
        <v>8328</v>
      </c>
      <c r="R3094" t="s">
        <v>8356</v>
      </c>
      <c r="S3094" s="8">
        <f t="shared" si="343"/>
        <v>42255.41101851852</v>
      </c>
      <c r="T3094" s="11">
        <f t="shared" si="344"/>
        <v>42292.708333333336</v>
      </c>
      <c r="U3094" t="str">
        <f t="shared" si="345"/>
        <v>FALSE</v>
      </c>
      <c r="V3094" s="18">
        <f t="shared" si="346"/>
        <v>2</v>
      </c>
      <c r="W3094">
        <f t="shared" si="347"/>
        <v>2</v>
      </c>
    </row>
    <row r="3095" spans="1:23" ht="115.2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s="13" t="b">
        <v>0</v>
      </c>
      <c r="L3095">
        <v>17</v>
      </c>
      <c r="M3095" t="b">
        <v>0</v>
      </c>
      <c r="N3095" t="s">
        <v>8303</v>
      </c>
      <c r="O3095" s="15">
        <f t="shared" si="342"/>
        <v>22.75</v>
      </c>
      <c r="P3095" s="15">
        <f t="shared" si="341"/>
        <v>53.529411764705884</v>
      </c>
      <c r="Q3095" t="s">
        <v>8328</v>
      </c>
      <c r="R3095" t="s">
        <v>8356</v>
      </c>
      <c r="S3095" s="8">
        <f t="shared" si="343"/>
        <v>41760.700706018513</v>
      </c>
      <c r="T3095" s="11">
        <f t="shared" si="344"/>
        <v>41790.957638888889</v>
      </c>
      <c r="U3095" t="str">
        <f t="shared" si="345"/>
        <v>FALSE</v>
      </c>
      <c r="V3095" s="18">
        <f t="shared" si="346"/>
        <v>2</v>
      </c>
      <c r="W3095">
        <f t="shared" si="347"/>
        <v>2</v>
      </c>
    </row>
    <row r="3096" spans="1:23" ht="86.4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s="13" t="b">
        <v>0</v>
      </c>
      <c r="L3096">
        <v>1</v>
      </c>
      <c r="M3096" t="b">
        <v>0</v>
      </c>
      <c r="N3096" t="s">
        <v>8303</v>
      </c>
      <c r="O3096" s="15">
        <f t="shared" si="342"/>
        <v>2.5000000000000001E-2</v>
      </c>
      <c r="P3096" s="15">
        <f t="shared" si="341"/>
        <v>25</v>
      </c>
      <c r="Q3096" t="s">
        <v>8328</v>
      </c>
      <c r="R3096" t="s">
        <v>8356</v>
      </c>
      <c r="S3096" s="8">
        <f t="shared" si="343"/>
        <v>42207.587453703702</v>
      </c>
      <c r="T3096" s="11">
        <f t="shared" si="344"/>
        <v>42267.587453703702</v>
      </c>
      <c r="U3096" t="str">
        <f t="shared" si="345"/>
        <v>FALSE</v>
      </c>
      <c r="V3096" s="18">
        <f t="shared" si="346"/>
        <v>2</v>
      </c>
      <c r="W3096">
        <f t="shared" si="347"/>
        <v>2</v>
      </c>
    </row>
    <row r="3097" spans="1:23" ht="100.8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s="13" t="b">
        <v>0</v>
      </c>
      <c r="L3097">
        <v>1</v>
      </c>
      <c r="M3097" t="b">
        <v>0</v>
      </c>
      <c r="N3097" t="s">
        <v>8303</v>
      </c>
      <c r="O3097" s="15">
        <f t="shared" si="342"/>
        <v>0.33512064343163539</v>
      </c>
      <c r="P3097" s="15">
        <f t="shared" si="341"/>
        <v>50</v>
      </c>
      <c r="Q3097" t="s">
        <v>8328</v>
      </c>
      <c r="R3097" t="s">
        <v>8356</v>
      </c>
      <c r="S3097" s="8">
        <f t="shared" si="343"/>
        <v>42522.81689814815</v>
      </c>
      <c r="T3097" s="11">
        <f t="shared" si="344"/>
        <v>42582.81689814815</v>
      </c>
      <c r="U3097" t="str">
        <f t="shared" si="345"/>
        <v>FALSE</v>
      </c>
      <c r="V3097" s="18">
        <f t="shared" si="346"/>
        <v>2</v>
      </c>
      <c r="W3097">
        <f t="shared" si="347"/>
        <v>2</v>
      </c>
    </row>
    <row r="3098" spans="1:23" ht="100.8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s="13" t="b">
        <v>0</v>
      </c>
      <c r="L3098">
        <v>14</v>
      </c>
      <c r="M3098" t="b">
        <v>0</v>
      </c>
      <c r="N3098" t="s">
        <v>8303</v>
      </c>
      <c r="O3098" s="15">
        <f t="shared" si="342"/>
        <v>3.9750000000000001</v>
      </c>
      <c r="P3098" s="15">
        <f t="shared" si="341"/>
        <v>56.785714285714285</v>
      </c>
      <c r="Q3098" t="s">
        <v>8328</v>
      </c>
      <c r="R3098" t="s">
        <v>8356</v>
      </c>
      <c r="S3098" s="8">
        <f t="shared" si="343"/>
        <v>42114.617199074077</v>
      </c>
      <c r="T3098" s="11">
        <f t="shared" si="344"/>
        <v>42144.617199074077</v>
      </c>
      <c r="U3098" t="str">
        <f t="shared" si="345"/>
        <v>FALSE</v>
      </c>
      <c r="V3098" s="18">
        <f t="shared" si="346"/>
        <v>2</v>
      </c>
      <c r="W3098">
        <f t="shared" si="347"/>
        <v>2</v>
      </c>
    </row>
    <row r="3099" spans="1:23" ht="115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s="13" t="b">
        <v>0</v>
      </c>
      <c r="L3099">
        <v>42</v>
      </c>
      <c r="M3099" t="b">
        <v>0</v>
      </c>
      <c r="N3099" t="s">
        <v>8303</v>
      </c>
      <c r="O3099" s="15">
        <f t="shared" si="342"/>
        <v>17.150000000000002</v>
      </c>
      <c r="P3099" s="15">
        <f t="shared" si="341"/>
        <v>40.833333333333336</v>
      </c>
      <c r="Q3099" t="s">
        <v>8328</v>
      </c>
      <c r="R3099" t="s">
        <v>8356</v>
      </c>
      <c r="S3099" s="8">
        <f t="shared" si="343"/>
        <v>42629.29515046296</v>
      </c>
      <c r="T3099" s="11">
        <f t="shared" si="344"/>
        <v>42650.374999999993</v>
      </c>
      <c r="U3099" t="str">
        <f t="shared" si="345"/>
        <v>FALSE</v>
      </c>
      <c r="V3099" s="18">
        <f t="shared" si="346"/>
        <v>2</v>
      </c>
      <c r="W3099">
        <f t="shared" si="347"/>
        <v>2</v>
      </c>
    </row>
    <row r="3100" spans="1:23" ht="100.8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s="13" t="b">
        <v>0</v>
      </c>
      <c r="L3100">
        <v>27</v>
      </c>
      <c r="M3100" t="b">
        <v>0</v>
      </c>
      <c r="N3100" t="s">
        <v>8303</v>
      </c>
      <c r="O3100" s="15">
        <f t="shared" si="342"/>
        <v>3.6080041046690612</v>
      </c>
      <c r="P3100" s="15">
        <f t="shared" si="341"/>
        <v>65.111111111111114</v>
      </c>
      <c r="Q3100" t="s">
        <v>8328</v>
      </c>
      <c r="R3100" t="s">
        <v>8356</v>
      </c>
      <c r="S3100" s="8">
        <f t="shared" si="343"/>
        <v>42359.58390046296</v>
      </c>
      <c r="T3100" s="11">
        <f t="shared" si="344"/>
        <v>42407.803472222215</v>
      </c>
      <c r="U3100" t="str">
        <f t="shared" si="345"/>
        <v>FALSE</v>
      </c>
      <c r="V3100" s="18">
        <f t="shared" si="346"/>
        <v>2</v>
      </c>
      <c r="W3100">
        <f t="shared" si="347"/>
        <v>2</v>
      </c>
    </row>
    <row r="3101" spans="1:23" ht="100.8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s="13" t="b">
        <v>0</v>
      </c>
      <c r="L3101">
        <v>5</v>
      </c>
      <c r="M3101" t="b">
        <v>0</v>
      </c>
      <c r="N3101" t="s">
        <v>8303</v>
      </c>
      <c r="O3101" s="15">
        <f t="shared" si="342"/>
        <v>13.900000000000002</v>
      </c>
      <c r="P3101" s="15">
        <f t="shared" si="341"/>
        <v>55.6</v>
      </c>
      <c r="Q3101" t="s">
        <v>8328</v>
      </c>
      <c r="R3101" t="s">
        <v>8356</v>
      </c>
      <c r="S3101" s="8">
        <f t="shared" si="343"/>
        <v>42381.981377314813</v>
      </c>
      <c r="T3101" s="11">
        <f t="shared" si="344"/>
        <v>42411.981377314813</v>
      </c>
      <c r="U3101" t="str">
        <f t="shared" si="345"/>
        <v>FALSE</v>
      </c>
      <c r="V3101" s="18">
        <f t="shared" si="346"/>
        <v>2</v>
      </c>
      <c r="W3101">
        <f t="shared" si="347"/>
        <v>2</v>
      </c>
    </row>
    <row r="3102" spans="1:23" ht="115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s="13" t="b">
        <v>0</v>
      </c>
      <c r="L3102">
        <v>13</v>
      </c>
      <c r="M3102" t="b">
        <v>0</v>
      </c>
      <c r="N3102" t="s">
        <v>8303</v>
      </c>
      <c r="O3102" s="15">
        <f t="shared" si="342"/>
        <v>15.225</v>
      </c>
      <c r="P3102" s="15">
        <f t="shared" si="341"/>
        <v>140.53846153846155</v>
      </c>
      <c r="Q3102" t="s">
        <v>8328</v>
      </c>
      <c r="R3102" t="s">
        <v>8356</v>
      </c>
      <c r="S3102" s="8">
        <f t="shared" si="343"/>
        <v>41902.4140625</v>
      </c>
      <c r="T3102" s="11">
        <f t="shared" si="344"/>
        <v>41932.4140625</v>
      </c>
      <c r="U3102" t="str">
        <f t="shared" si="345"/>
        <v>FALSE</v>
      </c>
      <c r="V3102" s="18">
        <f t="shared" si="346"/>
        <v>2</v>
      </c>
      <c r="W3102">
        <f t="shared" si="347"/>
        <v>2</v>
      </c>
    </row>
    <row r="3103" spans="1:23" ht="100.8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s="13" t="b">
        <v>0</v>
      </c>
      <c r="L3103">
        <v>12</v>
      </c>
      <c r="M3103" t="b">
        <v>0</v>
      </c>
      <c r="N3103" t="s">
        <v>8303</v>
      </c>
      <c r="O3103" s="15">
        <f t="shared" si="342"/>
        <v>12</v>
      </c>
      <c r="P3103" s="15">
        <f t="shared" si="341"/>
        <v>25</v>
      </c>
      <c r="Q3103" t="s">
        <v>8328</v>
      </c>
      <c r="R3103" t="s">
        <v>8356</v>
      </c>
      <c r="S3103" s="8">
        <f t="shared" si="343"/>
        <v>42171.175196759257</v>
      </c>
      <c r="T3103" s="11">
        <f t="shared" si="344"/>
        <v>42201.12222222222</v>
      </c>
      <c r="U3103" t="str">
        <f t="shared" si="345"/>
        <v>FALSE</v>
      </c>
      <c r="V3103" s="18">
        <f t="shared" si="346"/>
        <v>2</v>
      </c>
      <c r="W3103">
        <f t="shared" si="347"/>
        <v>2</v>
      </c>
    </row>
    <row r="3104" spans="1:23" ht="100.8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s="13" t="b">
        <v>0</v>
      </c>
      <c r="L3104">
        <v>90</v>
      </c>
      <c r="M3104" t="b">
        <v>0</v>
      </c>
      <c r="N3104" t="s">
        <v>8303</v>
      </c>
      <c r="O3104" s="15">
        <f t="shared" si="342"/>
        <v>39.112499999999997</v>
      </c>
      <c r="P3104" s="15">
        <f t="shared" si="341"/>
        <v>69.533333333333331</v>
      </c>
      <c r="Q3104" t="s">
        <v>8328</v>
      </c>
      <c r="R3104" t="s">
        <v>8356</v>
      </c>
      <c r="S3104" s="8">
        <f t="shared" si="343"/>
        <v>42555.132152777776</v>
      </c>
      <c r="T3104" s="11">
        <f t="shared" si="344"/>
        <v>42605.132152777776</v>
      </c>
      <c r="U3104" t="str">
        <f t="shared" si="345"/>
        <v>FALSE</v>
      </c>
      <c r="V3104" s="18">
        <f t="shared" si="346"/>
        <v>2</v>
      </c>
      <c r="W3104">
        <f t="shared" si="347"/>
        <v>2</v>
      </c>
    </row>
    <row r="3105" spans="1:23" ht="72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s="13" t="b">
        <v>0</v>
      </c>
      <c r="L3105">
        <v>2</v>
      </c>
      <c r="M3105" t="b">
        <v>0</v>
      </c>
      <c r="N3105" t="s">
        <v>8303</v>
      </c>
      <c r="O3105" s="15">
        <f t="shared" si="342"/>
        <v>0.26829268292682928</v>
      </c>
      <c r="P3105" s="15">
        <f t="shared" si="341"/>
        <v>5.5</v>
      </c>
      <c r="Q3105" t="s">
        <v>8328</v>
      </c>
      <c r="R3105" t="s">
        <v>8356</v>
      </c>
      <c r="S3105" s="8">
        <f t="shared" si="343"/>
        <v>42106.94798611111</v>
      </c>
      <c r="T3105" s="11">
        <f t="shared" si="344"/>
        <v>42166.94798611111</v>
      </c>
      <c r="U3105" t="str">
        <f t="shared" si="345"/>
        <v>FALSE</v>
      </c>
      <c r="V3105" s="18">
        <f t="shared" si="346"/>
        <v>2</v>
      </c>
      <c r="W3105">
        <f t="shared" si="347"/>
        <v>2</v>
      </c>
    </row>
    <row r="3106" spans="1:23" ht="115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s="13" t="b">
        <v>0</v>
      </c>
      <c r="L3106">
        <v>5</v>
      </c>
      <c r="M3106" t="b">
        <v>0</v>
      </c>
      <c r="N3106" t="s">
        <v>8303</v>
      </c>
      <c r="O3106" s="15">
        <f t="shared" si="342"/>
        <v>29.625</v>
      </c>
      <c r="P3106" s="15">
        <f t="shared" si="341"/>
        <v>237</v>
      </c>
      <c r="Q3106" t="s">
        <v>8328</v>
      </c>
      <c r="R3106" t="s">
        <v>8356</v>
      </c>
      <c r="S3106" s="8">
        <f t="shared" si="343"/>
        <v>42006.70035879629</v>
      </c>
      <c r="T3106" s="11">
        <f t="shared" si="344"/>
        <v>42037.874999999993</v>
      </c>
      <c r="U3106" t="str">
        <f t="shared" si="345"/>
        <v>FALSE</v>
      </c>
      <c r="V3106" s="18">
        <f t="shared" si="346"/>
        <v>2</v>
      </c>
      <c r="W3106">
        <f t="shared" si="347"/>
        <v>2</v>
      </c>
    </row>
    <row r="3107" spans="1:23" ht="100.8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s="13" t="b">
        <v>0</v>
      </c>
      <c r="L3107">
        <v>31</v>
      </c>
      <c r="M3107" t="b">
        <v>0</v>
      </c>
      <c r="N3107" t="s">
        <v>8303</v>
      </c>
      <c r="O3107" s="15">
        <f t="shared" si="342"/>
        <v>42.360992301112063</v>
      </c>
      <c r="P3107" s="15">
        <f t="shared" si="341"/>
        <v>79.870967741935488</v>
      </c>
      <c r="Q3107" t="s">
        <v>8328</v>
      </c>
      <c r="R3107" t="s">
        <v>8356</v>
      </c>
      <c r="S3107" s="8">
        <f t="shared" si="343"/>
        <v>41876.510601851849</v>
      </c>
      <c r="T3107" s="11">
        <f t="shared" si="344"/>
        <v>41931</v>
      </c>
      <c r="U3107" t="str">
        <f t="shared" si="345"/>
        <v>FALSE</v>
      </c>
      <c r="V3107" s="18">
        <f t="shared" si="346"/>
        <v>2</v>
      </c>
      <c r="W3107">
        <f t="shared" si="347"/>
        <v>2</v>
      </c>
    </row>
    <row r="3108" spans="1:23" ht="129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s="13" t="b">
        <v>0</v>
      </c>
      <c r="L3108">
        <v>4</v>
      </c>
      <c r="M3108" t="b">
        <v>0</v>
      </c>
      <c r="N3108" t="s">
        <v>8303</v>
      </c>
      <c r="O3108" s="15">
        <f t="shared" si="342"/>
        <v>4.1000000000000005</v>
      </c>
      <c r="P3108" s="15">
        <f t="shared" si="341"/>
        <v>10.25</v>
      </c>
      <c r="Q3108" t="s">
        <v>8328</v>
      </c>
      <c r="R3108" t="s">
        <v>8356</v>
      </c>
      <c r="S3108" s="8">
        <f t="shared" si="343"/>
        <v>42241.22078703704</v>
      </c>
      <c r="T3108" s="11">
        <f t="shared" si="344"/>
        <v>42263.708333333336</v>
      </c>
      <c r="U3108" t="str">
        <f t="shared" si="345"/>
        <v>FALSE</v>
      </c>
      <c r="V3108" s="18">
        <f t="shared" si="346"/>
        <v>2</v>
      </c>
      <c r="W3108">
        <f t="shared" si="347"/>
        <v>2</v>
      </c>
    </row>
    <row r="3109" spans="1:23" ht="100.8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s="13" t="b">
        <v>0</v>
      </c>
      <c r="L3109">
        <v>29</v>
      </c>
      <c r="M3109" t="b">
        <v>0</v>
      </c>
      <c r="N3109" t="s">
        <v>8303</v>
      </c>
      <c r="O3109" s="15">
        <f t="shared" si="342"/>
        <v>19.762499999999999</v>
      </c>
      <c r="P3109" s="15">
        <f t="shared" si="341"/>
        <v>272.58620689655174</v>
      </c>
      <c r="Q3109" t="s">
        <v>8328</v>
      </c>
      <c r="R3109" t="s">
        <v>8356</v>
      </c>
      <c r="S3109" s="8">
        <f t="shared" si="343"/>
        <v>42128.605914351843</v>
      </c>
      <c r="T3109" s="11">
        <f t="shared" si="344"/>
        <v>42135.605914351851</v>
      </c>
      <c r="U3109" t="str">
        <f t="shared" si="345"/>
        <v>FALSE</v>
      </c>
      <c r="V3109" s="18">
        <f t="shared" si="346"/>
        <v>2</v>
      </c>
      <c r="W3109">
        <f t="shared" si="347"/>
        <v>2</v>
      </c>
    </row>
    <row r="3110" spans="1:23" ht="43.2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s="13" t="b">
        <v>0</v>
      </c>
      <c r="L3110">
        <v>2</v>
      </c>
      <c r="M3110" t="b">
        <v>0</v>
      </c>
      <c r="N3110" t="s">
        <v>8303</v>
      </c>
      <c r="O3110" s="15">
        <f t="shared" si="342"/>
        <v>5.1999999999999998E-2</v>
      </c>
      <c r="P3110" s="15">
        <f t="shared" si="341"/>
        <v>13</v>
      </c>
      <c r="Q3110" t="s">
        <v>8328</v>
      </c>
      <c r="R3110" t="s">
        <v>8356</v>
      </c>
      <c r="S3110" s="8">
        <f t="shared" si="343"/>
        <v>42062.47215277778</v>
      </c>
      <c r="T3110" s="11">
        <f t="shared" si="344"/>
        <v>42122.430486111109</v>
      </c>
      <c r="U3110" t="str">
        <f t="shared" si="345"/>
        <v>FALSE</v>
      </c>
      <c r="V3110" s="18">
        <f t="shared" si="346"/>
        <v>2</v>
      </c>
      <c r="W3110">
        <f t="shared" si="347"/>
        <v>2</v>
      </c>
    </row>
    <row r="3111" spans="1:23" ht="100.8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s="13" t="b">
        <v>0</v>
      </c>
      <c r="L3111">
        <v>114</v>
      </c>
      <c r="M3111" t="b">
        <v>0</v>
      </c>
      <c r="N3111" t="s">
        <v>8303</v>
      </c>
      <c r="O3111" s="15">
        <f t="shared" si="342"/>
        <v>25.030188679245285</v>
      </c>
      <c r="P3111" s="15">
        <f t="shared" si="341"/>
        <v>58.184210526315788</v>
      </c>
      <c r="Q3111" t="s">
        <v>8328</v>
      </c>
      <c r="R3111" t="s">
        <v>8356</v>
      </c>
      <c r="S3111" s="8">
        <f t="shared" si="343"/>
        <v>41843.916782407403</v>
      </c>
      <c r="T3111" s="11">
        <f t="shared" si="344"/>
        <v>41878.916782407403</v>
      </c>
      <c r="U3111" t="str">
        <f t="shared" si="345"/>
        <v>FALSE</v>
      </c>
      <c r="V3111" s="18">
        <f t="shared" si="346"/>
        <v>2</v>
      </c>
      <c r="W3111">
        <f t="shared" si="347"/>
        <v>2</v>
      </c>
    </row>
    <row r="3112" spans="1:23" ht="7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s="13" t="b">
        <v>0</v>
      </c>
      <c r="L3112">
        <v>1</v>
      </c>
      <c r="M3112" t="b">
        <v>0</v>
      </c>
      <c r="N3112" t="s">
        <v>8303</v>
      </c>
      <c r="O3112" s="15">
        <f t="shared" si="342"/>
        <v>0.04</v>
      </c>
      <c r="P3112" s="15">
        <f t="shared" si="341"/>
        <v>10</v>
      </c>
      <c r="Q3112" t="s">
        <v>8328</v>
      </c>
      <c r="R3112" t="s">
        <v>8356</v>
      </c>
      <c r="S3112" s="8">
        <f t="shared" si="343"/>
        <v>42744.823136574072</v>
      </c>
      <c r="T3112" s="11">
        <f t="shared" si="344"/>
        <v>42784.823136574072</v>
      </c>
      <c r="U3112" t="str">
        <f t="shared" si="345"/>
        <v>FALSE</v>
      </c>
      <c r="V3112" s="18">
        <f t="shared" si="346"/>
        <v>2</v>
      </c>
      <c r="W3112">
        <f t="shared" si="347"/>
        <v>2</v>
      </c>
    </row>
    <row r="3113" spans="1:23" ht="86.4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s="13" t="b">
        <v>0</v>
      </c>
      <c r="L3113">
        <v>76</v>
      </c>
      <c r="M3113" t="b">
        <v>0</v>
      </c>
      <c r="N3113" t="s">
        <v>8303</v>
      </c>
      <c r="O3113" s="15">
        <f t="shared" si="342"/>
        <v>26.640000000000004</v>
      </c>
      <c r="P3113" s="15">
        <f t="shared" si="341"/>
        <v>70.10526315789474</v>
      </c>
      <c r="Q3113" t="s">
        <v>8328</v>
      </c>
      <c r="R3113" t="s">
        <v>8356</v>
      </c>
      <c r="S3113" s="8">
        <f t="shared" si="343"/>
        <v>41885.38680555555</v>
      </c>
      <c r="T3113" s="11">
        <f t="shared" si="344"/>
        <v>41916.386805555558</v>
      </c>
      <c r="U3113" t="str">
        <f t="shared" si="345"/>
        <v>FALSE</v>
      </c>
      <c r="V3113" s="18">
        <f t="shared" si="346"/>
        <v>2</v>
      </c>
      <c r="W3113">
        <f t="shared" si="347"/>
        <v>2</v>
      </c>
    </row>
    <row r="3114" spans="1:23" ht="100.8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s="13" t="b">
        <v>0</v>
      </c>
      <c r="L3114">
        <v>9</v>
      </c>
      <c r="M3114" t="b">
        <v>0</v>
      </c>
      <c r="N3114" t="s">
        <v>8303</v>
      </c>
      <c r="O3114" s="15">
        <f t="shared" si="342"/>
        <v>4.7363636363636363</v>
      </c>
      <c r="P3114" s="15">
        <f t="shared" si="341"/>
        <v>57.888888888888886</v>
      </c>
      <c r="Q3114" t="s">
        <v>8328</v>
      </c>
      <c r="R3114" t="s">
        <v>8356</v>
      </c>
      <c r="S3114" s="8">
        <f t="shared" si="343"/>
        <v>42614.913587962961</v>
      </c>
      <c r="T3114" s="11">
        <f t="shared" si="344"/>
        <v>42674.913587962961</v>
      </c>
      <c r="U3114" t="str">
        <f t="shared" si="345"/>
        <v>FALSE</v>
      </c>
      <c r="V3114" s="18">
        <f t="shared" si="346"/>
        <v>2</v>
      </c>
      <c r="W3114">
        <f t="shared" si="347"/>
        <v>2</v>
      </c>
    </row>
    <row r="3115" spans="1:23" ht="100.8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s="13" t="b">
        <v>0</v>
      </c>
      <c r="L3115">
        <v>37</v>
      </c>
      <c r="M3115" t="b">
        <v>0</v>
      </c>
      <c r="N3115" t="s">
        <v>8303</v>
      </c>
      <c r="O3115" s="15">
        <f t="shared" si="342"/>
        <v>4.2435339894712749</v>
      </c>
      <c r="P3115" s="15">
        <f t="shared" si="341"/>
        <v>125.27027027027027</v>
      </c>
      <c r="Q3115" t="s">
        <v>8328</v>
      </c>
      <c r="R3115" t="s">
        <v>8356</v>
      </c>
      <c r="S3115" s="8">
        <f t="shared" si="343"/>
        <v>42081.522939814815</v>
      </c>
      <c r="T3115" s="11">
        <f t="shared" si="344"/>
        <v>42111.522939814815</v>
      </c>
      <c r="U3115" t="str">
        <f t="shared" si="345"/>
        <v>FALSE</v>
      </c>
      <c r="V3115" s="18">
        <f t="shared" si="346"/>
        <v>2</v>
      </c>
      <c r="W3115">
        <f t="shared" si="347"/>
        <v>2</v>
      </c>
    </row>
    <row r="3116" spans="1:23" ht="100.8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s="13" t="b">
        <v>0</v>
      </c>
      <c r="L3116">
        <v>0</v>
      </c>
      <c r="M3116" t="b">
        <v>0</v>
      </c>
      <c r="N3116" t="s">
        <v>8303</v>
      </c>
      <c r="O3116" s="15">
        <f t="shared" si="342"/>
        <v>0</v>
      </c>
      <c r="P3116" s="15">
        <f t="shared" si="341"/>
        <v>0</v>
      </c>
      <c r="Q3116" t="s">
        <v>8328</v>
      </c>
      <c r="R3116" t="s">
        <v>8356</v>
      </c>
      <c r="S3116" s="8">
        <f t="shared" si="343"/>
        <v>41843.42418981481</v>
      </c>
      <c r="T3116" s="11">
        <f t="shared" si="344"/>
        <v>41903.42418981481</v>
      </c>
      <c r="U3116" t="str">
        <f t="shared" si="345"/>
        <v>FALSE</v>
      </c>
      <c r="V3116" s="18">
        <f t="shared" si="346"/>
        <v>2</v>
      </c>
      <c r="W3116">
        <f t="shared" si="347"/>
        <v>2</v>
      </c>
    </row>
    <row r="3117" spans="1:23" ht="100.8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s="13" t="b">
        <v>0</v>
      </c>
      <c r="L3117">
        <v>1</v>
      </c>
      <c r="M3117" t="b">
        <v>0</v>
      </c>
      <c r="N3117" t="s">
        <v>8303</v>
      </c>
      <c r="O3117" s="15">
        <f t="shared" si="342"/>
        <v>3</v>
      </c>
      <c r="P3117" s="15">
        <f t="shared" si="341"/>
        <v>300</v>
      </c>
      <c r="Q3117" t="s">
        <v>8328</v>
      </c>
      <c r="R3117" t="s">
        <v>8356</v>
      </c>
      <c r="S3117" s="8">
        <f t="shared" si="343"/>
        <v>42496.238738425927</v>
      </c>
      <c r="T3117" s="11">
        <f t="shared" si="344"/>
        <v>42526.238738425927</v>
      </c>
      <c r="U3117" t="str">
        <f t="shared" si="345"/>
        <v>FALSE</v>
      </c>
      <c r="V3117" s="18">
        <f t="shared" si="346"/>
        <v>2</v>
      </c>
      <c r="W3117">
        <f t="shared" si="347"/>
        <v>2</v>
      </c>
    </row>
    <row r="3118" spans="1:23" ht="86.4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s="13" t="b">
        <v>0</v>
      </c>
      <c r="L3118">
        <v>10</v>
      </c>
      <c r="M3118" t="b">
        <v>0</v>
      </c>
      <c r="N3118" t="s">
        <v>8303</v>
      </c>
      <c r="O3118" s="15">
        <f t="shared" si="342"/>
        <v>57.333333333333336</v>
      </c>
      <c r="P3118" s="15">
        <f t="shared" si="341"/>
        <v>43</v>
      </c>
      <c r="Q3118" t="s">
        <v>8328</v>
      </c>
      <c r="R3118" t="s">
        <v>8356</v>
      </c>
      <c r="S3118" s="8">
        <f t="shared" si="343"/>
        <v>42081.30700231481</v>
      </c>
      <c r="T3118" s="11">
        <f t="shared" si="344"/>
        <v>42095.30700231481</v>
      </c>
      <c r="U3118" t="str">
        <f t="shared" si="345"/>
        <v>FALSE</v>
      </c>
      <c r="V3118" s="18">
        <f t="shared" si="346"/>
        <v>2</v>
      </c>
      <c r="W3118">
        <f t="shared" si="347"/>
        <v>2</v>
      </c>
    </row>
    <row r="3119" spans="1:23" ht="100.8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s="13" t="b">
        <v>0</v>
      </c>
      <c r="L3119">
        <v>1</v>
      </c>
      <c r="M3119" t="b">
        <v>0</v>
      </c>
      <c r="N3119" t="s">
        <v>8303</v>
      </c>
      <c r="O3119" s="15">
        <f t="shared" si="342"/>
        <v>0.1</v>
      </c>
      <c r="P3119" s="15">
        <f t="shared" si="341"/>
        <v>1</v>
      </c>
      <c r="Q3119" t="s">
        <v>8328</v>
      </c>
      <c r="R3119" t="s">
        <v>8356</v>
      </c>
      <c r="S3119" s="8">
        <f t="shared" si="343"/>
        <v>42509.166203703695</v>
      </c>
      <c r="T3119" s="11">
        <f t="shared" si="344"/>
        <v>42517.341666666667</v>
      </c>
      <c r="U3119" t="str">
        <f t="shared" si="345"/>
        <v>FALSE</v>
      </c>
      <c r="V3119" s="18">
        <f t="shared" si="346"/>
        <v>2</v>
      </c>
      <c r="W3119">
        <f t="shared" si="347"/>
        <v>2</v>
      </c>
    </row>
    <row r="3120" spans="1:23" ht="57.6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s="13" t="b">
        <v>0</v>
      </c>
      <c r="L3120">
        <v>2</v>
      </c>
      <c r="M3120" t="b">
        <v>0</v>
      </c>
      <c r="N3120" t="s">
        <v>8303</v>
      </c>
      <c r="O3120" s="15">
        <f t="shared" si="342"/>
        <v>0.31</v>
      </c>
      <c r="P3120" s="15">
        <f t="shared" si="341"/>
        <v>775</v>
      </c>
      <c r="Q3120" t="s">
        <v>8328</v>
      </c>
      <c r="R3120" t="s">
        <v>8356</v>
      </c>
      <c r="S3120" s="8">
        <f t="shared" si="343"/>
        <v>42534.441238425927</v>
      </c>
      <c r="T3120" s="11">
        <f t="shared" si="344"/>
        <v>42553.441238425927</v>
      </c>
      <c r="U3120" t="str">
        <f t="shared" si="345"/>
        <v>FALSE</v>
      </c>
      <c r="V3120" s="18">
        <f t="shared" si="346"/>
        <v>2</v>
      </c>
      <c r="W3120">
        <f t="shared" si="347"/>
        <v>2</v>
      </c>
    </row>
    <row r="3121" spans="1:23" ht="115.2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s="13" t="b">
        <v>0</v>
      </c>
      <c r="L3121">
        <v>1</v>
      </c>
      <c r="M3121" t="b">
        <v>0</v>
      </c>
      <c r="N3121" t="s">
        <v>8303</v>
      </c>
      <c r="O3121" s="15">
        <f t="shared" si="342"/>
        <v>0.05</v>
      </c>
      <c r="P3121" s="15">
        <f t="shared" ref="P3121:P3184" si="348">IFERROR(E3121/L3121,0)</f>
        <v>5</v>
      </c>
      <c r="Q3121" t="s">
        <v>8328</v>
      </c>
      <c r="R3121" t="s">
        <v>8356</v>
      </c>
      <c r="S3121" s="8">
        <f t="shared" si="343"/>
        <v>42059.837175925924</v>
      </c>
      <c r="T3121" s="11">
        <f t="shared" si="344"/>
        <v>42089.795509259253</v>
      </c>
      <c r="U3121" t="str">
        <f t="shared" si="345"/>
        <v>FALSE</v>
      </c>
      <c r="V3121" s="18">
        <f t="shared" si="346"/>
        <v>2</v>
      </c>
      <c r="W3121">
        <f t="shared" si="347"/>
        <v>2</v>
      </c>
    </row>
    <row r="3122" spans="1:23" ht="86.4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s="13" t="b">
        <v>0</v>
      </c>
      <c r="L3122">
        <v>10</v>
      </c>
      <c r="M3122" t="b">
        <v>0</v>
      </c>
      <c r="N3122" t="s">
        <v>8303</v>
      </c>
      <c r="O3122" s="15">
        <f t="shared" si="342"/>
        <v>9.8461538461538465E-3</v>
      </c>
      <c r="P3122" s="15">
        <f t="shared" si="348"/>
        <v>12.8</v>
      </c>
      <c r="Q3122" t="s">
        <v>8328</v>
      </c>
      <c r="R3122" t="s">
        <v>8356</v>
      </c>
      <c r="S3122" s="8">
        <f t="shared" si="343"/>
        <v>42435.733749999999</v>
      </c>
      <c r="T3122" s="11">
        <f t="shared" si="344"/>
        <v>42495.692083333335</v>
      </c>
      <c r="U3122" t="str">
        <f t="shared" si="345"/>
        <v>FALSE</v>
      </c>
      <c r="V3122" s="18">
        <f t="shared" si="346"/>
        <v>2</v>
      </c>
      <c r="W3122">
        <f t="shared" si="347"/>
        <v>2</v>
      </c>
    </row>
    <row r="3123" spans="1:23" ht="72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s="13" t="b">
        <v>0</v>
      </c>
      <c r="L3123">
        <v>1</v>
      </c>
      <c r="M3123" t="b">
        <v>0</v>
      </c>
      <c r="N3123" t="s">
        <v>8303</v>
      </c>
      <c r="O3123" s="15">
        <f t="shared" si="342"/>
        <v>0.66666666666666674</v>
      </c>
      <c r="P3123" s="15">
        <f t="shared" si="348"/>
        <v>10</v>
      </c>
      <c r="Q3123" t="s">
        <v>8328</v>
      </c>
      <c r="R3123" t="s">
        <v>8356</v>
      </c>
      <c r="S3123" s="8">
        <f t="shared" si="343"/>
        <v>41848.471469907403</v>
      </c>
      <c r="T3123" s="11">
        <f t="shared" si="344"/>
        <v>41908.471469907403</v>
      </c>
      <c r="U3123" t="str">
        <f t="shared" si="345"/>
        <v>FALSE</v>
      </c>
      <c r="V3123" s="18">
        <f t="shared" si="346"/>
        <v>2</v>
      </c>
      <c r="W3123">
        <f t="shared" si="347"/>
        <v>3</v>
      </c>
    </row>
    <row r="3124" spans="1:23" ht="28.8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s="13" t="b">
        <v>0</v>
      </c>
      <c r="L3124">
        <v>2</v>
      </c>
      <c r="M3124" t="b">
        <v>0</v>
      </c>
      <c r="N3124" t="s">
        <v>8303</v>
      </c>
      <c r="O3124" s="15">
        <f t="shared" si="342"/>
        <v>58.291457286432156</v>
      </c>
      <c r="P3124" s="15">
        <f t="shared" si="348"/>
        <v>58</v>
      </c>
      <c r="Q3124" t="s">
        <v>8328</v>
      </c>
      <c r="R3124" t="s">
        <v>8356</v>
      </c>
      <c r="S3124" s="8">
        <f t="shared" si="343"/>
        <v>42678.723749999997</v>
      </c>
      <c r="T3124" s="11">
        <f t="shared" si="344"/>
        <v>42683.765416666669</v>
      </c>
      <c r="U3124" t="str">
        <f t="shared" si="345"/>
        <v>FALSE</v>
      </c>
      <c r="V3124" s="18">
        <f t="shared" si="346"/>
        <v>2</v>
      </c>
      <c r="W3124">
        <f t="shared" si="347"/>
        <v>3</v>
      </c>
    </row>
    <row r="3125" spans="1:23" ht="129.6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s="13" t="b">
        <v>0</v>
      </c>
      <c r="L3125">
        <v>348</v>
      </c>
      <c r="M3125" t="b">
        <v>0</v>
      </c>
      <c r="N3125" t="s">
        <v>8303</v>
      </c>
      <c r="O3125" s="15">
        <f t="shared" si="342"/>
        <v>68.153599999999997</v>
      </c>
      <c r="P3125" s="15">
        <f t="shared" si="348"/>
        <v>244.80459770114942</v>
      </c>
      <c r="Q3125" t="s">
        <v>8328</v>
      </c>
      <c r="R3125" t="s">
        <v>8356</v>
      </c>
      <c r="S3125" s="8">
        <f t="shared" si="343"/>
        <v>42530.784699074073</v>
      </c>
      <c r="T3125" s="11">
        <f t="shared" si="344"/>
        <v>42560.784699074073</v>
      </c>
      <c r="U3125" t="str">
        <f t="shared" si="345"/>
        <v>FALSE</v>
      </c>
      <c r="V3125" s="18">
        <f t="shared" si="346"/>
        <v>2</v>
      </c>
      <c r="W3125">
        <f t="shared" si="347"/>
        <v>3</v>
      </c>
    </row>
    <row r="3126" spans="1:23" ht="7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s="13" t="b">
        <v>0</v>
      </c>
      <c r="L3126">
        <v>4</v>
      </c>
      <c r="M3126" t="b">
        <v>0</v>
      </c>
      <c r="N3126" t="s">
        <v>8303</v>
      </c>
      <c r="O3126" s="15">
        <f t="shared" si="342"/>
        <v>3.2499999999999999E-3</v>
      </c>
      <c r="P3126" s="15">
        <f t="shared" si="348"/>
        <v>6.5</v>
      </c>
      <c r="Q3126" t="s">
        <v>8328</v>
      </c>
      <c r="R3126" t="s">
        <v>8356</v>
      </c>
      <c r="S3126" s="8">
        <f t="shared" si="343"/>
        <v>41977.571770833332</v>
      </c>
      <c r="T3126" s="11">
        <f t="shared" si="344"/>
        <v>42037.571770833332</v>
      </c>
      <c r="U3126" t="str">
        <f t="shared" si="345"/>
        <v>FALSE</v>
      </c>
      <c r="V3126" s="18">
        <f t="shared" si="346"/>
        <v>2</v>
      </c>
      <c r="W3126">
        <f t="shared" si="347"/>
        <v>3</v>
      </c>
    </row>
    <row r="3127" spans="1:23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s="13" t="b">
        <v>0</v>
      </c>
      <c r="L3127">
        <v>0</v>
      </c>
      <c r="M3127" t="b">
        <v>0</v>
      </c>
      <c r="N3127" t="s">
        <v>8303</v>
      </c>
      <c r="O3127" s="15">
        <f t="shared" si="342"/>
        <v>0</v>
      </c>
      <c r="P3127" s="15">
        <f t="shared" si="348"/>
        <v>0</v>
      </c>
      <c r="Q3127" t="s">
        <v>8328</v>
      </c>
      <c r="R3127" t="s">
        <v>8356</v>
      </c>
      <c r="S3127" s="8">
        <f t="shared" si="343"/>
        <v>42345.998518518514</v>
      </c>
      <c r="T3127" s="11">
        <f t="shared" si="344"/>
        <v>42375.998518518514</v>
      </c>
      <c r="U3127" t="str">
        <f t="shared" si="345"/>
        <v>FALSE</v>
      </c>
      <c r="V3127" s="18">
        <f t="shared" si="346"/>
        <v>2</v>
      </c>
      <c r="W3127">
        <f t="shared" si="347"/>
        <v>3</v>
      </c>
    </row>
    <row r="3128" spans="1:23" ht="129.6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s="13" t="b">
        <v>0</v>
      </c>
      <c r="L3128">
        <v>17</v>
      </c>
      <c r="M3128" t="b">
        <v>0</v>
      </c>
      <c r="N3128" t="s">
        <v>8303</v>
      </c>
      <c r="O3128" s="15">
        <f t="shared" si="342"/>
        <v>4.16</v>
      </c>
      <c r="P3128" s="15">
        <f t="shared" si="348"/>
        <v>61.176470588235297</v>
      </c>
      <c r="Q3128" t="s">
        <v>8328</v>
      </c>
      <c r="R3128" t="s">
        <v>8356</v>
      </c>
      <c r="S3128" s="8">
        <f t="shared" si="343"/>
        <v>42426.809745370374</v>
      </c>
      <c r="T3128" s="11">
        <f t="shared" si="344"/>
        <v>42456.768078703702</v>
      </c>
      <c r="U3128" t="str">
        <f t="shared" si="345"/>
        <v>FALSE</v>
      </c>
      <c r="V3128" s="18">
        <f t="shared" si="346"/>
        <v>2</v>
      </c>
      <c r="W3128">
        <f t="shared" si="347"/>
        <v>3</v>
      </c>
    </row>
    <row r="3129" spans="1:23" ht="100.8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s="13" t="b">
        <v>0</v>
      </c>
      <c r="L3129">
        <v>0</v>
      </c>
      <c r="M3129" t="b">
        <v>0</v>
      </c>
      <c r="N3129" t="s">
        <v>8303</v>
      </c>
      <c r="O3129" s="15">
        <f t="shared" si="342"/>
        <v>0</v>
      </c>
      <c r="P3129" s="15">
        <f t="shared" si="348"/>
        <v>0</v>
      </c>
      <c r="Q3129" t="s">
        <v>8328</v>
      </c>
      <c r="R3129" t="s">
        <v>8356</v>
      </c>
      <c r="S3129" s="8">
        <f t="shared" si="343"/>
        <v>42034.648483796293</v>
      </c>
      <c r="T3129" s="11">
        <f t="shared" si="344"/>
        <v>42064.648483796293</v>
      </c>
      <c r="U3129" t="str">
        <f t="shared" si="345"/>
        <v>FALSE</v>
      </c>
      <c r="V3129" s="18">
        <f t="shared" si="346"/>
        <v>2</v>
      </c>
      <c r="W3129">
        <f t="shared" si="347"/>
        <v>3</v>
      </c>
    </row>
    <row r="3130" spans="1:23" ht="115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s="13" t="b">
        <v>0</v>
      </c>
      <c r="L3130">
        <v>117</v>
      </c>
      <c r="M3130" t="b">
        <v>0</v>
      </c>
      <c r="N3130" t="s">
        <v>8271</v>
      </c>
      <c r="O3130" s="15">
        <f t="shared" si="342"/>
        <v>108.60666666666667</v>
      </c>
      <c r="P3130" s="15">
        <f t="shared" si="348"/>
        <v>139.23931623931625</v>
      </c>
      <c r="Q3130" t="s">
        <v>8328</v>
      </c>
      <c r="R3130" t="s">
        <v>8329</v>
      </c>
      <c r="S3130" s="8">
        <f t="shared" si="343"/>
        <v>42780.617372685178</v>
      </c>
      <c r="T3130" s="11">
        <f t="shared" si="344"/>
        <v>42810.575706018521</v>
      </c>
      <c r="U3130" t="str">
        <f t="shared" si="345"/>
        <v>FALSE</v>
      </c>
      <c r="V3130" s="18">
        <f t="shared" si="346"/>
        <v>2</v>
      </c>
      <c r="W3130">
        <f t="shared" si="347"/>
        <v>4</v>
      </c>
    </row>
    <row r="3131" spans="1:23" ht="115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s="13" t="b">
        <v>0</v>
      </c>
      <c r="L3131">
        <v>1</v>
      </c>
      <c r="M3131" t="b">
        <v>0</v>
      </c>
      <c r="N3131" t="s">
        <v>8271</v>
      </c>
      <c r="O3131" s="15">
        <f t="shared" si="342"/>
        <v>0.8</v>
      </c>
      <c r="P3131" s="15">
        <f t="shared" si="348"/>
        <v>10</v>
      </c>
      <c r="Q3131" t="s">
        <v>8328</v>
      </c>
      <c r="R3131" t="s">
        <v>8329</v>
      </c>
      <c r="S3131" s="8">
        <f t="shared" si="343"/>
        <v>42803.634479166663</v>
      </c>
      <c r="T3131" s="11">
        <f t="shared" si="344"/>
        <v>42843.592812499999</v>
      </c>
      <c r="U3131" t="str">
        <f t="shared" si="345"/>
        <v>FALSE</v>
      </c>
      <c r="V3131" s="18">
        <f t="shared" si="346"/>
        <v>2</v>
      </c>
      <c r="W3131">
        <f t="shared" si="347"/>
        <v>4</v>
      </c>
    </row>
    <row r="3132" spans="1:23" ht="86.4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s="13" t="b">
        <v>0</v>
      </c>
      <c r="L3132">
        <v>4</v>
      </c>
      <c r="M3132" t="b">
        <v>0</v>
      </c>
      <c r="N3132" t="s">
        <v>8271</v>
      </c>
      <c r="O3132" s="15">
        <f t="shared" si="342"/>
        <v>3.75</v>
      </c>
      <c r="P3132" s="15">
        <f t="shared" si="348"/>
        <v>93.75</v>
      </c>
      <c r="Q3132" t="s">
        <v>8328</v>
      </c>
      <c r="R3132" t="s">
        <v>8329</v>
      </c>
      <c r="S3132" s="8">
        <f t="shared" si="343"/>
        <v>42808.431898148141</v>
      </c>
      <c r="T3132" s="11">
        <f t="shared" si="344"/>
        <v>42838.999305555553</v>
      </c>
      <c r="U3132" t="str">
        <f t="shared" si="345"/>
        <v>FALSE</v>
      </c>
      <c r="V3132" s="18">
        <f t="shared" si="346"/>
        <v>2</v>
      </c>
      <c r="W3132">
        <f t="shared" si="347"/>
        <v>4</v>
      </c>
    </row>
    <row r="3133" spans="1:23" ht="43.2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s="13" t="b">
        <v>0</v>
      </c>
      <c r="L3133">
        <v>12</v>
      </c>
      <c r="M3133" t="b">
        <v>0</v>
      </c>
      <c r="N3133" t="s">
        <v>8271</v>
      </c>
      <c r="O3133" s="15">
        <f t="shared" si="342"/>
        <v>15.731707317073171</v>
      </c>
      <c r="P3133" s="15">
        <f t="shared" si="348"/>
        <v>53.75</v>
      </c>
      <c r="Q3133" t="s">
        <v>8328</v>
      </c>
      <c r="R3133" t="s">
        <v>8329</v>
      </c>
      <c r="S3133" s="8">
        <f t="shared" si="343"/>
        <v>42803.370891203704</v>
      </c>
      <c r="T3133" s="11">
        <f t="shared" si="344"/>
        <v>42833.329224537032</v>
      </c>
      <c r="U3133" t="str">
        <f t="shared" si="345"/>
        <v>FALSE</v>
      </c>
      <c r="V3133" s="18">
        <f t="shared" si="346"/>
        <v>2</v>
      </c>
      <c r="W3133">
        <f t="shared" si="347"/>
        <v>4</v>
      </c>
    </row>
    <row r="3134" spans="1:23" ht="57.6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s="13" t="b">
        <v>0</v>
      </c>
      <c r="L3134">
        <v>1</v>
      </c>
      <c r="M3134" t="b">
        <v>0</v>
      </c>
      <c r="N3134" t="s">
        <v>8271</v>
      </c>
      <c r="O3134" s="15">
        <f t="shared" si="342"/>
        <v>3.3333333333333333E-2</v>
      </c>
      <c r="P3134" s="15">
        <f t="shared" si="348"/>
        <v>10</v>
      </c>
      <c r="Q3134" t="s">
        <v>8328</v>
      </c>
      <c r="R3134" t="s">
        <v>8329</v>
      </c>
      <c r="S3134" s="8">
        <f t="shared" si="343"/>
        <v>42786.141898148147</v>
      </c>
      <c r="T3134" s="11">
        <f t="shared" si="344"/>
        <v>42846.100231481476</v>
      </c>
      <c r="U3134" t="str">
        <f t="shared" si="345"/>
        <v>FALSE</v>
      </c>
      <c r="V3134" s="18">
        <f t="shared" si="346"/>
        <v>2</v>
      </c>
      <c r="W3134">
        <f t="shared" si="347"/>
        <v>4</v>
      </c>
    </row>
    <row r="3135" spans="1:23" ht="86.4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s="13" t="b">
        <v>0</v>
      </c>
      <c r="L3135">
        <v>16</v>
      </c>
      <c r="M3135" t="b">
        <v>0</v>
      </c>
      <c r="N3135" t="s">
        <v>8271</v>
      </c>
      <c r="O3135" s="15">
        <f t="shared" si="342"/>
        <v>108</v>
      </c>
      <c r="P3135" s="15">
        <f t="shared" si="348"/>
        <v>33.75</v>
      </c>
      <c r="Q3135" t="s">
        <v>8328</v>
      </c>
      <c r="R3135" t="s">
        <v>8329</v>
      </c>
      <c r="S3135" s="8">
        <f t="shared" si="343"/>
        <v>42788.356874999998</v>
      </c>
      <c r="T3135" s="11">
        <f t="shared" si="344"/>
        <v>42818.315208333333</v>
      </c>
      <c r="U3135" t="str">
        <f t="shared" si="345"/>
        <v>FALSE</v>
      </c>
      <c r="V3135" s="18">
        <f t="shared" si="346"/>
        <v>2</v>
      </c>
      <c r="W3135">
        <f t="shared" si="347"/>
        <v>4</v>
      </c>
    </row>
    <row r="3136" spans="1:23" ht="115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s="13" t="b">
        <v>0</v>
      </c>
      <c r="L3136">
        <v>12</v>
      </c>
      <c r="M3136" t="b">
        <v>0</v>
      </c>
      <c r="N3136" t="s">
        <v>8271</v>
      </c>
      <c r="O3136" s="15">
        <f t="shared" si="342"/>
        <v>22.5</v>
      </c>
      <c r="P3136" s="15">
        <f t="shared" si="348"/>
        <v>18.75</v>
      </c>
      <c r="Q3136" t="s">
        <v>8328</v>
      </c>
      <c r="R3136" t="s">
        <v>8329</v>
      </c>
      <c r="S3136" s="8">
        <f t="shared" si="343"/>
        <v>42800.511793981481</v>
      </c>
      <c r="T3136" s="11">
        <f t="shared" si="344"/>
        <v>42821.470127314817</v>
      </c>
      <c r="U3136" t="str">
        <f t="shared" si="345"/>
        <v>FALSE</v>
      </c>
      <c r="V3136" s="18">
        <f t="shared" si="346"/>
        <v>2</v>
      </c>
      <c r="W3136">
        <f t="shared" si="347"/>
        <v>4</v>
      </c>
    </row>
    <row r="3137" spans="1:23" ht="100.8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s="13" t="b">
        <v>0</v>
      </c>
      <c r="L3137">
        <v>7</v>
      </c>
      <c r="M3137" t="b">
        <v>0</v>
      </c>
      <c r="N3137" t="s">
        <v>8271</v>
      </c>
      <c r="O3137" s="15">
        <f t="shared" si="342"/>
        <v>20.849420849420849</v>
      </c>
      <c r="P3137" s="15">
        <f t="shared" si="348"/>
        <v>23.142857142857142</v>
      </c>
      <c r="Q3137" t="s">
        <v>8328</v>
      </c>
      <c r="R3137" t="s">
        <v>8329</v>
      </c>
      <c r="S3137" s="8">
        <f t="shared" si="343"/>
        <v>42806.943530092591</v>
      </c>
      <c r="T3137" s="11">
        <f t="shared" si="344"/>
        <v>42828.943530092591</v>
      </c>
      <c r="U3137" t="str">
        <f t="shared" si="345"/>
        <v>FALSE</v>
      </c>
      <c r="V3137" s="18">
        <f t="shared" si="346"/>
        <v>2</v>
      </c>
      <c r="W3137">
        <f t="shared" si="347"/>
        <v>4</v>
      </c>
    </row>
    <row r="3138" spans="1:23" ht="100.8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s="13" t="b">
        <v>0</v>
      </c>
      <c r="L3138">
        <v>22</v>
      </c>
      <c r="M3138" t="b">
        <v>0</v>
      </c>
      <c r="N3138" t="s">
        <v>8271</v>
      </c>
      <c r="O3138" s="15">
        <f t="shared" si="342"/>
        <v>127.8</v>
      </c>
      <c r="P3138" s="15">
        <f t="shared" si="348"/>
        <v>29.045454545454547</v>
      </c>
      <c r="Q3138" t="s">
        <v>8328</v>
      </c>
      <c r="R3138" t="s">
        <v>8329</v>
      </c>
      <c r="S3138" s="8">
        <f t="shared" si="343"/>
        <v>42789.25409722222</v>
      </c>
      <c r="T3138" s="11">
        <f t="shared" si="344"/>
        <v>42825.749305555553</v>
      </c>
      <c r="U3138" t="str">
        <f t="shared" si="345"/>
        <v>FALSE</v>
      </c>
      <c r="V3138" s="18">
        <f t="shared" si="346"/>
        <v>2</v>
      </c>
      <c r="W3138">
        <f t="shared" si="347"/>
        <v>4</v>
      </c>
    </row>
    <row r="3139" spans="1:23" ht="86.4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s="13" t="b">
        <v>0</v>
      </c>
      <c r="L3139">
        <v>1</v>
      </c>
      <c r="M3139" t="b">
        <v>0</v>
      </c>
      <c r="N3139" t="s">
        <v>8271</v>
      </c>
      <c r="O3139" s="15">
        <f t="shared" ref="O3139:O3202" si="349">(E3139/D3139)*100</f>
        <v>3.3333333333333335</v>
      </c>
      <c r="P3139" s="15">
        <f t="shared" si="348"/>
        <v>50</v>
      </c>
      <c r="Q3139" t="s">
        <v>8328</v>
      </c>
      <c r="R3139" t="s">
        <v>8329</v>
      </c>
      <c r="S3139" s="8">
        <f t="shared" ref="S3139:S3202" si="350">(((J3139/60)/60)/24)+DATE(1970,1,1)+(-5/24)</f>
        <v>42807.676724537036</v>
      </c>
      <c r="T3139" s="11">
        <f t="shared" ref="T3139:T3202" si="351">(I3139/86400)+25569+(-5/24)</f>
        <v>42858.591666666667</v>
      </c>
      <c r="U3139" t="str">
        <f t="shared" ref="U3139:U3202" si="352">TRIM(K3139)</f>
        <v>FALSE</v>
      </c>
      <c r="V3139" s="18">
        <f t="shared" ref="V3139:V3202" si="353">IF(U3139="TRUE", 1, 2)</f>
        <v>2</v>
      </c>
      <c r="W3139">
        <f t="shared" ref="W3139:W3202" si="354">IF(F3139="successful", 1,  IF(F3139= "failed", 2, IF(F3139="canceled", 3, 4)))</f>
        <v>4</v>
      </c>
    </row>
    <row r="3140" spans="1:23" ht="115.2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s="13" t="b">
        <v>0</v>
      </c>
      <c r="L3140">
        <v>0</v>
      </c>
      <c r="M3140" t="b">
        <v>0</v>
      </c>
      <c r="N3140" t="s">
        <v>8271</v>
      </c>
      <c r="O3140" s="15">
        <f t="shared" si="349"/>
        <v>0</v>
      </c>
      <c r="P3140" s="15">
        <f t="shared" si="348"/>
        <v>0</v>
      </c>
      <c r="Q3140" t="s">
        <v>8328</v>
      </c>
      <c r="R3140" t="s">
        <v>8329</v>
      </c>
      <c r="S3140" s="8">
        <f t="shared" si="350"/>
        <v>42809.437581018516</v>
      </c>
      <c r="T3140" s="11">
        <f t="shared" si="351"/>
        <v>42828.437581018516</v>
      </c>
      <c r="U3140" t="str">
        <f t="shared" si="352"/>
        <v>FALSE</v>
      </c>
      <c r="V3140" s="18">
        <f t="shared" si="353"/>
        <v>2</v>
      </c>
      <c r="W3140">
        <f t="shared" si="354"/>
        <v>4</v>
      </c>
    </row>
    <row r="3141" spans="1:23" ht="115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s="13" t="b">
        <v>0</v>
      </c>
      <c r="L3141">
        <v>6</v>
      </c>
      <c r="M3141" t="b">
        <v>0</v>
      </c>
      <c r="N3141" t="s">
        <v>8271</v>
      </c>
      <c r="O3141" s="15">
        <f t="shared" si="349"/>
        <v>5.4</v>
      </c>
      <c r="P3141" s="15">
        <f t="shared" si="348"/>
        <v>450</v>
      </c>
      <c r="Q3141" t="s">
        <v>8328</v>
      </c>
      <c r="R3141" t="s">
        <v>8329</v>
      </c>
      <c r="S3141" s="8">
        <f t="shared" si="350"/>
        <v>42785.062037037038</v>
      </c>
      <c r="T3141" s="11">
        <f t="shared" si="351"/>
        <v>42818.981249999997</v>
      </c>
      <c r="U3141" t="str">
        <f t="shared" si="352"/>
        <v>FALSE</v>
      </c>
      <c r="V3141" s="18">
        <f t="shared" si="353"/>
        <v>2</v>
      </c>
      <c r="W3141">
        <f t="shared" si="354"/>
        <v>4</v>
      </c>
    </row>
    <row r="3142" spans="1:23" ht="100.8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s="13" t="b">
        <v>0</v>
      </c>
      <c r="L3142">
        <v>4</v>
      </c>
      <c r="M3142" t="b">
        <v>0</v>
      </c>
      <c r="N3142" t="s">
        <v>8271</v>
      </c>
      <c r="O3142" s="15">
        <f t="shared" si="349"/>
        <v>0.96</v>
      </c>
      <c r="P3142" s="15">
        <f t="shared" si="348"/>
        <v>24</v>
      </c>
      <c r="Q3142" t="s">
        <v>8328</v>
      </c>
      <c r="R3142" t="s">
        <v>8329</v>
      </c>
      <c r="S3142" s="8">
        <f t="shared" si="350"/>
        <v>42802.510451388887</v>
      </c>
      <c r="T3142" s="11">
        <f t="shared" si="351"/>
        <v>42832.468784722216</v>
      </c>
      <c r="U3142" t="str">
        <f t="shared" si="352"/>
        <v>FALSE</v>
      </c>
      <c r="V3142" s="18">
        <f t="shared" si="353"/>
        <v>2</v>
      </c>
      <c r="W3142">
        <f t="shared" si="354"/>
        <v>4</v>
      </c>
    </row>
    <row r="3143" spans="1:23" ht="100.8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s="13" t="b">
        <v>0</v>
      </c>
      <c r="L3143">
        <v>8</v>
      </c>
      <c r="M3143" t="b">
        <v>0</v>
      </c>
      <c r="N3143" t="s">
        <v>8271</v>
      </c>
      <c r="O3143" s="15">
        <f t="shared" si="349"/>
        <v>51.6</v>
      </c>
      <c r="P3143" s="15">
        <f t="shared" si="348"/>
        <v>32.25</v>
      </c>
      <c r="Q3143" t="s">
        <v>8328</v>
      </c>
      <c r="R3143" t="s">
        <v>8329</v>
      </c>
      <c r="S3143" s="8">
        <f t="shared" si="350"/>
        <v>42800.544999999998</v>
      </c>
      <c r="T3143" s="11">
        <f t="shared" si="351"/>
        <v>42841.624999999993</v>
      </c>
      <c r="U3143" t="str">
        <f t="shared" si="352"/>
        <v>FALSE</v>
      </c>
      <c r="V3143" s="18">
        <f t="shared" si="353"/>
        <v>2</v>
      </c>
      <c r="W3143">
        <f t="shared" si="354"/>
        <v>4</v>
      </c>
    </row>
    <row r="3144" spans="1:23" ht="86.4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s="13" t="b">
        <v>0</v>
      </c>
      <c r="L3144">
        <v>3</v>
      </c>
      <c r="M3144" t="b">
        <v>0</v>
      </c>
      <c r="N3144" t="s">
        <v>8271</v>
      </c>
      <c r="O3144" s="15">
        <f t="shared" si="349"/>
        <v>1.6363636363636365</v>
      </c>
      <c r="P3144" s="15">
        <f t="shared" si="348"/>
        <v>15</v>
      </c>
      <c r="Q3144" t="s">
        <v>8328</v>
      </c>
      <c r="R3144" t="s">
        <v>8329</v>
      </c>
      <c r="S3144" s="8">
        <f t="shared" si="350"/>
        <v>42783.304849537039</v>
      </c>
      <c r="T3144" s="11">
        <f t="shared" si="351"/>
        <v>42813.263182870367</v>
      </c>
      <c r="U3144" t="str">
        <f t="shared" si="352"/>
        <v>FALSE</v>
      </c>
      <c r="V3144" s="18">
        <f t="shared" si="353"/>
        <v>2</v>
      </c>
      <c r="W3144">
        <f t="shared" si="354"/>
        <v>4</v>
      </c>
    </row>
    <row r="3145" spans="1:23" ht="115.2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s="13" t="b">
        <v>0</v>
      </c>
      <c r="L3145">
        <v>0</v>
      </c>
      <c r="M3145" t="b">
        <v>0</v>
      </c>
      <c r="N3145" t="s">
        <v>8271</v>
      </c>
      <c r="O3145" s="15">
        <f t="shared" si="349"/>
        <v>0</v>
      </c>
      <c r="P3145" s="15">
        <f t="shared" si="348"/>
        <v>0</v>
      </c>
      <c r="Q3145" t="s">
        <v>8328</v>
      </c>
      <c r="R3145" t="s">
        <v>8329</v>
      </c>
      <c r="S3145" s="8">
        <f t="shared" si="350"/>
        <v>42808.149953703702</v>
      </c>
      <c r="T3145" s="11">
        <f t="shared" si="351"/>
        <v>42834.149953703702</v>
      </c>
      <c r="U3145" t="str">
        <f t="shared" si="352"/>
        <v>FALSE</v>
      </c>
      <c r="V3145" s="18">
        <f t="shared" si="353"/>
        <v>2</v>
      </c>
      <c r="W3145">
        <f t="shared" si="354"/>
        <v>4</v>
      </c>
    </row>
    <row r="3146" spans="1:23" ht="115.2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s="13" t="b">
        <v>0</v>
      </c>
      <c r="L3146">
        <v>30</v>
      </c>
      <c r="M3146" t="b">
        <v>0</v>
      </c>
      <c r="N3146" t="s">
        <v>8271</v>
      </c>
      <c r="O3146" s="15">
        <f t="shared" si="349"/>
        <v>75.400000000000006</v>
      </c>
      <c r="P3146" s="15">
        <f t="shared" si="348"/>
        <v>251.33333333333334</v>
      </c>
      <c r="Q3146" t="s">
        <v>8328</v>
      </c>
      <c r="R3146" t="s">
        <v>8329</v>
      </c>
      <c r="S3146" s="8">
        <f t="shared" si="350"/>
        <v>42796.329942129632</v>
      </c>
      <c r="T3146" s="11">
        <f t="shared" si="351"/>
        <v>42813.041666666664</v>
      </c>
      <c r="U3146" t="str">
        <f t="shared" si="352"/>
        <v>FALSE</v>
      </c>
      <c r="V3146" s="18">
        <f t="shared" si="353"/>
        <v>2</v>
      </c>
      <c r="W3146">
        <f t="shared" si="354"/>
        <v>4</v>
      </c>
    </row>
    <row r="3147" spans="1:23" ht="86.4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s="13" t="b">
        <v>0</v>
      </c>
      <c r="L3147">
        <v>0</v>
      </c>
      <c r="M3147" t="b">
        <v>0</v>
      </c>
      <c r="N3147" t="s">
        <v>8271</v>
      </c>
      <c r="O3147" s="15">
        <f t="shared" si="349"/>
        <v>0</v>
      </c>
      <c r="P3147" s="15">
        <f t="shared" si="348"/>
        <v>0</v>
      </c>
      <c r="Q3147" t="s">
        <v>8328</v>
      </c>
      <c r="R3147" t="s">
        <v>8329</v>
      </c>
      <c r="S3147" s="8">
        <f t="shared" si="350"/>
        <v>42761.832569444443</v>
      </c>
      <c r="T3147" s="11">
        <f t="shared" si="351"/>
        <v>42821.790902777771</v>
      </c>
      <c r="U3147" t="str">
        <f t="shared" si="352"/>
        <v>FALSE</v>
      </c>
      <c r="V3147" s="18">
        <f t="shared" si="353"/>
        <v>2</v>
      </c>
      <c r="W3147">
        <f t="shared" si="354"/>
        <v>4</v>
      </c>
    </row>
    <row r="3148" spans="1:23" ht="7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s="13" t="b">
        <v>0</v>
      </c>
      <c r="L3148">
        <v>12</v>
      </c>
      <c r="M3148" t="b">
        <v>0</v>
      </c>
      <c r="N3148" t="s">
        <v>8271</v>
      </c>
      <c r="O3148" s="15">
        <f t="shared" si="349"/>
        <v>10.5</v>
      </c>
      <c r="P3148" s="15">
        <f t="shared" si="348"/>
        <v>437.5</v>
      </c>
      <c r="Q3148" t="s">
        <v>8328</v>
      </c>
      <c r="R3148" t="s">
        <v>8329</v>
      </c>
      <c r="S3148" s="8">
        <f t="shared" si="350"/>
        <v>42796.474143518521</v>
      </c>
      <c r="T3148" s="11">
        <f t="shared" si="351"/>
        <v>42841.432476851849</v>
      </c>
      <c r="U3148" t="str">
        <f t="shared" si="352"/>
        <v>FALSE</v>
      </c>
      <c r="V3148" s="18">
        <f t="shared" si="353"/>
        <v>2</v>
      </c>
      <c r="W3148">
        <f t="shared" si="354"/>
        <v>4</v>
      </c>
    </row>
    <row r="3149" spans="1:23" ht="100.8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s="13" t="b">
        <v>1</v>
      </c>
      <c r="L3149">
        <v>213</v>
      </c>
      <c r="M3149" t="b">
        <v>1</v>
      </c>
      <c r="N3149" t="s">
        <v>8271</v>
      </c>
      <c r="O3149" s="15">
        <f t="shared" si="349"/>
        <v>117.52499999999999</v>
      </c>
      <c r="P3149" s="15">
        <f t="shared" si="348"/>
        <v>110.35211267605634</v>
      </c>
      <c r="Q3149" t="s">
        <v>8328</v>
      </c>
      <c r="R3149" t="s">
        <v>8329</v>
      </c>
      <c r="S3149" s="8">
        <f t="shared" si="350"/>
        <v>41909.761053240742</v>
      </c>
      <c r="T3149" s="11">
        <f t="shared" si="351"/>
        <v>41949.802719907406</v>
      </c>
      <c r="U3149" t="str">
        <f t="shared" si="352"/>
        <v>TRUE</v>
      </c>
      <c r="V3149" s="18">
        <f t="shared" si="353"/>
        <v>1</v>
      </c>
      <c r="W3149">
        <f t="shared" si="354"/>
        <v>1</v>
      </c>
    </row>
    <row r="3150" spans="1:23" ht="43.2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s="13" t="b">
        <v>1</v>
      </c>
      <c r="L3150">
        <v>57</v>
      </c>
      <c r="M3150" t="b">
        <v>1</v>
      </c>
      <c r="N3150" t="s">
        <v>8271</v>
      </c>
      <c r="O3150" s="15">
        <f t="shared" si="349"/>
        <v>131.16666666666669</v>
      </c>
      <c r="P3150" s="15">
        <f t="shared" si="348"/>
        <v>41.421052631578945</v>
      </c>
      <c r="Q3150" t="s">
        <v>8328</v>
      </c>
      <c r="R3150" t="s">
        <v>8329</v>
      </c>
      <c r="S3150" s="8">
        <f t="shared" si="350"/>
        <v>41891.456990740735</v>
      </c>
      <c r="T3150" s="11">
        <f t="shared" si="351"/>
        <v>41912.958333333328</v>
      </c>
      <c r="U3150" t="str">
        <f t="shared" si="352"/>
        <v>TRUE</v>
      </c>
      <c r="V3150" s="18">
        <f t="shared" si="353"/>
        <v>1</v>
      </c>
      <c r="W3150">
        <f t="shared" si="354"/>
        <v>1</v>
      </c>
    </row>
    <row r="3151" spans="1:23" ht="115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s="13" t="b">
        <v>1</v>
      </c>
      <c r="L3151">
        <v>25</v>
      </c>
      <c r="M3151" t="b">
        <v>1</v>
      </c>
      <c r="N3151" t="s">
        <v>8271</v>
      </c>
      <c r="O3151" s="15">
        <f t="shared" si="349"/>
        <v>104</v>
      </c>
      <c r="P3151" s="15">
        <f t="shared" si="348"/>
        <v>52</v>
      </c>
      <c r="Q3151" t="s">
        <v>8328</v>
      </c>
      <c r="R3151" t="s">
        <v>8329</v>
      </c>
      <c r="S3151" s="8">
        <f t="shared" si="350"/>
        <v>41225.809027777774</v>
      </c>
      <c r="T3151" s="11">
        <f t="shared" si="351"/>
        <v>41249.875</v>
      </c>
      <c r="U3151" t="str">
        <f t="shared" si="352"/>
        <v>TRUE</v>
      </c>
      <c r="V3151" s="18">
        <f t="shared" si="353"/>
        <v>1</v>
      </c>
      <c r="W3151">
        <f t="shared" si="354"/>
        <v>1</v>
      </c>
    </row>
    <row r="3152" spans="1:23" ht="115.2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s="13" t="b">
        <v>1</v>
      </c>
      <c r="L3152">
        <v>104</v>
      </c>
      <c r="M3152" t="b">
        <v>1</v>
      </c>
      <c r="N3152" t="s">
        <v>8271</v>
      </c>
      <c r="O3152" s="15">
        <f t="shared" si="349"/>
        <v>101</v>
      </c>
      <c r="P3152" s="15">
        <f t="shared" si="348"/>
        <v>33.990384615384613</v>
      </c>
      <c r="Q3152" t="s">
        <v>8328</v>
      </c>
      <c r="R3152" t="s">
        <v>8329</v>
      </c>
      <c r="S3152" s="8">
        <f t="shared" si="350"/>
        <v>40478.055590277778</v>
      </c>
      <c r="T3152" s="11">
        <f t="shared" si="351"/>
        <v>40567.958333333328</v>
      </c>
      <c r="U3152" t="str">
        <f t="shared" si="352"/>
        <v>TRUE</v>
      </c>
      <c r="V3152" s="18">
        <f t="shared" si="353"/>
        <v>1</v>
      </c>
      <c r="W3152">
        <f t="shared" si="354"/>
        <v>1</v>
      </c>
    </row>
    <row r="3153" spans="1:23" ht="86.4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s="13" t="b">
        <v>1</v>
      </c>
      <c r="L3153">
        <v>34</v>
      </c>
      <c r="M3153" t="b">
        <v>1</v>
      </c>
      <c r="N3153" t="s">
        <v>8271</v>
      </c>
      <c r="O3153" s="15">
        <f t="shared" si="349"/>
        <v>100.4</v>
      </c>
      <c r="P3153" s="15">
        <f t="shared" si="348"/>
        <v>103.35294117647059</v>
      </c>
      <c r="Q3153" t="s">
        <v>8328</v>
      </c>
      <c r="R3153" t="s">
        <v>8329</v>
      </c>
      <c r="S3153" s="8">
        <f t="shared" si="350"/>
        <v>41862.631643518514</v>
      </c>
      <c r="T3153" s="11">
        <f t="shared" si="351"/>
        <v>41892.631643518514</v>
      </c>
      <c r="U3153" t="str">
        <f t="shared" si="352"/>
        <v>TRUE</v>
      </c>
      <c r="V3153" s="18">
        <f t="shared" si="353"/>
        <v>1</v>
      </c>
      <c r="W3153">
        <f t="shared" si="354"/>
        <v>1</v>
      </c>
    </row>
    <row r="3154" spans="1:23" ht="100.8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s="13" t="b">
        <v>1</v>
      </c>
      <c r="L3154">
        <v>67</v>
      </c>
      <c r="M3154" t="b">
        <v>1</v>
      </c>
      <c r="N3154" t="s">
        <v>8271</v>
      </c>
      <c r="O3154" s="15">
        <f t="shared" si="349"/>
        <v>105.95454545454545</v>
      </c>
      <c r="P3154" s="15">
        <f t="shared" si="348"/>
        <v>34.791044776119406</v>
      </c>
      <c r="Q3154" t="s">
        <v>8328</v>
      </c>
      <c r="R3154" t="s">
        <v>8329</v>
      </c>
      <c r="S3154" s="8">
        <f t="shared" si="350"/>
        <v>41550.659340277773</v>
      </c>
      <c r="T3154" s="11">
        <f t="shared" si="351"/>
        <v>41580.659340277773</v>
      </c>
      <c r="U3154" t="str">
        <f t="shared" si="352"/>
        <v>TRUE</v>
      </c>
      <c r="V3154" s="18">
        <f t="shared" si="353"/>
        <v>1</v>
      </c>
      <c r="W3154">
        <f t="shared" si="354"/>
        <v>1</v>
      </c>
    </row>
    <row r="3155" spans="1:23" ht="86.4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s="13" t="b">
        <v>1</v>
      </c>
      <c r="L3155">
        <v>241</v>
      </c>
      <c r="M3155" t="b">
        <v>1</v>
      </c>
      <c r="N3155" t="s">
        <v>8271</v>
      </c>
      <c r="O3155" s="15">
        <f t="shared" si="349"/>
        <v>335.58333333333337</v>
      </c>
      <c r="P3155" s="15">
        <f t="shared" si="348"/>
        <v>41.773858921161825</v>
      </c>
      <c r="Q3155" t="s">
        <v>8328</v>
      </c>
      <c r="R3155" t="s">
        <v>8329</v>
      </c>
      <c r="S3155" s="8">
        <f t="shared" si="350"/>
        <v>40632.946030092593</v>
      </c>
      <c r="T3155" s="11">
        <f t="shared" si="351"/>
        <v>40663.999305555553</v>
      </c>
      <c r="U3155" t="str">
        <f t="shared" si="352"/>
        <v>TRUE</v>
      </c>
      <c r="V3155" s="18">
        <f t="shared" si="353"/>
        <v>1</v>
      </c>
      <c r="W3155">
        <f t="shared" si="354"/>
        <v>1</v>
      </c>
    </row>
    <row r="3156" spans="1:23" ht="115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s="13" t="b">
        <v>1</v>
      </c>
      <c r="L3156">
        <v>123</v>
      </c>
      <c r="M3156" t="b">
        <v>1</v>
      </c>
      <c r="N3156" t="s">
        <v>8271</v>
      </c>
      <c r="O3156" s="15">
        <f t="shared" si="349"/>
        <v>112.92857142857142</v>
      </c>
      <c r="P3156" s="15">
        <f t="shared" si="348"/>
        <v>64.268292682926827</v>
      </c>
      <c r="Q3156" t="s">
        <v>8328</v>
      </c>
      <c r="R3156" t="s">
        <v>8329</v>
      </c>
      <c r="S3156" s="8">
        <f t="shared" si="350"/>
        <v>40970.667337962957</v>
      </c>
      <c r="T3156" s="11">
        <f t="shared" si="351"/>
        <v>41000.625671296293</v>
      </c>
      <c r="U3156" t="str">
        <f t="shared" si="352"/>
        <v>TRUE</v>
      </c>
      <c r="V3156" s="18">
        <f t="shared" si="353"/>
        <v>1</v>
      </c>
      <c r="W3156">
        <f t="shared" si="354"/>
        <v>1</v>
      </c>
    </row>
    <row r="3157" spans="1:23" ht="86.4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s="13" t="b">
        <v>1</v>
      </c>
      <c r="L3157">
        <v>302</v>
      </c>
      <c r="M3157" t="b">
        <v>1</v>
      </c>
      <c r="N3157" t="s">
        <v>8271</v>
      </c>
      <c r="O3157" s="15">
        <f t="shared" si="349"/>
        <v>188.50460000000001</v>
      </c>
      <c r="P3157" s="15">
        <f t="shared" si="348"/>
        <v>31.209370860927152</v>
      </c>
      <c r="Q3157" t="s">
        <v>8328</v>
      </c>
      <c r="R3157" t="s">
        <v>8329</v>
      </c>
      <c r="S3157" s="8">
        <f t="shared" si="350"/>
        <v>41233.290798611109</v>
      </c>
      <c r="T3157" s="11">
        <f t="shared" si="351"/>
        <v>41263.290798611109</v>
      </c>
      <c r="U3157" t="str">
        <f t="shared" si="352"/>
        <v>TRUE</v>
      </c>
      <c r="V3157" s="18">
        <f t="shared" si="353"/>
        <v>1</v>
      </c>
      <c r="W3157">
        <f t="shared" si="354"/>
        <v>1</v>
      </c>
    </row>
    <row r="3158" spans="1:23" ht="115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s="13" t="b">
        <v>1</v>
      </c>
      <c r="L3158">
        <v>89</v>
      </c>
      <c r="M3158" t="b">
        <v>1</v>
      </c>
      <c r="N3158" t="s">
        <v>8271</v>
      </c>
      <c r="O3158" s="15">
        <f t="shared" si="349"/>
        <v>101.81818181818181</v>
      </c>
      <c r="P3158" s="15">
        <f t="shared" si="348"/>
        <v>62.921348314606739</v>
      </c>
      <c r="Q3158" t="s">
        <v>8328</v>
      </c>
      <c r="R3158" t="s">
        <v>8329</v>
      </c>
      <c r="S3158" s="8">
        <f t="shared" si="350"/>
        <v>41026.744722222218</v>
      </c>
      <c r="T3158" s="11">
        <f t="shared" si="351"/>
        <v>41061.744722222218</v>
      </c>
      <c r="U3158" t="str">
        <f t="shared" si="352"/>
        <v>TRUE</v>
      </c>
      <c r="V3158" s="18">
        <f t="shared" si="353"/>
        <v>1</v>
      </c>
      <c r="W3158">
        <f t="shared" si="354"/>
        <v>1</v>
      </c>
    </row>
    <row r="3159" spans="1:23" ht="43.2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s="13" t="b">
        <v>1</v>
      </c>
      <c r="L3159">
        <v>41</v>
      </c>
      <c r="M3159" t="b">
        <v>1</v>
      </c>
      <c r="N3159" t="s">
        <v>8271</v>
      </c>
      <c r="O3159" s="15">
        <f t="shared" si="349"/>
        <v>101</v>
      </c>
      <c r="P3159" s="15">
        <f t="shared" si="348"/>
        <v>98.536585365853654</v>
      </c>
      <c r="Q3159" t="s">
        <v>8328</v>
      </c>
      <c r="R3159" t="s">
        <v>8329</v>
      </c>
      <c r="S3159" s="8">
        <f t="shared" si="350"/>
        <v>41829.579918981479</v>
      </c>
      <c r="T3159" s="11">
        <f t="shared" si="351"/>
        <v>41839</v>
      </c>
      <c r="U3159" t="str">
        <f t="shared" si="352"/>
        <v>TRUE</v>
      </c>
      <c r="V3159" s="18">
        <f t="shared" si="353"/>
        <v>1</v>
      </c>
      <c r="W3159">
        <f t="shared" si="354"/>
        <v>1</v>
      </c>
    </row>
    <row r="3160" spans="1:23" ht="43.2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s="13" t="b">
        <v>1</v>
      </c>
      <c r="L3160">
        <v>69</v>
      </c>
      <c r="M3160" t="b">
        <v>1</v>
      </c>
      <c r="N3160" t="s">
        <v>8271</v>
      </c>
      <c r="O3160" s="15">
        <f t="shared" si="349"/>
        <v>113.99999999999999</v>
      </c>
      <c r="P3160" s="15">
        <f t="shared" si="348"/>
        <v>82.608695652173907</v>
      </c>
      <c r="Q3160" t="s">
        <v>8328</v>
      </c>
      <c r="R3160" t="s">
        <v>8329</v>
      </c>
      <c r="S3160" s="8">
        <f t="shared" si="350"/>
        <v>41447.631388888884</v>
      </c>
      <c r="T3160" s="11">
        <f t="shared" si="351"/>
        <v>41477.631388888891</v>
      </c>
      <c r="U3160" t="str">
        <f t="shared" si="352"/>
        <v>TRUE</v>
      </c>
      <c r="V3160" s="18">
        <f t="shared" si="353"/>
        <v>1</v>
      </c>
      <c r="W3160">
        <f t="shared" si="354"/>
        <v>1</v>
      </c>
    </row>
    <row r="3161" spans="1:23" ht="86.4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s="13" t="b">
        <v>1</v>
      </c>
      <c r="L3161">
        <v>52</v>
      </c>
      <c r="M3161" t="b">
        <v>1</v>
      </c>
      <c r="N3161" t="s">
        <v>8271</v>
      </c>
      <c r="O3161" s="15">
        <f t="shared" si="349"/>
        <v>133.48133333333334</v>
      </c>
      <c r="P3161" s="15">
        <f t="shared" si="348"/>
        <v>38.504230769230773</v>
      </c>
      <c r="Q3161" t="s">
        <v>8328</v>
      </c>
      <c r="R3161" t="s">
        <v>8329</v>
      </c>
      <c r="S3161" s="8">
        <f t="shared" si="350"/>
        <v>40883.858344907407</v>
      </c>
      <c r="T3161" s="11">
        <f t="shared" si="351"/>
        <v>40926.75</v>
      </c>
      <c r="U3161" t="str">
        <f t="shared" si="352"/>
        <v>TRUE</v>
      </c>
      <c r="V3161" s="18">
        <f t="shared" si="353"/>
        <v>1</v>
      </c>
      <c r="W3161">
        <f t="shared" si="354"/>
        <v>1</v>
      </c>
    </row>
    <row r="3162" spans="1:23" ht="100.8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s="13" t="b">
        <v>1</v>
      </c>
      <c r="L3162">
        <v>57</v>
      </c>
      <c r="M3162" t="b">
        <v>1</v>
      </c>
      <c r="N3162" t="s">
        <v>8271</v>
      </c>
      <c r="O3162" s="15">
        <f t="shared" si="349"/>
        <v>101.53333333333335</v>
      </c>
      <c r="P3162" s="15">
        <f t="shared" si="348"/>
        <v>80.15789473684211</v>
      </c>
      <c r="Q3162" t="s">
        <v>8328</v>
      </c>
      <c r="R3162" t="s">
        <v>8329</v>
      </c>
      <c r="S3162" s="8">
        <f t="shared" si="350"/>
        <v>41841.056562499994</v>
      </c>
      <c r="T3162" s="11">
        <f t="shared" si="351"/>
        <v>41863.999305555553</v>
      </c>
      <c r="U3162" t="str">
        <f t="shared" si="352"/>
        <v>TRUE</v>
      </c>
      <c r="V3162" s="18">
        <f t="shared" si="353"/>
        <v>1</v>
      </c>
      <c r="W3162">
        <f t="shared" si="354"/>
        <v>1</v>
      </c>
    </row>
    <row r="3163" spans="1:23" ht="129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s="13" t="b">
        <v>1</v>
      </c>
      <c r="L3163">
        <v>74</v>
      </c>
      <c r="M3163" t="b">
        <v>1</v>
      </c>
      <c r="N3163" t="s">
        <v>8271</v>
      </c>
      <c r="O3163" s="15">
        <f t="shared" si="349"/>
        <v>105.1</v>
      </c>
      <c r="P3163" s="15">
        <f t="shared" si="348"/>
        <v>28.405405405405407</v>
      </c>
      <c r="Q3163" t="s">
        <v>8328</v>
      </c>
      <c r="R3163" t="s">
        <v>8329</v>
      </c>
      <c r="S3163" s="8">
        <f t="shared" si="350"/>
        <v>41897.327800925923</v>
      </c>
      <c r="T3163" s="11">
        <f t="shared" si="351"/>
        <v>41927.327800925923</v>
      </c>
      <c r="U3163" t="str">
        <f t="shared" si="352"/>
        <v>TRUE</v>
      </c>
      <c r="V3163" s="18">
        <f t="shared" si="353"/>
        <v>1</v>
      </c>
      <c r="W3163">
        <f t="shared" si="354"/>
        <v>1</v>
      </c>
    </row>
    <row r="3164" spans="1:23" ht="115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s="13" t="b">
        <v>1</v>
      </c>
      <c r="L3164">
        <v>63</v>
      </c>
      <c r="M3164" t="b">
        <v>1</v>
      </c>
      <c r="N3164" t="s">
        <v>8271</v>
      </c>
      <c r="O3164" s="15">
        <f t="shared" si="349"/>
        <v>127.15</v>
      </c>
      <c r="P3164" s="15">
        <f t="shared" si="348"/>
        <v>80.730158730158735</v>
      </c>
      <c r="Q3164" t="s">
        <v>8328</v>
      </c>
      <c r="R3164" t="s">
        <v>8329</v>
      </c>
      <c r="S3164" s="8">
        <f t="shared" si="350"/>
        <v>41799.47756944444</v>
      </c>
      <c r="T3164" s="11">
        <f t="shared" si="351"/>
        <v>41826.875</v>
      </c>
      <c r="U3164" t="str">
        <f t="shared" si="352"/>
        <v>TRUE</v>
      </c>
      <c r="V3164" s="18">
        <f t="shared" si="353"/>
        <v>1</v>
      </c>
      <c r="W3164">
        <f t="shared" si="354"/>
        <v>1</v>
      </c>
    </row>
    <row r="3165" spans="1:23" ht="100.8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s="13" t="b">
        <v>1</v>
      </c>
      <c r="L3165">
        <v>72</v>
      </c>
      <c r="M3165" t="b">
        <v>1</v>
      </c>
      <c r="N3165" t="s">
        <v>8271</v>
      </c>
      <c r="O3165" s="15">
        <f t="shared" si="349"/>
        <v>111.15384615384616</v>
      </c>
      <c r="P3165" s="15">
        <f t="shared" si="348"/>
        <v>200.69444444444446</v>
      </c>
      <c r="Q3165" t="s">
        <v>8328</v>
      </c>
      <c r="R3165" t="s">
        <v>8329</v>
      </c>
      <c r="S3165" s="8">
        <f t="shared" si="350"/>
        <v>41775.545428240737</v>
      </c>
      <c r="T3165" s="11">
        <f t="shared" si="351"/>
        <v>41805.545428240737</v>
      </c>
      <c r="U3165" t="str">
        <f t="shared" si="352"/>
        <v>TRUE</v>
      </c>
      <c r="V3165" s="18">
        <f t="shared" si="353"/>
        <v>1</v>
      </c>
      <c r="W3165">
        <f t="shared" si="354"/>
        <v>1</v>
      </c>
    </row>
    <row r="3166" spans="1:23" ht="115.2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s="13" t="b">
        <v>1</v>
      </c>
      <c r="L3166">
        <v>71</v>
      </c>
      <c r="M3166" t="b">
        <v>1</v>
      </c>
      <c r="N3166" t="s">
        <v>8271</v>
      </c>
      <c r="O3166" s="15">
        <f t="shared" si="349"/>
        <v>106.76</v>
      </c>
      <c r="P3166" s="15">
        <f t="shared" si="348"/>
        <v>37.591549295774648</v>
      </c>
      <c r="Q3166" t="s">
        <v>8328</v>
      </c>
      <c r="R3166" t="s">
        <v>8329</v>
      </c>
      <c r="S3166" s="8">
        <f t="shared" si="350"/>
        <v>41766.597395833334</v>
      </c>
      <c r="T3166" s="11">
        <f t="shared" si="351"/>
        <v>41799.597395833327</v>
      </c>
      <c r="U3166" t="str">
        <f t="shared" si="352"/>
        <v>TRUE</v>
      </c>
      <c r="V3166" s="18">
        <f t="shared" si="353"/>
        <v>1</v>
      </c>
      <c r="W3166">
        <f t="shared" si="354"/>
        <v>1</v>
      </c>
    </row>
    <row r="3167" spans="1:23" ht="115.2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s="13" t="b">
        <v>1</v>
      </c>
      <c r="L3167">
        <v>21</v>
      </c>
      <c r="M3167" t="b">
        <v>1</v>
      </c>
      <c r="N3167" t="s">
        <v>8271</v>
      </c>
      <c r="O3167" s="15">
        <f t="shared" si="349"/>
        <v>162.66666666666666</v>
      </c>
      <c r="P3167" s="15">
        <f t="shared" si="348"/>
        <v>58.095238095238095</v>
      </c>
      <c r="Q3167" t="s">
        <v>8328</v>
      </c>
      <c r="R3167" t="s">
        <v>8329</v>
      </c>
      <c r="S3167" s="8">
        <f t="shared" si="350"/>
        <v>40643.950925925921</v>
      </c>
      <c r="T3167" s="11">
        <f t="shared" si="351"/>
        <v>40665.957638888889</v>
      </c>
      <c r="U3167" t="str">
        <f t="shared" si="352"/>
        <v>TRUE</v>
      </c>
      <c r="V3167" s="18">
        <f t="shared" si="353"/>
        <v>1</v>
      </c>
      <c r="W3167">
        <f t="shared" si="354"/>
        <v>1</v>
      </c>
    </row>
    <row r="3168" spans="1:23" ht="115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s="13" t="b">
        <v>1</v>
      </c>
      <c r="L3168">
        <v>930</v>
      </c>
      <c r="M3168" t="b">
        <v>1</v>
      </c>
      <c r="N3168" t="s">
        <v>8271</v>
      </c>
      <c r="O3168" s="15">
        <f t="shared" si="349"/>
        <v>160.22808571428573</v>
      </c>
      <c r="P3168" s="15">
        <f t="shared" si="348"/>
        <v>60.300892473118282</v>
      </c>
      <c r="Q3168" t="s">
        <v>8328</v>
      </c>
      <c r="R3168" t="s">
        <v>8329</v>
      </c>
      <c r="S3168" s="8">
        <f t="shared" si="350"/>
        <v>41940.483252314814</v>
      </c>
      <c r="T3168" s="11">
        <f t="shared" si="351"/>
        <v>41969.124305555553</v>
      </c>
      <c r="U3168" t="str">
        <f t="shared" si="352"/>
        <v>TRUE</v>
      </c>
      <c r="V3168" s="18">
        <f t="shared" si="353"/>
        <v>1</v>
      </c>
      <c r="W3168">
        <f t="shared" si="354"/>
        <v>1</v>
      </c>
    </row>
    <row r="3169" spans="1:23" ht="43.2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s="13" t="b">
        <v>1</v>
      </c>
      <c r="L3169">
        <v>55</v>
      </c>
      <c r="M3169" t="b">
        <v>1</v>
      </c>
      <c r="N3169" t="s">
        <v>8271</v>
      </c>
      <c r="O3169" s="15">
        <f t="shared" si="349"/>
        <v>116.16666666666666</v>
      </c>
      <c r="P3169" s="15">
        <f t="shared" si="348"/>
        <v>63.363636363636367</v>
      </c>
      <c r="Q3169" t="s">
        <v>8328</v>
      </c>
      <c r="R3169" t="s">
        <v>8329</v>
      </c>
      <c r="S3169" s="8">
        <f t="shared" si="350"/>
        <v>41838.967372685183</v>
      </c>
      <c r="T3169" s="11">
        <f t="shared" si="351"/>
        <v>41852.967372685183</v>
      </c>
      <c r="U3169" t="str">
        <f t="shared" si="352"/>
        <v>TRUE</v>
      </c>
      <c r="V3169" s="18">
        <f t="shared" si="353"/>
        <v>1</v>
      </c>
      <c r="W3169">
        <f t="shared" si="354"/>
        <v>1</v>
      </c>
    </row>
    <row r="3170" spans="1:23" ht="100.8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s="13" t="b">
        <v>1</v>
      </c>
      <c r="L3170">
        <v>61</v>
      </c>
      <c r="M3170" t="b">
        <v>1</v>
      </c>
      <c r="N3170" t="s">
        <v>8271</v>
      </c>
      <c r="O3170" s="15">
        <f t="shared" si="349"/>
        <v>124.2</v>
      </c>
      <c r="P3170" s="15">
        <f t="shared" si="348"/>
        <v>50.901639344262293</v>
      </c>
      <c r="Q3170" t="s">
        <v>8328</v>
      </c>
      <c r="R3170" t="s">
        <v>8329</v>
      </c>
      <c r="S3170" s="8">
        <f t="shared" si="350"/>
        <v>41771.897604166668</v>
      </c>
      <c r="T3170" s="11">
        <f t="shared" si="351"/>
        <v>41803.708333333328</v>
      </c>
      <c r="U3170" t="str">
        <f t="shared" si="352"/>
        <v>TRUE</v>
      </c>
      <c r="V3170" s="18">
        <f t="shared" si="353"/>
        <v>1</v>
      </c>
      <c r="W3170">
        <f t="shared" si="354"/>
        <v>1</v>
      </c>
    </row>
    <row r="3171" spans="1:23" ht="57.6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s="13" t="b">
        <v>1</v>
      </c>
      <c r="L3171">
        <v>82</v>
      </c>
      <c r="M3171" t="b">
        <v>1</v>
      </c>
      <c r="N3171" t="s">
        <v>8271</v>
      </c>
      <c r="O3171" s="15">
        <f t="shared" si="349"/>
        <v>103.01249999999999</v>
      </c>
      <c r="P3171" s="15">
        <f t="shared" si="348"/>
        <v>100.5</v>
      </c>
      <c r="Q3171" t="s">
        <v>8328</v>
      </c>
      <c r="R3171" t="s">
        <v>8329</v>
      </c>
      <c r="S3171" s="8">
        <f t="shared" si="350"/>
        <v>41591.529641203699</v>
      </c>
      <c r="T3171" s="11">
        <f t="shared" si="351"/>
        <v>41620.999305555553</v>
      </c>
      <c r="U3171" t="str">
        <f t="shared" si="352"/>
        <v>TRUE</v>
      </c>
      <c r="V3171" s="18">
        <f t="shared" si="353"/>
        <v>1</v>
      </c>
      <c r="W3171">
        <f t="shared" si="354"/>
        <v>1</v>
      </c>
    </row>
    <row r="3172" spans="1:23" ht="86.4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s="13" t="b">
        <v>1</v>
      </c>
      <c r="L3172">
        <v>71</v>
      </c>
      <c r="M3172" t="b">
        <v>1</v>
      </c>
      <c r="N3172" t="s">
        <v>8271</v>
      </c>
      <c r="O3172" s="15">
        <f t="shared" si="349"/>
        <v>112.25</v>
      </c>
      <c r="P3172" s="15">
        <f t="shared" si="348"/>
        <v>31.619718309859156</v>
      </c>
      <c r="Q3172" t="s">
        <v>8328</v>
      </c>
      <c r="R3172" t="s">
        <v>8329</v>
      </c>
      <c r="S3172" s="8">
        <f t="shared" si="350"/>
        <v>41788.872037037036</v>
      </c>
      <c r="T3172" s="11">
        <f t="shared" si="351"/>
        <v>41821.958333333328</v>
      </c>
      <c r="U3172" t="str">
        <f t="shared" si="352"/>
        <v>TRUE</v>
      </c>
      <c r="V3172" s="18">
        <f t="shared" si="353"/>
        <v>1</v>
      </c>
      <c r="W3172">
        <f t="shared" si="354"/>
        <v>1</v>
      </c>
    </row>
    <row r="3173" spans="1:23" ht="115.2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s="13" t="b">
        <v>1</v>
      </c>
      <c r="L3173">
        <v>117</v>
      </c>
      <c r="M3173" t="b">
        <v>1</v>
      </c>
      <c r="N3173" t="s">
        <v>8271</v>
      </c>
      <c r="O3173" s="15">
        <f t="shared" si="349"/>
        <v>108.8142857142857</v>
      </c>
      <c r="P3173" s="15">
        <f t="shared" si="348"/>
        <v>65.102564102564102</v>
      </c>
      <c r="Q3173" t="s">
        <v>8328</v>
      </c>
      <c r="R3173" t="s">
        <v>8329</v>
      </c>
      <c r="S3173" s="8">
        <f t="shared" si="350"/>
        <v>42466.399976851848</v>
      </c>
      <c r="T3173" s="11">
        <f t="shared" si="351"/>
        <v>42496.399976851848</v>
      </c>
      <c r="U3173" t="str">
        <f t="shared" si="352"/>
        <v>TRUE</v>
      </c>
      <c r="V3173" s="18">
        <f t="shared" si="353"/>
        <v>1</v>
      </c>
      <c r="W3173">
        <f t="shared" si="354"/>
        <v>1</v>
      </c>
    </row>
    <row r="3174" spans="1:23" ht="100.8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s="13" t="b">
        <v>1</v>
      </c>
      <c r="L3174">
        <v>29</v>
      </c>
      <c r="M3174" t="b">
        <v>1</v>
      </c>
      <c r="N3174" t="s">
        <v>8271</v>
      </c>
      <c r="O3174" s="15">
        <f t="shared" si="349"/>
        <v>114.99999999999999</v>
      </c>
      <c r="P3174" s="15">
        <f t="shared" si="348"/>
        <v>79.310344827586206</v>
      </c>
      <c r="Q3174" t="s">
        <v>8328</v>
      </c>
      <c r="R3174" t="s">
        <v>8329</v>
      </c>
      <c r="S3174" s="8">
        <f t="shared" si="350"/>
        <v>40923.521620370368</v>
      </c>
      <c r="T3174" s="11">
        <f t="shared" si="351"/>
        <v>40953.521620370368</v>
      </c>
      <c r="U3174" t="str">
        <f t="shared" si="352"/>
        <v>TRUE</v>
      </c>
      <c r="V3174" s="18">
        <f t="shared" si="353"/>
        <v>1</v>
      </c>
      <c r="W3174">
        <f t="shared" si="354"/>
        <v>1</v>
      </c>
    </row>
    <row r="3175" spans="1:23" ht="100.8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s="13" t="b">
        <v>1</v>
      </c>
      <c r="L3175">
        <v>74</v>
      </c>
      <c r="M3175" t="b">
        <v>1</v>
      </c>
      <c r="N3175" t="s">
        <v>8271</v>
      </c>
      <c r="O3175" s="15">
        <f t="shared" si="349"/>
        <v>103</v>
      </c>
      <c r="P3175" s="15">
        <f t="shared" si="348"/>
        <v>139.18918918918919</v>
      </c>
      <c r="Q3175" t="s">
        <v>8328</v>
      </c>
      <c r="R3175" t="s">
        <v>8329</v>
      </c>
      <c r="S3175" s="8">
        <f t="shared" si="350"/>
        <v>41878.670046296291</v>
      </c>
      <c r="T3175" s="11">
        <f t="shared" si="351"/>
        <v>41908.670046296298</v>
      </c>
      <c r="U3175" t="str">
        <f t="shared" si="352"/>
        <v>TRUE</v>
      </c>
      <c r="V3175" s="18">
        <f t="shared" si="353"/>
        <v>1</v>
      </c>
      <c r="W3175">
        <f t="shared" si="354"/>
        <v>1</v>
      </c>
    </row>
    <row r="3176" spans="1:23" ht="100.8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s="13" t="b">
        <v>1</v>
      </c>
      <c r="L3176">
        <v>23</v>
      </c>
      <c r="M3176" t="b">
        <v>1</v>
      </c>
      <c r="N3176" t="s">
        <v>8271</v>
      </c>
      <c r="O3176" s="15">
        <f t="shared" si="349"/>
        <v>101.13333333333334</v>
      </c>
      <c r="P3176" s="15">
        <f t="shared" si="348"/>
        <v>131.91304347826087</v>
      </c>
      <c r="Q3176" t="s">
        <v>8328</v>
      </c>
      <c r="R3176" t="s">
        <v>8329</v>
      </c>
      <c r="S3176" s="8">
        <f t="shared" si="350"/>
        <v>41862.656342592592</v>
      </c>
      <c r="T3176" s="11">
        <f t="shared" si="351"/>
        <v>41876.656342592592</v>
      </c>
      <c r="U3176" t="str">
        <f t="shared" si="352"/>
        <v>TRUE</v>
      </c>
      <c r="V3176" s="18">
        <f t="shared" si="353"/>
        <v>1</v>
      </c>
      <c r="W3176">
        <f t="shared" si="354"/>
        <v>1</v>
      </c>
    </row>
    <row r="3177" spans="1:23" ht="115.2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s="13" t="b">
        <v>1</v>
      </c>
      <c r="L3177">
        <v>60</v>
      </c>
      <c r="M3177" t="b">
        <v>1</v>
      </c>
      <c r="N3177" t="s">
        <v>8271</v>
      </c>
      <c r="O3177" s="15">
        <f t="shared" si="349"/>
        <v>109.55999999999999</v>
      </c>
      <c r="P3177" s="15">
        <f t="shared" si="348"/>
        <v>91.3</v>
      </c>
      <c r="Q3177" t="s">
        <v>8328</v>
      </c>
      <c r="R3177" t="s">
        <v>8329</v>
      </c>
      <c r="S3177" s="8">
        <f t="shared" si="350"/>
        <v>40531.678553240738</v>
      </c>
      <c r="T3177" s="11">
        <f t="shared" si="351"/>
        <v>40591.678553240738</v>
      </c>
      <c r="U3177" t="str">
        <f t="shared" si="352"/>
        <v>TRUE</v>
      </c>
      <c r="V3177" s="18">
        <f t="shared" si="353"/>
        <v>1</v>
      </c>
      <c r="W3177">
        <f t="shared" si="354"/>
        <v>1</v>
      </c>
    </row>
    <row r="3178" spans="1:23" ht="115.2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s="13" t="b">
        <v>1</v>
      </c>
      <c r="L3178">
        <v>55</v>
      </c>
      <c r="M3178" t="b">
        <v>1</v>
      </c>
      <c r="N3178" t="s">
        <v>8271</v>
      </c>
      <c r="O3178" s="15">
        <f t="shared" si="349"/>
        <v>114.8421052631579</v>
      </c>
      <c r="P3178" s="15">
        <f t="shared" si="348"/>
        <v>39.672727272727272</v>
      </c>
      <c r="Q3178" t="s">
        <v>8328</v>
      </c>
      <c r="R3178" t="s">
        <v>8329</v>
      </c>
      <c r="S3178" s="8">
        <f t="shared" si="350"/>
        <v>41477.722581018512</v>
      </c>
      <c r="T3178" s="11">
        <f t="shared" si="351"/>
        <v>41504.416666666664</v>
      </c>
      <c r="U3178" t="str">
        <f t="shared" si="352"/>
        <v>TRUE</v>
      </c>
      <c r="V3178" s="18">
        <f t="shared" si="353"/>
        <v>1</v>
      </c>
      <c r="W3178">
        <f t="shared" si="354"/>
        <v>1</v>
      </c>
    </row>
    <row r="3179" spans="1:23" ht="100.8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s="13" t="b">
        <v>1</v>
      </c>
      <c r="L3179">
        <v>51</v>
      </c>
      <c r="M3179" t="b">
        <v>1</v>
      </c>
      <c r="N3179" t="s">
        <v>8271</v>
      </c>
      <c r="O3179" s="15">
        <f t="shared" si="349"/>
        <v>117.39999999999999</v>
      </c>
      <c r="P3179" s="15">
        <f t="shared" si="348"/>
        <v>57.549019607843135</v>
      </c>
      <c r="Q3179" t="s">
        <v>8328</v>
      </c>
      <c r="R3179" t="s">
        <v>8329</v>
      </c>
      <c r="S3179" s="8">
        <f t="shared" si="350"/>
        <v>41781.458437499998</v>
      </c>
      <c r="T3179" s="11">
        <f t="shared" si="351"/>
        <v>41811.458437499998</v>
      </c>
      <c r="U3179" t="str">
        <f t="shared" si="352"/>
        <v>TRUE</v>
      </c>
      <c r="V3179" s="18">
        <f t="shared" si="353"/>
        <v>1</v>
      </c>
      <c r="W3179">
        <f t="shared" si="354"/>
        <v>1</v>
      </c>
    </row>
    <row r="3180" spans="1:23" ht="115.2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s="13" t="b">
        <v>1</v>
      </c>
      <c r="L3180">
        <v>78</v>
      </c>
      <c r="M3180" t="b">
        <v>1</v>
      </c>
      <c r="N3180" t="s">
        <v>8271</v>
      </c>
      <c r="O3180" s="15">
        <f t="shared" si="349"/>
        <v>171.73333333333335</v>
      </c>
      <c r="P3180" s="15">
        <f t="shared" si="348"/>
        <v>33.025641025641029</v>
      </c>
      <c r="Q3180" t="s">
        <v>8328</v>
      </c>
      <c r="R3180" t="s">
        <v>8329</v>
      </c>
      <c r="S3180" s="8">
        <f t="shared" si="350"/>
        <v>41806.396701388883</v>
      </c>
      <c r="T3180" s="11">
        <f t="shared" si="351"/>
        <v>41836.396701388883</v>
      </c>
      <c r="U3180" t="str">
        <f t="shared" si="352"/>
        <v>TRUE</v>
      </c>
      <c r="V3180" s="18">
        <f t="shared" si="353"/>
        <v>1</v>
      </c>
      <c r="W3180">
        <f t="shared" si="354"/>
        <v>1</v>
      </c>
    </row>
    <row r="3181" spans="1:23" ht="7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s="13" t="b">
        <v>1</v>
      </c>
      <c r="L3181">
        <v>62</v>
      </c>
      <c r="M3181" t="b">
        <v>1</v>
      </c>
      <c r="N3181" t="s">
        <v>8271</v>
      </c>
      <c r="O3181" s="15">
        <f t="shared" si="349"/>
        <v>114.16238095238094</v>
      </c>
      <c r="P3181" s="15">
        <f t="shared" si="348"/>
        <v>77.335806451612896</v>
      </c>
      <c r="Q3181" t="s">
        <v>8328</v>
      </c>
      <c r="R3181" t="s">
        <v>8329</v>
      </c>
      <c r="S3181" s="8">
        <f t="shared" si="350"/>
        <v>41375.49387731481</v>
      </c>
      <c r="T3181" s="11">
        <f t="shared" si="351"/>
        <v>41400.49387731481</v>
      </c>
      <c r="U3181" t="str">
        <f t="shared" si="352"/>
        <v>TRUE</v>
      </c>
      <c r="V3181" s="18">
        <f t="shared" si="353"/>
        <v>1</v>
      </c>
      <c r="W3181">
        <f t="shared" si="354"/>
        <v>1</v>
      </c>
    </row>
    <row r="3182" spans="1:23" ht="100.8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s="13" t="b">
        <v>1</v>
      </c>
      <c r="L3182">
        <v>45</v>
      </c>
      <c r="M3182" t="b">
        <v>1</v>
      </c>
      <c r="N3182" t="s">
        <v>8271</v>
      </c>
      <c r="O3182" s="15">
        <f t="shared" si="349"/>
        <v>119.75</v>
      </c>
      <c r="P3182" s="15">
        <f t="shared" si="348"/>
        <v>31.933333333333334</v>
      </c>
      <c r="Q3182" t="s">
        <v>8328</v>
      </c>
      <c r="R3182" t="s">
        <v>8329</v>
      </c>
      <c r="S3182" s="8">
        <f t="shared" si="350"/>
        <v>41780.204270833332</v>
      </c>
      <c r="T3182" s="11">
        <f t="shared" si="351"/>
        <v>41810.204270833332</v>
      </c>
      <c r="U3182" t="str">
        <f t="shared" si="352"/>
        <v>TRUE</v>
      </c>
      <c r="V3182" s="18">
        <f t="shared" si="353"/>
        <v>1</v>
      </c>
      <c r="W3182">
        <f t="shared" si="354"/>
        <v>1</v>
      </c>
    </row>
    <row r="3183" spans="1:23" ht="100.8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s="13" t="b">
        <v>1</v>
      </c>
      <c r="L3183">
        <v>15</v>
      </c>
      <c r="M3183" t="b">
        <v>1</v>
      </c>
      <c r="N3183" t="s">
        <v>8271</v>
      </c>
      <c r="O3183" s="15">
        <f t="shared" si="349"/>
        <v>109.00000000000001</v>
      </c>
      <c r="P3183" s="15">
        <f t="shared" si="348"/>
        <v>36.333333333333336</v>
      </c>
      <c r="Q3183" t="s">
        <v>8328</v>
      </c>
      <c r="R3183" t="s">
        <v>8329</v>
      </c>
      <c r="S3183" s="8">
        <f t="shared" si="350"/>
        <v>41779.101701388885</v>
      </c>
      <c r="T3183" s="11">
        <f t="shared" si="351"/>
        <v>41805.458333333328</v>
      </c>
      <c r="U3183" t="str">
        <f t="shared" si="352"/>
        <v>TRUE</v>
      </c>
      <c r="V3183" s="18">
        <f t="shared" si="353"/>
        <v>1</v>
      </c>
      <c r="W3183">
        <f t="shared" si="354"/>
        <v>1</v>
      </c>
    </row>
    <row r="3184" spans="1:23" ht="115.2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s="13" t="b">
        <v>1</v>
      </c>
      <c r="L3184">
        <v>151</v>
      </c>
      <c r="M3184" t="b">
        <v>1</v>
      </c>
      <c r="N3184" t="s">
        <v>8271</v>
      </c>
      <c r="O3184" s="15">
        <f t="shared" si="349"/>
        <v>100.88571428571429</v>
      </c>
      <c r="P3184" s="15">
        <f t="shared" si="348"/>
        <v>46.768211920529801</v>
      </c>
      <c r="Q3184" t="s">
        <v>8328</v>
      </c>
      <c r="R3184" t="s">
        <v>8329</v>
      </c>
      <c r="S3184" s="8">
        <f t="shared" si="350"/>
        <v>40883.740983796291</v>
      </c>
      <c r="T3184" s="11">
        <f t="shared" si="351"/>
        <v>40939.5</v>
      </c>
      <c r="U3184" t="str">
        <f t="shared" si="352"/>
        <v>TRUE</v>
      </c>
      <c r="V3184" s="18">
        <f t="shared" si="353"/>
        <v>1</v>
      </c>
      <c r="W3184">
        <f t="shared" si="354"/>
        <v>1</v>
      </c>
    </row>
    <row r="3185" spans="1:23" ht="7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s="13" t="b">
        <v>1</v>
      </c>
      <c r="L3185">
        <v>68</v>
      </c>
      <c r="M3185" t="b">
        <v>1</v>
      </c>
      <c r="N3185" t="s">
        <v>8271</v>
      </c>
      <c r="O3185" s="15">
        <f t="shared" si="349"/>
        <v>109.00000000000001</v>
      </c>
      <c r="P3185" s="15">
        <f t="shared" ref="P3185:P3248" si="355">IFERROR(E3185/L3185,0)</f>
        <v>40.073529411764703</v>
      </c>
      <c r="Q3185" t="s">
        <v>8328</v>
      </c>
      <c r="R3185" t="s">
        <v>8329</v>
      </c>
      <c r="S3185" s="8">
        <f t="shared" si="350"/>
        <v>41491.586446759255</v>
      </c>
      <c r="T3185" s="11">
        <f t="shared" si="351"/>
        <v>41509.586446759255</v>
      </c>
      <c r="U3185" t="str">
        <f t="shared" si="352"/>
        <v>TRUE</v>
      </c>
      <c r="V3185" s="18">
        <f t="shared" si="353"/>
        <v>1</v>
      </c>
      <c r="W3185">
        <f t="shared" si="354"/>
        <v>1</v>
      </c>
    </row>
    <row r="3186" spans="1:23" ht="7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s="13" t="b">
        <v>1</v>
      </c>
      <c r="L3186">
        <v>46</v>
      </c>
      <c r="M3186" t="b">
        <v>1</v>
      </c>
      <c r="N3186" t="s">
        <v>8271</v>
      </c>
      <c r="O3186" s="15">
        <f t="shared" si="349"/>
        <v>107.20930232558139</v>
      </c>
      <c r="P3186" s="15">
        <f t="shared" si="355"/>
        <v>100.21739130434783</v>
      </c>
      <c r="Q3186" t="s">
        <v>8328</v>
      </c>
      <c r="R3186" t="s">
        <v>8329</v>
      </c>
      <c r="S3186" s="8">
        <f t="shared" si="350"/>
        <v>41791.785081018512</v>
      </c>
      <c r="T3186" s="11">
        <f t="shared" si="351"/>
        <v>41821.785081018512</v>
      </c>
      <c r="U3186" t="str">
        <f t="shared" si="352"/>
        <v>TRUE</v>
      </c>
      <c r="V3186" s="18">
        <f t="shared" si="353"/>
        <v>1</v>
      </c>
      <c r="W3186">
        <f t="shared" si="354"/>
        <v>1</v>
      </c>
    </row>
    <row r="3187" spans="1:23" ht="100.8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s="13" t="b">
        <v>1</v>
      </c>
      <c r="L3187">
        <v>24</v>
      </c>
      <c r="M3187" t="b">
        <v>1</v>
      </c>
      <c r="N3187" t="s">
        <v>8271</v>
      </c>
      <c r="O3187" s="15">
        <f t="shared" si="349"/>
        <v>100</v>
      </c>
      <c r="P3187" s="15">
        <f t="shared" si="355"/>
        <v>41.666666666666664</v>
      </c>
      <c r="Q3187" t="s">
        <v>8328</v>
      </c>
      <c r="R3187" t="s">
        <v>8329</v>
      </c>
      <c r="S3187" s="8">
        <f t="shared" si="350"/>
        <v>41829.768993055557</v>
      </c>
      <c r="T3187" s="11">
        <f t="shared" si="351"/>
        <v>41836.768993055557</v>
      </c>
      <c r="U3187" t="str">
        <f t="shared" si="352"/>
        <v>TRUE</v>
      </c>
      <c r="V3187" s="18">
        <f t="shared" si="353"/>
        <v>1</v>
      </c>
      <c r="W3187">
        <f t="shared" si="354"/>
        <v>1</v>
      </c>
    </row>
    <row r="3188" spans="1:23" ht="100.8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s="13" t="b">
        <v>1</v>
      </c>
      <c r="L3188">
        <v>70</v>
      </c>
      <c r="M3188" t="b">
        <v>1</v>
      </c>
      <c r="N3188" t="s">
        <v>8271</v>
      </c>
      <c r="O3188" s="15">
        <f t="shared" si="349"/>
        <v>102.18750000000001</v>
      </c>
      <c r="P3188" s="15">
        <f t="shared" si="355"/>
        <v>46.714285714285715</v>
      </c>
      <c r="Q3188" t="s">
        <v>8328</v>
      </c>
      <c r="R3188" t="s">
        <v>8329</v>
      </c>
      <c r="S3188" s="8">
        <f t="shared" si="350"/>
        <v>41868.715717592589</v>
      </c>
      <c r="T3188" s="11">
        <f t="shared" si="351"/>
        <v>41898.666666666664</v>
      </c>
      <c r="U3188" t="str">
        <f t="shared" si="352"/>
        <v>TRUE</v>
      </c>
      <c r="V3188" s="18">
        <f t="shared" si="353"/>
        <v>1</v>
      </c>
      <c r="W3188">
        <f t="shared" si="354"/>
        <v>1</v>
      </c>
    </row>
    <row r="3189" spans="1:23" ht="115.2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s="13" t="b">
        <v>1</v>
      </c>
      <c r="L3189">
        <v>244</v>
      </c>
      <c r="M3189" t="b">
        <v>1</v>
      </c>
      <c r="N3189" t="s">
        <v>8271</v>
      </c>
      <c r="O3189" s="15">
        <f t="shared" si="349"/>
        <v>116.29333333333334</v>
      </c>
      <c r="P3189" s="15">
        <f t="shared" si="355"/>
        <v>71.491803278688522</v>
      </c>
      <c r="Q3189" t="s">
        <v>8328</v>
      </c>
      <c r="R3189" t="s">
        <v>8329</v>
      </c>
      <c r="S3189" s="8">
        <f t="shared" si="350"/>
        <v>41835.458020833328</v>
      </c>
      <c r="T3189" s="11">
        <f t="shared" si="351"/>
        <v>41855.458020833328</v>
      </c>
      <c r="U3189" t="str">
        <f t="shared" si="352"/>
        <v>TRUE</v>
      </c>
      <c r="V3189" s="18">
        <f t="shared" si="353"/>
        <v>1</v>
      </c>
      <c r="W3189">
        <f t="shared" si="354"/>
        <v>1</v>
      </c>
    </row>
    <row r="3190" spans="1:23" ht="115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s="13" t="b">
        <v>0</v>
      </c>
      <c r="L3190">
        <v>9</v>
      </c>
      <c r="M3190" t="b">
        <v>0</v>
      </c>
      <c r="N3190" t="s">
        <v>8305</v>
      </c>
      <c r="O3190" s="15">
        <f t="shared" si="349"/>
        <v>65</v>
      </c>
      <c r="P3190" s="15">
        <f t="shared" si="355"/>
        <v>14.444444444444445</v>
      </c>
      <c r="Q3190" t="s">
        <v>8328</v>
      </c>
      <c r="R3190" t="s">
        <v>8358</v>
      </c>
      <c r="S3190" s="8">
        <f t="shared" si="350"/>
        <v>42144.207199074073</v>
      </c>
      <c r="T3190" s="11">
        <f t="shared" si="351"/>
        <v>42165.207199074073</v>
      </c>
      <c r="U3190" t="str">
        <f t="shared" si="352"/>
        <v>FALSE</v>
      </c>
      <c r="V3190" s="18">
        <f t="shared" si="353"/>
        <v>2</v>
      </c>
      <c r="W3190">
        <f t="shared" si="354"/>
        <v>2</v>
      </c>
    </row>
    <row r="3191" spans="1:23" ht="100.8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s="13" t="b">
        <v>0</v>
      </c>
      <c r="L3191">
        <v>19</v>
      </c>
      <c r="M3191" t="b">
        <v>0</v>
      </c>
      <c r="N3191" t="s">
        <v>8305</v>
      </c>
      <c r="O3191" s="15">
        <f t="shared" si="349"/>
        <v>12.327272727272726</v>
      </c>
      <c r="P3191" s="15">
        <f t="shared" si="355"/>
        <v>356.84210526315792</v>
      </c>
      <c r="Q3191" t="s">
        <v>8328</v>
      </c>
      <c r="R3191" t="s">
        <v>8358</v>
      </c>
      <c r="S3191" s="8">
        <f t="shared" si="350"/>
        <v>42118.138101851851</v>
      </c>
      <c r="T3191" s="11">
        <f t="shared" si="351"/>
        <v>42148.138101851851</v>
      </c>
      <c r="U3191" t="str">
        <f t="shared" si="352"/>
        <v>FALSE</v>
      </c>
      <c r="V3191" s="18">
        <f t="shared" si="353"/>
        <v>2</v>
      </c>
      <c r="W3191">
        <f t="shared" si="354"/>
        <v>2</v>
      </c>
    </row>
    <row r="3192" spans="1:23" ht="86.4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s="13" t="b">
        <v>0</v>
      </c>
      <c r="L3192">
        <v>0</v>
      </c>
      <c r="M3192" t="b">
        <v>0</v>
      </c>
      <c r="N3192" t="s">
        <v>8305</v>
      </c>
      <c r="O3192" s="15">
        <f t="shared" si="349"/>
        <v>0</v>
      </c>
      <c r="P3192" s="15">
        <f t="shared" si="355"/>
        <v>0</v>
      </c>
      <c r="Q3192" t="s">
        <v>8328</v>
      </c>
      <c r="R3192" t="s">
        <v>8358</v>
      </c>
      <c r="S3192" s="8">
        <f t="shared" si="350"/>
        <v>42682.942997685182</v>
      </c>
      <c r="T3192" s="11">
        <f t="shared" si="351"/>
        <v>42712.984664351847</v>
      </c>
      <c r="U3192" t="str">
        <f t="shared" si="352"/>
        <v>FALSE</v>
      </c>
      <c r="V3192" s="18">
        <f t="shared" si="353"/>
        <v>2</v>
      </c>
      <c r="W3192">
        <f t="shared" si="354"/>
        <v>2</v>
      </c>
    </row>
    <row r="3193" spans="1:23" ht="100.8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s="13" t="b">
        <v>0</v>
      </c>
      <c r="L3193">
        <v>4</v>
      </c>
      <c r="M3193" t="b">
        <v>0</v>
      </c>
      <c r="N3193" t="s">
        <v>8305</v>
      </c>
      <c r="O3193" s="15">
        <f t="shared" si="349"/>
        <v>4.0266666666666664</v>
      </c>
      <c r="P3193" s="15">
        <f t="shared" si="355"/>
        <v>37.75</v>
      </c>
      <c r="Q3193" t="s">
        <v>8328</v>
      </c>
      <c r="R3193" t="s">
        <v>8358</v>
      </c>
      <c r="S3193" s="8">
        <f t="shared" si="350"/>
        <v>42538.547094907401</v>
      </c>
      <c r="T3193" s="11">
        <f t="shared" si="351"/>
        <v>42598.547094907401</v>
      </c>
      <c r="U3193" t="str">
        <f t="shared" si="352"/>
        <v>FALSE</v>
      </c>
      <c r="V3193" s="18">
        <f t="shared" si="353"/>
        <v>2</v>
      </c>
      <c r="W3193">
        <f t="shared" si="354"/>
        <v>2</v>
      </c>
    </row>
    <row r="3194" spans="1:23" ht="115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s="13" t="b">
        <v>0</v>
      </c>
      <c r="L3194">
        <v>8</v>
      </c>
      <c r="M3194" t="b">
        <v>0</v>
      </c>
      <c r="N3194" t="s">
        <v>8305</v>
      </c>
      <c r="O3194" s="15">
        <f t="shared" si="349"/>
        <v>1.02</v>
      </c>
      <c r="P3194" s="15">
        <f t="shared" si="355"/>
        <v>12.75</v>
      </c>
      <c r="Q3194" t="s">
        <v>8328</v>
      </c>
      <c r="R3194" t="s">
        <v>8358</v>
      </c>
      <c r="S3194" s="8">
        <f t="shared" si="350"/>
        <v>42018.732164351844</v>
      </c>
      <c r="T3194" s="11">
        <f t="shared" si="351"/>
        <v>42063.708333333336</v>
      </c>
      <c r="U3194" t="str">
        <f t="shared" si="352"/>
        <v>FALSE</v>
      </c>
      <c r="V3194" s="18">
        <f t="shared" si="353"/>
        <v>2</v>
      </c>
      <c r="W3194">
        <f t="shared" si="354"/>
        <v>2</v>
      </c>
    </row>
    <row r="3195" spans="1:23" ht="100.8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s="13" t="b">
        <v>0</v>
      </c>
      <c r="L3195">
        <v>24</v>
      </c>
      <c r="M3195" t="b">
        <v>0</v>
      </c>
      <c r="N3195" t="s">
        <v>8305</v>
      </c>
      <c r="O3195" s="15">
        <f t="shared" si="349"/>
        <v>11.74</v>
      </c>
      <c r="P3195" s="15">
        <f t="shared" si="355"/>
        <v>24.458333333333332</v>
      </c>
      <c r="Q3195" t="s">
        <v>8328</v>
      </c>
      <c r="R3195" t="s">
        <v>8358</v>
      </c>
      <c r="S3195" s="8">
        <f t="shared" si="350"/>
        <v>42010.759907407402</v>
      </c>
      <c r="T3195" s="11">
        <f t="shared" si="351"/>
        <v>42055.759907407402</v>
      </c>
      <c r="U3195" t="str">
        <f t="shared" si="352"/>
        <v>FALSE</v>
      </c>
      <c r="V3195" s="18">
        <f t="shared" si="353"/>
        <v>2</v>
      </c>
      <c r="W3195">
        <f t="shared" si="354"/>
        <v>2</v>
      </c>
    </row>
    <row r="3196" spans="1:23" ht="100.8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s="13" t="b">
        <v>0</v>
      </c>
      <c r="L3196">
        <v>0</v>
      </c>
      <c r="M3196" t="b">
        <v>0</v>
      </c>
      <c r="N3196" t="s">
        <v>8305</v>
      </c>
      <c r="O3196" s="15">
        <f t="shared" si="349"/>
        <v>0</v>
      </c>
      <c r="P3196" s="15">
        <f t="shared" si="355"/>
        <v>0</v>
      </c>
      <c r="Q3196" t="s">
        <v>8328</v>
      </c>
      <c r="R3196" t="s">
        <v>8358</v>
      </c>
      <c r="S3196" s="8">
        <f t="shared" si="350"/>
        <v>42181.854143518511</v>
      </c>
      <c r="T3196" s="11">
        <f t="shared" si="351"/>
        <v>42211.854143518511</v>
      </c>
      <c r="U3196" t="str">
        <f t="shared" si="352"/>
        <v>FALSE</v>
      </c>
      <c r="V3196" s="18">
        <f t="shared" si="353"/>
        <v>2</v>
      </c>
      <c r="W3196">
        <f t="shared" si="354"/>
        <v>2</v>
      </c>
    </row>
    <row r="3197" spans="1:23" ht="115.2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s="13" t="b">
        <v>0</v>
      </c>
      <c r="L3197">
        <v>39</v>
      </c>
      <c r="M3197" t="b">
        <v>0</v>
      </c>
      <c r="N3197" t="s">
        <v>8305</v>
      </c>
      <c r="O3197" s="15">
        <f t="shared" si="349"/>
        <v>59.142857142857139</v>
      </c>
      <c r="P3197" s="15">
        <f t="shared" si="355"/>
        <v>53.07692307692308</v>
      </c>
      <c r="Q3197" t="s">
        <v>8328</v>
      </c>
      <c r="R3197" t="s">
        <v>8358</v>
      </c>
      <c r="S3197" s="8">
        <f t="shared" si="350"/>
        <v>42017.385902777773</v>
      </c>
      <c r="T3197" s="11">
        <f t="shared" si="351"/>
        <v>42047.385902777773</v>
      </c>
      <c r="U3197" t="str">
        <f t="shared" si="352"/>
        <v>FALSE</v>
      </c>
      <c r="V3197" s="18">
        <f t="shared" si="353"/>
        <v>2</v>
      </c>
      <c r="W3197">
        <f t="shared" si="354"/>
        <v>2</v>
      </c>
    </row>
    <row r="3198" spans="1:23" ht="86.4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s="13" t="b">
        <v>0</v>
      </c>
      <c r="L3198">
        <v>6</v>
      </c>
      <c r="M3198" t="b">
        <v>0</v>
      </c>
      <c r="N3198" t="s">
        <v>8305</v>
      </c>
      <c r="O3198" s="15">
        <f t="shared" si="349"/>
        <v>0.06</v>
      </c>
      <c r="P3198" s="15">
        <f t="shared" si="355"/>
        <v>300</v>
      </c>
      <c r="Q3198" t="s">
        <v>8328</v>
      </c>
      <c r="R3198" t="s">
        <v>8358</v>
      </c>
      <c r="S3198" s="8">
        <f t="shared" si="350"/>
        <v>42157.389756944445</v>
      </c>
      <c r="T3198" s="11">
        <f t="shared" si="351"/>
        <v>42217.374999999993</v>
      </c>
      <c r="U3198" t="str">
        <f t="shared" si="352"/>
        <v>FALSE</v>
      </c>
      <c r="V3198" s="18">
        <f t="shared" si="353"/>
        <v>2</v>
      </c>
      <c r="W3198">
        <f t="shared" si="354"/>
        <v>2</v>
      </c>
    </row>
    <row r="3199" spans="1:23" ht="72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s="13" t="b">
        <v>0</v>
      </c>
      <c r="L3199">
        <v>4</v>
      </c>
      <c r="M3199" t="b">
        <v>0</v>
      </c>
      <c r="N3199" t="s">
        <v>8305</v>
      </c>
      <c r="O3199" s="15">
        <f t="shared" si="349"/>
        <v>11.450000000000001</v>
      </c>
      <c r="P3199" s="15">
        <f t="shared" si="355"/>
        <v>286.25</v>
      </c>
      <c r="Q3199" t="s">
        <v>8328</v>
      </c>
      <c r="R3199" t="s">
        <v>8358</v>
      </c>
      <c r="S3199" s="8">
        <f t="shared" si="350"/>
        <v>42009.28493055555</v>
      </c>
      <c r="T3199" s="11">
        <f t="shared" si="351"/>
        <v>42039.28493055555</v>
      </c>
      <c r="U3199" t="str">
        <f t="shared" si="352"/>
        <v>FALSE</v>
      </c>
      <c r="V3199" s="18">
        <f t="shared" si="353"/>
        <v>2</v>
      </c>
      <c r="W3199">
        <f t="shared" si="354"/>
        <v>2</v>
      </c>
    </row>
    <row r="3200" spans="1:23" ht="115.2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s="13" t="b">
        <v>0</v>
      </c>
      <c r="L3200">
        <v>3</v>
      </c>
      <c r="M3200" t="b">
        <v>0</v>
      </c>
      <c r="N3200" t="s">
        <v>8305</v>
      </c>
      <c r="O3200" s="15">
        <f t="shared" si="349"/>
        <v>0.36666666666666664</v>
      </c>
      <c r="P3200" s="15">
        <f t="shared" si="355"/>
        <v>36.666666666666664</v>
      </c>
      <c r="Q3200" t="s">
        <v>8328</v>
      </c>
      <c r="R3200" t="s">
        <v>8358</v>
      </c>
      <c r="S3200" s="8">
        <f t="shared" si="350"/>
        <v>42013.216168981475</v>
      </c>
      <c r="T3200" s="11">
        <f t="shared" si="351"/>
        <v>42051.216168981475</v>
      </c>
      <c r="U3200" t="str">
        <f t="shared" si="352"/>
        <v>FALSE</v>
      </c>
      <c r="V3200" s="18">
        <f t="shared" si="353"/>
        <v>2</v>
      </c>
      <c r="W3200">
        <f t="shared" si="354"/>
        <v>2</v>
      </c>
    </row>
    <row r="3201" spans="1:23" ht="86.4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s="13" t="b">
        <v>0</v>
      </c>
      <c r="L3201">
        <v>53</v>
      </c>
      <c r="M3201" t="b">
        <v>0</v>
      </c>
      <c r="N3201" t="s">
        <v>8305</v>
      </c>
      <c r="O3201" s="15">
        <f t="shared" si="349"/>
        <v>52.16</v>
      </c>
      <c r="P3201" s="15">
        <f t="shared" si="355"/>
        <v>49.20754716981132</v>
      </c>
      <c r="Q3201" t="s">
        <v>8328</v>
      </c>
      <c r="R3201" t="s">
        <v>8358</v>
      </c>
      <c r="S3201" s="8">
        <f t="shared" si="350"/>
        <v>41858.553449074068</v>
      </c>
      <c r="T3201" s="11">
        <f t="shared" si="351"/>
        <v>41888.666666666664</v>
      </c>
      <c r="U3201" t="str">
        <f t="shared" si="352"/>
        <v>FALSE</v>
      </c>
      <c r="V3201" s="18">
        <f t="shared" si="353"/>
        <v>2</v>
      </c>
      <c r="W3201">
        <f t="shared" si="354"/>
        <v>2</v>
      </c>
    </row>
    <row r="3202" spans="1:23" ht="100.8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s="13" t="b">
        <v>0</v>
      </c>
      <c r="L3202">
        <v>1</v>
      </c>
      <c r="M3202" t="b">
        <v>0</v>
      </c>
      <c r="N3202" t="s">
        <v>8305</v>
      </c>
      <c r="O3202" s="15">
        <f t="shared" si="349"/>
        <v>2E-3</v>
      </c>
      <c r="P3202" s="15">
        <f t="shared" si="355"/>
        <v>1</v>
      </c>
      <c r="Q3202" t="s">
        <v>8328</v>
      </c>
      <c r="R3202" t="s">
        <v>8358</v>
      </c>
      <c r="S3202" s="8">
        <f t="shared" si="350"/>
        <v>42460.112280092588</v>
      </c>
      <c r="T3202" s="11">
        <f t="shared" si="351"/>
        <v>42490.023611111108</v>
      </c>
      <c r="U3202" t="str">
        <f t="shared" si="352"/>
        <v>FALSE</v>
      </c>
      <c r="V3202" s="18">
        <f t="shared" si="353"/>
        <v>2</v>
      </c>
      <c r="W3202">
        <f t="shared" si="354"/>
        <v>2</v>
      </c>
    </row>
    <row r="3203" spans="1:23" ht="115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s="13" t="b">
        <v>0</v>
      </c>
      <c r="L3203">
        <v>2</v>
      </c>
      <c r="M3203" t="b">
        <v>0</v>
      </c>
      <c r="N3203" t="s">
        <v>8305</v>
      </c>
      <c r="O3203" s="15">
        <f t="shared" ref="O3203:O3266" si="356">(E3203/D3203)*100</f>
        <v>1.25</v>
      </c>
      <c r="P3203" s="15">
        <f t="shared" si="355"/>
        <v>12.5</v>
      </c>
      <c r="Q3203" t="s">
        <v>8328</v>
      </c>
      <c r="R3203" t="s">
        <v>8358</v>
      </c>
      <c r="S3203" s="8">
        <f t="shared" ref="S3203:S3266" si="357">(((J3203/60)/60)/24)+DATE(1970,1,1)+(-5/24)</f>
        <v>41861.558761574073</v>
      </c>
      <c r="T3203" s="11">
        <f t="shared" ref="T3203:T3266" si="358">(I3203/86400)+25569+(-5/24)</f>
        <v>41882.558761574073</v>
      </c>
      <c r="U3203" t="str">
        <f t="shared" ref="U3203:U3266" si="359">TRIM(K3203)</f>
        <v>FALSE</v>
      </c>
      <c r="V3203" s="18">
        <f t="shared" ref="V3203:V3266" si="360">IF(U3203="TRUE", 1, 2)</f>
        <v>2</v>
      </c>
      <c r="W3203">
        <f t="shared" ref="W3203:W3266" si="361">IF(F3203="successful", 1,  IF(F3203= "failed", 2, IF(F3203="canceled", 3, 4)))</f>
        <v>2</v>
      </c>
    </row>
    <row r="3204" spans="1:23" ht="115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s="13" t="b">
        <v>0</v>
      </c>
      <c r="L3204">
        <v>25</v>
      </c>
      <c r="M3204" t="b">
        <v>0</v>
      </c>
      <c r="N3204" t="s">
        <v>8305</v>
      </c>
      <c r="O3204" s="15">
        <f t="shared" si="356"/>
        <v>54.52</v>
      </c>
      <c r="P3204" s="15">
        <f t="shared" si="355"/>
        <v>109.04</v>
      </c>
      <c r="Q3204" t="s">
        <v>8328</v>
      </c>
      <c r="R3204" t="s">
        <v>8358</v>
      </c>
      <c r="S3204" s="8">
        <f t="shared" si="357"/>
        <v>42293.645208333335</v>
      </c>
      <c r="T3204" s="11">
        <f t="shared" si="358"/>
        <v>42352.040972222218</v>
      </c>
      <c r="U3204" t="str">
        <f t="shared" si="359"/>
        <v>FALSE</v>
      </c>
      <c r="V3204" s="18">
        <f t="shared" si="360"/>
        <v>2</v>
      </c>
      <c r="W3204">
        <f t="shared" si="361"/>
        <v>2</v>
      </c>
    </row>
    <row r="3205" spans="1:23" ht="7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s="13" t="b">
        <v>0</v>
      </c>
      <c r="L3205">
        <v>6</v>
      </c>
      <c r="M3205" t="b">
        <v>0</v>
      </c>
      <c r="N3205" t="s">
        <v>8305</v>
      </c>
      <c r="O3205" s="15">
        <f t="shared" si="356"/>
        <v>25</v>
      </c>
      <c r="P3205" s="15">
        <f t="shared" si="355"/>
        <v>41.666666666666664</v>
      </c>
      <c r="Q3205" t="s">
        <v>8328</v>
      </c>
      <c r="R3205" t="s">
        <v>8358</v>
      </c>
      <c r="S3205" s="8">
        <f t="shared" si="357"/>
        <v>42242.780347222222</v>
      </c>
      <c r="T3205" s="11">
        <f t="shared" si="358"/>
        <v>42272.780347222222</v>
      </c>
      <c r="U3205" t="str">
        <f t="shared" si="359"/>
        <v>FALSE</v>
      </c>
      <c r="V3205" s="18">
        <f t="shared" si="360"/>
        <v>2</v>
      </c>
      <c r="W3205">
        <f t="shared" si="361"/>
        <v>2</v>
      </c>
    </row>
    <row r="3206" spans="1:23" ht="100.8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s="13" t="b">
        <v>0</v>
      </c>
      <c r="L3206">
        <v>0</v>
      </c>
      <c r="M3206" t="b">
        <v>0</v>
      </c>
      <c r="N3206" t="s">
        <v>8305</v>
      </c>
      <c r="O3206" s="15">
        <f t="shared" si="356"/>
        <v>0</v>
      </c>
      <c r="P3206" s="15">
        <f t="shared" si="355"/>
        <v>0</v>
      </c>
      <c r="Q3206" t="s">
        <v>8328</v>
      </c>
      <c r="R3206" t="s">
        <v>8358</v>
      </c>
      <c r="S3206" s="8">
        <f t="shared" si="357"/>
        <v>42172.477766203701</v>
      </c>
      <c r="T3206" s="11">
        <f t="shared" si="358"/>
        <v>42202.468055555553</v>
      </c>
      <c r="U3206" t="str">
        <f t="shared" si="359"/>
        <v>FALSE</v>
      </c>
      <c r="V3206" s="18">
        <f t="shared" si="360"/>
        <v>2</v>
      </c>
      <c r="W3206">
        <f t="shared" si="361"/>
        <v>2</v>
      </c>
    </row>
    <row r="3207" spans="1:23" ht="100.8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s="13" t="b">
        <v>0</v>
      </c>
      <c r="L3207">
        <v>12</v>
      </c>
      <c r="M3207" t="b">
        <v>0</v>
      </c>
      <c r="N3207" t="s">
        <v>8305</v>
      </c>
      <c r="O3207" s="15">
        <f t="shared" si="356"/>
        <v>3.4125000000000001</v>
      </c>
      <c r="P3207" s="15">
        <f t="shared" si="355"/>
        <v>22.75</v>
      </c>
      <c r="Q3207" t="s">
        <v>8328</v>
      </c>
      <c r="R3207" t="s">
        <v>8358</v>
      </c>
      <c r="S3207" s="8">
        <f t="shared" si="357"/>
        <v>42095.166342592587</v>
      </c>
      <c r="T3207" s="11">
        <f t="shared" si="358"/>
        <v>42125.166342592587</v>
      </c>
      <c r="U3207" t="str">
        <f t="shared" si="359"/>
        <v>FALSE</v>
      </c>
      <c r="V3207" s="18">
        <f t="shared" si="360"/>
        <v>2</v>
      </c>
      <c r="W3207">
        <f t="shared" si="361"/>
        <v>2</v>
      </c>
    </row>
    <row r="3208" spans="1:23" ht="100.8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s="13" t="b">
        <v>0</v>
      </c>
      <c r="L3208">
        <v>0</v>
      </c>
      <c r="M3208" t="b">
        <v>0</v>
      </c>
      <c r="N3208" t="s">
        <v>8305</v>
      </c>
      <c r="O3208" s="15">
        <f t="shared" si="356"/>
        <v>0</v>
      </c>
      <c r="P3208" s="15">
        <f t="shared" si="355"/>
        <v>0</v>
      </c>
      <c r="Q3208" t="s">
        <v>8328</v>
      </c>
      <c r="R3208" t="s">
        <v>8358</v>
      </c>
      <c r="S3208" s="8">
        <f t="shared" si="357"/>
        <v>42236.067719907405</v>
      </c>
      <c r="T3208" s="11">
        <f t="shared" si="358"/>
        <v>42266.067719907405</v>
      </c>
      <c r="U3208" t="str">
        <f t="shared" si="359"/>
        <v>FALSE</v>
      </c>
      <c r="V3208" s="18">
        <f t="shared" si="360"/>
        <v>2</v>
      </c>
      <c r="W3208">
        <f t="shared" si="361"/>
        <v>2</v>
      </c>
    </row>
    <row r="3209" spans="1:23" ht="100.8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s="13" t="b">
        <v>0</v>
      </c>
      <c r="L3209">
        <v>36</v>
      </c>
      <c r="M3209" t="b">
        <v>0</v>
      </c>
      <c r="N3209" t="s">
        <v>8305</v>
      </c>
      <c r="O3209" s="15">
        <f t="shared" si="356"/>
        <v>46.36363636363636</v>
      </c>
      <c r="P3209" s="15">
        <f t="shared" si="355"/>
        <v>70.833333333333329</v>
      </c>
      <c r="Q3209" t="s">
        <v>8328</v>
      </c>
      <c r="R3209" t="s">
        <v>8358</v>
      </c>
      <c r="S3209" s="8">
        <f t="shared" si="357"/>
        <v>42057.069525462961</v>
      </c>
      <c r="T3209" s="11">
        <f t="shared" si="358"/>
        <v>42117.027858796289</v>
      </c>
      <c r="U3209" t="str">
        <f t="shared" si="359"/>
        <v>FALSE</v>
      </c>
      <c r="V3209" s="18">
        <f t="shared" si="360"/>
        <v>2</v>
      </c>
      <c r="W3209">
        <f t="shared" si="361"/>
        <v>2</v>
      </c>
    </row>
    <row r="3210" spans="1:23" ht="100.8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s="13" t="b">
        <v>1</v>
      </c>
      <c r="L3210">
        <v>82</v>
      </c>
      <c r="M3210" t="b">
        <v>1</v>
      </c>
      <c r="N3210" t="s">
        <v>8271</v>
      </c>
      <c r="O3210" s="15">
        <f t="shared" si="356"/>
        <v>103.49999999999999</v>
      </c>
      <c r="P3210" s="15">
        <f t="shared" si="355"/>
        <v>63.109756097560975</v>
      </c>
      <c r="Q3210" t="s">
        <v>8328</v>
      </c>
      <c r="R3210" t="s">
        <v>8329</v>
      </c>
      <c r="S3210" s="8">
        <f t="shared" si="357"/>
        <v>41827.396724537037</v>
      </c>
      <c r="T3210" s="11">
        <f t="shared" si="358"/>
        <v>41848.396724537037</v>
      </c>
      <c r="U3210" t="str">
        <f t="shared" si="359"/>
        <v>TRUE</v>
      </c>
      <c r="V3210" s="18">
        <f t="shared" si="360"/>
        <v>1</v>
      </c>
      <c r="W3210">
        <f t="shared" si="361"/>
        <v>1</v>
      </c>
    </row>
    <row r="3211" spans="1:23" ht="100.8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s="13" t="b">
        <v>1</v>
      </c>
      <c r="L3211">
        <v>226</v>
      </c>
      <c r="M3211" t="b">
        <v>1</v>
      </c>
      <c r="N3211" t="s">
        <v>8271</v>
      </c>
      <c r="O3211" s="15">
        <f t="shared" si="356"/>
        <v>119.32315789473684</v>
      </c>
      <c r="P3211" s="15">
        <f t="shared" si="355"/>
        <v>50.157964601769912</v>
      </c>
      <c r="Q3211" t="s">
        <v>8328</v>
      </c>
      <c r="R3211" t="s">
        <v>8329</v>
      </c>
      <c r="S3211" s="8">
        <f t="shared" si="357"/>
        <v>41778.428912037038</v>
      </c>
      <c r="T3211" s="11">
        <f t="shared" si="358"/>
        <v>41810.75</v>
      </c>
      <c r="U3211" t="str">
        <f t="shared" si="359"/>
        <v>TRUE</v>
      </c>
      <c r="V3211" s="18">
        <f t="shared" si="360"/>
        <v>1</v>
      </c>
      <c r="W3211">
        <f t="shared" si="361"/>
        <v>1</v>
      </c>
    </row>
    <row r="3212" spans="1:23" ht="100.8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s="13" t="b">
        <v>1</v>
      </c>
      <c r="L3212">
        <v>60</v>
      </c>
      <c r="M3212" t="b">
        <v>1</v>
      </c>
      <c r="N3212" t="s">
        <v>8271</v>
      </c>
      <c r="O3212" s="15">
        <f t="shared" si="356"/>
        <v>125.76666666666667</v>
      </c>
      <c r="P3212" s="15">
        <f t="shared" si="355"/>
        <v>62.883333333333333</v>
      </c>
      <c r="Q3212" t="s">
        <v>8328</v>
      </c>
      <c r="R3212" t="s">
        <v>8329</v>
      </c>
      <c r="S3212" s="8">
        <f t="shared" si="357"/>
        <v>41013.728229166663</v>
      </c>
      <c r="T3212" s="11">
        <f t="shared" si="358"/>
        <v>41060.957638888889</v>
      </c>
      <c r="U3212" t="str">
        <f t="shared" si="359"/>
        <v>TRUE</v>
      </c>
      <c r="V3212" s="18">
        <f t="shared" si="360"/>
        <v>1</v>
      </c>
      <c r="W3212">
        <f t="shared" si="361"/>
        <v>1</v>
      </c>
    </row>
    <row r="3213" spans="1:23" ht="100.8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s="13" t="b">
        <v>1</v>
      </c>
      <c r="L3213">
        <v>322</v>
      </c>
      <c r="M3213" t="b">
        <v>1</v>
      </c>
      <c r="N3213" t="s">
        <v>8271</v>
      </c>
      <c r="O3213" s="15">
        <f t="shared" si="356"/>
        <v>119.74347826086958</v>
      </c>
      <c r="P3213" s="15">
        <f t="shared" si="355"/>
        <v>85.531055900621112</v>
      </c>
      <c r="Q3213" t="s">
        <v>8328</v>
      </c>
      <c r="R3213" t="s">
        <v>8329</v>
      </c>
      <c r="S3213" s="8">
        <f t="shared" si="357"/>
        <v>41834.378240740742</v>
      </c>
      <c r="T3213" s="11">
        <f t="shared" si="358"/>
        <v>41865.875</v>
      </c>
      <c r="U3213" t="str">
        <f t="shared" si="359"/>
        <v>TRUE</v>
      </c>
      <c r="V3213" s="18">
        <f t="shared" si="360"/>
        <v>1</v>
      </c>
      <c r="W3213">
        <f t="shared" si="361"/>
        <v>1</v>
      </c>
    </row>
    <row r="3214" spans="1:23" ht="57.6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s="13" t="b">
        <v>1</v>
      </c>
      <c r="L3214">
        <v>94</v>
      </c>
      <c r="M3214" t="b">
        <v>1</v>
      </c>
      <c r="N3214" t="s">
        <v>8271</v>
      </c>
      <c r="O3214" s="15">
        <f t="shared" si="356"/>
        <v>126.25</v>
      </c>
      <c r="P3214" s="15">
        <f t="shared" si="355"/>
        <v>53.723404255319146</v>
      </c>
      <c r="Q3214" t="s">
        <v>8328</v>
      </c>
      <c r="R3214" t="s">
        <v>8329</v>
      </c>
      <c r="S3214" s="8">
        <f t="shared" si="357"/>
        <v>41829.587395833332</v>
      </c>
      <c r="T3214" s="11">
        <f t="shared" si="358"/>
        <v>41859.587395833332</v>
      </c>
      <c r="U3214" t="str">
        <f t="shared" si="359"/>
        <v>TRUE</v>
      </c>
      <c r="V3214" s="18">
        <f t="shared" si="360"/>
        <v>1</v>
      </c>
      <c r="W3214">
        <f t="shared" si="361"/>
        <v>1</v>
      </c>
    </row>
    <row r="3215" spans="1:23" ht="100.8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s="13" t="b">
        <v>1</v>
      </c>
      <c r="L3215">
        <v>47</v>
      </c>
      <c r="M3215" t="b">
        <v>1</v>
      </c>
      <c r="N3215" t="s">
        <v>8271</v>
      </c>
      <c r="O3215" s="15">
        <f t="shared" si="356"/>
        <v>100.11666666666667</v>
      </c>
      <c r="P3215" s="15">
        <f t="shared" si="355"/>
        <v>127.80851063829788</v>
      </c>
      <c r="Q3215" t="s">
        <v>8328</v>
      </c>
      <c r="R3215" t="s">
        <v>8329</v>
      </c>
      <c r="S3215" s="8">
        <f t="shared" si="357"/>
        <v>42171.555081018516</v>
      </c>
      <c r="T3215" s="11">
        <f t="shared" si="358"/>
        <v>42211.555081018516</v>
      </c>
      <c r="U3215" t="str">
        <f t="shared" si="359"/>
        <v>TRUE</v>
      </c>
      <c r="V3215" s="18">
        <f t="shared" si="360"/>
        <v>1</v>
      </c>
      <c r="W3215">
        <f t="shared" si="361"/>
        <v>1</v>
      </c>
    </row>
    <row r="3216" spans="1:23" ht="115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s="13" t="b">
        <v>1</v>
      </c>
      <c r="L3216">
        <v>115</v>
      </c>
      <c r="M3216" t="b">
        <v>1</v>
      </c>
      <c r="N3216" t="s">
        <v>8271</v>
      </c>
      <c r="O3216" s="15">
        <f t="shared" si="356"/>
        <v>102.13333333333334</v>
      </c>
      <c r="P3216" s="15">
        <f t="shared" si="355"/>
        <v>106.57391304347826</v>
      </c>
      <c r="Q3216" t="s">
        <v>8328</v>
      </c>
      <c r="R3216" t="s">
        <v>8329</v>
      </c>
      <c r="S3216" s="8">
        <f t="shared" si="357"/>
        <v>42337.584178240737</v>
      </c>
      <c r="T3216" s="11">
        <f t="shared" si="358"/>
        <v>42374.788194444445</v>
      </c>
      <c r="U3216" t="str">
        <f t="shared" si="359"/>
        <v>TRUE</v>
      </c>
      <c r="V3216" s="18">
        <f t="shared" si="360"/>
        <v>1</v>
      </c>
      <c r="W3216">
        <f t="shared" si="361"/>
        <v>1</v>
      </c>
    </row>
    <row r="3217" spans="1:23" ht="129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s="13" t="b">
        <v>1</v>
      </c>
      <c r="L3217">
        <v>134</v>
      </c>
      <c r="M3217" t="b">
        <v>1</v>
      </c>
      <c r="N3217" t="s">
        <v>8271</v>
      </c>
      <c r="O3217" s="15">
        <f t="shared" si="356"/>
        <v>100.35142857142858</v>
      </c>
      <c r="P3217" s="15">
        <f t="shared" si="355"/>
        <v>262.11194029850748</v>
      </c>
      <c r="Q3217" t="s">
        <v>8328</v>
      </c>
      <c r="R3217" t="s">
        <v>8329</v>
      </c>
      <c r="S3217" s="8">
        <f t="shared" si="357"/>
        <v>42219.456840277773</v>
      </c>
      <c r="T3217" s="11">
        <f t="shared" si="358"/>
        <v>42256.957638888889</v>
      </c>
      <c r="U3217" t="str">
        <f t="shared" si="359"/>
        <v>TRUE</v>
      </c>
      <c r="V3217" s="18">
        <f t="shared" si="360"/>
        <v>1</v>
      </c>
      <c r="W3217">
        <f t="shared" si="361"/>
        <v>1</v>
      </c>
    </row>
    <row r="3218" spans="1:23" ht="100.8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s="13" t="b">
        <v>1</v>
      </c>
      <c r="L3218">
        <v>35</v>
      </c>
      <c r="M3218" t="b">
        <v>1</v>
      </c>
      <c r="N3218" t="s">
        <v>8271</v>
      </c>
      <c r="O3218" s="15">
        <f t="shared" si="356"/>
        <v>100.05</v>
      </c>
      <c r="P3218" s="15">
        <f t="shared" si="355"/>
        <v>57.171428571428571</v>
      </c>
      <c r="Q3218" t="s">
        <v>8328</v>
      </c>
      <c r="R3218" t="s">
        <v>8329</v>
      </c>
      <c r="S3218" s="8">
        <f t="shared" si="357"/>
        <v>42165.254293981481</v>
      </c>
      <c r="T3218" s="11">
        <f t="shared" si="358"/>
        <v>42196.395833333336</v>
      </c>
      <c r="U3218" t="str">
        <f t="shared" si="359"/>
        <v>TRUE</v>
      </c>
      <c r="V3218" s="18">
        <f t="shared" si="360"/>
        <v>1</v>
      </c>
      <c r="W3218">
        <f t="shared" si="361"/>
        <v>1</v>
      </c>
    </row>
    <row r="3219" spans="1:23" ht="72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s="13" t="b">
        <v>1</v>
      </c>
      <c r="L3219">
        <v>104</v>
      </c>
      <c r="M3219" t="b">
        <v>1</v>
      </c>
      <c r="N3219" t="s">
        <v>8271</v>
      </c>
      <c r="O3219" s="15">
        <f t="shared" si="356"/>
        <v>116.02222222222223</v>
      </c>
      <c r="P3219" s="15">
        <f t="shared" si="355"/>
        <v>50.20192307692308</v>
      </c>
      <c r="Q3219" t="s">
        <v>8328</v>
      </c>
      <c r="R3219" t="s">
        <v>8329</v>
      </c>
      <c r="S3219" s="8">
        <f t="shared" si="357"/>
        <v>42648.337777777771</v>
      </c>
      <c r="T3219" s="11">
        <f t="shared" si="358"/>
        <v>42678.337777777771</v>
      </c>
      <c r="U3219" t="str">
        <f t="shared" si="359"/>
        <v>TRUE</v>
      </c>
      <c r="V3219" s="18">
        <f t="shared" si="360"/>
        <v>1</v>
      </c>
      <c r="W3219">
        <f t="shared" si="361"/>
        <v>1</v>
      </c>
    </row>
    <row r="3220" spans="1:23" ht="100.8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s="13" t="b">
        <v>1</v>
      </c>
      <c r="L3220">
        <v>184</v>
      </c>
      <c r="M3220" t="b">
        <v>1</v>
      </c>
      <c r="N3220" t="s">
        <v>8271</v>
      </c>
      <c r="O3220" s="15">
        <f t="shared" si="356"/>
        <v>102.1</v>
      </c>
      <c r="P3220" s="15">
        <f t="shared" si="355"/>
        <v>66.586956521739125</v>
      </c>
      <c r="Q3220" t="s">
        <v>8328</v>
      </c>
      <c r="R3220" t="s">
        <v>8329</v>
      </c>
      <c r="S3220" s="8">
        <f t="shared" si="357"/>
        <v>41970.793819444443</v>
      </c>
      <c r="T3220" s="11">
        <f t="shared" si="358"/>
        <v>42003.791666666664</v>
      </c>
      <c r="U3220" t="str">
        <f t="shared" si="359"/>
        <v>TRUE</v>
      </c>
      <c r="V3220" s="18">
        <f t="shared" si="360"/>
        <v>1</v>
      </c>
      <c r="W3220">
        <f t="shared" si="361"/>
        <v>1</v>
      </c>
    </row>
    <row r="3221" spans="1:23" ht="7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s="13" t="b">
        <v>1</v>
      </c>
      <c r="L3221">
        <v>119</v>
      </c>
      <c r="M3221" t="b">
        <v>1</v>
      </c>
      <c r="N3221" t="s">
        <v>8271</v>
      </c>
      <c r="O3221" s="15">
        <f t="shared" si="356"/>
        <v>100.11000000000001</v>
      </c>
      <c r="P3221" s="15">
        <f t="shared" si="355"/>
        <v>168.25210084033614</v>
      </c>
      <c r="Q3221" t="s">
        <v>8328</v>
      </c>
      <c r="R3221" t="s">
        <v>8329</v>
      </c>
      <c r="S3221" s="8">
        <f t="shared" si="357"/>
        <v>42050.77484953704</v>
      </c>
      <c r="T3221" s="11">
        <f t="shared" si="358"/>
        <v>42085.733182870368</v>
      </c>
      <c r="U3221" t="str">
        <f t="shared" si="359"/>
        <v>TRUE</v>
      </c>
      <c r="V3221" s="18">
        <f t="shared" si="360"/>
        <v>1</v>
      </c>
      <c r="W3221">
        <f t="shared" si="361"/>
        <v>1</v>
      </c>
    </row>
    <row r="3222" spans="1:23" ht="43.2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s="13" t="b">
        <v>1</v>
      </c>
      <c r="L3222">
        <v>59</v>
      </c>
      <c r="M3222" t="b">
        <v>1</v>
      </c>
      <c r="N3222" t="s">
        <v>8271</v>
      </c>
      <c r="O3222" s="15">
        <f t="shared" si="356"/>
        <v>100.84</v>
      </c>
      <c r="P3222" s="15">
        <f t="shared" si="355"/>
        <v>256.37288135593218</v>
      </c>
      <c r="Q3222" t="s">
        <v>8328</v>
      </c>
      <c r="R3222" t="s">
        <v>8329</v>
      </c>
      <c r="S3222" s="8">
        <f t="shared" si="357"/>
        <v>42772.625046296293</v>
      </c>
      <c r="T3222" s="11">
        <f t="shared" si="358"/>
        <v>42806.666666666664</v>
      </c>
      <c r="U3222" t="str">
        <f t="shared" si="359"/>
        <v>TRUE</v>
      </c>
      <c r="V3222" s="18">
        <f t="shared" si="360"/>
        <v>1</v>
      </c>
      <c r="W3222">
        <f t="shared" si="361"/>
        <v>1</v>
      </c>
    </row>
    <row r="3223" spans="1:23" ht="100.8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s="13" t="b">
        <v>1</v>
      </c>
      <c r="L3223">
        <v>113</v>
      </c>
      <c r="M3223" t="b">
        <v>1</v>
      </c>
      <c r="N3223" t="s">
        <v>8271</v>
      </c>
      <c r="O3223" s="15">
        <f t="shared" si="356"/>
        <v>103.42499999999998</v>
      </c>
      <c r="P3223" s="15">
        <f t="shared" si="355"/>
        <v>36.610619469026545</v>
      </c>
      <c r="Q3223" t="s">
        <v>8328</v>
      </c>
      <c r="R3223" t="s">
        <v>8329</v>
      </c>
      <c r="S3223" s="8">
        <f t="shared" si="357"/>
        <v>42155.488460648143</v>
      </c>
      <c r="T3223" s="11">
        <f t="shared" si="358"/>
        <v>42190.488460648143</v>
      </c>
      <c r="U3223" t="str">
        <f t="shared" si="359"/>
        <v>TRUE</v>
      </c>
      <c r="V3223" s="18">
        <f t="shared" si="360"/>
        <v>1</v>
      </c>
      <c r="W3223">
        <f t="shared" si="361"/>
        <v>1</v>
      </c>
    </row>
    <row r="3224" spans="1:23" ht="86.4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s="13" t="b">
        <v>1</v>
      </c>
      <c r="L3224">
        <v>84</v>
      </c>
      <c r="M3224" t="b">
        <v>1</v>
      </c>
      <c r="N3224" t="s">
        <v>8271</v>
      </c>
      <c r="O3224" s="15">
        <f t="shared" si="356"/>
        <v>124.8</v>
      </c>
      <c r="P3224" s="15">
        <f t="shared" si="355"/>
        <v>37.142857142857146</v>
      </c>
      <c r="Q3224" t="s">
        <v>8328</v>
      </c>
      <c r="R3224" t="s">
        <v>8329</v>
      </c>
      <c r="S3224" s="8">
        <f t="shared" si="357"/>
        <v>42270.373807870368</v>
      </c>
      <c r="T3224" s="11">
        <f t="shared" si="358"/>
        <v>42301.686805555553</v>
      </c>
      <c r="U3224" t="str">
        <f t="shared" si="359"/>
        <v>TRUE</v>
      </c>
      <c r="V3224" s="18">
        <f t="shared" si="360"/>
        <v>1</v>
      </c>
      <c r="W3224">
        <f t="shared" si="361"/>
        <v>1</v>
      </c>
    </row>
    <row r="3225" spans="1:23" ht="72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s="13" t="b">
        <v>1</v>
      </c>
      <c r="L3225">
        <v>74</v>
      </c>
      <c r="M3225" t="b">
        <v>1</v>
      </c>
      <c r="N3225" t="s">
        <v>8271</v>
      </c>
      <c r="O3225" s="15">
        <f t="shared" si="356"/>
        <v>109.51612903225806</v>
      </c>
      <c r="P3225" s="15">
        <f t="shared" si="355"/>
        <v>45.878378378378379</v>
      </c>
      <c r="Q3225" t="s">
        <v>8328</v>
      </c>
      <c r="R3225" t="s">
        <v>8329</v>
      </c>
      <c r="S3225" s="8">
        <f t="shared" si="357"/>
        <v>42206.62703703704</v>
      </c>
      <c r="T3225" s="11">
        <f t="shared" si="358"/>
        <v>42236.627037037033</v>
      </c>
      <c r="U3225" t="str">
        <f t="shared" si="359"/>
        <v>TRUE</v>
      </c>
      <c r="V3225" s="18">
        <f t="shared" si="360"/>
        <v>1</v>
      </c>
      <c r="W3225">
        <f t="shared" si="361"/>
        <v>1</v>
      </c>
    </row>
    <row r="3226" spans="1:23" ht="115.2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s="13" t="b">
        <v>1</v>
      </c>
      <c r="L3226">
        <v>216</v>
      </c>
      <c r="M3226" t="b">
        <v>1</v>
      </c>
      <c r="N3226" t="s">
        <v>8271</v>
      </c>
      <c r="O3226" s="15">
        <f t="shared" si="356"/>
        <v>102.03333333333333</v>
      </c>
      <c r="P3226" s="15">
        <f t="shared" si="355"/>
        <v>141.71296296296296</v>
      </c>
      <c r="Q3226" t="s">
        <v>8328</v>
      </c>
      <c r="R3226" t="s">
        <v>8329</v>
      </c>
      <c r="S3226" s="8">
        <f t="shared" si="357"/>
        <v>42697.642511574071</v>
      </c>
      <c r="T3226" s="11">
        <f t="shared" si="358"/>
        <v>42744.999999999993</v>
      </c>
      <c r="U3226" t="str">
        <f t="shared" si="359"/>
        <v>TRUE</v>
      </c>
      <c r="V3226" s="18">
        <f t="shared" si="360"/>
        <v>1</v>
      </c>
      <c r="W3226">
        <f t="shared" si="361"/>
        <v>1</v>
      </c>
    </row>
    <row r="3227" spans="1:23" ht="86.4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s="13" t="b">
        <v>1</v>
      </c>
      <c r="L3227">
        <v>39</v>
      </c>
      <c r="M3227" t="b">
        <v>1</v>
      </c>
      <c r="N3227" t="s">
        <v>8271</v>
      </c>
      <c r="O3227" s="15">
        <f t="shared" si="356"/>
        <v>102.35000000000001</v>
      </c>
      <c r="P3227" s="15">
        <f t="shared" si="355"/>
        <v>52.487179487179489</v>
      </c>
      <c r="Q3227" t="s">
        <v>8328</v>
      </c>
      <c r="R3227" t="s">
        <v>8329</v>
      </c>
      <c r="S3227" s="8">
        <f t="shared" si="357"/>
        <v>42503.351134259261</v>
      </c>
      <c r="T3227" s="11">
        <f t="shared" si="358"/>
        <v>42524.666666666664</v>
      </c>
      <c r="U3227" t="str">
        <f t="shared" si="359"/>
        <v>TRUE</v>
      </c>
      <c r="V3227" s="18">
        <f t="shared" si="360"/>
        <v>1</v>
      </c>
      <c r="W3227">
        <f t="shared" si="361"/>
        <v>1</v>
      </c>
    </row>
    <row r="3228" spans="1:23" ht="115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s="13" t="b">
        <v>1</v>
      </c>
      <c r="L3228">
        <v>21</v>
      </c>
      <c r="M3228" t="b">
        <v>1</v>
      </c>
      <c r="N3228" t="s">
        <v>8271</v>
      </c>
      <c r="O3228" s="15">
        <f t="shared" si="356"/>
        <v>104.16666666666667</v>
      </c>
      <c r="P3228" s="15">
        <f t="shared" si="355"/>
        <v>59.523809523809526</v>
      </c>
      <c r="Q3228" t="s">
        <v>8328</v>
      </c>
      <c r="R3228" t="s">
        <v>8329</v>
      </c>
      <c r="S3228" s="8">
        <f t="shared" si="357"/>
        <v>42277.375138888885</v>
      </c>
      <c r="T3228" s="11">
        <f t="shared" si="358"/>
        <v>42307.375138888885</v>
      </c>
      <c r="U3228" t="str">
        <f t="shared" si="359"/>
        <v>TRUE</v>
      </c>
      <c r="V3228" s="18">
        <f t="shared" si="360"/>
        <v>1</v>
      </c>
      <c r="W3228">
        <f t="shared" si="361"/>
        <v>1</v>
      </c>
    </row>
    <row r="3229" spans="1:23" ht="100.8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s="13" t="b">
        <v>0</v>
      </c>
      <c r="L3229">
        <v>30</v>
      </c>
      <c r="M3229" t="b">
        <v>1</v>
      </c>
      <c r="N3229" t="s">
        <v>8271</v>
      </c>
      <c r="O3229" s="15">
        <f t="shared" si="356"/>
        <v>125</v>
      </c>
      <c r="P3229" s="15">
        <f t="shared" si="355"/>
        <v>50</v>
      </c>
      <c r="Q3229" t="s">
        <v>8328</v>
      </c>
      <c r="R3229" t="s">
        <v>8329</v>
      </c>
      <c r="S3229" s="8">
        <f t="shared" si="357"/>
        <v>42722.674027777779</v>
      </c>
      <c r="T3229" s="11">
        <f t="shared" si="358"/>
        <v>42752.674027777779</v>
      </c>
      <c r="U3229" t="str">
        <f t="shared" si="359"/>
        <v>FALSE</v>
      </c>
      <c r="V3229" s="18">
        <f t="shared" si="360"/>
        <v>2</v>
      </c>
      <c r="W3229">
        <f t="shared" si="361"/>
        <v>1</v>
      </c>
    </row>
    <row r="3230" spans="1:23" ht="43.2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s="13" t="b">
        <v>1</v>
      </c>
      <c r="L3230">
        <v>37</v>
      </c>
      <c r="M3230" t="b">
        <v>1</v>
      </c>
      <c r="N3230" t="s">
        <v>8271</v>
      </c>
      <c r="O3230" s="15">
        <f t="shared" si="356"/>
        <v>102.34285714285714</v>
      </c>
      <c r="P3230" s="15">
        <f t="shared" si="355"/>
        <v>193.62162162162161</v>
      </c>
      <c r="Q3230" t="s">
        <v>8328</v>
      </c>
      <c r="R3230" t="s">
        <v>8329</v>
      </c>
      <c r="S3230" s="8">
        <f t="shared" si="357"/>
        <v>42323.500972222224</v>
      </c>
      <c r="T3230" s="11">
        <f t="shared" si="358"/>
        <v>42354.999305555553</v>
      </c>
      <c r="U3230" t="str">
        <f t="shared" si="359"/>
        <v>TRUE</v>
      </c>
      <c r="V3230" s="18">
        <f t="shared" si="360"/>
        <v>1</v>
      </c>
      <c r="W3230">
        <f t="shared" si="361"/>
        <v>1</v>
      </c>
    </row>
    <row r="3231" spans="1:23" ht="86.4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s="13" t="b">
        <v>1</v>
      </c>
      <c r="L3231">
        <v>202</v>
      </c>
      <c r="M3231" t="b">
        <v>1</v>
      </c>
      <c r="N3231" t="s">
        <v>8271</v>
      </c>
      <c r="O3231" s="15">
        <f t="shared" si="356"/>
        <v>107.86500000000001</v>
      </c>
      <c r="P3231" s="15">
        <f t="shared" si="355"/>
        <v>106.79702970297029</v>
      </c>
      <c r="Q3231" t="s">
        <v>8328</v>
      </c>
      <c r="R3231" t="s">
        <v>8329</v>
      </c>
      <c r="S3231" s="8">
        <f t="shared" si="357"/>
        <v>41933.083310185182</v>
      </c>
      <c r="T3231" s="11">
        <f t="shared" si="358"/>
        <v>41963.124976851854</v>
      </c>
      <c r="U3231" t="str">
        <f t="shared" si="359"/>
        <v>TRUE</v>
      </c>
      <c r="V3231" s="18">
        <f t="shared" si="360"/>
        <v>1</v>
      </c>
      <c r="W3231">
        <f t="shared" si="361"/>
        <v>1</v>
      </c>
    </row>
    <row r="3232" spans="1:23" ht="100.8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s="13" t="b">
        <v>1</v>
      </c>
      <c r="L3232">
        <v>37</v>
      </c>
      <c r="M3232" t="b">
        <v>1</v>
      </c>
      <c r="N3232" t="s">
        <v>8271</v>
      </c>
      <c r="O3232" s="15">
        <f t="shared" si="356"/>
        <v>109.88461538461539</v>
      </c>
      <c r="P3232" s="15">
        <f t="shared" si="355"/>
        <v>77.21621621621621</v>
      </c>
      <c r="Q3232" t="s">
        <v>8328</v>
      </c>
      <c r="R3232" t="s">
        <v>8329</v>
      </c>
      <c r="S3232" s="8">
        <f t="shared" si="357"/>
        <v>41897.959791666668</v>
      </c>
      <c r="T3232" s="11">
        <f t="shared" si="358"/>
        <v>41912.957638888889</v>
      </c>
      <c r="U3232" t="str">
        <f t="shared" si="359"/>
        <v>TRUE</v>
      </c>
      <c r="V3232" s="18">
        <f t="shared" si="360"/>
        <v>1</v>
      </c>
      <c r="W3232">
        <f t="shared" si="361"/>
        <v>1</v>
      </c>
    </row>
    <row r="3233" spans="1:23" ht="100.8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s="13" t="b">
        <v>0</v>
      </c>
      <c r="L3233">
        <v>28</v>
      </c>
      <c r="M3233" t="b">
        <v>1</v>
      </c>
      <c r="N3233" t="s">
        <v>8271</v>
      </c>
      <c r="O3233" s="15">
        <f t="shared" si="356"/>
        <v>161</v>
      </c>
      <c r="P3233" s="15">
        <f t="shared" si="355"/>
        <v>57.5</v>
      </c>
      <c r="Q3233" t="s">
        <v>8328</v>
      </c>
      <c r="R3233" t="s">
        <v>8329</v>
      </c>
      <c r="S3233" s="8">
        <f t="shared" si="357"/>
        <v>42446.735497685186</v>
      </c>
      <c r="T3233" s="11">
        <f t="shared" si="358"/>
        <v>42476.735497685186</v>
      </c>
      <c r="U3233" t="str">
        <f t="shared" si="359"/>
        <v>FALSE</v>
      </c>
      <c r="V3233" s="18">
        <f t="shared" si="360"/>
        <v>2</v>
      </c>
      <c r="W3233">
        <f t="shared" si="361"/>
        <v>1</v>
      </c>
    </row>
    <row r="3234" spans="1:23" ht="100.8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s="13" t="b">
        <v>1</v>
      </c>
      <c r="L3234">
        <v>26</v>
      </c>
      <c r="M3234" t="b">
        <v>1</v>
      </c>
      <c r="N3234" t="s">
        <v>8271</v>
      </c>
      <c r="O3234" s="15">
        <f t="shared" si="356"/>
        <v>131.20000000000002</v>
      </c>
      <c r="P3234" s="15">
        <f t="shared" si="355"/>
        <v>50.46153846153846</v>
      </c>
      <c r="Q3234" t="s">
        <v>8328</v>
      </c>
      <c r="R3234" t="s">
        <v>8329</v>
      </c>
      <c r="S3234" s="8">
        <f t="shared" si="357"/>
        <v>42463.605520833335</v>
      </c>
      <c r="T3234" s="11">
        <f t="shared" si="358"/>
        <v>42493.957638888889</v>
      </c>
      <c r="U3234" t="str">
        <f t="shared" si="359"/>
        <v>TRUE</v>
      </c>
      <c r="V3234" s="18">
        <f t="shared" si="360"/>
        <v>1</v>
      </c>
      <c r="W3234">
        <f t="shared" si="361"/>
        <v>1</v>
      </c>
    </row>
    <row r="3235" spans="1:23" ht="100.8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s="13" t="b">
        <v>0</v>
      </c>
      <c r="L3235">
        <v>61</v>
      </c>
      <c r="M3235" t="b">
        <v>1</v>
      </c>
      <c r="N3235" t="s">
        <v>8271</v>
      </c>
      <c r="O3235" s="15">
        <f t="shared" si="356"/>
        <v>118.8</v>
      </c>
      <c r="P3235" s="15">
        <f t="shared" si="355"/>
        <v>97.377049180327873</v>
      </c>
      <c r="Q3235" t="s">
        <v>8328</v>
      </c>
      <c r="R3235" t="s">
        <v>8329</v>
      </c>
      <c r="S3235" s="8">
        <f t="shared" si="357"/>
        <v>42766.596701388888</v>
      </c>
      <c r="T3235" s="11">
        <f t="shared" si="358"/>
        <v>42796.596701388888</v>
      </c>
      <c r="U3235" t="str">
        <f t="shared" si="359"/>
        <v>FALSE</v>
      </c>
      <c r="V3235" s="18">
        <f t="shared" si="360"/>
        <v>2</v>
      </c>
      <c r="W3235">
        <f t="shared" si="361"/>
        <v>1</v>
      </c>
    </row>
    <row r="3236" spans="1:23" ht="100.8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s="13" t="b">
        <v>0</v>
      </c>
      <c r="L3236">
        <v>115</v>
      </c>
      <c r="M3236" t="b">
        <v>1</v>
      </c>
      <c r="N3236" t="s">
        <v>8271</v>
      </c>
      <c r="O3236" s="15">
        <f t="shared" si="356"/>
        <v>100.39275000000001</v>
      </c>
      <c r="P3236" s="15">
        <f t="shared" si="355"/>
        <v>34.91921739130435</v>
      </c>
      <c r="Q3236" t="s">
        <v>8328</v>
      </c>
      <c r="R3236" t="s">
        <v>8329</v>
      </c>
      <c r="S3236" s="8">
        <f t="shared" si="357"/>
        <v>42734.581111111103</v>
      </c>
      <c r="T3236" s="11">
        <f t="shared" si="358"/>
        <v>42767.771527777775</v>
      </c>
      <c r="U3236" t="str">
        <f t="shared" si="359"/>
        <v>FALSE</v>
      </c>
      <c r="V3236" s="18">
        <f t="shared" si="360"/>
        <v>2</v>
      </c>
      <c r="W3236">
        <f t="shared" si="361"/>
        <v>1</v>
      </c>
    </row>
    <row r="3237" spans="1:23" ht="100.8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s="13" t="b">
        <v>1</v>
      </c>
      <c r="L3237">
        <v>181</v>
      </c>
      <c r="M3237" t="b">
        <v>1</v>
      </c>
      <c r="N3237" t="s">
        <v>8271</v>
      </c>
      <c r="O3237" s="15">
        <f t="shared" si="356"/>
        <v>103.20666666666666</v>
      </c>
      <c r="P3237" s="15">
        <f t="shared" si="355"/>
        <v>85.530386740331494</v>
      </c>
      <c r="Q3237" t="s">
        <v>8328</v>
      </c>
      <c r="R3237" t="s">
        <v>8329</v>
      </c>
      <c r="S3237" s="8">
        <f t="shared" si="357"/>
        <v>42522.139479166661</v>
      </c>
      <c r="T3237" s="11">
        <f t="shared" si="358"/>
        <v>42552.139479166661</v>
      </c>
      <c r="U3237" t="str">
        <f t="shared" si="359"/>
        <v>TRUE</v>
      </c>
      <c r="V3237" s="18">
        <f t="shared" si="360"/>
        <v>1</v>
      </c>
      <c r="W3237">
        <f t="shared" si="361"/>
        <v>1</v>
      </c>
    </row>
    <row r="3238" spans="1:23" ht="115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s="13" t="b">
        <v>0</v>
      </c>
      <c r="L3238">
        <v>110</v>
      </c>
      <c r="M3238" t="b">
        <v>1</v>
      </c>
      <c r="N3238" t="s">
        <v>8271</v>
      </c>
      <c r="O3238" s="15">
        <f t="shared" si="356"/>
        <v>100.6</v>
      </c>
      <c r="P3238" s="15">
        <f t="shared" si="355"/>
        <v>182.90909090909091</v>
      </c>
      <c r="Q3238" t="s">
        <v>8328</v>
      </c>
      <c r="R3238" t="s">
        <v>8329</v>
      </c>
      <c r="S3238" s="8">
        <f t="shared" si="357"/>
        <v>42702.708715277775</v>
      </c>
      <c r="T3238" s="11">
        <f t="shared" si="358"/>
        <v>42732.708715277775</v>
      </c>
      <c r="U3238" t="str">
        <f t="shared" si="359"/>
        <v>FALSE</v>
      </c>
      <c r="V3238" s="18">
        <f t="shared" si="360"/>
        <v>2</v>
      </c>
      <c r="W3238">
        <f t="shared" si="361"/>
        <v>1</v>
      </c>
    </row>
    <row r="3239" spans="1:23" ht="57.6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s="13" t="b">
        <v>1</v>
      </c>
      <c r="L3239">
        <v>269</v>
      </c>
      <c r="M3239" t="b">
        <v>1</v>
      </c>
      <c r="N3239" t="s">
        <v>8271</v>
      </c>
      <c r="O3239" s="15">
        <f t="shared" si="356"/>
        <v>100.78754285714287</v>
      </c>
      <c r="P3239" s="15">
        <f t="shared" si="355"/>
        <v>131.13620817843866</v>
      </c>
      <c r="Q3239" t="s">
        <v>8328</v>
      </c>
      <c r="R3239" t="s">
        <v>8329</v>
      </c>
      <c r="S3239" s="8">
        <f t="shared" si="357"/>
        <v>42252.266018518516</v>
      </c>
      <c r="T3239" s="11">
        <f t="shared" si="358"/>
        <v>42275.957638888889</v>
      </c>
      <c r="U3239" t="str">
        <f t="shared" si="359"/>
        <v>TRUE</v>
      </c>
      <c r="V3239" s="18">
        <f t="shared" si="360"/>
        <v>1</v>
      </c>
      <c r="W3239">
        <f t="shared" si="361"/>
        <v>1</v>
      </c>
    </row>
    <row r="3240" spans="1:23" ht="115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s="13" t="b">
        <v>1</v>
      </c>
      <c r="L3240">
        <v>79</v>
      </c>
      <c r="M3240" t="b">
        <v>1</v>
      </c>
      <c r="N3240" t="s">
        <v>8271</v>
      </c>
      <c r="O3240" s="15">
        <f t="shared" si="356"/>
        <v>112.32142857142857</v>
      </c>
      <c r="P3240" s="15">
        <f t="shared" si="355"/>
        <v>39.810126582278478</v>
      </c>
      <c r="Q3240" t="s">
        <v>8328</v>
      </c>
      <c r="R3240" t="s">
        <v>8329</v>
      </c>
      <c r="S3240" s="8">
        <f t="shared" si="357"/>
        <v>42156.302060185182</v>
      </c>
      <c r="T3240" s="11">
        <f t="shared" si="358"/>
        <v>42186.302060185182</v>
      </c>
      <c r="U3240" t="str">
        <f t="shared" si="359"/>
        <v>TRUE</v>
      </c>
      <c r="V3240" s="18">
        <f t="shared" si="360"/>
        <v>1</v>
      </c>
      <c r="W3240">
        <f t="shared" si="361"/>
        <v>1</v>
      </c>
    </row>
    <row r="3241" spans="1:23" ht="115.2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s="13" t="b">
        <v>1</v>
      </c>
      <c r="L3241">
        <v>104</v>
      </c>
      <c r="M3241" t="b">
        <v>1</v>
      </c>
      <c r="N3241" t="s">
        <v>8271</v>
      </c>
      <c r="O3241" s="15">
        <f t="shared" si="356"/>
        <v>105.91914022517912</v>
      </c>
      <c r="P3241" s="15">
        <f t="shared" si="355"/>
        <v>59.701730769230764</v>
      </c>
      <c r="Q3241" t="s">
        <v>8328</v>
      </c>
      <c r="R3241" t="s">
        <v>8329</v>
      </c>
      <c r="S3241" s="8">
        <f t="shared" si="357"/>
        <v>42277.880706018514</v>
      </c>
      <c r="T3241" s="11">
        <f t="shared" si="358"/>
        <v>42302.790972222218</v>
      </c>
      <c r="U3241" t="str">
        <f t="shared" si="359"/>
        <v>TRUE</v>
      </c>
      <c r="V3241" s="18">
        <f t="shared" si="360"/>
        <v>1</v>
      </c>
      <c r="W3241">
        <f t="shared" si="361"/>
        <v>1</v>
      </c>
    </row>
    <row r="3242" spans="1:23" ht="100.8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s="13" t="b">
        <v>0</v>
      </c>
      <c r="L3242">
        <v>34</v>
      </c>
      <c r="M3242" t="b">
        <v>1</v>
      </c>
      <c r="N3242" t="s">
        <v>8271</v>
      </c>
      <c r="O3242" s="15">
        <f t="shared" si="356"/>
        <v>100.56666666666668</v>
      </c>
      <c r="P3242" s="15">
        <f t="shared" si="355"/>
        <v>88.735294117647058</v>
      </c>
      <c r="Q3242" t="s">
        <v>8328</v>
      </c>
      <c r="R3242" t="s">
        <v>8329</v>
      </c>
      <c r="S3242" s="8">
        <f t="shared" si="357"/>
        <v>42754.485509259255</v>
      </c>
      <c r="T3242" s="11">
        <f t="shared" si="358"/>
        <v>42782.749999999993</v>
      </c>
      <c r="U3242" t="str">
        <f t="shared" si="359"/>
        <v>FALSE</v>
      </c>
      <c r="V3242" s="18">
        <f t="shared" si="360"/>
        <v>2</v>
      </c>
      <c r="W3242">
        <f t="shared" si="361"/>
        <v>1</v>
      </c>
    </row>
    <row r="3243" spans="1:23" ht="115.2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s="13" t="b">
        <v>1</v>
      </c>
      <c r="L3243">
        <v>167</v>
      </c>
      <c r="M3243" t="b">
        <v>1</v>
      </c>
      <c r="N3243" t="s">
        <v>8271</v>
      </c>
      <c r="O3243" s="15">
        <f t="shared" si="356"/>
        <v>115.30588235294117</v>
      </c>
      <c r="P3243" s="15">
        <f t="shared" si="355"/>
        <v>58.688622754491021</v>
      </c>
      <c r="Q3243" t="s">
        <v>8328</v>
      </c>
      <c r="R3243" t="s">
        <v>8329</v>
      </c>
      <c r="S3243" s="8">
        <f t="shared" si="357"/>
        <v>41893.116550925923</v>
      </c>
      <c r="T3243" s="11">
        <f t="shared" si="358"/>
        <v>41926.082638888889</v>
      </c>
      <c r="U3243" t="str">
        <f t="shared" si="359"/>
        <v>TRUE</v>
      </c>
      <c r="V3243" s="18">
        <f t="shared" si="360"/>
        <v>1</v>
      </c>
      <c r="W3243">
        <f t="shared" si="361"/>
        <v>1</v>
      </c>
    </row>
    <row r="3244" spans="1:23" ht="57.6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s="13" t="b">
        <v>1</v>
      </c>
      <c r="L3244">
        <v>183</v>
      </c>
      <c r="M3244" t="b">
        <v>1</v>
      </c>
      <c r="N3244" t="s">
        <v>8271</v>
      </c>
      <c r="O3244" s="15">
        <f t="shared" si="356"/>
        <v>127.30419999999999</v>
      </c>
      <c r="P3244" s="15">
        <f t="shared" si="355"/>
        <v>69.56513661202186</v>
      </c>
      <c r="Q3244" t="s">
        <v>8328</v>
      </c>
      <c r="R3244" t="s">
        <v>8329</v>
      </c>
      <c r="S3244" s="8">
        <f t="shared" si="357"/>
        <v>41871.547361111108</v>
      </c>
      <c r="T3244" s="11">
        <f t="shared" si="358"/>
        <v>41901.547361111108</v>
      </c>
      <c r="U3244" t="str">
        <f t="shared" si="359"/>
        <v>TRUE</v>
      </c>
      <c r="V3244" s="18">
        <f t="shared" si="360"/>
        <v>1</v>
      </c>
      <c r="W3244">
        <f t="shared" si="361"/>
        <v>1</v>
      </c>
    </row>
    <row r="3245" spans="1:23" ht="100.8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s="13" t="b">
        <v>1</v>
      </c>
      <c r="L3245">
        <v>71</v>
      </c>
      <c r="M3245" t="b">
        <v>1</v>
      </c>
      <c r="N3245" t="s">
        <v>8271</v>
      </c>
      <c r="O3245" s="15">
        <f t="shared" si="356"/>
        <v>102.83750000000001</v>
      </c>
      <c r="P3245" s="15">
        <f t="shared" si="355"/>
        <v>115.87323943661971</v>
      </c>
      <c r="Q3245" t="s">
        <v>8328</v>
      </c>
      <c r="R3245" t="s">
        <v>8329</v>
      </c>
      <c r="S3245" s="8">
        <f t="shared" si="357"/>
        <v>42261.888449074067</v>
      </c>
      <c r="T3245" s="11">
        <f t="shared" si="358"/>
        <v>42285.791666666664</v>
      </c>
      <c r="U3245" t="str">
        <f t="shared" si="359"/>
        <v>TRUE</v>
      </c>
      <c r="V3245" s="18">
        <f t="shared" si="360"/>
        <v>1</v>
      </c>
      <c r="W3245">
        <f t="shared" si="361"/>
        <v>1</v>
      </c>
    </row>
    <row r="3246" spans="1:23" ht="100.8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s="13" t="b">
        <v>0</v>
      </c>
      <c r="L3246">
        <v>69</v>
      </c>
      <c r="M3246" t="b">
        <v>1</v>
      </c>
      <c r="N3246" t="s">
        <v>8271</v>
      </c>
      <c r="O3246" s="15">
        <f t="shared" si="356"/>
        <v>102.9375</v>
      </c>
      <c r="P3246" s="15">
        <f t="shared" si="355"/>
        <v>23.869565217391305</v>
      </c>
      <c r="Q3246" t="s">
        <v>8328</v>
      </c>
      <c r="R3246" t="s">
        <v>8329</v>
      </c>
      <c r="S3246" s="8">
        <f t="shared" si="357"/>
        <v>42675.485902777778</v>
      </c>
      <c r="T3246" s="11">
        <f t="shared" si="358"/>
        <v>42705.527569444443</v>
      </c>
      <c r="U3246" t="str">
        <f t="shared" si="359"/>
        <v>FALSE</v>
      </c>
      <c r="V3246" s="18">
        <f t="shared" si="360"/>
        <v>2</v>
      </c>
      <c r="W3246">
        <f t="shared" si="361"/>
        <v>1</v>
      </c>
    </row>
    <row r="3247" spans="1:23" ht="86.4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s="13" t="b">
        <v>0</v>
      </c>
      <c r="L3247">
        <v>270</v>
      </c>
      <c r="M3247" t="b">
        <v>1</v>
      </c>
      <c r="N3247" t="s">
        <v>8271</v>
      </c>
      <c r="O3247" s="15">
        <f t="shared" si="356"/>
        <v>104.3047619047619</v>
      </c>
      <c r="P3247" s="15">
        <f t="shared" si="355"/>
        <v>81.125925925925927</v>
      </c>
      <c r="Q3247" t="s">
        <v>8328</v>
      </c>
      <c r="R3247" t="s">
        <v>8329</v>
      </c>
      <c r="S3247" s="8">
        <f t="shared" si="357"/>
        <v>42135.391874999994</v>
      </c>
      <c r="T3247" s="11">
        <f t="shared" si="358"/>
        <v>42166.874999999993</v>
      </c>
      <c r="U3247" t="str">
        <f t="shared" si="359"/>
        <v>FALSE</v>
      </c>
      <c r="V3247" s="18">
        <f t="shared" si="360"/>
        <v>2</v>
      </c>
      <c r="W3247">
        <f t="shared" si="361"/>
        <v>1</v>
      </c>
    </row>
    <row r="3248" spans="1:23" ht="100.8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s="13" t="b">
        <v>1</v>
      </c>
      <c r="L3248">
        <v>193</v>
      </c>
      <c r="M3248" t="b">
        <v>1</v>
      </c>
      <c r="N3248" t="s">
        <v>8271</v>
      </c>
      <c r="O3248" s="15">
        <f t="shared" si="356"/>
        <v>111.22000000000001</v>
      </c>
      <c r="P3248" s="15">
        <f t="shared" si="355"/>
        <v>57.626943005181346</v>
      </c>
      <c r="Q3248" t="s">
        <v>8328</v>
      </c>
      <c r="R3248" t="s">
        <v>8329</v>
      </c>
      <c r="S3248" s="8">
        <f t="shared" si="357"/>
        <v>42230.263888888883</v>
      </c>
      <c r="T3248" s="11">
        <f t="shared" si="358"/>
        <v>42258.957638888889</v>
      </c>
      <c r="U3248" t="str">
        <f t="shared" si="359"/>
        <v>TRUE</v>
      </c>
      <c r="V3248" s="18">
        <f t="shared" si="360"/>
        <v>1</v>
      </c>
      <c r="W3248">
        <f t="shared" si="361"/>
        <v>1</v>
      </c>
    </row>
    <row r="3249" spans="1:23" ht="100.8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s="13" t="b">
        <v>1</v>
      </c>
      <c r="L3249">
        <v>57</v>
      </c>
      <c r="M3249" t="b">
        <v>1</v>
      </c>
      <c r="N3249" t="s">
        <v>8271</v>
      </c>
      <c r="O3249" s="15">
        <f t="shared" si="356"/>
        <v>105.86</v>
      </c>
      <c r="P3249" s="15">
        <f t="shared" ref="P3249:P3312" si="362">IFERROR(E3249/L3249,0)</f>
        <v>46.429824561403507</v>
      </c>
      <c r="Q3249" t="s">
        <v>8328</v>
      </c>
      <c r="R3249" t="s">
        <v>8329</v>
      </c>
      <c r="S3249" s="8">
        <f t="shared" si="357"/>
        <v>42167.22583333333</v>
      </c>
      <c r="T3249" s="11">
        <f t="shared" si="358"/>
        <v>42197.22583333333</v>
      </c>
      <c r="U3249" t="str">
        <f t="shared" si="359"/>
        <v>TRUE</v>
      </c>
      <c r="V3249" s="18">
        <f t="shared" si="360"/>
        <v>1</v>
      </c>
      <c r="W3249">
        <f t="shared" si="361"/>
        <v>1</v>
      </c>
    </row>
    <row r="3250" spans="1:23" ht="57.6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s="13" t="b">
        <v>1</v>
      </c>
      <c r="L3250">
        <v>200</v>
      </c>
      <c r="M3250" t="b">
        <v>1</v>
      </c>
      <c r="N3250" t="s">
        <v>8271</v>
      </c>
      <c r="O3250" s="15">
        <f t="shared" si="356"/>
        <v>100.79166666666666</v>
      </c>
      <c r="P3250" s="15">
        <f t="shared" si="362"/>
        <v>60.475000000000001</v>
      </c>
      <c r="Q3250" t="s">
        <v>8328</v>
      </c>
      <c r="R3250" t="s">
        <v>8329</v>
      </c>
      <c r="S3250" s="8">
        <f t="shared" si="357"/>
        <v>42068.68005787037</v>
      </c>
      <c r="T3250" s="11">
        <f t="shared" si="358"/>
        <v>42098.638391203705</v>
      </c>
      <c r="U3250" t="str">
        <f t="shared" si="359"/>
        <v>TRUE</v>
      </c>
      <c r="V3250" s="18">
        <f t="shared" si="360"/>
        <v>1</v>
      </c>
      <c r="W3250">
        <f t="shared" si="361"/>
        <v>1</v>
      </c>
    </row>
    <row r="3251" spans="1:23" ht="100.8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s="13" t="b">
        <v>1</v>
      </c>
      <c r="L3251">
        <v>88</v>
      </c>
      <c r="M3251" t="b">
        <v>1</v>
      </c>
      <c r="N3251" t="s">
        <v>8271</v>
      </c>
      <c r="O3251" s="15">
        <f t="shared" si="356"/>
        <v>104.92727272727274</v>
      </c>
      <c r="P3251" s="15">
        <f t="shared" si="362"/>
        <v>65.579545454545453</v>
      </c>
      <c r="Q3251" t="s">
        <v>8328</v>
      </c>
      <c r="R3251" t="s">
        <v>8329</v>
      </c>
      <c r="S3251" s="8">
        <f t="shared" si="357"/>
        <v>42145.538356481477</v>
      </c>
      <c r="T3251" s="11">
        <f t="shared" si="358"/>
        <v>42175.538356481477</v>
      </c>
      <c r="U3251" t="str">
        <f t="shared" si="359"/>
        <v>TRUE</v>
      </c>
      <c r="V3251" s="18">
        <f t="shared" si="360"/>
        <v>1</v>
      </c>
      <c r="W3251">
        <f t="shared" si="361"/>
        <v>1</v>
      </c>
    </row>
    <row r="3252" spans="1:23" ht="100.8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s="13" t="b">
        <v>1</v>
      </c>
      <c r="L3252">
        <v>213</v>
      </c>
      <c r="M3252" t="b">
        <v>1</v>
      </c>
      <c r="N3252" t="s">
        <v>8271</v>
      </c>
      <c r="O3252" s="15">
        <f t="shared" si="356"/>
        <v>101.55199999999999</v>
      </c>
      <c r="P3252" s="15">
        <f t="shared" si="362"/>
        <v>119.1924882629108</v>
      </c>
      <c r="Q3252" t="s">
        <v>8328</v>
      </c>
      <c r="R3252" t="s">
        <v>8329</v>
      </c>
      <c r="S3252" s="8">
        <f t="shared" si="357"/>
        <v>41918.533842592587</v>
      </c>
      <c r="T3252" s="11">
        <f t="shared" si="358"/>
        <v>41948.575509259259</v>
      </c>
      <c r="U3252" t="str">
        <f t="shared" si="359"/>
        <v>TRUE</v>
      </c>
      <c r="V3252" s="18">
        <f t="shared" si="360"/>
        <v>1</v>
      </c>
      <c r="W3252">
        <f t="shared" si="361"/>
        <v>1</v>
      </c>
    </row>
    <row r="3253" spans="1:23" ht="100.8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s="13" t="b">
        <v>1</v>
      </c>
      <c r="L3253">
        <v>20</v>
      </c>
      <c r="M3253" t="b">
        <v>1</v>
      </c>
      <c r="N3253" t="s">
        <v>8271</v>
      </c>
      <c r="O3253" s="15">
        <f t="shared" si="356"/>
        <v>110.73333333333333</v>
      </c>
      <c r="P3253" s="15">
        <f t="shared" si="362"/>
        <v>83.05</v>
      </c>
      <c r="Q3253" t="s">
        <v>8328</v>
      </c>
      <c r="R3253" t="s">
        <v>8329</v>
      </c>
      <c r="S3253" s="8">
        <f t="shared" si="357"/>
        <v>42146.52275462963</v>
      </c>
      <c r="T3253" s="11">
        <f t="shared" si="358"/>
        <v>42176.52275462963</v>
      </c>
      <c r="U3253" t="str">
        <f t="shared" si="359"/>
        <v>TRUE</v>
      </c>
      <c r="V3253" s="18">
        <f t="shared" si="360"/>
        <v>1</v>
      </c>
      <c r="W3253">
        <f t="shared" si="361"/>
        <v>1</v>
      </c>
    </row>
    <row r="3254" spans="1:23" ht="7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s="13" t="b">
        <v>1</v>
      </c>
      <c r="L3254">
        <v>50</v>
      </c>
      <c r="M3254" t="b">
        <v>1</v>
      </c>
      <c r="N3254" t="s">
        <v>8271</v>
      </c>
      <c r="O3254" s="15">
        <f t="shared" si="356"/>
        <v>127.82222222222221</v>
      </c>
      <c r="P3254" s="15">
        <f t="shared" si="362"/>
        <v>57.52</v>
      </c>
      <c r="Q3254" t="s">
        <v>8328</v>
      </c>
      <c r="R3254" t="s">
        <v>8329</v>
      </c>
      <c r="S3254" s="8">
        <f t="shared" si="357"/>
        <v>42590.264351851853</v>
      </c>
      <c r="T3254" s="11">
        <f t="shared" si="358"/>
        <v>42620.264351851853</v>
      </c>
      <c r="U3254" t="str">
        <f t="shared" si="359"/>
        <v>TRUE</v>
      </c>
      <c r="V3254" s="18">
        <f t="shared" si="360"/>
        <v>1</v>
      </c>
      <c r="W3254">
        <f t="shared" si="361"/>
        <v>1</v>
      </c>
    </row>
    <row r="3255" spans="1:23" ht="57.6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s="13" t="b">
        <v>1</v>
      </c>
      <c r="L3255">
        <v>115</v>
      </c>
      <c r="M3255" t="b">
        <v>1</v>
      </c>
      <c r="N3255" t="s">
        <v>8271</v>
      </c>
      <c r="O3255" s="15">
        <f t="shared" si="356"/>
        <v>101.82500000000002</v>
      </c>
      <c r="P3255" s="15">
        <f t="shared" si="362"/>
        <v>177.08695652173913</v>
      </c>
      <c r="Q3255" t="s">
        <v>8328</v>
      </c>
      <c r="R3255" t="s">
        <v>8329</v>
      </c>
      <c r="S3255" s="8">
        <f t="shared" si="357"/>
        <v>42602.368379629632</v>
      </c>
      <c r="T3255" s="11">
        <f t="shared" si="358"/>
        <v>42620.947916666664</v>
      </c>
      <c r="U3255" t="str">
        <f t="shared" si="359"/>
        <v>TRUE</v>
      </c>
      <c r="V3255" s="18">
        <f t="shared" si="360"/>
        <v>1</v>
      </c>
      <c r="W3255">
        <f t="shared" si="361"/>
        <v>1</v>
      </c>
    </row>
    <row r="3256" spans="1:23" ht="100.8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s="13" t="b">
        <v>1</v>
      </c>
      <c r="L3256">
        <v>186</v>
      </c>
      <c r="M3256" t="b">
        <v>1</v>
      </c>
      <c r="N3256" t="s">
        <v>8271</v>
      </c>
      <c r="O3256" s="15">
        <f t="shared" si="356"/>
        <v>101.25769230769231</v>
      </c>
      <c r="P3256" s="15">
        <f t="shared" si="362"/>
        <v>70.771505376344081</v>
      </c>
      <c r="Q3256" t="s">
        <v>8328</v>
      </c>
      <c r="R3256" t="s">
        <v>8329</v>
      </c>
      <c r="S3256" s="8">
        <f t="shared" si="357"/>
        <v>42058.877418981479</v>
      </c>
      <c r="T3256" s="11">
        <f t="shared" si="358"/>
        <v>42088.835752314808</v>
      </c>
      <c r="U3256" t="str">
        <f t="shared" si="359"/>
        <v>TRUE</v>
      </c>
      <c r="V3256" s="18">
        <f t="shared" si="360"/>
        <v>1</v>
      </c>
      <c r="W3256">
        <f t="shared" si="361"/>
        <v>1</v>
      </c>
    </row>
    <row r="3257" spans="1:23" ht="115.2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s="13" t="b">
        <v>1</v>
      </c>
      <c r="L3257">
        <v>18</v>
      </c>
      <c r="M3257" t="b">
        <v>1</v>
      </c>
      <c r="N3257" t="s">
        <v>8271</v>
      </c>
      <c r="O3257" s="15">
        <f t="shared" si="356"/>
        <v>175</v>
      </c>
      <c r="P3257" s="15">
        <f t="shared" si="362"/>
        <v>29.166666666666668</v>
      </c>
      <c r="Q3257" t="s">
        <v>8328</v>
      </c>
      <c r="R3257" t="s">
        <v>8329</v>
      </c>
      <c r="S3257" s="8">
        <f t="shared" si="357"/>
        <v>41889.559895833328</v>
      </c>
      <c r="T3257" s="11">
        <f t="shared" si="358"/>
        <v>41919.559895833328</v>
      </c>
      <c r="U3257" t="str">
        <f t="shared" si="359"/>
        <v>TRUE</v>
      </c>
      <c r="V3257" s="18">
        <f t="shared" si="360"/>
        <v>1</v>
      </c>
      <c r="W3257">
        <f t="shared" si="361"/>
        <v>1</v>
      </c>
    </row>
    <row r="3258" spans="1:23" ht="86.4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s="13" t="b">
        <v>1</v>
      </c>
      <c r="L3258">
        <v>176</v>
      </c>
      <c r="M3258" t="b">
        <v>1</v>
      </c>
      <c r="N3258" t="s">
        <v>8271</v>
      </c>
      <c r="O3258" s="15">
        <f t="shared" si="356"/>
        <v>128.06</v>
      </c>
      <c r="P3258" s="15">
        <f t="shared" si="362"/>
        <v>72.76136363636364</v>
      </c>
      <c r="Q3258" t="s">
        <v>8328</v>
      </c>
      <c r="R3258" t="s">
        <v>8329</v>
      </c>
      <c r="S3258" s="8">
        <f t="shared" si="357"/>
        <v>42144.365474537037</v>
      </c>
      <c r="T3258" s="11">
        <f t="shared" si="358"/>
        <v>42165.957638888889</v>
      </c>
      <c r="U3258" t="str">
        <f t="shared" si="359"/>
        <v>TRUE</v>
      </c>
      <c r="V3258" s="18">
        <f t="shared" si="360"/>
        <v>1</v>
      </c>
      <c r="W3258">
        <f t="shared" si="361"/>
        <v>1</v>
      </c>
    </row>
    <row r="3259" spans="1:23" ht="100.8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s="13" t="b">
        <v>0</v>
      </c>
      <c r="L3259">
        <v>41</v>
      </c>
      <c r="M3259" t="b">
        <v>1</v>
      </c>
      <c r="N3259" t="s">
        <v>8271</v>
      </c>
      <c r="O3259" s="15">
        <f t="shared" si="356"/>
        <v>106.29949999999999</v>
      </c>
      <c r="P3259" s="15">
        <f t="shared" si="362"/>
        <v>51.853414634146333</v>
      </c>
      <c r="Q3259" t="s">
        <v>8328</v>
      </c>
      <c r="R3259" t="s">
        <v>8329</v>
      </c>
      <c r="S3259" s="8">
        <f t="shared" si="357"/>
        <v>42758.351296296292</v>
      </c>
      <c r="T3259" s="11">
        <f t="shared" si="358"/>
        <v>42788.351296296292</v>
      </c>
      <c r="U3259" t="str">
        <f t="shared" si="359"/>
        <v>FALSE</v>
      </c>
      <c r="V3259" s="18">
        <f t="shared" si="360"/>
        <v>2</v>
      </c>
      <c r="W3259">
        <f t="shared" si="361"/>
        <v>1</v>
      </c>
    </row>
    <row r="3260" spans="1:23" ht="86.4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s="13" t="b">
        <v>1</v>
      </c>
      <c r="L3260">
        <v>75</v>
      </c>
      <c r="M3260" t="b">
        <v>1</v>
      </c>
      <c r="N3260" t="s">
        <v>8271</v>
      </c>
      <c r="O3260" s="15">
        <f t="shared" si="356"/>
        <v>105.21428571428571</v>
      </c>
      <c r="P3260" s="15">
        <f t="shared" si="362"/>
        <v>98.2</v>
      </c>
      <c r="Q3260" t="s">
        <v>8328</v>
      </c>
      <c r="R3260" t="s">
        <v>8329</v>
      </c>
      <c r="S3260" s="8">
        <f t="shared" si="357"/>
        <v>41982.678946759253</v>
      </c>
      <c r="T3260" s="11">
        <f t="shared" si="358"/>
        <v>42012.678946759253</v>
      </c>
      <c r="U3260" t="str">
        <f t="shared" si="359"/>
        <v>TRUE</v>
      </c>
      <c r="V3260" s="18">
        <f t="shared" si="360"/>
        <v>1</v>
      </c>
      <c r="W3260">
        <f t="shared" si="361"/>
        <v>1</v>
      </c>
    </row>
    <row r="3261" spans="1:23" ht="100.8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s="13" t="b">
        <v>1</v>
      </c>
      <c r="L3261">
        <v>97</v>
      </c>
      <c r="M3261" t="b">
        <v>1</v>
      </c>
      <c r="N3261" t="s">
        <v>8271</v>
      </c>
      <c r="O3261" s="15">
        <f t="shared" si="356"/>
        <v>106.16782608695652</v>
      </c>
      <c r="P3261" s="15">
        <f t="shared" si="362"/>
        <v>251.7381443298969</v>
      </c>
      <c r="Q3261" t="s">
        <v>8328</v>
      </c>
      <c r="R3261" t="s">
        <v>8329</v>
      </c>
      <c r="S3261" s="8">
        <f t="shared" si="357"/>
        <v>42614.552604166667</v>
      </c>
      <c r="T3261" s="11">
        <f t="shared" si="358"/>
        <v>42643.957638888889</v>
      </c>
      <c r="U3261" t="str">
        <f t="shared" si="359"/>
        <v>TRUE</v>
      </c>
      <c r="V3261" s="18">
        <f t="shared" si="360"/>
        <v>1</v>
      </c>
      <c r="W3261">
        <f t="shared" si="361"/>
        <v>1</v>
      </c>
    </row>
    <row r="3262" spans="1:23" ht="86.4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s="13" t="b">
        <v>1</v>
      </c>
      <c r="L3262">
        <v>73</v>
      </c>
      <c r="M3262" t="b">
        <v>1</v>
      </c>
      <c r="N3262" t="s">
        <v>8271</v>
      </c>
      <c r="O3262" s="15">
        <f t="shared" si="356"/>
        <v>109.24000000000001</v>
      </c>
      <c r="P3262" s="15">
        <f t="shared" si="362"/>
        <v>74.821917808219183</v>
      </c>
      <c r="Q3262" t="s">
        <v>8328</v>
      </c>
      <c r="R3262" t="s">
        <v>8329</v>
      </c>
      <c r="S3262" s="8">
        <f t="shared" si="357"/>
        <v>42303.464328703696</v>
      </c>
      <c r="T3262" s="11">
        <f t="shared" si="358"/>
        <v>42338.505995370368</v>
      </c>
      <c r="U3262" t="str">
        <f t="shared" si="359"/>
        <v>TRUE</v>
      </c>
      <c r="V3262" s="18">
        <f t="shared" si="360"/>
        <v>1</v>
      </c>
      <c r="W3262">
        <f t="shared" si="361"/>
        <v>1</v>
      </c>
    </row>
    <row r="3263" spans="1:23" ht="100.8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s="13" t="b">
        <v>1</v>
      </c>
      <c r="L3263">
        <v>49</v>
      </c>
      <c r="M3263" t="b">
        <v>1</v>
      </c>
      <c r="N3263" t="s">
        <v>8271</v>
      </c>
      <c r="O3263" s="15">
        <f t="shared" si="356"/>
        <v>100.45454545454547</v>
      </c>
      <c r="P3263" s="15">
        <f t="shared" si="362"/>
        <v>67.65306122448979</v>
      </c>
      <c r="Q3263" t="s">
        <v>8328</v>
      </c>
      <c r="R3263" t="s">
        <v>8329</v>
      </c>
      <c r="S3263" s="8">
        <f t="shared" si="357"/>
        <v>42171.517083333332</v>
      </c>
      <c r="T3263" s="11">
        <f t="shared" si="358"/>
        <v>42201.517083333332</v>
      </c>
      <c r="U3263" t="str">
        <f t="shared" si="359"/>
        <v>TRUE</v>
      </c>
      <c r="V3263" s="18">
        <f t="shared" si="360"/>
        <v>1</v>
      </c>
      <c r="W3263">
        <f t="shared" si="361"/>
        <v>1</v>
      </c>
    </row>
    <row r="3264" spans="1:23" ht="72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s="13" t="b">
        <v>1</v>
      </c>
      <c r="L3264">
        <v>134</v>
      </c>
      <c r="M3264" t="b">
        <v>1</v>
      </c>
      <c r="N3264" t="s">
        <v>8271</v>
      </c>
      <c r="O3264" s="15">
        <f t="shared" si="356"/>
        <v>103.04098360655738</v>
      </c>
      <c r="P3264" s="15">
        <f t="shared" si="362"/>
        <v>93.81343283582089</v>
      </c>
      <c r="Q3264" t="s">
        <v>8328</v>
      </c>
      <c r="R3264" t="s">
        <v>8329</v>
      </c>
      <c r="S3264" s="8">
        <f t="shared" si="357"/>
        <v>41964.107199074067</v>
      </c>
      <c r="T3264" s="11">
        <f t="shared" si="358"/>
        <v>41994.958333333336</v>
      </c>
      <c r="U3264" t="str">
        <f t="shared" si="359"/>
        <v>TRUE</v>
      </c>
      <c r="V3264" s="18">
        <f t="shared" si="360"/>
        <v>1</v>
      </c>
      <c r="W3264">
        <f t="shared" si="361"/>
        <v>1</v>
      </c>
    </row>
    <row r="3265" spans="1:23" ht="72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s="13" t="b">
        <v>1</v>
      </c>
      <c r="L3265">
        <v>68</v>
      </c>
      <c r="M3265" t="b">
        <v>1</v>
      </c>
      <c r="N3265" t="s">
        <v>8271</v>
      </c>
      <c r="O3265" s="15">
        <f t="shared" si="356"/>
        <v>112.1664</v>
      </c>
      <c r="P3265" s="15">
        <f t="shared" si="362"/>
        <v>41.237647058823526</v>
      </c>
      <c r="Q3265" t="s">
        <v>8328</v>
      </c>
      <c r="R3265" t="s">
        <v>8329</v>
      </c>
      <c r="S3265" s="8">
        <f t="shared" si="357"/>
        <v>42284.30773148148</v>
      </c>
      <c r="T3265" s="11">
        <f t="shared" si="358"/>
        <v>42307.666666666664</v>
      </c>
      <c r="U3265" t="str">
        <f t="shared" si="359"/>
        <v>TRUE</v>
      </c>
      <c r="V3265" s="18">
        <f t="shared" si="360"/>
        <v>1</v>
      </c>
      <c r="W3265">
        <f t="shared" si="361"/>
        <v>1</v>
      </c>
    </row>
    <row r="3266" spans="1:23" ht="72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s="13" t="b">
        <v>1</v>
      </c>
      <c r="L3266">
        <v>49</v>
      </c>
      <c r="M3266" t="b">
        <v>1</v>
      </c>
      <c r="N3266" t="s">
        <v>8271</v>
      </c>
      <c r="O3266" s="15">
        <f t="shared" si="356"/>
        <v>103</v>
      </c>
      <c r="P3266" s="15">
        <f t="shared" si="362"/>
        <v>52.551020408163268</v>
      </c>
      <c r="Q3266" t="s">
        <v>8328</v>
      </c>
      <c r="R3266" t="s">
        <v>8329</v>
      </c>
      <c r="S3266" s="8">
        <f t="shared" si="357"/>
        <v>42016.591874999998</v>
      </c>
      <c r="T3266" s="11">
        <f t="shared" si="358"/>
        <v>42032.708333333336</v>
      </c>
      <c r="U3266" t="str">
        <f t="shared" si="359"/>
        <v>TRUE</v>
      </c>
      <c r="V3266" s="18">
        <f t="shared" si="360"/>
        <v>1</v>
      </c>
      <c r="W3266">
        <f t="shared" si="361"/>
        <v>1</v>
      </c>
    </row>
    <row r="3267" spans="1:23" ht="7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s="13" t="b">
        <v>1</v>
      </c>
      <c r="L3267">
        <v>63</v>
      </c>
      <c r="M3267" t="b">
        <v>1</v>
      </c>
      <c r="N3267" t="s">
        <v>8271</v>
      </c>
      <c r="O3267" s="15">
        <f t="shared" ref="O3267:O3330" si="363">(E3267/D3267)*100</f>
        <v>164</v>
      </c>
      <c r="P3267" s="15">
        <f t="shared" si="362"/>
        <v>70.285714285714292</v>
      </c>
      <c r="Q3267" t="s">
        <v>8328</v>
      </c>
      <c r="R3267" t="s">
        <v>8329</v>
      </c>
      <c r="S3267" s="8">
        <f t="shared" ref="S3267:S3330" si="364">(((J3267/60)/60)/24)+DATE(1970,1,1)+(-5/24)</f>
        <v>42311.503645833327</v>
      </c>
      <c r="T3267" s="11">
        <f t="shared" ref="T3267:T3330" si="365">(I3267/86400)+25569+(-5/24)</f>
        <v>42341.499999999993</v>
      </c>
      <c r="U3267" t="str">
        <f t="shared" ref="U3267:U3330" si="366">TRIM(K3267)</f>
        <v>TRUE</v>
      </c>
      <c r="V3267" s="18">
        <f t="shared" ref="V3267:V3330" si="367">IF(U3267="TRUE", 1, 2)</f>
        <v>1</v>
      </c>
      <c r="W3267">
        <f t="shared" ref="W3267:W3330" si="368">IF(F3267="successful", 1,  IF(F3267= "failed", 2, IF(F3267="canceled", 3, 4)))</f>
        <v>1</v>
      </c>
    </row>
    <row r="3268" spans="1:23" ht="100.8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s="13" t="b">
        <v>1</v>
      </c>
      <c r="L3268">
        <v>163</v>
      </c>
      <c r="M3268" t="b">
        <v>1</v>
      </c>
      <c r="N3268" t="s">
        <v>8271</v>
      </c>
      <c r="O3268" s="15">
        <f t="shared" si="363"/>
        <v>131.28333333333333</v>
      </c>
      <c r="P3268" s="15">
        <f t="shared" si="362"/>
        <v>48.325153374233132</v>
      </c>
      <c r="Q3268" t="s">
        <v>8328</v>
      </c>
      <c r="R3268" t="s">
        <v>8329</v>
      </c>
      <c r="S3268" s="8">
        <f t="shared" si="364"/>
        <v>42136.32780092593</v>
      </c>
      <c r="T3268" s="11">
        <f t="shared" si="365"/>
        <v>42167.666666666664</v>
      </c>
      <c r="U3268" t="str">
        <f t="shared" si="366"/>
        <v>TRUE</v>
      </c>
      <c r="V3268" s="18">
        <f t="shared" si="367"/>
        <v>1</v>
      </c>
      <c r="W3268">
        <f t="shared" si="368"/>
        <v>1</v>
      </c>
    </row>
    <row r="3269" spans="1:23" ht="100.8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s="13" t="b">
        <v>1</v>
      </c>
      <c r="L3269">
        <v>288</v>
      </c>
      <c r="M3269" t="b">
        <v>1</v>
      </c>
      <c r="N3269" t="s">
        <v>8271</v>
      </c>
      <c r="O3269" s="15">
        <f t="shared" si="363"/>
        <v>102.1</v>
      </c>
      <c r="P3269" s="15">
        <f t="shared" si="362"/>
        <v>53.177083333333336</v>
      </c>
      <c r="Q3269" t="s">
        <v>8328</v>
      </c>
      <c r="R3269" t="s">
        <v>8329</v>
      </c>
      <c r="S3269" s="8">
        <f t="shared" si="364"/>
        <v>42172.549305555549</v>
      </c>
      <c r="T3269" s="11">
        <f t="shared" si="365"/>
        <v>42202.549305555549</v>
      </c>
      <c r="U3269" t="str">
        <f t="shared" si="366"/>
        <v>TRUE</v>
      </c>
      <c r="V3269" s="18">
        <f t="shared" si="367"/>
        <v>1</v>
      </c>
      <c r="W3269">
        <f t="shared" si="368"/>
        <v>1</v>
      </c>
    </row>
    <row r="3270" spans="1:23" ht="100.8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s="13" t="b">
        <v>1</v>
      </c>
      <c r="L3270">
        <v>42</v>
      </c>
      <c r="M3270" t="b">
        <v>1</v>
      </c>
      <c r="N3270" t="s">
        <v>8271</v>
      </c>
      <c r="O3270" s="15">
        <f t="shared" si="363"/>
        <v>128</v>
      </c>
      <c r="P3270" s="15">
        <f t="shared" si="362"/>
        <v>60.952380952380949</v>
      </c>
      <c r="Q3270" t="s">
        <v>8328</v>
      </c>
      <c r="R3270" t="s">
        <v>8329</v>
      </c>
      <c r="S3270" s="8">
        <f t="shared" si="364"/>
        <v>42590.695925925924</v>
      </c>
      <c r="T3270" s="11">
        <f t="shared" si="365"/>
        <v>42606.695925925924</v>
      </c>
      <c r="U3270" t="str">
        <f t="shared" si="366"/>
        <v>TRUE</v>
      </c>
      <c r="V3270" s="18">
        <f t="shared" si="367"/>
        <v>1</v>
      </c>
      <c r="W3270">
        <f t="shared" si="368"/>
        <v>1</v>
      </c>
    </row>
    <row r="3271" spans="1:23" ht="100.8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s="13" t="b">
        <v>1</v>
      </c>
      <c r="L3271">
        <v>70</v>
      </c>
      <c r="M3271" t="b">
        <v>1</v>
      </c>
      <c r="N3271" t="s">
        <v>8271</v>
      </c>
      <c r="O3271" s="15">
        <f t="shared" si="363"/>
        <v>101.49999999999999</v>
      </c>
      <c r="P3271" s="15">
        <f t="shared" si="362"/>
        <v>116</v>
      </c>
      <c r="Q3271" t="s">
        <v>8328</v>
      </c>
      <c r="R3271" t="s">
        <v>8329</v>
      </c>
      <c r="S3271" s="8">
        <f t="shared" si="364"/>
        <v>42137.18746527777</v>
      </c>
      <c r="T3271" s="11">
        <f t="shared" si="365"/>
        <v>42171.249999999993</v>
      </c>
      <c r="U3271" t="str">
        <f t="shared" si="366"/>
        <v>TRUE</v>
      </c>
      <c r="V3271" s="18">
        <f t="shared" si="367"/>
        <v>1</v>
      </c>
      <c r="W3271">
        <f t="shared" si="368"/>
        <v>1</v>
      </c>
    </row>
    <row r="3272" spans="1:23" ht="115.2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s="13" t="b">
        <v>1</v>
      </c>
      <c r="L3272">
        <v>30</v>
      </c>
      <c r="M3272" t="b">
        <v>1</v>
      </c>
      <c r="N3272" t="s">
        <v>8271</v>
      </c>
      <c r="O3272" s="15">
        <f t="shared" si="363"/>
        <v>101.66666666666666</v>
      </c>
      <c r="P3272" s="15">
        <f t="shared" si="362"/>
        <v>61</v>
      </c>
      <c r="Q3272" t="s">
        <v>8328</v>
      </c>
      <c r="R3272" t="s">
        <v>8329</v>
      </c>
      <c r="S3272" s="8">
        <f t="shared" si="364"/>
        <v>42167.324826388889</v>
      </c>
      <c r="T3272" s="11">
        <f t="shared" si="365"/>
        <v>42197.324826388889</v>
      </c>
      <c r="U3272" t="str">
        <f t="shared" si="366"/>
        <v>TRUE</v>
      </c>
      <c r="V3272" s="18">
        <f t="shared" si="367"/>
        <v>1</v>
      </c>
      <c r="W3272">
        <f t="shared" si="368"/>
        <v>1</v>
      </c>
    </row>
    <row r="3273" spans="1:23" ht="43.2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s="13" t="b">
        <v>1</v>
      </c>
      <c r="L3273">
        <v>51</v>
      </c>
      <c r="M3273" t="b">
        <v>1</v>
      </c>
      <c r="N3273" t="s">
        <v>8271</v>
      </c>
      <c r="O3273" s="15">
        <f t="shared" si="363"/>
        <v>130</v>
      </c>
      <c r="P3273" s="15">
        <f t="shared" si="362"/>
        <v>38.235294117647058</v>
      </c>
      <c r="Q3273" t="s">
        <v>8328</v>
      </c>
      <c r="R3273" t="s">
        <v>8329</v>
      </c>
      <c r="S3273" s="8">
        <f t="shared" si="364"/>
        <v>41915.22887731481</v>
      </c>
      <c r="T3273" s="11">
        <f t="shared" si="365"/>
        <v>41945.270543981482</v>
      </c>
      <c r="U3273" t="str">
        <f t="shared" si="366"/>
        <v>TRUE</v>
      </c>
      <c r="V3273" s="18">
        <f t="shared" si="367"/>
        <v>1</v>
      </c>
      <c r="W3273">
        <f t="shared" si="368"/>
        <v>1</v>
      </c>
    </row>
    <row r="3274" spans="1:23" ht="100.8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s="13" t="b">
        <v>1</v>
      </c>
      <c r="L3274">
        <v>145</v>
      </c>
      <c r="M3274" t="b">
        <v>1</v>
      </c>
      <c r="N3274" t="s">
        <v>8271</v>
      </c>
      <c r="O3274" s="15">
        <f t="shared" si="363"/>
        <v>154.43</v>
      </c>
      <c r="P3274" s="15">
        <f t="shared" si="362"/>
        <v>106.50344827586207</v>
      </c>
      <c r="Q3274" t="s">
        <v>8328</v>
      </c>
      <c r="R3274" t="s">
        <v>8329</v>
      </c>
      <c r="S3274" s="8">
        <f t="shared" si="364"/>
        <v>42284.291770833333</v>
      </c>
      <c r="T3274" s="11">
        <f t="shared" si="365"/>
        <v>42314.333437499998</v>
      </c>
      <c r="U3274" t="str">
        <f t="shared" si="366"/>
        <v>TRUE</v>
      </c>
      <c r="V3274" s="18">
        <f t="shared" si="367"/>
        <v>1</v>
      </c>
      <c r="W3274">
        <f t="shared" si="368"/>
        <v>1</v>
      </c>
    </row>
    <row r="3275" spans="1:23" ht="115.2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s="13" t="b">
        <v>1</v>
      </c>
      <c r="L3275">
        <v>21</v>
      </c>
      <c r="M3275" t="b">
        <v>1</v>
      </c>
      <c r="N3275" t="s">
        <v>8271</v>
      </c>
      <c r="O3275" s="15">
        <f t="shared" si="363"/>
        <v>107.4</v>
      </c>
      <c r="P3275" s="15">
        <f t="shared" si="362"/>
        <v>204.57142857142858</v>
      </c>
      <c r="Q3275" t="s">
        <v>8328</v>
      </c>
      <c r="R3275" t="s">
        <v>8329</v>
      </c>
      <c r="S3275" s="8">
        <f t="shared" si="364"/>
        <v>42611.5930787037</v>
      </c>
      <c r="T3275" s="11">
        <f t="shared" si="365"/>
        <v>42627.583333333336</v>
      </c>
      <c r="U3275" t="str">
        <f t="shared" si="366"/>
        <v>TRUE</v>
      </c>
      <c r="V3275" s="18">
        <f t="shared" si="367"/>
        <v>1</v>
      </c>
      <c r="W3275">
        <f t="shared" si="368"/>
        <v>1</v>
      </c>
    </row>
    <row r="3276" spans="1:23" ht="100.8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s="13" t="b">
        <v>1</v>
      </c>
      <c r="L3276">
        <v>286</v>
      </c>
      <c r="M3276" t="b">
        <v>1</v>
      </c>
      <c r="N3276" t="s">
        <v>8271</v>
      </c>
      <c r="O3276" s="15">
        <f t="shared" si="363"/>
        <v>101.32258064516128</v>
      </c>
      <c r="P3276" s="15">
        <f t="shared" si="362"/>
        <v>54.912587412587413</v>
      </c>
      <c r="Q3276" t="s">
        <v>8328</v>
      </c>
      <c r="R3276" t="s">
        <v>8329</v>
      </c>
      <c r="S3276" s="8">
        <f t="shared" si="364"/>
        <v>42400.496203703697</v>
      </c>
      <c r="T3276" s="11">
        <f t="shared" si="365"/>
        <v>42444.666666666664</v>
      </c>
      <c r="U3276" t="str">
        <f t="shared" si="366"/>
        <v>TRUE</v>
      </c>
      <c r="V3276" s="18">
        <f t="shared" si="367"/>
        <v>1</v>
      </c>
      <c r="W3276">
        <f t="shared" si="368"/>
        <v>1</v>
      </c>
    </row>
    <row r="3277" spans="1:23" ht="115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s="13" t="b">
        <v>1</v>
      </c>
      <c r="L3277">
        <v>12</v>
      </c>
      <c r="M3277" t="b">
        <v>1</v>
      </c>
      <c r="N3277" t="s">
        <v>8271</v>
      </c>
      <c r="O3277" s="15">
        <f t="shared" si="363"/>
        <v>100.27777777777777</v>
      </c>
      <c r="P3277" s="15">
        <f t="shared" si="362"/>
        <v>150.41666666666666</v>
      </c>
      <c r="Q3277" t="s">
        <v>8328</v>
      </c>
      <c r="R3277" t="s">
        <v>8329</v>
      </c>
      <c r="S3277" s="8">
        <f t="shared" si="364"/>
        <v>42017.672118055554</v>
      </c>
      <c r="T3277" s="11">
        <f t="shared" si="365"/>
        <v>42043.979166666664</v>
      </c>
      <c r="U3277" t="str">
        <f t="shared" si="366"/>
        <v>TRUE</v>
      </c>
      <c r="V3277" s="18">
        <f t="shared" si="367"/>
        <v>1</v>
      </c>
      <c r="W3277">
        <f t="shared" si="368"/>
        <v>1</v>
      </c>
    </row>
    <row r="3278" spans="1:23" ht="100.8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s="13" t="b">
        <v>1</v>
      </c>
      <c r="L3278">
        <v>100</v>
      </c>
      <c r="M3278" t="b">
        <v>1</v>
      </c>
      <c r="N3278" t="s">
        <v>8271</v>
      </c>
      <c r="O3278" s="15">
        <f t="shared" si="363"/>
        <v>116.84444444444443</v>
      </c>
      <c r="P3278" s="15">
        <f t="shared" si="362"/>
        <v>52.58</v>
      </c>
      <c r="Q3278" t="s">
        <v>8328</v>
      </c>
      <c r="R3278" t="s">
        <v>8329</v>
      </c>
      <c r="S3278" s="8">
        <f t="shared" si="364"/>
        <v>42426.741655092592</v>
      </c>
      <c r="T3278" s="11">
        <f t="shared" si="365"/>
        <v>42460.957638888889</v>
      </c>
      <c r="U3278" t="str">
        <f t="shared" si="366"/>
        <v>TRUE</v>
      </c>
      <c r="V3278" s="18">
        <f t="shared" si="367"/>
        <v>1</v>
      </c>
      <c r="W3278">
        <f t="shared" si="368"/>
        <v>1</v>
      </c>
    </row>
    <row r="3279" spans="1:23" ht="115.2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s="13" t="b">
        <v>1</v>
      </c>
      <c r="L3279">
        <v>100</v>
      </c>
      <c r="M3279" t="b">
        <v>1</v>
      </c>
      <c r="N3279" t="s">
        <v>8271</v>
      </c>
      <c r="O3279" s="15">
        <f t="shared" si="363"/>
        <v>108.60000000000001</v>
      </c>
      <c r="P3279" s="15">
        <f t="shared" si="362"/>
        <v>54.3</v>
      </c>
      <c r="Q3279" t="s">
        <v>8328</v>
      </c>
      <c r="R3279" t="s">
        <v>8329</v>
      </c>
      <c r="S3279" s="8">
        <f t="shared" si="364"/>
        <v>41931.474606481483</v>
      </c>
      <c r="T3279" s="11">
        <f t="shared" si="365"/>
        <v>41961.516273148147</v>
      </c>
      <c r="U3279" t="str">
        <f t="shared" si="366"/>
        <v>TRUE</v>
      </c>
      <c r="V3279" s="18">
        <f t="shared" si="367"/>
        <v>1</v>
      </c>
      <c r="W3279">
        <f t="shared" si="368"/>
        <v>1</v>
      </c>
    </row>
    <row r="3280" spans="1:23" ht="100.8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s="13" t="b">
        <v>1</v>
      </c>
      <c r="L3280">
        <v>34</v>
      </c>
      <c r="M3280" t="b">
        <v>1</v>
      </c>
      <c r="N3280" t="s">
        <v>8271</v>
      </c>
      <c r="O3280" s="15">
        <f t="shared" si="363"/>
        <v>103.4</v>
      </c>
      <c r="P3280" s="15">
        <f t="shared" si="362"/>
        <v>76.029411764705884</v>
      </c>
      <c r="Q3280" t="s">
        <v>8328</v>
      </c>
      <c r="R3280" t="s">
        <v>8329</v>
      </c>
      <c r="S3280" s="8">
        <f t="shared" si="364"/>
        <v>42124.640081018515</v>
      </c>
      <c r="T3280" s="11">
        <f t="shared" si="365"/>
        <v>42154.640081018515</v>
      </c>
      <c r="U3280" t="str">
        <f t="shared" si="366"/>
        <v>TRUE</v>
      </c>
      <c r="V3280" s="18">
        <f t="shared" si="367"/>
        <v>1</v>
      </c>
      <c r="W3280">
        <f t="shared" si="368"/>
        <v>1</v>
      </c>
    </row>
    <row r="3281" spans="1:23" ht="115.2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s="13" t="b">
        <v>0</v>
      </c>
      <c r="L3281">
        <v>63</v>
      </c>
      <c r="M3281" t="b">
        <v>1</v>
      </c>
      <c r="N3281" t="s">
        <v>8271</v>
      </c>
      <c r="O3281" s="15">
        <f t="shared" si="363"/>
        <v>114.27586206896552</v>
      </c>
      <c r="P3281" s="15">
        <f t="shared" si="362"/>
        <v>105.2063492063492</v>
      </c>
      <c r="Q3281" t="s">
        <v>8328</v>
      </c>
      <c r="R3281" t="s">
        <v>8329</v>
      </c>
      <c r="S3281" s="8">
        <f t="shared" si="364"/>
        <v>42430.894201388881</v>
      </c>
      <c r="T3281" s="11">
        <f t="shared" si="365"/>
        <v>42460.852534722224</v>
      </c>
      <c r="U3281" t="str">
        <f t="shared" si="366"/>
        <v>FALSE</v>
      </c>
      <c r="V3281" s="18">
        <f t="shared" si="367"/>
        <v>2</v>
      </c>
      <c r="W3281">
        <f t="shared" si="368"/>
        <v>1</v>
      </c>
    </row>
    <row r="3282" spans="1:23" ht="129.6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s="13" t="b">
        <v>0</v>
      </c>
      <c r="L3282">
        <v>30</v>
      </c>
      <c r="M3282" t="b">
        <v>1</v>
      </c>
      <c r="N3282" t="s">
        <v>8271</v>
      </c>
      <c r="O3282" s="15">
        <f t="shared" si="363"/>
        <v>103</v>
      </c>
      <c r="P3282" s="15">
        <f t="shared" si="362"/>
        <v>68.666666666666671</v>
      </c>
      <c r="Q3282" t="s">
        <v>8328</v>
      </c>
      <c r="R3282" t="s">
        <v>8329</v>
      </c>
      <c r="S3282" s="8">
        <f t="shared" si="364"/>
        <v>42121.548587962963</v>
      </c>
      <c r="T3282" s="11">
        <f t="shared" si="365"/>
        <v>42155.999999999993</v>
      </c>
      <c r="U3282" t="str">
        <f t="shared" si="366"/>
        <v>FALSE</v>
      </c>
      <c r="V3282" s="18">
        <f t="shared" si="367"/>
        <v>2</v>
      </c>
      <c r="W3282">
        <f t="shared" si="368"/>
        <v>1</v>
      </c>
    </row>
    <row r="3283" spans="1:23" ht="72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s="13" t="b">
        <v>0</v>
      </c>
      <c r="L3283">
        <v>47</v>
      </c>
      <c r="M3283" t="b">
        <v>1</v>
      </c>
      <c r="N3283" t="s">
        <v>8271</v>
      </c>
      <c r="O3283" s="15">
        <f t="shared" si="363"/>
        <v>121.6</v>
      </c>
      <c r="P3283" s="15">
        <f t="shared" si="362"/>
        <v>129.36170212765958</v>
      </c>
      <c r="Q3283" t="s">
        <v>8328</v>
      </c>
      <c r="R3283" t="s">
        <v>8329</v>
      </c>
      <c r="S3283" s="8">
        <f t="shared" si="364"/>
        <v>42218.811400462961</v>
      </c>
      <c r="T3283" s="11">
        <f t="shared" si="365"/>
        <v>42248.811400462961</v>
      </c>
      <c r="U3283" t="str">
        <f t="shared" si="366"/>
        <v>FALSE</v>
      </c>
      <c r="V3283" s="18">
        <f t="shared" si="367"/>
        <v>2</v>
      </c>
      <c r="W3283">
        <f t="shared" si="368"/>
        <v>1</v>
      </c>
    </row>
    <row r="3284" spans="1:23" ht="115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s="13" t="b">
        <v>0</v>
      </c>
      <c r="L3284">
        <v>237</v>
      </c>
      <c r="M3284" t="b">
        <v>1</v>
      </c>
      <c r="N3284" t="s">
        <v>8271</v>
      </c>
      <c r="O3284" s="15">
        <f t="shared" si="363"/>
        <v>102.6467741935484</v>
      </c>
      <c r="P3284" s="15">
        <f t="shared" si="362"/>
        <v>134.26371308016877</v>
      </c>
      <c r="Q3284" t="s">
        <v>8328</v>
      </c>
      <c r="R3284" t="s">
        <v>8329</v>
      </c>
      <c r="S3284" s="8">
        <f t="shared" si="364"/>
        <v>42444.985972222225</v>
      </c>
      <c r="T3284" s="11">
        <f t="shared" si="365"/>
        <v>42488.985972222225</v>
      </c>
      <c r="U3284" t="str">
        <f t="shared" si="366"/>
        <v>FALSE</v>
      </c>
      <c r="V3284" s="18">
        <f t="shared" si="367"/>
        <v>2</v>
      </c>
      <c r="W3284">
        <f t="shared" si="368"/>
        <v>1</v>
      </c>
    </row>
    <row r="3285" spans="1:23" ht="115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s="13" t="b">
        <v>0</v>
      </c>
      <c r="L3285">
        <v>47</v>
      </c>
      <c r="M3285" t="b">
        <v>1</v>
      </c>
      <c r="N3285" t="s">
        <v>8271</v>
      </c>
      <c r="O3285" s="15">
        <f t="shared" si="363"/>
        <v>104.75000000000001</v>
      </c>
      <c r="P3285" s="15">
        <f t="shared" si="362"/>
        <v>17.829787234042552</v>
      </c>
      <c r="Q3285" t="s">
        <v>8328</v>
      </c>
      <c r="R3285" t="s">
        <v>8329</v>
      </c>
      <c r="S3285" s="8">
        <f t="shared" si="364"/>
        <v>42379.535856481474</v>
      </c>
      <c r="T3285" s="11">
        <f t="shared" si="365"/>
        <v>42410.666666666664</v>
      </c>
      <c r="U3285" t="str">
        <f t="shared" si="366"/>
        <v>FALSE</v>
      </c>
      <c r="V3285" s="18">
        <f t="shared" si="367"/>
        <v>2</v>
      </c>
      <c r="W3285">
        <f t="shared" si="368"/>
        <v>1</v>
      </c>
    </row>
    <row r="3286" spans="1:23" ht="100.8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s="13" t="b">
        <v>0</v>
      </c>
      <c r="L3286">
        <v>15</v>
      </c>
      <c r="M3286" t="b">
        <v>1</v>
      </c>
      <c r="N3286" t="s">
        <v>8271</v>
      </c>
      <c r="O3286" s="15">
        <f t="shared" si="363"/>
        <v>101.6</v>
      </c>
      <c r="P3286" s="15">
        <f t="shared" si="362"/>
        <v>203.2</v>
      </c>
      <c r="Q3286" t="s">
        <v>8328</v>
      </c>
      <c r="R3286" t="s">
        <v>8329</v>
      </c>
      <c r="S3286" s="8">
        <f t="shared" si="364"/>
        <v>42380.676539351851</v>
      </c>
      <c r="T3286" s="11">
        <f t="shared" si="365"/>
        <v>42398.040972222218</v>
      </c>
      <c r="U3286" t="str">
        <f t="shared" si="366"/>
        <v>FALSE</v>
      </c>
      <c r="V3286" s="18">
        <f t="shared" si="367"/>
        <v>2</v>
      </c>
      <c r="W3286">
        <f t="shared" si="368"/>
        <v>1</v>
      </c>
    </row>
    <row r="3287" spans="1:23" ht="28.8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s="13" t="b">
        <v>0</v>
      </c>
      <c r="L3287">
        <v>81</v>
      </c>
      <c r="M3287" t="b">
        <v>1</v>
      </c>
      <c r="N3287" t="s">
        <v>8271</v>
      </c>
      <c r="O3287" s="15">
        <f t="shared" si="363"/>
        <v>112.10242048409683</v>
      </c>
      <c r="P3287" s="15">
        <f t="shared" si="362"/>
        <v>69.18518518518519</v>
      </c>
      <c r="Q3287" t="s">
        <v>8328</v>
      </c>
      <c r="R3287" t="s">
        <v>8329</v>
      </c>
      <c r="S3287" s="8">
        <f t="shared" si="364"/>
        <v>42762.734097222223</v>
      </c>
      <c r="T3287" s="11">
        <f t="shared" si="365"/>
        <v>42793.999999999993</v>
      </c>
      <c r="U3287" t="str">
        <f t="shared" si="366"/>
        <v>FALSE</v>
      </c>
      <c r="V3287" s="18">
        <f t="shared" si="367"/>
        <v>2</v>
      </c>
      <c r="W3287">
        <f t="shared" si="368"/>
        <v>1</v>
      </c>
    </row>
    <row r="3288" spans="1:23" ht="100.8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s="13" t="b">
        <v>0</v>
      </c>
      <c r="L3288">
        <v>122</v>
      </c>
      <c r="M3288" t="b">
        <v>1</v>
      </c>
      <c r="N3288" t="s">
        <v>8271</v>
      </c>
      <c r="O3288" s="15">
        <f t="shared" si="363"/>
        <v>101.76666666666667</v>
      </c>
      <c r="P3288" s="15">
        <f t="shared" si="362"/>
        <v>125.12295081967213</v>
      </c>
      <c r="Q3288" t="s">
        <v>8328</v>
      </c>
      <c r="R3288" t="s">
        <v>8329</v>
      </c>
      <c r="S3288" s="8">
        <f t="shared" si="364"/>
        <v>42567.631736111107</v>
      </c>
      <c r="T3288" s="11">
        <f t="shared" si="365"/>
        <v>42597.631736111107</v>
      </c>
      <c r="U3288" t="str">
        <f t="shared" si="366"/>
        <v>FALSE</v>
      </c>
      <c r="V3288" s="18">
        <f t="shared" si="367"/>
        <v>2</v>
      </c>
      <c r="W3288">
        <f t="shared" si="368"/>
        <v>1</v>
      </c>
    </row>
    <row r="3289" spans="1:23" ht="72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s="13" t="b">
        <v>0</v>
      </c>
      <c r="L3289">
        <v>34</v>
      </c>
      <c r="M3289" t="b">
        <v>1</v>
      </c>
      <c r="N3289" t="s">
        <v>8271</v>
      </c>
      <c r="O3289" s="15">
        <f t="shared" si="363"/>
        <v>100</v>
      </c>
      <c r="P3289" s="15">
        <f t="shared" si="362"/>
        <v>73.529411764705884</v>
      </c>
      <c r="Q3289" t="s">
        <v>8328</v>
      </c>
      <c r="R3289" t="s">
        <v>8329</v>
      </c>
      <c r="S3289" s="8">
        <f t="shared" si="364"/>
        <v>42311.541990740741</v>
      </c>
      <c r="T3289" s="11">
        <f t="shared" si="365"/>
        <v>42336.541990740741</v>
      </c>
      <c r="U3289" t="str">
        <f t="shared" si="366"/>
        <v>FALSE</v>
      </c>
      <c r="V3289" s="18">
        <f t="shared" si="367"/>
        <v>2</v>
      </c>
      <c r="W3289">
        <f t="shared" si="368"/>
        <v>1</v>
      </c>
    </row>
    <row r="3290" spans="1:23" ht="100.8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s="13" t="b">
        <v>0</v>
      </c>
      <c r="L3290">
        <v>207</v>
      </c>
      <c r="M3290" t="b">
        <v>1</v>
      </c>
      <c r="N3290" t="s">
        <v>8271</v>
      </c>
      <c r="O3290" s="15">
        <f t="shared" si="363"/>
        <v>100.26489999999998</v>
      </c>
      <c r="P3290" s="15">
        <f t="shared" si="362"/>
        <v>48.437149758454105</v>
      </c>
      <c r="Q3290" t="s">
        <v>8328</v>
      </c>
      <c r="R3290" t="s">
        <v>8329</v>
      </c>
      <c r="S3290" s="8">
        <f t="shared" si="364"/>
        <v>42505.566145833327</v>
      </c>
      <c r="T3290" s="11">
        <f t="shared" si="365"/>
        <v>42541.749999999993</v>
      </c>
      <c r="U3290" t="str">
        <f t="shared" si="366"/>
        <v>FALSE</v>
      </c>
      <c r="V3290" s="18">
        <f t="shared" si="367"/>
        <v>2</v>
      </c>
      <c r="W3290">
        <f t="shared" si="368"/>
        <v>1</v>
      </c>
    </row>
    <row r="3291" spans="1:23" ht="100.8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s="13" t="b">
        <v>0</v>
      </c>
      <c r="L3291">
        <v>25</v>
      </c>
      <c r="M3291" t="b">
        <v>1</v>
      </c>
      <c r="N3291" t="s">
        <v>8271</v>
      </c>
      <c r="O3291" s="15">
        <f t="shared" si="363"/>
        <v>133.04200000000003</v>
      </c>
      <c r="P3291" s="15">
        <f t="shared" si="362"/>
        <v>26.608400000000003</v>
      </c>
      <c r="Q3291" t="s">
        <v>8328</v>
      </c>
      <c r="R3291" t="s">
        <v>8329</v>
      </c>
      <c r="S3291" s="8">
        <f t="shared" si="364"/>
        <v>42758.159745370365</v>
      </c>
      <c r="T3291" s="11">
        <f t="shared" si="365"/>
        <v>42786.159745370365</v>
      </c>
      <c r="U3291" t="str">
        <f t="shared" si="366"/>
        <v>FALSE</v>
      </c>
      <c r="V3291" s="18">
        <f t="shared" si="367"/>
        <v>2</v>
      </c>
      <c r="W3291">
        <f t="shared" si="368"/>
        <v>1</v>
      </c>
    </row>
    <row r="3292" spans="1:23" ht="115.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s="13" t="b">
        <v>0</v>
      </c>
      <c r="L3292">
        <v>72</v>
      </c>
      <c r="M3292" t="b">
        <v>1</v>
      </c>
      <c r="N3292" t="s">
        <v>8271</v>
      </c>
      <c r="O3292" s="15">
        <f t="shared" si="363"/>
        <v>121.2</v>
      </c>
      <c r="P3292" s="15">
        <f t="shared" si="362"/>
        <v>33.666666666666664</v>
      </c>
      <c r="Q3292" t="s">
        <v>8328</v>
      </c>
      <c r="R3292" t="s">
        <v>8329</v>
      </c>
      <c r="S3292" s="8">
        <f t="shared" si="364"/>
        <v>42775.306608796294</v>
      </c>
      <c r="T3292" s="11">
        <f t="shared" si="365"/>
        <v>42805.306608796294</v>
      </c>
      <c r="U3292" t="str">
        <f t="shared" si="366"/>
        <v>FALSE</v>
      </c>
      <c r="V3292" s="18">
        <f t="shared" si="367"/>
        <v>2</v>
      </c>
      <c r="W3292">
        <f t="shared" si="368"/>
        <v>1</v>
      </c>
    </row>
    <row r="3293" spans="1:23" ht="115.2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s="13" t="b">
        <v>0</v>
      </c>
      <c r="L3293">
        <v>14</v>
      </c>
      <c r="M3293" t="b">
        <v>1</v>
      </c>
      <c r="N3293" t="s">
        <v>8271</v>
      </c>
      <c r="O3293" s="15">
        <f t="shared" si="363"/>
        <v>113.99999999999999</v>
      </c>
      <c r="P3293" s="15">
        <f t="shared" si="362"/>
        <v>40.714285714285715</v>
      </c>
      <c r="Q3293" t="s">
        <v>8328</v>
      </c>
      <c r="R3293" t="s">
        <v>8329</v>
      </c>
      <c r="S3293" s="8">
        <f t="shared" si="364"/>
        <v>42232.494212962956</v>
      </c>
      <c r="T3293" s="11">
        <f t="shared" si="365"/>
        <v>42263.957638888889</v>
      </c>
      <c r="U3293" t="str">
        <f t="shared" si="366"/>
        <v>FALSE</v>
      </c>
      <c r="V3293" s="18">
        <f t="shared" si="367"/>
        <v>2</v>
      </c>
      <c r="W3293">
        <f t="shared" si="368"/>
        <v>1</v>
      </c>
    </row>
    <row r="3294" spans="1:23" ht="86.4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s="13" t="b">
        <v>0</v>
      </c>
      <c r="L3294">
        <v>15</v>
      </c>
      <c r="M3294" t="b">
        <v>1</v>
      </c>
      <c r="N3294" t="s">
        <v>8271</v>
      </c>
      <c r="O3294" s="15">
        <f t="shared" si="363"/>
        <v>286.13861386138615</v>
      </c>
      <c r="P3294" s="15">
        <f t="shared" si="362"/>
        <v>19.266666666666666</v>
      </c>
      <c r="Q3294" t="s">
        <v>8328</v>
      </c>
      <c r="R3294" t="s">
        <v>8329</v>
      </c>
      <c r="S3294" s="8">
        <f t="shared" si="364"/>
        <v>42282.561898148146</v>
      </c>
      <c r="T3294" s="11">
        <f t="shared" si="365"/>
        <v>42342.603564814817</v>
      </c>
      <c r="U3294" t="str">
        <f t="shared" si="366"/>
        <v>FALSE</v>
      </c>
      <c r="V3294" s="18">
        <f t="shared" si="367"/>
        <v>2</v>
      </c>
      <c r="W3294">
        <f t="shared" si="368"/>
        <v>1</v>
      </c>
    </row>
    <row r="3295" spans="1:23" ht="100.8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s="13" t="b">
        <v>0</v>
      </c>
      <c r="L3295">
        <v>91</v>
      </c>
      <c r="M3295" t="b">
        <v>1</v>
      </c>
      <c r="N3295" t="s">
        <v>8271</v>
      </c>
      <c r="O3295" s="15">
        <f t="shared" si="363"/>
        <v>170.44444444444446</v>
      </c>
      <c r="P3295" s="15">
        <f t="shared" si="362"/>
        <v>84.285714285714292</v>
      </c>
      <c r="Q3295" t="s">
        <v>8328</v>
      </c>
      <c r="R3295" t="s">
        <v>8329</v>
      </c>
      <c r="S3295" s="8">
        <f t="shared" si="364"/>
        <v>42768.217037037037</v>
      </c>
      <c r="T3295" s="11">
        <f t="shared" si="365"/>
        <v>42798.217037037037</v>
      </c>
      <c r="U3295" t="str">
        <f t="shared" si="366"/>
        <v>FALSE</v>
      </c>
      <c r="V3295" s="18">
        <f t="shared" si="367"/>
        <v>2</v>
      </c>
      <c r="W3295">
        <f t="shared" si="368"/>
        <v>1</v>
      </c>
    </row>
    <row r="3296" spans="1:23" ht="115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s="13" t="b">
        <v>0</v>
      </c>
      <c r="L3296">
        <v>24</v>
      </c>
      <c r="M3296" t="b">
        <v>1</v>
      </c>
      <c r="N3296" t="s">
        <v>8271</v>
      </c>
      <c r="O3296" s="15">
        <f t="shared" si="363"/>
        <v>118.33333333333333</v>
      </c>
      <c r="P3296" s="15">
        <f t="shared" si="362"/>
        <v>29.583333333333332</v>
      </c>
      <c r="Q3296" t="s">
        <v>8328</v>
      </c>
      <c r="R3296" t="s">
        <v>8329</v>
      </c>
      <c r="S3296" s="8">
        <f t="shared" si="364"/>
        <v>42141.33280092592</v>
      </c>
      <c r="T3296" s="11">
        <f t="shared" si="365"/>
        <v>42171.33280092592</v>
      </c>
      <c r="U3296" t="str">
        <f t="shared" si="366"/>
        <v>FALSE</v>
      </c>
      <c r="V3296" s="18">
        <f t="shared" si="367"/>
        <v>2</v>
      </c>
      <c r="W3296">
        <f t="shared" si="368"/>
        <v>1</v>
      </c>
    </row>
    <row r="3297" spans="1:23" ht="100.8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s="13" t="b">
        <v>0</v>
      </c>
      <c r="L3297">
        <v>27</v>
      </c>
      <c r="M3297" t="b">
        <v>1</v>
      </c>
      <c r="N3297" t="s">
        <v>8271</v>
      </c>
      <c r="O3297" s="15">
        <f t="shared" si="363"/>
        <v>102.85857142857142</v>
      </c>
      <c r="P3297" s="15">
        <f t="shared" si="362"/>
        <v>26.667037037037037</v>
      </c>
      <c r="Q3297" t="s">
        <v>8328</v>
      </c>
      <c r="R3297" t="s">
        <v>8329</v>
      </c>
      <c r="S3297" s="8">
        <f t="shared" si="364"/>
        <v>42609.234131944446</v>
      </c>
      <c r="T3297" s="11">
        <f t="shared" si="365"/>
        <v>42639.234131944446</v>
      </c>
      <c r="U3297" t="str">
        <f t="shared" si="366"/>
        <v>FALSE</v>
      </c>
      <c r="V3297" s="18">
        <f t="shared" si="367"/>
        <v>2</v>
      </c>
      <c r="W3297">
        <f t="shared" si="368"/>
        <v>1</v>
      </c>
    </row>
    <row r="3298" spans="1:23" ht="100.8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s="13" t="b">
        <v>0</v>
      </c>
      <c r="L3298">
        <v>47</v>
      </c>
      <c r="M3298" t="b">
        <v>1</v>
      </c>
      <c r="N3298" t="s">
        <v>8271</v>
      </c>
      <c r="O3298" s="15">
        <f t="shared" si="363"/>
        <v>144.06666666666666</v>
      </c>
      <c r="P3298" s="15">
        <f t="shared" si="362"/>
        <v>45.978723404255319</v>
      </c>
      <c r="Q3298" t="s">
        <v>8328</v>
      </c>
      <c r="R3298" t="s">
        <v>8329</v>
      </c>
      <c r="S3298" s="8">
        <f t="shared" si="364"/>
        <v>42309.54828703704</v>
      </c>
      <c r="T3298" s="11">
        <f t="shared" si="365"/>
        <v>42330.708333333336</v>
      </c>
      <c r="U3298" t="str">
        <f t="shared" si="366"/>
        <v>FALSE</v>
      </c>
      <c r="V3298" s="18">
        <f t="shared" si="367"/>
        <v>2</v>
      </c>
      <c r="W3298">
        <f t="shared" si="368"/>
        <v>1</v>
      </c>
    </row>
    <row r="3299" spans="1:23" ht="86.4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s="13" t="b">
        <v>0</v>
      </c>
      <c r="L3299">
        <v>44</v>
      </c>
      <c r="M3299" t="b">
        <v>1</v>
      </c>
      <c r="N3299" t="s">
        <v>8271</v>
      </c>
      <c r="O3299" s="15">
        <f t="shared" si="363"/>
        <v>100.07272727272726</v>
      </c>
      <c r="P3299" s="15">
        <f t="shared" si="362"/>
        <v>125.09090909090909</v>
      </c>
      <c r="Q3299" t="s">
        <v>8328</v>
      </c>
      <c r="R3299" t="s">
        <v>8329</v>
      </c>
      <c r="S3299" s="8">
        <f t="shared" si="364"/>
        <v>42193.563148148147</v>
      </c>
      <c r="T3299" s="11">
        <f t="shared" si="365"/>
        <v>42212.749305555553</v>
      </c>
      <c r="U3299" t="str">
        <f t="shared" si="366"/>
        <v>FALSE</v>
      </c>
      <c r="V3299" s="18">
        <f t="shared" si="367"/>
        <v>2</v>
      </c>
      <c r="W3299">
        <f t="shared" si="368"/>
        <v>1</v>
      </c>
    </row>
    <row r="3300" spans="1:23" ht="115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s="13" t="b">
        <v>0</v>
      </c>
      <c r="L3300">
        <v>72</v>
      </c>
      <c r="M3300" t="b">
        <v>1</v>
      </c>
      <c r="N3300" t="s">
        <v>8271</v>
      </c>
      <c r="O3300" s="15">
        <f t="shared" si="363"/>
        <v>101.73</v>
      </c>
      <c r="P3300" s="15">
        <f t="shared" si="362"/>
        <v>141.29166666666666</v>
      </c>
      <c r="Q3300" t="s">
        <v>8328</v>
      </c>
      <c r="R3300" t="s">
        <v>8329</v>
      </c>
      <c r="S3300" s="8">
        <f t="shared" si="364"/>
        <v>42239.749629629623</v>
      </c>
      <c r="T3300" s="11">
        <f t="shared" si="365"/>
        <v>42259.791666666664</v>
      </c>
      <c r="U3300" t="str">
        <f t="shared" si="366"/>
        <v>FALSE</v>
      </c>
      <c r="V3300" s="18">
        <f t="shared" si="367"/>
        <v>2</v>
      </c>
      <c r="W3300">
        <f t="shared" si="368"/>
        <v>1</v>
      </c>
    </row>
    <row r="3301" spans="1:23" ht="100.8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s="13" t="b">
        <v>0</v>
      </c>
      <c r="L3301">
        <v>63</v>
      </c>
      <c r="M3301" t="b">
        <v>1</v>
      </c>
      <c r="N3301" t="s">
        <v>8271</v>
      </c>
      <c r="O3301" s="15">
        <f t="shared" si="363"/>
        <v>116.19999999999999</v>
      </c>
      <c r="P3301" s="15">
        <f t="shared" si="362"/>
        <v>55.333333333333336</v>
      </c>
      <c r="Q3301" t="s">
        <v>8328</v>
      </c>
      <c r="R3301" t="s">
        <v>8329</v>
      </c>
      <c r="S3301" s="8">
        <f t="shared" si="364"/>
        <v>42261.709062499998</v>
      </c>
      <c r="T3301" s="11">
        <f t="shared" si="365"/>
        <v>42291.709062499998</v>
      </c>
      <c r="U3301" t="str">
        <f t="shared" si="366"/>
        <v>FALSE</v>
      </c>
      <c r="V3301" s="18">
        <f t="shared" si="367"/>
        <v>2</v>
      </c>
      <c r="W3301">
        <f t="shared" si="368"/>
        <v>1</v>
      </c>
    </row>
    <row r="3302" spans="1:23" ht="86.4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s="13" t="b">
        <v>0</v>
      </c>
      <c r="L3302">
        <v>88</v>
      </c>
      <c r="M3302" t="b">
        <v>1</v>
      </c>
      <c r="N3302" t="s">
        <v>8271</v>
      </c>
      <c r="O3302" s="15">
        <f t="shared" si="363"/>
        <v>136.16666666666666</v>
      </c>
      <c r="P3302" s="15">
        <f t="shared" si="362"/>
        <v>46.420454545454547</v>
      </c>
      <c r="Q3302" t="s">
        <v>8328</v>
      </c>
      <c r="R3302" t="s">
        <v>8329</v>
      </c>
      <c r="S3302" s="8">
        <f t="shared" si="364"/>
        <v>42102.535439814812</v>
      </c>
      <c r="T3302" s="11">
        <f t="shared" si="365"/>
        <v>42123.535439814812</v>
      </c>
      <c r="U3302" t="str">
        <f t="shared" si="366"/>
        <v>FALSE</v>
      </c>
      <c r="V3302" s="18">
        <f t="shared" si="367"/>
        <v>2</v>
      </c>
      <c r="W3302">
        <f t="shared" si="368"/>
        <v>1</v>
      </c>
    </row>
    <row r="3303" spans="1:23" ht="100.8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s="13" t="b">
        <v>0</v>
      </c>
      <c r="L3303">
        <v>70</v>
      </c>
      <c r="M3303" t="b">
        <v>1</v>
      </c>
      <c r="N3303" t="s">
        <v>8271</v>
      </c>
      <c r="O3303" s="15">
        <f t="shared" si="363"/>
        <v>133.46666666666667</v>
      </c>
      <c r="P3303" s="15">
        <f t="shared" si="362"/>
        <v>57.2</v>
      </c>
      <c r="Q3303" t="s">
        <v>8328</v>
      </c>
      <c r="R3303" t="s">
        <v>8329</v>
      </c>
      <c r="S3303" s="8">
        <f t="shared" si="364"/>
        <v>42538.527500000004</v>
      </c>
      <c r="T3303" s="11">
        <f t="shared" si="365"/>
        <v>42583.082638888889</v>
      </c>
      <c r="U3303" t="str">
        <f t="shared" si="366"/>
        <v>FALSE</v>
      </c>
      <c r="V3303" s="18">
        <f t="shared" si="367"/>
        <v>2</v>
      </c>
      <c r="W3303">
        <f t="shared" si="368"/>
        <v>1</v>
      </c>
    </row>
    <row r="3304" spans="1:23" ht="28.8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s="13" t="b">
        <v>0</v>
      </c>
      <c r="L3304">
        <v>50</v>
      </c>
      <c r="M3304" t="b">
        <v>1</v>
      </c>
      <c r="N3304" t="s">
        <v>8271</v>
      </c>
      <c r="O3304" s="15">
        <f t="shared" si="363"/>
        <v>103.39285714285715</v>
      </c>
      <c r="P3304" s="15">
        <f t="shared" si="362"/>
        <v>173.7</v>
      </c>
      <c r="Q3304" t="s">
        <v>8328</v>
      </c>
      <c r="R3304" t="s">
        <v>8329</v>
      </c>
      <c r="S3304" s="8">
        <f t="shared" si="364"/>
        <v>42681.143240740734</v>
      </c>
      <c r="T3304" s="11">
        <f t="shared" si="365"/>
        <v>42711.143240740734</v>
      </c>
      <c r="U3304" t="str">
        <f t="shared" si="366"/>
        <v>FALSE</v>
      </c>
      <c r="V3304" s="18">
        <f t="shared" si="367"/>
        <v>2</v>
      </c>
      <c r="W3304">
        <f t="shared" si="368"/>
        <v>1</v>
      </c>
    </row>
    <row r="3305" spans="1:23" ht="100.8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s="13" t="b">
        <v>0</v>
      </c>
      <c r="L3305">
        <v>35</v>
      </c>
      <c r="M3305" t="b">
        <v>1</v>
      </c>
      <c r="N3305" t="s">
        <v>8271</v>
      </c>
      <c r="O3305" s="15">
        <f t="shared" si="363"/>
        <v>115.88888888888889</v>
      </c>
      <c r="P3305" s="15">
        <f t="shared" si="362"/>
        <v>59.6</v>
      </c>
      <c r="Q3305" t="s">
        <v>8328</v>
      </c>
      <c r="R3305" t="s">
        <v>8329</v>
      </c>
      <c r="S3305" s="8">
        <f t="shared" si="364"/>
        <v>42056.443101851844</v>
      </c>
      <c r="T3305" s="11">
        <f t="shared" si="365"/>
        <v>42091.401435185187</v>
      </c>
      <c r="U3305" t="str">
        <f t="shared" si="366"/>
        <v>FALSE</v>
      </c>
      <c r="V3305" s="18">
        <f t="shared" si="367"/>
        <v>2</v>
      </c>
      <c r="W3305">
        <f t="shared" si="368"/>
        <v>1</v>
      </c>
    </row>
    <row r="3306" spans="1:23" ht="115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s="13" t="b">
        <v>0</v>
      </c>
      <c r="L3306">
        <v>175</v>
      </c>
      <c r="M3306" t="b">
        <v>1</v>
      </c>
      <c r="N3306" t="s">
        <v>8271</v>
      </c>
      <c r="O3306" s="15">
        <f t="shared" si="363"/>
        <v>104.51666666666665</v>
      </c>
      <c r="P3306" s="15">
        <f t="shared" si="362"/>
        <v>89.585714285714289</v>
      </c>
      <c r="Q3306" t="s">
        <v>8328</v>
      </c>
      <c r="R3306" t="s">
        <v>8329</v>
      </c>
      <c r="S3306" s="8">
        <f t="shared" si="364"/>
        <v>42696.41611111111</v>
      </c>
      <c r="T3306" s="11">
        <f t="shared" si="365"/>
        <v>42726.41611111111</v>
      </c>
      <c r="U3306" t="str">
        <f t="shared" si="366"/>
        <v>FALSE</v>
      </c>
      <c r="V3306" s="18">
        <f t="shared" si="367"/>
        <v>2</v>
      </c>
      <c r="W3306">
        <f t="shared" si="368"/>
        <v>1</v>
      </c>
    </row>
    <row r="3307" spans="1:23" ht="100.8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s="13" t="b">
        <v>0</v>
      </c>
      <c r="L3307">
        <v>20</v>
      </c>
      <c r="M3307" t="b">
        <v>1</v>
      </c>
      <c r="N3307" t="s">
        <v>8271</v>
      </c>
      <c r="O3307" s="15">
        <f t="shared" si="363"/>
        <v>102.02500000000001</v>
      </c>
      <c r="P3307" s="15">
        <f t="shared" si="362"/>
        <v>204.05</v>
      </c>
      <c r="Q3307" t="s">
        <v>8328</v>
      </c>
      <c r="R3307" t="s">
        <v>8329</v>
      </c>
      <c r="S3307" s="8">
        <f t="shared" si="364"/>
        <v>42186.647546296292</v>
      </c>
      <c r="T3307" s="11">
        <f t="shared" si="365"/>
        <v>42216.647546296292</v>
      </c>
      <c r="U3307" t="str">
        <f t="shared" si="366"/>
        <v>FALSE</v>
      </c>
      <c r="V3307" s="18">
        <f t="shared" si="367"/>
        <v>2</v>
      </c>
      <c r="W3307">
        <f t="shared" si="368"/>
        <v>1</v>
      </c>
    </row>
    <row r="3308" spans="1:23" ht="115.2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s="13" t="b">
        <v>0</v>
      </c>
      <c r="L3308">
        <v>54</v>
      </c>
      <c r="M3308" t="b">
        <v>1</v>
      </c>
      <c r="N3308" t="s">
        <v>8271</v>
      </c>
      <c r="O3308" s="15">
        <f t="shared" si="363"/>
        <v>175.33333333333334</v>
      </c>
      <c r="P3308" s="15">
        <f t="shared" si="362"/>
        <v>48.703703703703702</v>
      </c>
      <c r="Q3308" t="s">
        <v>8328</v>
      </c>
      <c r="R3308" t="s">
        <v>8329</v>
      </c>
      <c r="S3308" s="8">
        <f t="shared" si="364"/>
        <v>42493.010902777773</v>
      </c>
      <c r="T3308" s="11">
        <f t="shared" si="365"/>
        <v>42530.916666666664</v>
      </c>
      <c r="U3308" t="str">
        <f t="shared" si="366"/>
        <v>FALSE</v>
      </c>
      <c r="V3308" s="18">
        <f t="shared" si="367"/>
        <v>2</v>
      </c>
      <c r="W3308">
        <f t="shared" si="368"/>
        <v>1</v>
      </c>
    </row>
    <row r="3309" spans="1:23" ht="100.8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s="13" t="b">
        <v>0</v>
      </c>
      <c r="L3309">
        <v>20</v>
      </c>
      <c r="M3309" t="b">
        <v>1</v>
      </c>
      <c r="N3309" t="s">
        <v>8271</v>
      </c>
      <c r="O3309" s="15">
        <f t="shared" si="363"/>
        <v>106.67999999999999</v>
      </c>
      <c r="P3309" s="15">
        <f t="shared" si="362"/>
        <v>53.339999999999996</v>
      </c>
      <c r="Q3309" t="s">
        <v>8328</v>
      </c>
      <c r="R3309" t="s">
        <v>8329</v>
      </c>
      <c r="S3309" s="8">
        <f t="shared" si="364"/>
        <v>42474.848831018513</v>
      </c>
      <c r="T3309" s="11">
        <f t="shared" si="365"/>
        <v>42504.848831018513</v>
      </c>
      <c r="U3309" t="str">
        <f t="shared" si="366"/>
        <v>FALSE</v>
      </c>
      <c r="V3309" s="18">
        <f t="shared" si="367"/>
        <v>2</v>
      </c>
      <c r="W3309">
        <f t="shared" si="368"/>
        <v>1</v>
      </c>
    </row>
    <row r="3310" spans="1:23" ht="100.8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s="13" t="b">
        <v>0</v>
      </c>
      <c r="L3310">
        <v>57</v>
      </c>
      <c r="M3310" t="b">
        <v>1</v>
      </c>
      <c r="N3310" t="s">
        <v>8271</v>
      </c>
      <c r="O3310" s="15">
        <f t="shared" si="363"/>
        <v>122.28571428571429</v>
      </c>
      <c r="P3310" s="15">
        <f t="shared" si="362"/>
        <v>75.087719298245617</v>
      </c>
      <c r="Q3310" t="s">
        <v>8328</v>
      </c>
      <c r="R3310" t="s">
        <v>8329</v>
      </c>
      <c r="S3310" s="8">
        <f t="shared" si="364"/>
        <v>42452.668576388889</v>
      </c>
      <c r="T3310" s="11">
        <f t="shared" si="365"/>
        <v>42473.668576388889</v>
      </c>
      <c r="U3310" t="str">
        <f t="shared" si="366"/>
        <v>FALSE</v>
      </c>
      <c r="V3310" s="18">
        <f t="shared" si="367"/>
        <v>2</v>
      </c>
      <c r="W3310">
        <f t="shared" si="368"/>
        <v>1</v>
      </c>
    </row>
    <row r="3311" spans="1:23" ht="57.6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s="13" t="b">
        <v>0</v>
      </c>
      <c r="L3311">
        <v>31</v>
      </c>
      <c r="M3311" t="b">
        <v>1</v>
      </c>
      <c r="N3311" t="s">
        <v>8271</v>
      </c>
      <c r="O3311" s="15">
        <f t="shared" si="363"/>
        <v>159.42857142857144</v>
      </c>
      <c r="P3311" s="15">
        <f t="shared" si="362"/>
        <v>18</v>
      </c>
      <c r="Q3311" t="s">
        <v>8328</v>
      </c>
      <c r="R3311" t="s">
        <v>8329</v>
      </c>
      <c r="S3311" s="8">
        <f t="shared" si="364"/>
        <v>42628.441874999997</v>
      </c>
      <c r="T3311" s="11">
        <f t="shared" si="365"/>
        <v>42659.441874999997</v>
      </c>
      <c r="U3311" t="str">
        <f t="shared" si="366"/>
        <v>FALSE</v>
      </c>
      <c r="V3311" s="18">
        <f t="shared" si="367"/>
        <v>2</v>
      </c>
      <c r="W3311">
        <f t="shared" si="368"/>
        <v>1</v>
      </c>
    </row>
    <row r="3312" spans="1:23" ht="72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s="13" t="b">
        <v>0</v>
      </c>
      <c r="L3312">
        <v>31</v>
      </c>
      <c r="M3312" t="b">
        <v>1</v>
      </c>
      <c r="N3312" t="s">
        <v>8271</v>
      </c>
      <c r="O3312" s="15">
        <f t="shared" si="363"/>
        <v>100.07692307692308</v>
      </c>
      <c r="P3312" s="15">
        <f t="shared" si="362"/>
        <v>209.83870967741936</v>
      </c>
      <c r="Q3312" t="s">
        <v>8328</v>
      </c>
      <c r="R3312" t="s">
        <v>8329</v>
      </c>
      <c r="S3312" s="8">
        <f t="shared" si="364"/>
        <v>42253.720196759255</v>
      </c>
      <c r="T3312" s="11">
        <f t="shared" si="365"/>
        <v>42283.720196759255</v>
      </c>
      <c r="U3312" t="str">
        <f t="shared" si="366"/>
        <v>FALSE</v>
      </c>
      <c r="V3312" s="18">
        <f t="shared" si="367"/>
        <v>2</v>
      </c>
      <c r="W3312">
        <f t="shared" si="368"/>
        <v>1</v>
      </c>
    </row>
    <row r="3313" spans="1:23" ht="100.8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s="13" t="b">
        <v>0</v>
      </c>
      <c r="L3313">
        <v>45</v>
      </c>
      <c r="M3313" t="b">
        <v>1</v>
      </c>
      <c r="N3313" t="s">
        <v>8271</v>
      </c>
      <c r="O3313" s="15">
        <f t="shared" si="363"/>
        <v>109.84</v>
      </c>
      <c r="P3313" s="15">
        <f t="shared" ref="P3313:P3376" si="369">IFERROR(E3313/L3313,0)</f>
        <v>61.022222222222226</v>
      </c>
      <c r="Q3313" t="s">
        <v>8328</v>
      </c>
      <c r="R3313" t="s">
        <v>8329</v>
      </c>
      <c r="S3313" s="8">
        <f t="shared" si="364"/>
        <v>42264.083449074074</v>
      </c>
      <c r="T3313" s="11">
        <f t="shared" si="365"/>
        <v>42294.083449074074</v>
      </c>
      <c r="U3313" t="str">
        <f t="shared" si="366"/>
        <v>FALSE</v>
      </c>
      <c r="V3313" s="18">
        <f t="shared" si="367"/>
        <v>2</v>
      </c>
      <c r="W3313">
        <f t="shared" si="368"/>
        <v>1</v>
      </c>
    </row>
    <row r="3314" spans="1:23" ht="100.8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s="13" t="b">
        <v>0</v>
      </c>
      <c r="L3314">
        <v>41</v>
      </c>
      <c r="M3314" t="b">
        <v>1</v>
      </c>
      <c r="N3314" t="s">
        <v>8271</v>
      </c>
      <c r="O3314" s="15">
        <f t="shared" si="363"/>
        <v>100.03999999999999</v>
      </c>
      <c r="P3314" s="15">
        <f t="shared" si="369"/>
        <v>61</v>
      </c>
      <c r="Q3314" t="s">
        <v>8328</v>
      </c>
      <c r="R3314" t="s">
        <v>8329</v>
      </c>
      <c r="S3314" s="8">
        <f t="shared" si="364"/>
        <v>42664.601226851846</v>
      </c>
      <c r="T3314" s="11">
        <f t="shared" si="365"/>
        <v>42685.708333333336</v>
      </c>
      <c r="U3314" t="str">
        <f t="shared" si="366"/>
        <v>FALSE</v>
      </c>
      <c r="V3314" s="18">
        <f t="shared" si="367"/>
        <v>2</v>
      </c>
      <c r="W3314">
        <f t="shared" si="368"/>
        <v>1</v>
      </c>
    </row>
    <row r="3315" spans="1:23" ht="86.4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s="13" t="b">
        <v>0</v>
      </c>
      <c r="L3315">
        <v>29</v>
      </c>
      <c r="M3315" t="b">
        <v>1</v>
      </c>
      <c r="N3315" t="s">
        <v>8271</v>
      </c>
      <c r="O3315" s="15">
        <f t="shared" si="363"/>
        <v>116.05000000000001</v>
      </c>
      <c r="P3315" s="15">
        <f t="shared" si="369"/>
        <v>80.034482758620683</v>
      </c>
      <c r="Q3315" t="s">
        <v>8328</v>
      </c>
      <c r="R3315" t="s">
        <v>8329</v>
      </c>
      <c r="S3315" s="8">
        <f t="shared" si="364"/>
        <v>42382.036076388882</v>
      </c>
      <c r="T3315" s="11">
        <f t="shared" si="365"/>
        <v>42395.833333333336</v>
      </c>
      <c r="U3315" t="str">
        <f t="shared" si="366"/>
        <v>FALSE</v>
      </c>
      <c r="V3315" s="18">
        <f t="shared" si="367"/>
        <v>2</v>
      </c>
      <c r="W3315">
        <f t="shared" si="368"/>
        <v>1</v>
      </c>
    </row>
    <row r="3316" spans="1:23" ht="100.8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s="13" t="b">
        <v>0</v>
      </c>
      <c r="L3316">
        <v>58</v>
      </c>
      <c r="M3316" t="b">
        <v>1</v>
      </c>
      <c r="N3316" t="s">
        <v>8271</v>
      </c>
      <c r="O3316" s="15">
        <f t="shared" si="363"/>
        <v>210.75</v>
      </c>
      <c r="P3316" s="15">
        <f t="shared" si="369"/>
        <v>29.068965517241381</v>
      </c>
      <c r="Q3316" t="s">
        <v>8328</v>
      </c>
      <c r="R3316" t="s">
        <v>8329</v>
      </c>
      <c r="S3316" s="8">
        <f t="shared" si="364"/>
        <v>42105.059155092589</v>
      </c>
      <c r="T3316" s="11">
        <f t="shared" si="365"/>
        <v>42132.628472222219</v>
      </c>
      <c r="U3316" t="str">
        <f t="shared" si="366"/>
        <v>FALSE</v>
      </c>
      <c r="V3316" s="18">
        <f t="shared" si="367"/>
        <v>2</v>
      </c>
      <c r="W3316">
        <f t="shared" si="368"/>
        <v>1</v>
      </c>
    </row>
    <row r="3317" spans="1:23" ht="100.8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s="13" t="b">
        <v>0</v>
      </c>
      <c r="L3317">
        <v>89</v>
      </c>
      <c r="M3317" t="b">
        <v>1</v>
      </c>
      <c r="N3317" t="s">
        <v>8271</v>
      </c>
      <c r="O3317" s="15">
        <f t="shared" si="363"/>
        <v>110.00000000000001</v>
      </c>
      <c r="P3317" s="15">
        <f t="shared" si="369"/>
        <v>49.438202247191015</v>
      </c>
      <c r="Q3317" t="s">
        <v>8328</v>
      </c>
      <c r="R3317" t="s">
        <v>8329</v>
      </c>
      <c r="S3317" s="8">
        <f t="shared" si="364"/>
        <v>42466.095381944448</v>
      </c>
      <c r="T3317" s="11">
        <f t="shared" si="365"/>
        <v>42496.09538194444</v>
      </c>
      <c r="U3317" t="str">
        <f t="shared" si="366"/>
        <v>FALSE</v>
      </c>
      <c r="V3317" s="18">
        <f t="shared" si="367"/>
        <v>2</v>
      </c>
      <c r="W3317">
        <f t="shared" si="368"/>
        <v>1</v>
      </c>
    </row>
    <row r="3318" spans="1:23" ht="100.8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s="13" t="b">
        <v>0</v>
      </c>
      <c r="L3318">
        <v>125</v>
      </c>
      <c r="M3318" t="b">
        <v>1</v>
      </c>
      <c r="N3318" t="s">
        <v>8271</v>
      </c>
      <c r="O3318" s="15">
        <f t="shared" si="363"/>
        <v>100.08673425918037</v>
      </c>
      <c r="P3318" s="15">
        <f t="shared" si="369"/>
        <v>93.977440000000001</v>
      </c>
      <c r="Q3318" t="s">
        <v>8328</v>
      </c>
      <c r="R3318" t="s">
        <v>8329</v>
      </c>
      <c r="S3318" s="8">
        <f t="shared" si="364"/>
        <v>41826.662905092591</v>
      </c>
      <c r="T3318" s="11">
        <f t="shared" si="365"/>
        <v>41859.370833333327</v>
      </c>
      <c r="U3318" t="str">
        <f t="shared" si="366"/>
        <v>FALSE</v>
      </c>
      <c r="V3318" s="18">
        <f t="shared" si="367"/>
        <v>2</v>
      </c>
      <c r="W3318">
        <f t="shared" si="368"/>
        <v>1</v>
      </c>
    </row>
    <row r="3319" spans="1:23" ht="86.4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s="13" t="b">
        <v>0</v>
      </c>
      <c r="L3319">
        <v>18</v>
      </c>
      <c r="M3319" t="b">
        <v>1</v>
      </c>
      <c r="N3319" t="s">
        <v>8271</v>
      </c>
      <c r="O3319" s="15">
        <f t="shared" si="363"/>
        <v>106.19047619047619</v>
      </c>
      <c r="P3319" s="15">
        <f t="shared" si="369"/>
        <v>61.944444444444443</v>
      </c>
      <c r="Q3319" t="s">
        <v>8328</v>
      </c>
      <c r="R3319" t="s">
        <v>8329</v>
      </c>
      <c r="S3319" s="8">
        <f t="shared" si="364"/>
        <v>42498.831296296288</v>
      </c>
      <c r="T3319" s="11">
        <f t="shared" si="365"/>
        <v>42528.831296296295</v>
      </c>
      <c r="U3319" t="str">
        <f t="shared" si="366"/>
        <v>FALSE</v>
      </c>
      <c r="V3319" s="18">
        <f t="shared" si="367"/>
        <v>2</v>
      </c>
      <c r="W3319">
        <f t="shared" si="368"/>
        <v>1</v>
      </c>
    </row>
    <row r="3320" spans="1:23" ht="57.6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s="13" t="b">
        <v>0</v>
      </c>
      <c r="L3320">
        <v>32</v>
      </c>
      <c r="M3320" t="b">
        <v>1</v>
      </c>
      <c r="N3320" t="s">
        <v>8271</v>
      </c>
      <c r="O3320" s="15">
        <f t="shared" si="363"/>
        <v>125.6</v>
      </c>
      <c r="P3320" s="15">
        <f t="shared" si="369"/>
        <v>78.5</v>
      </c>
      <c r="Q3320" t="s">
        <v>8328</v>
      </c>
      <c r="R3320" t="s">
        <v>8329</v>
      </c>
      <c r="S3320" s="8">
        <f t="shared" si="364"/>
        <v>42431.093668981477</v>
      </c>
      <c r="T3320" s="11">
        <f t="shared" si="365"/>
        <v>42470.895833333336</v>
      </c>
      <c r="U3320" t="str">
        <f t="shared" si="366"/>
        <v>FALSE</v>
      </c>
      <c r="V3320" s="18">
        <f t="shared" si="367"/>
        <v>2</v>
      </c>
      <c r="W3320">
        <f t="shared" si="368"/>
        <v>1</v>
      </c>
    </row>
    <row r="3321" spans="1:23" ht="100.8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s="13" t="b">
        <v>0</v>
      </c>
      <c r="L3321">
        <v>16</v>
      </c>
      <c r="M3321" t="b">
        <v>1</v>
      </c>
      <c r="N3321" t="s">
        <v>8271</v>
      </c>
      <c r="O3321" s="15">
        <f t="shared" si="363"/>
        <v>108</v>
      </c>
      <c r="P3321" s="15">
        <f t="shared" si="369"/>
        <v>33.75</v>
      </c>
      <c r="Q3321" t="s">
        <v>8328</v>
      </c>
      <c r="R3321" t="s">
        <v>8329</v>
      </c>
      <c r="S3321" s="8">
        <f t="shared" si="364"/>
        <v>41990.377152777779</v>
      </c>
      <c r="T3321" s="11">
        <f t="shared" si="365"/>
        <v>42035.377152777779</v>
      </c>
      <c r="U3321" t="str">
        <f t="shared" si="366"/>
        <v>FALSE</v>
      </c>
      <c r="V3321" s="18">
        <f t="shared" si="367"/>
        <v>2</v>
      </c>
      <c r="W3321">
        <f t="shared" si="368"/>
        <v>1</v>
      </c>
    </row>
    <row r="3322" spans="1:23" ht="86.4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s="13" t="b">
        <v>0</v>
      </c>
      <c r="L3322">
        <v>38</v>
      </c>
      <c r="M3322" t="b">
        <v>1</v>
      </c>
      <c r="N3322" t="s">
        <v>8271</v>
      </c>
      <c r="O3322" s="15">
        <f t="shared" si="363"/>
        <v>101</v>
      </c>
      <c r="P3322" s="15">
        <f t="shared" si="369"/>
        <v>66.44736842105263</v>
      </c>
      <c r="Q3322" t="s">
        <v>8328</v>
      </c>
      <c r="R3322" t="s">
        <v>8329</v>
      </c>
      <c r="S3322" s="8">
        <f t="shared" si="364"/>
        <v>42512.837465277778</v>
      </c>
      <c r="T3322" s="11">
        <f t="shared" si="365"/>
        <v>42542.837465277778</v>
      </c>
      <c r="U3322" t="str">
        <f t="shared" si="366"/>
        <v>FALSE</v>
      </c>
      <c r="V3322" s="18">
        <f t="shared" si="367"/>
        <v>2</v>
      </c>
      <c r="W3322">
        <f t="shared" si="368"/>
        <v>1</v>
      </c>
    </row>
    <row r="3323" spans="1:23" ht="100.8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s="13" t="b">
        <v>0</v>
      </c>
      <c r="L3323">
        <v>15</v>
      </c>
      <c r="M3323" t="b">
        <v>1</v>
      </c>
      <c r="N3323" t="s">
        <v>8271</v>
      </c>
      <c r="O3323" s="15">
        <f t="shared" si="363"/>
        <v>107.4</v>
      </c>
      <c r="P3323" s="15">
        <f t="shared" si="369"/>
        <v>35.799999999999997</v>
      </c>
      <c r="Q3323" t="s">
        <v>8328</v>
      </c>
      <c r="R3323" t="s">
        <v>8329</v>
      </c>
      <c r="S3323" s="8">
        <f t="shared" si="364"/>
        <v>41913.891956018517</v>
      </c>
      <c r="T3323" s="11">
        <f t="shared" si="365"/>
        <v>41927.957638888889</v>
      </c>
      <c r="U3323" t="str">
        <f t="shared" si="366"/>
        <v>FALSE</v>
      </c>
      <c r="V3323" s="18">
        <f t="shared" si="367"/>
        <v>2</v>
      </c>
      <c r="W3323">
        <f t="shared" si="368"/>
        <v>1</v>
      </c>
    </row>
    <row r="3324" spans="1:23" ht="115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s="13" t="b">
        <v>0</v>
      </c>
      <c r="L3324">
        <v>23</v>
      </c>
      <c r="M3324" t="b">
        <v>1</v>
      </c>
      <c r="N3324" t="s">
        <v>8271</v>
      </c>
      <c r="O3324" s="15">
        <f t="shared" si="363"/>
        <v>101.51515151515152</v>
      </c>
      <c r="P3324" s="15">
        <f t="shared" si="369"/>
        <v>145.65217391304347</v>
      </c>
      <c r="Q3324" t="s">
        <v>8328</v>
      </c>
      <c r="R3324" t="s">
        <v>8329</v>
      </c>
      <c r="S3324" s="8">
        <f t="shared" si="364"/>
        <v>42520.802037037036</v>
      </c>
      <c r="T3324" s="11">
        <f t="shared" si="365"/>
        <v>42542.954861111109</v>
      </c>
      <c r="U3324" t="str">
        <f t="shared" si="366"/>
        <v>FALSE</v>
      </c>
      <c r="V3324" s="18">
        <f t="shared" si="367"/>
        <v>2</v>
      </c>
      <c r="W3324">
        <f t="shared" si="368"/>
        <v>1</v>
      </c>
    </row>
    <row r="3325" spans="1:23" ht="115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s="13" t="b">
        <v>0</v>
      </c>
      <c r="L3325">
        <v>49</v>
      </c>
      <c r="M3325" t="b">
        <v>1</v>
      </c>
      <c r="N3325" t="s">
        <v>8271</v>
      </c>
      <c r="O3325" s="15">
        <f t="shared" si="363"/>
        <v>125.89999999999999</v>
      </c>
      <c r="P3325" s="15">
        <f t="shared" si="369"/>
        <v>25.693877551020407</v>
      </c>
      <c r="Q3325" t="s">
        <v>8328</v>
      </c>
      <c r="R3325" t="s">
        <v>8329</v>
      </c>
      <c r="S3325" s="8">
        <f t="shared" si="364"/>
        <v>42608.157499999994</v>
      </c>
      <c r="T3325" s="11">
        <f t="shared" si="365"/>
        <v>42638.157499999994</v>
      </c>
      <c r="U3325" t="str">
        <f t="shared" si="366"/>
        <v>FALSE</v>
      </c>
      <c r="V3325" s="18">
        <f t="shared" si="367"/>
        <v>2</v>
      </c>
      <c r="W3325">
        <f t="shared" si="368"/>
        <v>1</v>
      </c>
    </row>
    <row r="3326" spans="1:23" ht="86.4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s="13" t="b">
        <v>0</v>
      </c>
      <c r="L3326">
        <v>10</v>
      </c>
      <c r="M3326" t="b">
        <v>1</v>
      </c>
      <c r="N3326" t="s">
        <v>8271</v>
      </c>
      <c r="O3326" s="15">
        <f t="shared" si="363"/>
        <v>101.66666666666666</v>
      </c>
      <c r="P3326" s="15">
        <f t="shared" si="369"/>
        <v>152.5</v>
      </c>
      <c r="Q3326" t="s">
        <v>8328</v>
      </c>
      <c r="R3326" t="s">
        <v>8329</v>
      </c>
      <c r="S3326" s="8">
        <f t="shared" si="364"/>
        <v>42512.374884259254</v>
      </c>
      <c r="T3326" s="11">
        <f t="shared" si="365"/>
        <v>42526.374884259254</v>
      </c>
      <c r="U3326" t="str">
        <f t="shared" si="366"/>
        <v>FALSE</v>
      </c>
      <c r="V3326" s="18">
        <f t="shared" si="367"/>
        <v>2</v>
      </c>
      <c r="W3326">
        <f t="shared" si="368"/>
        <v>1</v>
      </c>
    </row>
    <row r="3327" spans="1:23" ht="100.8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s="13" t="b">
        <v>0</v>
      </c>
      <c r="L3327">
        <v>15</v>
      </c>
      <c r="M3327" t="b">
        <v>1</v>
      </c>
      <c r="N3327" t="s">
        <v>8271</v>
      </c>
      <c r="O3327" s="15">
        <f t="shared" si="363"/>
        <v>112.5</v>
      </c>
      <c r="P3327" s="15">
        <f t="shared" si="369"/>
        <v>30</v>
      </c>
      <c r="Q3327" t="s">
        <v>8328</v>
      </c>
      <c r="R3327" t="s">
        <v>8329</v>
      </c>
      <c r="S3327" s="8">
        <f t="shared" si="364"/>
        <v>42064.577280092592</v>
      </c>
      <c r="T3327" s="11">
        <f t="shared" si="365"/>
        <v>42099.535613425927</v>
      </c>
      <c r="U3327" t="str">
        <f t="shared" si="366"/>
        <v>FALSE</v>
      </c>
      <c r="V3327" s="18">
        <f t="shared" si="367"/>
        <v>2</v>
      </c>
      <c r="W3327">
        <f t="shared" si="368"/>
        <v>1</v>
      </c>
    </row>
    <row r="3328" spans="1:23" ht="100.8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s="13" t="b">
        <v>0</v>
      </c>
      <c r="L3328">
        <v>57</v>
      </c>
      <c r="M3328" t="b">
        <v>1</v>
      </c>
      <c r="N3328" t="s">
        <v>8271</v>
      </c>
      <c r="O3328" s="15">
        <f t="shared" si="363"/>
        <v>101.375</v>
      </c>
      <c r="P3328" s="15">
        <f t="shared" si="369"/>
        <v>142.28070175438597</v>
      </c>
      <c r="Q3328" t="s">
        <v>8328</v>
      </c>
      <c r="R3328" t="s">
        <v>8329</v>
      </c>
      <c r="S3328" s="8">
        <f t="shared" si="364"/>
        <v>42041.505844907406</v>
      </c>
      <c r="T3328" s="11">
        <f t="shared" si="365"/>
        <v>42071.464178240734</v>
      </c>
      <c r="U3328" t="str">
        <f t="shared" si="366"/>
        <v>FALSE</v>
      </c>
      <c r="V3328" s="18">
        <f t="shared" si="367"/>
        <v>2</v>
      </c>
      <c r="W3328">
        <f t="shared" si="368"/>
        <v>1</v>
      </c>
    </row>
    <row r="3329" spans="1:23" ht="115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s="13" t="b">
        <v>0</v>
      </c>
      <c r="L3329">
        <v>33</v>
      </c>
      <c r="M3329" t="b">
        <v>1</v>
      </c>
      <c r="N3329" t="s">
        <v>8271</v>
      </c>
      <c r="O3329" s="15">
        <f t="shared" si="363"/>
        <v>101.25</v>
      </c>
      <c r="P3329" s="15">
        <f t="shared" si="369"/>
        <v>24.545454545454547</v>
      </c>
      <c r="Q3329" t="s">
        <v>8328</v>
      </c>
      <c r="R3329" t="s">
        <v>8329</v>
      </c>
      <c r="S3329" s="8">
        <f t="shared" si="364"/>
        <v>42468.166273148141</v>
      </c>
      <c r="T3329" s="11">
        <f t="shared" si="365"/>
        <v>42498.166273148141</v>
      </c>
      <c r="U3329" t="str">
        <f t="shared" si="366"/>
        <v>FALSE</v>
      </c>
      <c r="V3329" s="18">
        <f t="shared" si="367"/>
        <v>2</v>
      </c>
      <c r="W3329">
        <f t="shared" si="368"/>
        <v>1</v>
      </c>
    </row>
    <row r="3330" spans="1:23" ht="100.8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s="13" t="b">
        <v>0</v>
      </c>
      <c r="L3330">
        <v>9</v>
      </c>
      <c r="M3330" t="b">
        <v>1</v>
      </c>
      <c r="N3330" t="s">
        <v>8271</v>
      </c>
      <c r="O3330" s="15">
        <f t="shared" si="363"/>
        <v>146.38888888888889</v>
      </c>
      <c r="P3330" s="15">
        <f t="shared" si="369"/>
        <v>292.77777777777777</v>
      </c>
      <c r="Q3330" t="s">
        <v>8328</v>
      </c>
      <c r="R3330" t="s">
        <v>8329</v>
      </c>
      <c r="S3330" s="8">
        <f t="shared" si="364"/>
        <v>41822.366701388884</v>
      </c>
      <c r="T3330" s="11">
        <f t="shared" si="365"/>
        <v>41824.833333333328</v>
      </c>
      <c r="U3330" t="str">
        <f t="shared" si="366"/>
        <v>FALSE</v>
      </c>
      <c r="V3330" s="18">
        <f t="shared" si="367"/>
        <v>2</v>
      </c>
      <c r="W3330">
        <f t="shared" si="368"/>
        <v>1</v>
      </c>
    </row>
    <row r="3331" spans="1:23" ht="86.4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s="13" t="b">
        <v>0</v>
      </c>
      <c r="L3331">
        <v>26</v>
      </c>
      <c r="M3331" t="b">
        <v>1</v>
      </c>
      <c r="N3331" t="s">
        <v>8271</v>
      </c>
      <c r="O3331" s="15">
        <f t="shared" ref="O3331:O3394" si="370">(E3331/D3331)*100</f>
        <v>116.8</v>
      </c>
      <c r="P3331" s="15">
        <f t="shared" si="369"/>
        <v>44.92307692307692</v>
      </c>
      <c r="Q3331" t="s">
        <v>8328</v>
      </c>
      <c r="R3331" t="s">
        <v>8329</v>
      </c>
      <c r="S3331" s="8">
        <f t="shared" ref="S3331:S3394" si="371">(((J3331/60)/60)/24)+DATE(1970,1,1)+(-5/24)</f>
        <v>41837.114675925921</v>
      </c>
      <c r="T3331" s="11">
        <f t="shared" ref="T3331:T3394" si="372">(I3331/86400)+25569+(-5/24)</f>
        <v>41847.75</v>
      </c>
      <c r="U3331" t="str">
        <f t="shared" ref="U3331:U3394" si="373">TRIM(K3331)</f>
        <v>FALSE</v>
      </c>
      <c r="V3331" s="18">
        <f t="shared" ref="V3331:V3394" si="374">IF(U3331="TRUE", 1, 2)</f>
        <v>2</v>
      </c>
      <c r="W3331">
        <f t="shared" ref="W3331:W3394" si="375">IF(F3331="successful", 1,  IF(F3331= "failed", 2, IF(F3331="canceled", 3, 4)))</f>
        <v>1</v>
      </c>
    </row>
    <row r="3332" spans="1:23" ht="100.8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s="13" t="b">
        <v>0</v>
      </c>
      <c r="L3332">
        <v>69</v>
      </c>
      <c r="M3332" t="b">
        <v>1</v>
      </c>
      <c r="N3332" t="s">
        <v>8271</v>
      </c>
      <c r="O3332" s="15">
        <f t="shared" si="370"/>
        <v>106.26666666666667</v>
      </c>
      <c r="P3332" s="15">
        <f t="shared" si="369"/>
        <v>23.10144927536232</v>
      </c>
      <c r="Q3332" t="s">
        <v>8328</v>
      </c>
      <c r="R3332" t="s">
        <v>8329</v>
      </c>
      <c r="S3332" s="8">
        <f t="shared" si="371"/>
        <v>42065.679027777776</v>
      </c>
      <c r="T3332" s="11">
        <f t="shared" si="372"/>
        <v>42095.637361111112</v>
      </c>
      <c r="U3332" t="str">
        <f t="shared" si="373"/>
        <v>FALSE</v>
      </c>
      <c r="V3332" s="18">
        <f t="shared" si="374"/>
        <v>2</v>
      </c>
      <c r="W3332">
        <f t="shared" si="375"/>
        <v>1</v>
      </c>
    </row>
    <row r="3333" spans="1:23" ht="115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s="13" t="b">
        <v>0</v>
      </c>
      <c r="L3333">
        <v>65</v>
      </c>
      <c r="M3333" t="b">
        <v>1</v>
      </c>
      <c r="N3333" t="s">
        <v>8271</v>
      </c>
      <c r="O3333" s="15">
        <f t="shared" si="370"/>
        <v>104.52</v>
      </c>
      <c r="P3333" s="15">
        <f t="shared" si="369"/>
        <v>80.400000000000006</v>
      </c>
      <c r="Q3333" t="s">
        <v>8328</v>
      </c>
      <c r="R3333" t="s">
        <v>8329</v>
      </c>
      <c r="S3333" s="8">
        <f t="shared" si="371"/>
        <v>42248.48942129629</v>
      </c>
      <c r="T3333" s="11">
        <f t="shared" si="372"/>
        <v>42283.48942129629</v>
      </c>
      <c r="U3333" t="str">
        <f t="shared" si="373"/>
        <v>FALSE</v>
      </c>
      <c r="V3333" s="18">
        <f t="shared" si="374"/>
        <v>2</v>
      </c>
      <c r="W3333">
        <f t="shared" si="375"/>
        <v>1</v>
      </c>
    </row>
    <row r="3334" spans="1:23" ht="100.8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s="13" t="b">
        <v>0</v>
      </c>
      <c r="L3334">
        <v>83</v>
      </c>
      <c r="M3334" t="b">
        <v>1</v>
      </c>
      <c r="N3334" t="s">
        <v>8271</v>
      </c>
      <c r="O3334" s="15">
        <f t="shared" si="370"/>
        <v>100</v>
      </c>
      <c r="P3334" s="15">
        <f t="shared" si="369"/>
        <v>72.289156626506028</v>
      </c>
      <c r="Q3334" t="s">
        <v>8328</v>
      </c>
      <c r="R3334" t="s">
        <v>8329</v>
      </c>
      <c r="S3334" s="8">
        <f t="shared" si="371"/>
        <v>41809.651967592588</v>
      </c>
      <c r="T3334" s="11">
        <f t="shared" si="372"/>
        <v>41839.651967592588</v>
      </c>
      <c r="U3334" t="str">
        <f t="shared" si="373"/>
        <v>FALSE</v>
      </c>
      <c r="V3334" s="18">
        <f t="shared" si="374"/>
        <v>2</v>
      </c>
      <c r="W3334">
        <f t="shared" si="375"/>
        <v>1</v>
      </c>
    </row>
    <row r="3335" spans="1:23" ht="100.8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s="13" t="b">
        <v>0</v>
      </c>
      <c r="L3335">
        <v>111</v>
      </c>
      <c r="M3335" t="b">
        <v>1</v>
      </c>
      <c r="N3335" t="s">
        <v>8271</v>
      </c>
      <c r="O3335" s="15">
        <f t="shared" si="370"/>
        <v>104.57142857142858</v>
      </c>
      <c r="P3335" s="15">
        <f t="shared" si="369"/>
        <v>32.972972972972975</v>
      </c>
      <c r="Q3335" t="s">
        <v>8328</v>
      </c>
      <c r="R3335" t="s">
        <v>8329</v>
      </c>
      <c r="S3335" s="8">
        <f t="shared" si="371"/>
        <v>42148.468518518515</v>
      </c>
      <c r="T3335" s="11">
        <f t="shared" si="372"/>
        <v>42170.468518518515</v>
      </c>
      <c r="U3335" t="str">
        <f t="shared" si="373"/>
        <v>FALSE</v>
      </c>
      <c r="V3335" s="18">
        <f t="shared" si="374"/>
        <v>2</v>
      </c>
      <c r="W3335">
        <f t="shared" si="375"/>
        <v>1</v>
      </c>
    </row>
    <row r="3336" spans="1:23" ht="72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s="13" t="b">
        <v>0</v>
      </c>
      <c r="L3336">
        <v>46</v>
      </c>
      <c r="M3336" t="b">
        <v>1</v>
      </c>
      <c r="N3336" t="s">
        <v>8271</v>
      </c>
      <c r="O3336" s="15">
        <f t="shared" si="370"/>
        <v>138.62051149573753</v>
      </c>
      <c r="P3336" s="15">
        <f t="shared" si="369"/>
        <v>116.65217391304348</v>
      </c>
      <c r="Q3336" t="s">
        <v>8328</v>
      </c>
      <c r="R3336" t="s">
        <v>8329</v>
      </c>
      <c r="S3336" s="8">
        <f t="shared" si="371"/>
        <v>42185.312754629624</v>
      </c>
      <c r="T3336" s="11">
        <f t="shared" si="372"/>
        <v>42215.312754629624</v>
      </c>
      <c r="U3336" t="str">
        <f t="shared" si="373"/>
        <v>FALSE</v>
      </c>
      <c r="V3336" s="18">
        <f t="shared" si="374"/>
        <v>2</v>
      </c>
      <c r="W3336">
        <f t="shared" si="375"/>
        <v>1</v>
      </c>
    </row>
    <row r="3337" spans="1:23" ht="115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s="13" t="b">
        <v>0</v>
      </c>
      <c r="L3337">
        <v>63</v>
      </c>
      <c r="M3337" t="b">
        <v>1</v>
      </c>
      <c r="N3337" t="s">
        <v>8271</v>
      </c>
      <c r="O3337" s="15">
        <f t="shared" si="370"/>
        <v>100.32000000000001</v>
      </c>
      <c r="P3337" s="15">
        <f t="shared" si="369"/>
        <v>79.61904761904762</v>
      </c>
      <c r="Q3337" t="s">
        <v>8328</v>
      </c>
      <c r="R3337" t="s">
        <v>8329</v>
      </c>
      <c r="S3337" s="8">
        <f t="shared" si="371"/>
        <v>41827.465810185182</v>
      </c>
      <c r="T3337" s="11">
        <f t="shared" si="372"/>
        <v>41854.75</v>
      </c>
      <c r="U3337" t="str">
        <f t="shared" si="373"/>
        <v>FALSE</v>
      </c>
      <c r="V3337" s="18">
        <f t="shared" si="374"/>
        <v>2</v>
      </c>
      <c r="W3337">
        <f t="shared" si="375"/>
        <v>1</v>
      </c>
    </row>
    <row r="3338" spans="1:23" ht="100.8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s="13" t="b">
        <v>0</v>
      </c>
      <c r="L3338">
        <v>9</v>
      </c>
      <c r="M3338" t="b">
        <v>1</v>
      </c>
      <c r="N3338" t="s">
        <v>8271</v>
      </c>
      <c r="O3338" s="15">
        <f t="shared" si="370"/>
        <v>100</v>
      </c>
      <c r="P3338" s="15">
        <f t="shared" si="369"/>
        <v>27.777777777777779</v>
      </c>
      <c r="Q3338" t="s">
        <v>8328</v>
      </c>
      <c r="R3338" t="s">
        <v>8329</v>
      </c>
      <c r="S3338" s="8">
        <f t="shared" si="371"/>
        <v>42437.190347222226</v>
      </c>
      <c r="T3338" s="11">
        <f t="shared" si="372"/>
        <v>42465.148680555554</v>
      </c>
      <c r="U3338" t="str">
        <f t="shared" si="373"/>
        <v>FALSE</v>
      </c>
      <c r="V3338" s="18">
        <f t="shared" si="374"/>
        <v>2</v>
      </c>
      <c r="W3338">
        <f t="shared" si="375"/>
        <v>1</v>
      </c>
    </row>
    <row r="3339" spans="1:23" ht="86.4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s="13" t="b">
        <v>0</v>
      </c>
      <c r="L3339">
        <v>34</v>
      </c>
      <c r="M3339" t="b">
        <v>1</v>
      </c>
      <c r="N3339" t="s">
        <v>8271</v>
      </c>
      <c r="O3339" s="15">
        <f t="shared" si="370"/>
        <v>110.2</v>
      </c>
      <c r="P3339" s="15">
        <f t="shared" si="369"/>
        <v>81.029411764705884</v>
      </c>
      <c r="Q3339" t="s">
        <v>8328</v>
      </c>
      <c r="R3339" t="s">
        <v>8329</v>
      </c>
      <c r="S3339" s="8">
        <f t="shared" si="371"/>
        <v>41901.073692129627</v>
      </c>
      <c r="T3339" s="11">
        <f t="shared" si="372"/>
        <v>41922.666666666664</v>
      </c>
      <c r="U3339" t="str">
        <f t="shared" si="373"/>
        <v>FALSE</v>
      </c>
      <c r="V3339" s="18">
        <f t="shared" si="374"/>
        <v>2</v>
      </c>
      <c r="W3339">
        <f t="shared" si="375"/>
        <v>1</v>
      </c>
    </row>
    <row r="3340" spans="1:23" ht="57.6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s="13" t="b">
        <v>0</v>
      </c>
      <c r="L3340">
        <v>112</v>
      </c>
      <c r="M3340" t="b">
        <v>1</v>
      </c>
      <c r="N3340" t="s">
        <v>8271</v>
      </c>
      <c r="O3340" s="15">
        <f t="shared" si="370"/>
        <v>102.18</v>
      </c>
      <c r="P3340" s="15">
        <f t="shared" si="369"/>
        <v>136.84821428571428</v>
      </c>
      <c r="Q3340" t="s">
        <v>8328</v>
      </c>
      <c r="R3340" t="s">
        <v>8329</v>
      </c>
      <c r="S3340" s="8">
        <f t="shared" si="371"/>
        <v>42769.366666666661</v>
      </c>
      <c r="T3340" s="11">
        <f t="shared" si="372"/>
        <v>42790.366666666661</v>
      </c>
      <c r="U3340" t="str">
        <f t="shared" si="373"/>
        <v>FALSE</v>
      </c>
      <c r="V3340" s="18">
        <f t="shared" si="374"/>
        <v>2</v>
      </c>
      <c r="W3340">
        <f t="shared" si="375"/>
        <v>1</v>
      </c>
    </row>
    <row r="3341" spans="1:23" ht="86.4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s="13" t="b">
        <v>0</v>
      </c>
      <c r="L3341">
        <v>47</v>
      </c>
      <c r="M3341" t="b">
        <v>1</v>
      </c>
      <c r="N3341" t="s">
        <v>8271</v>
      </c>
      <c r="O3341" s="15">
        <f t="shared" si="370"/>
        <v>104.35000000000001</v>
      </c>
      <c r="P3341" s="15">
        <f t="shared" si="369"/>
        <v>177.61702127659575</v>
      </c>
      <c r="Q3341" t="s">
        <v>8328</v>
      </c>
      <c r="R3341" t="s">
        <v>8329</v>
      </c>
      <c r="S3341" s="8">
        <f t="shared" si="371"/>
        <v>42549.457384259258</v>
      </c>
      <c r="T3341" s="11">
        <f t="shared" si="372"/>
        <v>42579.457384259258</v>
      </c>
      <c r="U3341" t="str">
        <f t="shared" si="373"/>
        <v>FALSE</v>
      </c>
      <c r="V3341" s="18">
        <f t="shared" si="374"/>
        <v>2</v>
      </c>
      <c r="W3341">
        <f t="shared" si="375"/>
        <v>1</v>
      </c>
    </row>
    <row r="3342" spans="1:23" ht="115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s="13" t="b">
        <v>0</v>
      </c>
      <c r="L3342">
        <v>38</v>
      </c>
      <c r="M3342" t="b">
        <v>1</v>
      </c>
      <c r="N3342" t="s">
        <v>8271</v>
      </c>
      <c r="O3342" s="15">
        <f t="shared" si="370"/>
        <v>138.16666666666666</v>
      </c>
      <c r="P3342" s="15">
        <f t="shared" si="369"/>
        <v>109.07894736842105</v>
      </c>
      <c r="Q3342" t="s">
        <v>8328</v>
      </c>
      <c r="R3342" t="s">
        <v>8329</v>
      </c>
      <c r="S3342" s="8">
        <f t="shared" si="371"/>
        <v>42685.765671296293</v>
      </c>
      <c r="T3342" s="11">
        <f t="shared" si="372"/>
        <v>42710.765671296293</v>
      </c>
      <c r="U3342" t="str">
        <f t="shared" si="373"/>
        <v>FALSE</v>
      </c>
      <c r="V3342" s="18">
        <f t="shared" si="374"/>
        <v>2</v>
      </c>
      <c r="W3342">
        <f t="shared" si="375"/>
        <v>1</v>
      </c>
    </row>
    <row r="3343" spans="1:23" ht="115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s="13" t="b">
        <v>0</v>
      </c>
      <c r="L3343">
        <v>28</v>
      </c>
      <c r="M3343" t="b">
        <v>1</v>
      </c>
      <c r="N3343" t="s">
        <v>8271</v>
      </c>
      <c r="O3343" s="15">
        <f t="shared" si="370"/>
        <v>100</v>
      </c>
      <c r="P3343" s="15">
        <f t="shared" si="369"/>
        <v>119.64285714285714</v>
      </c>
      <c r="Q3343" t="s">
        <v>8328</v>
      </c>
      <c r="R3343" t="s">
        <v>8329</v>
      </c>
      <c r="S3343" s="8">
        <f t="shared" si="371"/>
        <v>42510.590520833335</v>
      </c>
      <c r="T3343" s="11">
        <f t="shared" si="372"/>
        <v>42533.499999999993</v>
      </c>
      <c r="U3343" t="str">
        <f t="shared" si="373"/>
        <v>FALSE</v>
      </c>
      <c r="V3343" s="18">
        <f t="shared" si="374"/>
        <v>2</v>
      </c>
      <c r="W3343">
        <f t="shared" si="375"/>
        <v>1</v>
      </c>
    </row>
    <row r="3344" spans="1:23" ht="7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s="13" t="b">
        <v>0</v>
      </c>
      <c r="L3344">
        <v>78</v>
      </c>
      <c r="M3344" t="b">
        <v>1</v>
      </c>
      <c r="N3344" t="s">
        <v>8271</v>
      </c>
      <c r="O3344" s="15">
        <f t="shared" si="370"/>
        <v>101.66666666666666</v>
      </c>
      <c r="P3344" s="15">
        <f t="shared" si="369"/>
        <v>78.205128205128204</v>
      </c>
      <c r="Q3344" t="s">
        <v>8328</v>
      </c>
      <c r="R3344" t="s">
        <v>8329</v>
      </c>
      <c r="S3344" s="8">
        <f t="shared" si="371"/>
        <v>42062.088078703695</v>
      </c>
      <c r="T3344" s="11">
        <f t="shared" si="372"/>
        <v>42094.999305555553</v>
      </c>
      <c r="U3344" t="str">
        <f t="shared" si="373"/>
        <v>FALSE</v>
      </c>
      <c r="V3344" s="18">
        <f t="shared" si="374"/>
        <v>2</v>
      </c>
      <c r="W3344">
        <f t="shared" si="375"/>
        <v>1</v>
      </c>
    </row>
    <row r="3345" spans="1:23" ht="86.4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s="13" t="b">
        <v>0</v>
      </c>
      <c r="L3345">
        <v>23</v>
      </c>
      <c r="M3345" t="b">
        <v>1</v>
      </c>
      <c r="N3345" t="s">
        <v>8271</v>
      </c>
      <c r="O3345" s="15">
        <f t="shared" si="370"/>
        <v>171.42857142857142</v>
      </c>
      <c r="P3345" s="15">
        <f t="shared" si="369"/>
        <v>52.173913043478258</v>
      </c>
      <c r="Q3345" t="s">
        <v>8328</v>
      </c>
      <c r="R3345" t="s">
        <v>8329</v>
      </c>
      <c r="S3345" s="8">
        <f t="shared" si="371"/>
        <v>42452.708148148151</v>
      </c>
      <c r="T3345" s="11">
        <f t="shared" si="372"/>
        <v>42473.345833333333</v>
      </c>
      <c r="U3345" t="str">
        <f t="shared" si="373"/>
        <v>FALSE</v>
      </c>
      <c r="V3345" s="18">
        <f t="shared" si="374"/>
        <v>2</v>
      </c>
      <c r="W3345">
        <f t="shared" si="375"/>
        <v>1</v>
      </c>
    </row>
    <row r="3346" spans="1:23" ht="100.8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s="13" t="b">
        <v>0</v>
      </c>
      <c r="L3346">
        <v>40</v>
      </c>
      <c r="M3346" t="b">
        <v>1</v>
      </c>
      <c r="N3346" t="s">
        <v>8271</v>
      </c>
      <c r="O3346" s="15">
        <f t="shared" si="370"/>
        <v>101.44444444444444</v>
      </c>
      <c r="P3346" s="15">
        <f t="shared" si="369"/>
        <v>114.125</v>
      </c>
      <c r="Q3346" t="s">
        <v>8328</v>
      </c>
      <c r="R3346" t="s">
        <v>8329</v>
      </c>
      <c r="S3346" s="8">
        <f t="shared" si="371"/>
        <v>41850.991817129623</v>
      </c>
      <c r="T3346" s="11">
        <f t="shared" si="372"/>
        <v>41880.991817129623</v>
      </c>
      <c r="U3346" t="str">
        <f t="shared" si="373"/>
        <v>FALSE</v>
      </c>
      <c r="V3346" s="18">
        <f t="shared" si="374"/>
        <v>2</v>
      </c>
      <c r="W3346">
        <f t="shared" si="375"/>
        <v>1</v>
      </c>
    </row>
    <row r="3347" spans="1:23" ht="115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s="13" t="b">
        <v>0</v>
      </c>
      <c r="L3347">
        <v>13</v>
      </c>
      <c r="M3347" t="b">
        <v>1</v>
      </c>
      <c r="N3347" t="s">
        <v>8271</v>
      </c>
      <c r="O3347" s="15">
        <f t="shared" si="370"/>
        <v>130</v>
      </c>
      <c r="P3347" s="15">
        <f t="shared" si="369"/>
        <v>50</v>
      </c>
      <c r="Q3347" t="s">
        <v>8328</v>
      </c>
      <c r="R3347" t="s">
        <v>8329</v>
      </c>
      <c r="S3347" s="8">
        <f t="shared" si="371"/>
        <v>42052.897777777776</v>
      </c>
      <c r="T3347" s="11">
        <f t="shared" si="372"/>
        <v>42111.817361111105</v>
      </c>
      <c r="U3347" t="str">
        <f t="shared" si="373"/>
        <v>FALSE</v>
      </c>
      <c r="V3347" s="18">
        <f t="shared" si="374"/>
        <v>2</v>
      </c>
      <c r="W3347">
        <f t="shared" si="375"/>
        <v>1</v>
      </c>
    </row>
    <row r="3348" spans="1:23" ht="100.8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s="13" t="b">
        <v>0</v>
      </c>
      <c r="L3348">
        <v>18</v>
      </c>
      <c r="M3348" t="b">
        <v>1</v>
      </c>
      <c r="N3348" t="s">
        <v>8271</v>
      </c>
      <c r="O3348" s="15">
        <f t="shared" si="370"/>
        <v>110.00000000000001</v>
      </c>
      <c r="P3348" s="15">
        <f t="shared" si="369"/>
        <v>91.666666666666671</v>
      </c>
      <c r="Q3348" t="s">
        <v>8328</v>
      </c>
      <c r="R3348" t="s">
        <v>8329</v>
      </c>
      <c r="S3348" s="8">
        <f t="shared" si="371"/>
        <v>42053.816087962965</v>
      </c>
      <c r="T3348" s="11">
        <f t="shared" si="372"/>
        <v>42060.816087962965</v>
      </c>
      <c r="U3348" t="str">
        <f t="shared" si="373"/>
        <v>FALSE</v>
      </c>
      <c r="V3348" s="18">
        <f t="shared" si="374"/>
        <v>2</v>
      </c>
      <c r="W3348">
        <f t="shared" si="375"/>
        <v>1</v>
      </c>
    </row>
    <row r="3349" spans="1:23" ht="115.2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s="13" t="b">
        <v>0</v>
      </c>
      <c r="L3349">
        <v>22</v>
      </c>
      <c r="M3349" t="b">
        <v>1</v>
      </c>
      <c r="N3349" t="s">
        <v>8271</v>
      </c>
      <c r="O3349" s="15">
        <f t="shared" si="370"/>
        <v>119.44999999999999</v>
      </c>
      <c r="P3349" s="15">
        <f t="shared" si="369"/>
        <v>108.59090909090909</v>
      </c>
      <c r="Q3349" t="s">
        <v>8328</v>
      </c>
      <c r="R3349" t="s">
        <v>8329</v>
      </c>
      <c r="S3349" s="8">
        <f t="shared" si="371"/>
        <v>42484.343217592592</v>
      </c>
      <c r="T3349" s="11">
        <f t="shared" si="372"/>
        <v>42498.666666666664</v>
      </c>
      <c r="U3349" t="str">
        <f t="shared" si="373"/>
        <v>FALSE</v>
      </c>
      <c r="V3349" s="18">
        <f t="shared" si="374"/>
        <v>2</v>
      </c>
      <c r="W3349">
        <f t="shared" si="375"/>
        <v>1</v>
      </c>
    </row>
    <row r="3350" spans="1:23" ht="115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s="13" t="b">
        <v>0</v>
      </c>
      <c r="L3350">
        <v>79</v>
      </c>
      <c r="M3350" t="b">
        <v>1</v>
      </c>
      <c r="N3350" t="s">
        <v>8271</v>
      </c>
      <c r="O3350" s="15">
        <f t="shared" si="370"/>
        <v>100.2909090909091</v>
      </c>
      <c r="P3350" s="15">
        <f t="shared" si="369"/>
        <v>69.822784810126578</v>
      </c>
      <c r="Q3350" t="s">
        <v>8328</v>
      </c>
      <c r="R3350" t="s">
        <v>8329</v>
      </c>
      <c r="S3350" s="8">
        <f t="shared" si="371"/>
        <v>42466.350462962961</v>
      </c>
      <c r="T3350" s="11">
        <f t="shared" si="372"/>
        <v>42489.957638888889</v>
      </c>
      <c r="U3350" t="str">
        <f t="shared" si="373"/>
        <v>FALSE</v>
      </c>
      <c r="V3350" s="18">
        <f t="shared" si="374"/>
        <v>2</v>
      </c>
      <c r="W3350">
        <f t="shared" si="375"/>
        <v>1</v>
      </c>
    </row>
    <row r="3351" spans="1:23" ht="100.8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s="13" t="b">
        <v>0</v>
      </c>
      <c r="L3351">
        <v>14</v>
      </c>
      <c r="M3351" t="b">
        <v>1</v>
      </c>
      <c r="N3351" t="s">
        <v>8271</v>
      </c>
      <c r="O3351" s="15">
        <f t="shared" si="370"/>
        <v>153.4</v>
      </c>
      <c r="P3351" s="15">
        <f t="shared" si="369"/>
        <v>109.57142857142857</v>
      </c>
      <c r="Q3351" t="s">
        <v>8328</v>
      </c>
      <c r="R3351" t="s">
        <v>8329</v>
      </c>
      <c r="S3351" s="8">
        <f t="shared" si="371"/>
        <v>42512.902453703697</v>
      </c>
      <c r="T3351" s="11">
        <f t="shared" si="372"/>
        <v>42534.499999999993</v>
      </c>
      <c r="U3351" t="str">
        <f t="shared" si="373"/>
        <v>FALSE</v>
      </c>
      <c r="V3351" s="18">
        <f t="shared" si="374"/>
        <v>2</v>
      </c>
      <c r="W3351">
        <f t="shared" si="375"/>
        <v>1</v>
      </c>
    </row>
    <row r="3352" spans="1:23" ht="115.2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s="13" t="b">
        <v>0</v>
      </c>
      <c r="L3352">
        <v>51</v>
      </c>
      <c r="M3352" t="b">
        <v>1</v>
      </c>
      <c r="N3352" t="s">
        <v>8271</v>
      </c>
      <c r="O3352" s="15">
        <f t="shared" si="370"/>
        <v>104.42857142857143</v>
      </c>
      <c r="P3352" s="15">
        <f t="shared" si="369"/>
        <v>71.666666666666671</v>
      </c>
      <c r="Q3352" t="s">
        <v>8328</v>
      </c>
      <c r="R3352" t="s">
        <v>8329</v>
      </c>
      <c r="S3352" s="8">
        <f t="shared" si="371"/>
        <v>42302.493182870363</v>
      </c>
      <c r="T3352" s="11">
        <f t="shared" si="372"/>
        <v>42337.749999999993</v>
      </c>
      <c r="U3352" t="str">
        <f t="shared" si="373"/>
        <v>FALSE</v>
      </c>
      <c r="V3352" s="18">
        <f t="shared" si="374"/>
        <v>2</v>
      </c>
      <c r="W3352">
        <f t="shared" si="375"/>
        <v>1</v>
      </c>
    </row>
    <row r="3353" spans="1:23" ht="129.6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s="13" t="b">
        <v>0</v>
      </c>
      <c r="L3353">
        <v>54</v>
      </c>
      <c r="M3353" t="b">
        <v>1</v>
      </c>
      <c r="N3353" t="s">
        <v>8271</v>
      </c>
      <c r="O3353" s="15">
        <f t="shared" si="370"/>
        <v>101.1</v>
      </c>
      <c r="P3353" s="15">
        <f t="shared" si="369"/>
        <v>93.611111111111114</v>
      </c>
      <c r="Q3353" t="s">
        <v>8328</v>
      </c>
      <c r="R3353" t="s">
        <v>8329</v>
      </c>
      <c r="S3353" s="8">
        <f t="shared" si="371"/>
        <v>41806.187094907407</v>
      </c>
      <c r="T3353" s="11">
        <f t="shared" si="372"/>
        <v>41843.25</v>
      </c>
      <c r="U3353" t="str">
        <f t="shared" si="373"/>
        <v>FALSE</v>
      </c>
      <c r="V3353" s="18">
        <f t="shared" si="374"/>
        <v>2</v>
      </c>
      <c r="W3353">
        <f t="shared" si="375"/>
        <v>1</v>
      </c>
    </row>
    <row r="3354" spans="1:23" ht="100.8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s="13" t="b">
        <v>0</v>
      </c>
      <c r="L3354">
        <v>70</v>
      </c>
      <c r="M3354" t="b">
        <v>1</v>
      </c>
      <c r="N3354" t="s">
        <v>8271</v>
      </c>
      <c r="O3354" s="15">
        <f t="shared" si="370"/>
        <v>107.52</v>
      </c>
      <c r="P3354" s="15">
        <f t="shared" si="369"/>
        <v>76.8</v>
      </c>
      <c r="Q3354" t="s">
        <v>8328</v>
      </c>
      <c r="R3354" t="s">
        <v>8329</v>
      </c>
      <c r="S3354" s="8">
        <f t="shared" si="371"/>
        <v>42495.784467592595</v>
      </c>
      <c r="T3354" s="11">
        <f t="shared" si="372"/>
        <v>42552.749999999993</v>
      </c>
      <c r="U3354" t="str">
        <f t="shared" si="373"/>
        <v>FALSE</v>
      </c>
      <c r="V3354" s="18">
        <f t="shared" si="374"/>
        <v>2</v>
      </c>
      <c r="W3354">
        <f t="shared" si="375"/>
        <v>1</v>
      </c>
    </row>
    <row r="3355" spans="1:23" ht="100.8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s="13" t="b">
        <v>0</v>
      </c>
      <c r="L3355">
        <v>44</v>
      </c>
      <c r="M3355" t="b">
        <v>1</v>
      </c>
      <c r="N3355" t="s">
        <v>8271</v>
      </c>
      <c r="O3355" s="15">
        <f t="shared" si="370"/>
        <v>315</v>
      </c>
      <c r="P3355" s="15">
        <f t="shared" si="369"/>
        <v>35.795454545454547</v>
      </c>
      <c r="Q3355" t="s">
        <v>8328</v>
      </c>
      <c r="R3355" t="s">
        <v>8329</v>
      </c>
      <c r="S3355" s="8">
        <f t="shared" si="371"/>
        <v>42479.223958333336</v>
      </c>
      <c r="T3355" s="11">
        <f t="shared" si="372"/>
        <v>42492.749999999993</v>
      </c>
      <c r="U3355" t="str">
        <f t="shared" si="373"/>
        <v>FALSE</v>
      </c>
      <c r="V3355" s="18">
        <f t="shared" si="374"/>
        <v>2</v>
      </c>
      <c r="W3355">
        <f t="shared" si="375"/>
        <v>1</v>
      </c>
    </row>
    <row r="3356" spans="1:23" ht="72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s="13" t="b">
        <v>0</v>
      </c>
      <c r="L3356">
        <v>55</v>
      </c>
      <c r="M3356" t="b">
        <v>1</v>
      </c>
      <c r="N3356" t="s">
        <v>8271</v>
      </c>
      <c r="O3356" s="15">
        <f t="shared" si="370"/>
        <v>101.93333333333334</v>
      </c>
      <c r="P3356" s="15">
        <f t="shared" si="369"/>
        <v>55.6</v>
      </c>
      <c r="Q3356" t="s">
        <v>8328</v>
      </c>
      <c r="R3356" t="s">
        <v>8329</v>
      </c>
      <c r="S3356" s="8">
        <f t="shared" si="371"/>
        <v>42270.518587962964</v>
      </c>
      <c r="T3356" s="11">
        <f t="shared" si="372"/>
        <v>42305.959027777775</v>
      </c>
      <c r="U3356" t="str">
        <f t="shared" si="373"/>
        <v>FALSE</v>
      </c>
      <c r="V3356" s="18">
        <f t="shared" si="374"/>
        <v>2</v>
      </c>
      <c r="W3356">
        <f t="shared" si="375"/>
        <v>1</v>
      </c>
    </row>
    <row r="3357" spans="1:23" ht="100.8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s="13" t="b">
        <v>0</v>
      </c>
      <c r="L3357">
        <v>15</v>
      </c>
      <c r="M3357" t="b">
        <v>1</v>
      </c>
      <c r="N3357" t="s">
        <v>8271</v>
      </c>
      <c r="O3357" s="15">
        <f t="shared" si="370"/>
        <v>126.28571428571429</v>
      </c>
      <c r="P3357" s="15">
        <f t="shared" si="369"/>
        <v>147.33333333333334</v>
      </c>
      <c r="Q3357" t="s">
        <v>8328</v>
      </c>
      <c r="R3357" t="s">
        <v>8329</v>
      </c>
      <c r="S3357" s="8">
        <f t="shared" si="371"/>
        <v>42489.411192129628</v>
      </c>
      <c r="T3357" s="11">
        <f t="shared" si="372"/>
        <v>42500.261805555558</v>
      </c>
      <c r="U3357" t="str">
        <f t="shared" si="373"/>
        <v>FALSE</v>
      </c>
      <c r="V3357" s="18">
        <f t="shared" si="374"/>
        <v>2</v>
      </c>
      <c r="W3357">
        <f t="shared" si="375"/>
        <v>1</v>
      </c>
    </row>
    <row r="3358" spans="1:23" ht="115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s="13" t="b">
        <v>0</v>
      </c>
      <c r="L3358">
        <v>27</v>
      </c>
      <c r="M3358" t="b">
        <v>1</v>
      </c>
      <c r="N3358" t="s">
        <v>8271</v>
      </c>
      <c r="O3358" s="15">
        <f t="shared" si="370"/>
        <v>101.4</v>
      </c>
      <c r="P3358" s="15">
        <f t="shared" si="369"/>
        <v>56.333333333333336</v>
      </c>
      <c r="Q3358" t="s">
        <v>8328</v>
      </c>
      <c r="R3358" t="s">
        <v>8329</v>
      </c>
      <c r="S3358" s="8">
        <f t="shared" si="371"/>
        <v>42536.607314814813</v>
      </c>
      <c r="T3358" s="11">
        <f t="shared" si="372"/>
        <v>42566.607314814813</v>
      </c>
      <c r="U3358" t="str">
        <f t="shared" si="373"/>
        <v>FALSE</v>
      </c>
      <c r="V3358" s="18">
        <f t="shared" si="374"/>
        <v>2</v>
      </c>
      <c r="W3358">
        <f t="shared" si="375"/>
        <v>1</v>
      </c>
    </row>
    <row r="3359" spans="1:23" ht="100.8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s="13" t="b">
        <v>0</v>
      </c>
      <c r="L3359">
        <v>21</v>
      </c>
      <c r="M3359" t="b">
        <v>1</v>
      </c>
      <c r="N3359" t="s">
        <v>8271</v>
      </c>
      <c r="O3359" s="15">
        <f t="shared" si="370"/>
        <v>101</v>
      </c>
      <c r="P3359" s="15">
        <f t="shared" si="369"/>
        <v>96.19047619047619</v>
      </c>
      <c r="Q3359" t="s">
        <v>8328</v>
      </c>
      <c r="R3359" t="s">
        <v>8329</v>
      </c>
      <c r="S3359" s="8">
        <f t="shared" si="371"/>
        <v>41822.209606481476</v>
      </c>
      <c r="T3359" s="11">
        <f t="shared" si="372"/>
        <v>41852.209606481476</v>
      </c>
      <c r="U3359" t="str">
        <f t="shared" si="373"/>
        <v>FALSE</v>
      </c>
      <c r="V3359" s="18">
        <f t="shared" si="374"/>
        <v>2</v>
      </c>
      <c r="W3359">
        <f t="shared" si="375"/>
        <v>1</v>
      </c>
    </row>
    <row r="3360" spans="1:23" ht="86.4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s="13" t="b">
        <v>0</v>
      </c>
      <c r="L3360">
        <v>162</v>
      </c>
      <c r="M3360" t="b">
        <v>1</v>
      </c>
      <c r="N3360" t="s">
        <v>8271</v>
      </c>
      <c r="O3360" s="15">
        <f t="shared" si="370"/>
        <v>102.99000000000001</v>
      </c>
      <c r="P3360" s="15">
        <f t="shared" si="369"/>
        <v>63.574074074074076</v>
      </c>
      <c r="Q3360" t="s">
        <v>8328</v>
      </c>
      <c r="R3360" t="s">
        <v>8329</v>
      </c>
      <c r="S3360" s="8">
        <f t="shared" si="371"/>
        <v>41932.102766203701</v>
      </c>
      <c r="T3360" s="11">
        <f t="shared" si="372"/>
        <v>41962.144432870373</v>
      </c>
      <c r="U3360" t="str">
        <f t="shared" si="373"/>
        <v>FALSE</v>
      </c>
      <c r="V3360" s="18">
        <f t="shared" si="374"/>
        <v>2</v>
      </c>
      <c r="W3360">
        <f t="shared" si="375"/>
        <v>1</v>
      </c>
    </row>
    <row r="3361" spans="1:23" ht="86.4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s="13" t="b">
        <v>0</v>
      </c>
      <c r="L3361">
        <v>23</v>
      </c>
      <c r="M3361" t="b">
        <v>1</v>
      </c>
      <c r="N3361" t="s">
        <v>8271</v>
      </c>
      <c r="O3361" s="15">
        <f t="shared" si="370"/>
        <v>106.25</v>
      </c>
      <c r="P3361" s="15">
        <f t="shared" si="369"/>
        <v>184.78260869565219</v>
      </c>
      <c r="Q3361" t="s">
        <v>8328</v>
      </c>
      <c r="R3361" t="s">
        <v>8329</v>
      </c>
      <c r="S3361" s="8">
        <f t="shared" si="371"/>
        <v>42745.848773148151</v>
      </c>
      <c r="T3361" s="11">
        <f t="shared" si="372"/>
        <v>42790.848773148151</v>
      </c>
      <c r="U3361" t="str">
        <f t="shared" si="373"/>
        <v>FALSE</v>
      </c>
      <c r="V3361" s="18">
        <f t="shared" si="374"/>
        <v>2</v>
      </c>
      <c r="W3361">
        <f t="shared" si="375"/>
        <v>1</v>
      </c>
    </row>
    <row r="3362" spans="1:23" ht="57.6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s="13" t="b">
        <v>0</v>
      </c>
      <c r="L3362">
        <v>72</v>
      </c>
      <c r="M3362" t="b">
        <v>1</v>
      </c>
      <c r="N3362" t="s">
        <v>8271</v>
      </c>
      <c r="O3362" s="15">
        <f t="shared" si="370"/>
        <v>101.37777777777779</v>
      </c>
      <c r="P3362" s="15">
        <f t="shared" si="369"/>
        <v>126.72222222222223</v>
      </c>
      <c r="Q3362" t="s">
        <v>8328</v>
      </c>
      <c r="R3362" t="s">
        <v>8329</v>
      </c>
      <c r="S3362" s="8">
        <f t="shared" si="371"/>
        <v>42696.874340277776</v>
      </c>
      <c r="T3362" s="11">
        <f t="shared" si="372"/>
        <v>42718.457638888889</v>
      </c>
      <c r="U3362" t="str">
        <f t="shared" si="373"/>
        <v>FALSE</v>
      </c>
      <c r="V3362" s="18">
        <f t="shared" si="374"/>
        <v>2</v>
      </c>
      <c r="W3362">
        <f t="shared" si="375"/>
        <v>1</v>
      </c>
    </row>
    <row r="3363" spans="1:23" ht="100.8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s="13" t="b">
        <v>0</v>
      </c>
      <c r="L3363">
        <v>68</v>
      </c>
      <c r="M3363" t="b">
        <v>1</v>
      </c>
      <c r="N3363" t="s">
        <v>8271</v>
      </c>
      <c r="O3363" s="15">
        <f t="shared" si="370"/>
        <v>113.46000000000001</v>
      </c>
      <c r="P3363" s="15">
        <f t="shared" si="369"/>
        <v>83.42647058823529</v>
      </c>
      <c r="Q3363" t="s">
        <v>8328</v>
      </c>
      <c r="R3363" t="s">
        <v>8329</v>
      </c>
      <c r="S3363" s="8">
        <f t="shared" si="371"/>
        <v>41865.817013888889</v>
      </c>
      <c r="T3363" s="11">
        <f t="shared" si="372"/>
        <v>41883.457638888889</v>
      </c>
      <c r="U3363" t="str">
        <f t="shared" si="373"/>
        <v>FALSE</v>
      </c>
      <c r="V3363" s="18">
        <f t="shared" si="374"/>
        <v>2</v>
      </c>
      <c r="W3363">
        <f t="shared" si="375"/>
        <v>1</v>
      </c>
    </row>
    <row r="3364" spans="1:23" ht="86.4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s="13" t="b">
        <v>0</v>
      </c>
      <c r="L3364">
        <v>20</v>
      </c>
      <c r="M3364" t="b">
        <v>1</v>
      </c>
      <c r="N3364" t="s">
        <v>8271</v>
      </c>
      <c r="O3364" s="15">
        <f t="shared" si="370"/>
        <v>218.00000000000003</v>
      </c>
      <c r="P3364" s="15">
        <f t="shared" si="369"/>
        <v>54.5</v>
      </c>
      <c r="Q3364" t="s">
        <v>8328</v>
      </c>
      <c r="R3364" t="s">
        <v>8329</v>
      </c>
      <c r="S3364" s="8">
        <f t="shared" si="371"/>
        <v>42055.883298611108</v>
      </c>
      <c r="T3364" s="11">
        <f t="shared" si="372"/>
        <v>42069.996527777774</v>
      </c>
      <c r="U3364" t="str">
        <f t="shared" si="373"/>
        <v>FALSE</v>
      </c>
      <c r="V3364" s="18">
        <f t="shared" si="374"/>
        <v>2</v>
      </c>
      <c r="W3364">
        <f t="shared" si="375"/>
        <v>1</v>
      </c>
    </row>
    <row r="3365" spans="1:23" ht="100.8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s="13" t="b">
        <v>0</v>
      </c>
      <c r="L3365">
        <v>26</v>
      </c>
      <c r="M3365" t="b">
        <v>1</v>
      </c>
      <c r="N3365" t="s">
        <v>8271</v>
      </c>
      <c r="O3365" s="15">
        <f t="shared" si="370"/>
        <v>101.41935483870968</v>
      </c>
      <c r="P3365" s="15">
        <f t="shared" si="369"/>
        <v>302.30769230769232</v>
      </c>
      <c r="Q3365" t="s">
        <v>8328</v>
      </c>
      <c r="R3365" t="s">
        <v>8329</v>
      </c>
      <c r="S3365" s="8">
        <f t="shared" si="371"/>
        <v>41851.563020833331</v>
      </c>
      <c r="T3365" s="11">
        <f t="shared" si="372"/>
        <v>41870.458333333328</v>
      </c>
      <c r="U3365" t="str">
        <f t="shared" si="373"/>
        <v>FALSE</v>
      </c>
      <c r="V3365" s="18">
        <f t="shared" si="374"/>
        <v>2</v>
      </c>
      <c r="W3365">
        <f t="shared" si="375"/>
        <v>1</v>
      </c>
    </row>
    <row r="3366" spans="1:23" ht="100.8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s="13" t="b">
        <v>0</v>
      </c>
      <c r="L3366">
        <v>72</v>
      </c>
      <c r="M3366" t="b">
        <v>1</v>
      </c>
      <c r="N3366" t="s">
        <v>8271</v>
      </c>
      <c r="O3366" s="15">
        <f t="shared" si="370"/>
        <v>105.93333333333332</v>
      </c>
      <c r="P3366" s="15">
        <f t="shared" si="369"/>
        <v>44.138888888888886</v>
      </c>
      <c r="Q3366" t="s">
        <v>8328</v>
      </c>
      <c r="R3366" t="s">
        <v>8329</v>
      </c>
      <c r="S3366" s="8">
        <f t="shared" si="371"/>
        <v>42422.769085648142</v>
      </c>
      <c r="T3366" s="11">
        <f t="shared" si="372"/>
        <v>42444.666666666664</v>
      </c>
      <c r="U3366" t="str">
        <f t="shared" si="373"/>
        <v>FALSE</v>
      </c>
      <c r="V3366" s="18">
        <f t="shared" si="374"/>
        <v>2</v>
      </c>
      <c r="W3366">
        <f t="shared" si="375"/>
        <v>1</v>
      </c>
    </row>
    <row r="3367" spans="1:23" ht="100.8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s="13" t="b">
        <v>0</v>
      </c>
      <c r="L3367">
        <v>3</v>
      </c>
      <c r="M3367" t="b">
        <v>1</v>
      </c>
      <c r="N3367" t="s">
        <v>8271</v>
      </c>
      <c r="O3367" s="15">
        <f t="shared" si="370"/>
        <v>104</v>
      </c>
      <c r="P3367" s="15">
        <f t="shared" si="369"/>
        <v>866.66666666666663</v>
      </c>
      <c r="Q3367" t="s">
        <v>8328</v>
      </c>
      <c r="R3367" t="s">
        <v>8329</v>
      </c>
      <c r="S3367" s="8">
        <f t="shared" si="371"/>
        <v>42320.893425925926</v>
      </c>
      <c r="T3367" s="11">
        <f t="shared" si="372"/>
        <v>42350.893425925919</v>
      </c>
      <c r="U3367" t="str">
        <f t="shared" si="373"/>
        <v>FALSE</v>
      </c>
      <c r="V3367" s="18">
        <f t="shared" si="374"/>
        <v>2</v>
      </c>
      <c r="W3367">
        <f t="shared" si="375"/>
        <v>1</v>
      </c>
    </row>
    <row r="3368" spans="1:23" ht="100.8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s="13" t="b">
        <v>0</v>
      </c>
      <c r="L3368">
        <v>18</v>
      </c>
      <c r="M3368" t="b">
        <v>1</v>
      </c>
      <c r="N3368" t="s">
        <v>8271</v>
      </c>
      <c r="O3368" s="15">
        <f t="shared" si="370"/>
        <v>221</v>
      </c>
      <c r="P3368" s="15">
        <f t="shared" si="369"/>
        <v>61.388888888888886</v>
      </c>
      <c r="Q3368" t="s">
        <v>8328</v>
      </c>
      <c r="R3368" t="s">
        <v>8329</v>
      </c>
      <c r="S3368" s="8">
        <f t="shared" si="371"/>
        <v>42106.859224537031</v>
      </c>
      <c r="T3368" s="11">
        <f t="shared" si="372"/>
        <v>42136.859224537031</v>
      </c>
      <c r="U3368" t="str">
        <f t="shared" si="373"/>
        <v>FALSE</v>
      </c>
      <c r="V3368" s="18">
        <f t="shared" si="374"/>
        <v>2</v>
      </c>
      <c r="W3368">
        <f t="shared" si="375"/>
        <v>1</v>
      </c>
    </row>
    <row r="3369" spans="1:23" ht="115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s="13" t="b">
        <v>0</v>
      </c>
      <c r="L3369">
        <v>30</v>
      </c>
      <c r="M3369" t="b">
        <v>1</v>
      </c>
      <c r="N3369" t="s">
        <v>8271</v>
      </c>
      <c r="O3369" s="15">
        <f t="shared" si="370"/>
        <v>118.66666666666667</v>
      </c>
      <c r="P3369" s="15">
        <f t="shared" si="369"/>
        <v>29.666666666666668</v>
      </c>
      <c r="Q3369" t="s">
        <v>8328</v>
      </c>
      <c r="R3369" t="s">
        <v>8329</v>
      </c>
      <c r="S3369" s="8">
        <f t="shared" si="371"/>
        <v>42192.725624999999</v>
      </c>
      <c r="T3369" s="11">
        <f t="shared" si="372"/>
        <v>42217.725624999999</v>
      </c>
      <c r="U3369" t="str">
        <f t="shared" si="373"/>
        <v>FALSE</v>
      </c>
      <c r="V3369" s="18">
        <f t="shared" si="374"/>
        <v>2</v>
      </c>
      <c r="W3369">
        <f t="shared" si="375"/>
        <v>1</v>
      </c>
    </row>
    <row r="3370" spans="1:23" ht="86.4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s="13" t="b">
        <v>0</v>
      </c>
      <c r="L3370">
        <v>23</v>
      </c>
      <c r="M3370" t="b">
        <v>1</v>
      </c>
      <c r="N3370" t="s">
        <v>8271</v>
      </c>
      <c r="O3370" s="15">
        <f t="shared" si="370"/>
        <v>104.60000000000001</v>
      </c>
      <c r="P3370" s="15">
        <f t="shared" si="369"/>
        <v>45.478260869565219</v>
      </c>
      <c r="Q3370" t="s">
        <v>8328</v>
      </c>
      <c r="R3370" t="s">
        <v>8329</v>
      </c>
      <c r="S3370" s="8">
        <f t="shared" si="371"/>
        <v>41968.991423611107</v>
      </c>
      <c r="T3370" s="11">
        <f t="shared" si="372"/>
        <v>42004.999999999993</v>
      </c>
      <c r="U3370" t="str">
        <f t="shared" si="373"/>
        <v>FALSE</v>
      </c>
      <c r="V3370" s="18">
        <f t="shared" si="374"/>
        <v>2</v>
      </c>
      <c r="W3370">
        <f t="shared" si="375"/>
        <v>1</v>
      </c>
    </row>
    <row r="3371" spans="1:23" ht="86.4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s="13" t="b">
        <v>0</v>
      </c>
      <c r="L3371">
        <v>54</v>
      </c>
      <c r="M3371" t="b">
        <v>1</v>
      </c>
      <c r="N3371" t="s">
        <v>8271</v>
      </c>
      <c r="O3371" s="15">
        <f t="shared" si="370"/>
        <v>103.89999999999999</v>
      </c>
      <c r="P3371" s="15">
        <f t="shared" si="369"/>
        <v>96.203703703703709</v>
      </c>
      <c r="Q3371" t="s">
        <v>8328</v>
      </c>
      <c r="R3371" t="s">
        <v>8329</v>
      </c>
      <c r="S3371" s="8">
        <f t="shared" si="371"/>
        <v>42689.833101851851</v>
      </c>
      <c r="T3371" s="11">
        <f t="shared" si="372"/>
        <v>42749.833101851851</v>
      </c>
      <c r="U3371" t="str">
        <f t="shared" si="373"/>
        <v>FALSE</v>
      </c>
      <c r="V3371" s="18">
        <f t="shared" si="374"/>
        <v>2</v>
      </c>
      <c r="W3371">
        <f t="shared" si="375"/>
        <v>1</v>
      </c>
    </row>
    <row r="3372" spans="1:23" ht="57.6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s="13" t="b">
        <v>0</v>
      </c>
      <c r="L3372">
        <v>26</v>
      </c>
      <c r="M3372" t="b">
        <v>1</v>
      </c>
      <c r="N3372" t="s">
        <v>8271</v>
      </c>
      <c r="O3372" s="15">
        <f t="shared" si="370"/>
        <v>117.73333333333333</v>
      </c>
      <c r="P3372" s="15">
        <f t="shared" si="369"/>
        <v>67.92307692307692</v>
      </c>
      <c r="Q3372" t="s">
        <v>8328</v>
      </c>
      <c r="R3372" t="s">
        <v>8329</v>
      </c>
      <c r="S3372" s="8">
        <f t="shared" si="371"/>
        <v>42690.125983796293</v>
      </c>
      <c r="T3372" s="11">
        <f t="shared" si="372"/>
        <v>42721.124999999993</v>
      </c>
      <c r="U3372" t="str">
        <f t="shared" si="373"/>
        <v>FALSE</v>
      </c>
      <c r="V3372" s="18">
        <f t="shared" si="374"/>
        <v>2</v>
      </c>
      <c r="W3372">
        <f t="shared" si="375"/>
        <v>1</v>
      </c>
    </row>
    <row r="3373" spans="1:23" ht="72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s="13" t="b">
        <v>0</v>
      </c>
      <c r="L3373">
        <v>9</v>
      </c>
      <c r="M3373" t="b">
        <v>1</v>
      </c>
      <c r="N3373" t="s">
        <v>8271</v>
      </c>
      <c r="O3373" s="15">
        <f t="shared" si="370"/>
        <v>138.5</v>
      </c>
      <c r="P3373" s="15">
        <f t="shared" si="369"/>
        <v>30.777777777777779</v>
      </c>
      <c r="Q3373" t="s">
        <v>8328</v>
      </c>
      <c r="R3373" t="s">
        <v>8329</v>
      </c>
      <c r="S3373" s="8">
        <f t="shared" si="371"/>
        <v>42312.666261574072</v>
      </c>
      <c r="T3373" s="11">
        <f t="shared" si="372"/>
        <v>42340.666261574072</v>
      </c>
      <c r="U3373" t="str">
        <f t="shared" si="373"/>
        <v>FALSE</v>
      </c>
      <c r="V3373" s="18">
        <f t="shared" si="374"/>
        <v>2</v>
      </c>
      <c r="W3373">
        <f t="shared" si="375"/>
        <v>1</v>
      </c>
    </row>
    <row r="3374" spans="1:23" ht="86.4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s="13" t="b">
        <v>0</v>
      </c>
      <c r="L3374">
        <v>27</v>
      </c>
      <c r="M3374" t="b">
        <v>1</v>
      </c>
      <c r="N3374" t="s">
        <v>8271</v>
      </c>
      <c r="O3374" s="15">
        <f t="shared" si="370"/>
        <v>103.49999999999999</v>
      </c>
      <c r="P3374" s="15">
        <f t="shared" si="369"/>
        <v>38.333333333333336</v>
      </c>
      <c r="Q3374" t="s">
        <v>8328</v>
      </c>
      <c r="R3374" t="s">
        <v>8329</v>
      </c>
      <c r="S3374" s="8">
        <f t="shared" si="371"/>
        <v>41855.339768518512</v>
      </c>
      <c r="T3374" s="11">
        <f t="shared" si="372"/>
        <v>41875.999305555553</v>
      </c>
      <c r="U3374" t="str">
        <f t="shared" si="373"/>
        <v>FALSE</v>
      </c>
      <c r="V3374" s="18">
        <f t="shared" si="374"/>
        <v>2</v>
      </c>
      <c r="W3374">
        <f t="shared" si="375"/>
        <v>1</v>
      </c>
    </row>
    <row r="3375" spans="1:23" ht="100.8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s="13" t="b">
        <v>0</v>
      </c>
      <c r="L3375">
        <v>30</v>
      </c>
      <c r="M3375" t="b">
        <v>1</v>
      </c>
      <c r="N3375" t="s">
        <v>8271</v>
      </c>
      <c r="O3375" s="15">
        <f t="shared" si="370"/>
        <v>100.25</v>
      </c>
      <c r="P3375" s="15">
        <f t="shared" si="369"/>
        <v>66.833333333333329</v>
      </c>
      <c r="Q3375" t="s">
        <v>8328</v>
      </c>
      <c r="R3375" t="s">
        <v>8329</v>
      </c>
      <c r="S3375" s="8">
        <f t="shared" si="371"/>
        <v>42179.646296296291</v>
      </c>
      <c r="T3375" s="11">
        <f t="shared" si="372"/>
        <v>42203.458333333336</v>
      </c>
      <c r="U3375" t="str">
        <f t="shared" si="373"/>
        <v>FALSE</v>
      </c>
      <c r="V3375" s="18">
        <f t="shared" si="374"/>
        <v>2</v>
      </c>
      <c r="W3375">
        <f t="shared" si="375"/>
        <v>1</v>
      </c>
    </row>
    <row r="3376" spans="1:23" ht="100.8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s="13" t="b">
        <v>0</v>
      </c>
      <c r="L3376">
        <v>52</v>
      </c>
      <c r="M3376" t="b">
        <v>1</v>
      </c>
      <c r="N3376" t="s">
        <v>8271</v>
      </c>
      <c r="O3376" s="15">
        <f t="shared" si="370"/>
        <v>106.57142857142856</v>
      </c>
      <c r="P3376" s="15">
        <f t="shared" si="369"/>
        <v>71.730769230769226</v>
      </c>
      <c r="Q3376" t="s">
        <v>8328</v>
      </c>
      <c r="R3376" t="s">
        <v>8329</v>
      </c>
      <c r="S3376" s="8">
        <f t="shared" si="371"/>
        <v>42275.523333333331</v>
      </c>
      <c r="T3376" s="11">
        <f t="shared" si="372"/>
        <v>42305.523333333331</v>
      </c>
      <c r="U3376" t="str">
        <f t="shared" si="373"/>
        <v>FALSE</v>
      </c>
      <c r="V3376" s="18">
        <f t="shared" si="374"/>
        <v>2</v>
      </c>
      <c r="W3376">
        <f t="shared" si="375"/>
        <v>1</v>
      </c>
    </row>
    <row r="3377" spans="1:23" ht="100.8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s="13" t="b">
        <v>0</v>
      </c>
      <c r="L3377">
        <v>17</v>
      </c>
      <c r="M3377" t="b">
        <v>1</v>
      </c>
      <c r="N3377" t="s">
        <v>8271</v>
      </c>
      <c r="O3377" s="15">
        <f t="shared" si="370"/>
        <v>100</v>
      </c>
      <c r="P3377" s="15">
        <f t="shared" ref="P3377:P3440" si="376">IFERROR(E3377/L3377,0)</f>
        <v>176.47058823529412</v>
      </c>
      <c r="Q3377" t="s">
        <v>8328</v>
      </c>
      <c r="R3377" t="s">
        <v>8329</v>
      </c>
      <c r="S3377" s="8">
        <f t="shared" si="371"/>
        <v>41765.402465277773</v>
      </c>
      <c r="T3377" s="11">
        <f t="shared" si="372"/>
        <v>41777.402465277773</v>
      </c>
      <c r="U3377" t="str">
        <f t="shared" si="373"/>
        <v>FALSE</v>
      </c>
      <c r="V3377" s="18">
        <f t="shared" si="374"/>
        <v>2</v>
      </c>
      <c r="W3377">
        <f t="shared" si="375"/>
        <v>1</v>
      </c>
    </row>
    <row r="3378" spans="1:23" ht="100.8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s="13" t="b">
        <v>0</v>
      </c>
      <c r="L3378">
        <v>19</v>
      </c>
      <c r="M3378" t="b">
        <v>1</v>
      </c>
      <c r="N3378" t="s">
        <v>8271</v>
      </c>
      <c r="O3378" s="15">
        <f t="shared" si="370"/>
        <v>100.01249999999999</v>
      </c>
      <c r="P3378" s="15">
        <f t="shared" si="376"/>
        <v>421.10526315789474</v>
      </c>
      <c r="Q3378" t="s">
        <v>8328</v>
      </c>
      <c r="R3378" t="s">
        <v>8329</v>
      </c>
      <c r="S3378" s="8">
        <f t="shared" si="371"/>
        <v>42059.492986111109</v>
      </c>
      <c r="T3378" s="11">
        <f t="shared" si="372"/>
        <v>42119.451319444437</v>
      </c>
      <c r="U3378" t="str">
        <f t="shared" si="373"/>
        <v>FALSE</v>
      </c>
      <c r="V3378" s="18">
        <f t="shared" si="374"/>
        <v>2</v>
      </c>
      <c r="W3378">
        <f t="shared" si="375"/>
        <v>1</v>
      </c>
    </row>
    <row r="3379" spans="1:23" ht="100.8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s="13" t="b">
        <v>0</v>
      </c>
      <c r="L3379">
        <v>77</v>
      </c>
      <c r="M3379" t="b">
        <v>1</v>
      </c>
      <c r="N3379" t="s">
        <v>8271</v>
      </c>
      <c r="O3379" s="15">
        <f t="shared" si="370"/>
        <v>101.05</v>
      </c>
      <c r="P3379" s="15">
        <f t="shared" si="376"/>
        <v>104.98701298701299</v>
      </c>
      <c r="Q3379" t="s">
        <v>8328</v>
      </c>
      <c r="R3379" t="s">
        <v>8329</v>
      </c>
      <c r="S3379" s="8">
        <f t="shared" si="371"/>
        <v>42053.524293981485</v>
      </c>
      <c r="T3379" s="11">
        <f t="shared" si="372"/>
        <v>42083.49722222222</v>
      </c>
      <c r="U3379" t="str">
        <f t="shared" si="373"/>
        <v>FALSE</v>
      </c>
      <c r="V3379" s="18">
        <f t="shared" si="374"/>
        <v>2</v>
      </c>
      <c r="W3379">
        <f t="shared" si="375"/>
        <v>1</v>
      </c>
    </row>
    <row r="3380" spans="1:23" ht="115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s="13" t="b">
        <v>0</v>
      </c>
      <c r="L3380">
        <v>21</v>
      </c>
      <c r="M3380" t="b">
        <v>1</v>
      </c>
      <c r="N3380" t="s">
        <v>8271</v>
      </c>
      <c r="O3380" s="15">
        <f t="shared" si="370"/>
        <v>107.63636363636364</v>
      </c>
      <c r="P3380" s="15">
        <f t="shared" si="376"/>
        <v>28.19047619047619</v>
      </c>
      <c r="Q3380" t="s">
        <v>8328</v>
      </c>
      <c r="R3380" t="s">
        <v>8329</v>
      </c>
      <c r="S3380" s="8">
        <f t="shared" si="371"/>
        <v>41858.147060185183</v>
      </c>
      <c r="T3380" s="11">
        <f t="shared" si="372"/>
        <v>41882.338888888888</v>
      </c>
      <c r="U3380" t="str">
        <f t="shared" si="373"/>
        <v>FALSE</v>
      </c>
      <c r="V3380" s="18">
        <f t="shared" si="374"/>
        <v>2</v>
      </c>
      <c r="W3380">
        <f t="shared" si="375"/>
        <v>1</v>
      </c>
    </row>
    <row r="3381" spans="1:23" ht="115.2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s="13" t="b">
        <v>0</v>
      </c>
      <c r="L3381">
        <v>38</v>
      </c>
      <c r="M3381" t="b">
        <v>1</v>
      </c>
      <c r="N3381" t="s">
        <v>8271</v>
      </c>
      <c r="O3381" s="15">
        <f t="shared" si="370"/>
        <v>103.64999999999999</v>
      </c>
      <c r="P3381" s="15">
        <f t="shared" si="376"/>
        <v>54.55263157894737</v>
      </c>
      <c r="Q3381" t="s">
        <v>8328</v>
      </c>
      <c r="R3381" t="s">
        <v>8329</v>
      </c>
      <c r="S3381" s="8">
        <f t="shared" si="371"/>
        <v>42225.305555555555</v>
      </c>
      <c r="T3381" s="11">
        <f t="shared" si="372"/>
        <v>42242.749999999993</v>
      </c>
      <c r="U3381" t="str">
        <f t="shared" si="373"/>
        <v>FALSE</v>
      </c>
      <c r="V3381" s="18">
        <f t="shared" si="374"/>
        <v>2</v>
      </c>
      <c r="W3381">
        <f t="shared" si="375"/>
        <v>1</v>
      </c>
    </row>
    <row r="3382" spans="1:23" ht="100.8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s="13" t="b">
        <v>0</v>
      </c>
      <c r="L3382">
        <v>28</v>
      </c>
      <c r="M3382" t="b">
        <v>1</v>
      </c>
      <c r="N3382" t="s">
        <v>8271</v>
      </c>
      <c r="O3382" s="15">
        <f t="shared" si="370"/>
        <v>104.43333333333334</v>
      </c>
      <c r="P3382" s="15">
        <f t="shared" si="376"/>
        <v>111.89285714285714</v>
      </c>
      <c r="Q3382" t="s">
        <v>8328</v>
      </c>
      <c r="R3382" t="s">
        <v>8329</v>
      </c>
      <c r="S3382" s="8">
        <f t="shared" si="371"/>
        <v>41937.745115740734</v>
      </c>
      <c r="T3382" s="11">
        <f t="shared" si="372"/>
        <v>41972.786782407406</v>
      </c>
      <c r="U3382" t="str">
        <f t="shared" si="373"/>
        <v>FALSE</v>
      </c>
      <c r="V3382" s="18">
        <f t="shared" si="374"/>
        <v>2</v>
      </c>
      <c r="W3382">
        <f t="shared" si="375"/>
        <v>1</v>
      </c>
    </row>
    <row r="3383" spans="1:23" ht="115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s="13" t="b">
        <v>0</v>
      </c>
      <c r="L3383">
        <v>48</v>
      </c>
      <c r="M3383" t="b">
        <v>1</v>
      </c>
      <c r="N3383" t="s">
        <v>8271</v>
      </c>
      <c r="O3383" s="15">
        <f t="shared" si="370"/>
        <v>102.25</v>
      </c>
      <c r="P3383" s="15">
        <f t="shared" si="376"/>
        <v>85.208333333333329</v>
      </c>
      <c r="Q3383" t="s">
        <v>8328</v>
      </c>
      <c r="R3383" t="s">
        <v>8329</v>
      </c>
      <c r="S3383" s="8">
        <f t="shared" si="371"/>
        <v>42043.976655092592</v>
      </c>
      <c r="T3383" s="11">
        <f t="shared" si="372"/>
        <v>42073.934988425921</v>
      </c>
      <c r="U3383" t="str">
        <f t="shared" si="373"/>
        <v>FALSE</v>
      </c>
      <c r="V3383" s="18">
        <f t="shared" si="374"/>
        <v>2</v>
      </c>
      <c r="W3383">
        <f t="shared" si="375"/>
        <v>1</v>
      </c>
    </row>
    <row r="3384" spans="1:23" ht="100.8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s="13" t="b">
        <v>0</v>
      </c>
      <c r="L3384">
        <v>46</v>
      </c>
      <c r="M3384" t="b">
        <v>1</v>
      </c>
      <c r="N3384" t="s">
        <v>8271</v>
      </c>
      <c r="O3384" s="15">
        <f t="shared" si="370"/>
        <v>100.74285714285713</v>
      </c>
      <c r="P3384" s="15">
        <f t="shared" si="376"/>
        <v>76.652173913043484</v>
      </c>
      <c r="Q3384" t="s">
        <v>8328</v>
      </c>
      <c r="R3384" t="s">
        <v>8329</v>
      </c>
      <c r="S3384" s="8">
        <f t="shared" si="371"/>
        <v>42559.222870370366</v>
      </c>
      <c r="T3384" s="11">
        <f t="shared" si="372"/>
        <v>42583.749305555553</v>
      </c>
      <c r="U3384" t="str">
        <f t="shared" si="373"/>
        <v>FALSE</v>
      </c>
      <c r="V3384" s="18">
        <f t="shared" si="374"/>
        <v>2</v>
      </c>
      <c r="W3384">
        <f t="shared" si="375"/>
        <v>1</v>
      </c>
    </row>
    <row r="3385" spans="1:23" ht="100.8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s="13" t="b">
        <v>0</v>
      </c>
      <c r="L3385">
        <v>30</v>
      </c>
      <c r="M3385" t="b">
        <v>1</v>
      </c>
      <c r="N3385" t="s">
        <v>8271</v>
      </c>
      <c r="O3385" s="15">
        <f t="shared" si="370"/>
        <v>111.71428571428572</v>
      </c>
      <c r="P3385" s="15">
        <f t="shared" si="376"/>
        <v>65.166666666666671</v>
      </c>
      <c r="Q3385" t="s">
        <v>8328</v>
      </c>
      <c r="R3385" t="s">
        <v>8329</v>
      </c>
      <c r="S3385" s="8">
        <f t="shared" si="371"/>
        <v>42524.574305555558</v>
      </c>
      <c r="T3385" s="11">
        <f t="shared" si="372"/>
        <v>42544.574305555558</v>
      </c>
      <c r="U3385" t="str">
        <f t="shared" si="373"/>
        <v>FALSE</v>
      </c>
      <c r="V3385" s="18">
        <f t="shared" si="374"/>
        <v>2</v>
      </c>
      <c r="W3385">
        <f t="shared" si="375"/>
        <v>1</v>
      </c>
    </row>
    <row r="3386" spans="1:23" ht="115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s="13" t="b">
        <v>0</v>
      </c>
      <c r="L3386">
        <v>64</v>
      </c>
      <c r="M3386" t="b">
        <v>1</v>
      </c>
      <c r="N3386" t="s">
        <v>8271</v>
      </c>
      <c r="O3386" s="15">
        <f t="shared" si="370"/>
        <v>100.01100000000001</v>
      </c>
      <c r="P3386" s="15">
        <f t="shared" si="376"/>
        <v>93.760312499999998</v>
      </c>
      <c r="Q3386" t="s">
        <v>8328</v>
      </c>
      <c r="R3386" t="s">
        <v>8329</v>
      </c>
      <c r="S3386" s="8">
        <f t="shared" si="371"/>
        <v>42291.879259259258</v>
      </c>
      <c r="T3386" s="11">
        <f t="shared" si="372"/>
        <v>42328.916666666664</v>
      </c>
      <c r="U3386" t="str">
        <f t="shared" si="373"/>
        <v>FALSE</v>
      </c>
      <c r="V3386" s="18">
        <f t="shared" si="374"/>
        <v>2</v>
      </c>
      <c r="W3386">
        <f t="shared" si="375"/>
        <v>1</v>
      </c>
    </row>
    <row r="3387" spans="1:23" ht="100.8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s="13" t="b">
        <v>0</v>
      </c>
      <c r="L3387">
        <v>15</v>
      </c>
      <c r="M3387" t="b">
        <v>1</v>
      </c>
      <c r="N3387" t="s">
        <v>8271</v>
      </c>
      <c r="O3387" s="15">
        <f t="shared" si="370"/>
        <v>100</v>
      </c>
      <c r="P3387" s="15">
        <f t="shared" si="376"/>
        <v>133.33333333333334</v>
      </c>
      <c r="Q3387" t="s">
        <v>8328</v>
      </c>
      <c r="R3387" t="s">
        <v>8329</v>
      </c>
      <c r="S3387" s="8">
        <f t="shared" si="371"/>
        <v>41953.659166666665</v>
      </c>
      <c r="T3387" s="11">
        <f t="shared" si="372"/>
        <v>41983.659166666665</v>
      </c>
      <c r="U3387" t="str">
        <f t="shared" si="373"/>
        <v>FALSE</v>
      </c>
      <c r="V3387" s="18">
        <f t="shared" si="374"/>
        <v>2</v>
      </c>
      <c r="W3387">
        <f t="shared" si="375"/>
        <v>1</v>
      </c>
    </row>
    <row r="3388" spans="1:23" ht="115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s="13" t="b">
        <v>0</v>
      </c>
      <c r="L3388">
        <v>41</v>
      </c>
      <c r="M3388" t="b">
        <v>1</v>
      </c>
      <c r="N3388" t="s">
        <v>8271</v>
      </c>
      <c r="O3388" s="15">
        <f t="shared" si="370"/>
        <v>105</v>
      </c>
      <c r="P3388" s="15">
        <f t="shared" si="376"/>
        <v>51.219512195121951</v>
      </c>
      <c r="Q3388" t="s">
        <v>8328</v>
      </c>
      <c r="R3388" t="s">
        <v>8329</v>
      </c>
      <c r="S3388" s="8">
        <f t="shared" si="371"/>
        <v>41946.436412037037</v>
      </c>
      <c r="T3388" s="11">
        <f t="shared" si="372"/>
        <v>41976.436412037037</v>
      </c>
      <c r="U3388" t="str">
        <f t="shared" si="373"/>
        <v>FALSE</v>
      </c>
      <c r="V3388" s="18">
        <f t="shared" si="374"/>
        <v>2</v>
      </c>
      <c r="W3388">
        <f t="shared" si="375"/>
        <v>1</v>
      </c>
    </row>
    <row r="3389" spans="1:23" ht="115.2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s="13" t="b">
        <v>0</v>
      </c>
      <c r="L3389">
        <v>35</v>
      </c>
      <c r="M3389" t="b">
        <v>1</v>
      </c>
      <c r="N3389" t="s">
        <v>8271</v>
      </c>
      <c r="O3389" s="15">
        <f t="shared" si="370"/>
        <v>116.86666666666667</v>
      </c>
      <c r="P3389" s="15">
        <f t="shared" si="376"/>
        <v>100.17142857142858</v>
      </c>
      <c r="Q3389" t="s">
        <v>8328</v>
      </c>
      <c r="R3389" t="s">
        <v>8329</v>
      </c>
      <c r="S3389" s="8">
        <f t="shared" si="371"/>
        <v>41947.554259259254</v>
      </c>
      <c r="T3389" s="11">
        <f t="shared" si="372"/>
        <v>41987.554259259261</v>
      </c>
      <c r="U3389" t="str">
        <f t="shared" si="373"/>
        <v>FALSE</v>
      </c>
      <c r="V3389" s="18">
        <f t="shared" si="374"/>
        <v>2</v>
      </c>
      <c r="W3389">
        <f t="shared" si="375"/>
        <v>1</v>
      </c>
    </row>
    <row r="3390" spans="1:23" ht="115.2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s="13" t="b">
        <v>0</v>
      </c>
      <c r="L3390">
        <v>45</v>
      </c>
      <c r="M3390" t="b">
        <v>1</v>
      </c>
      <c r="N3390" t="s">
        <v>8271</v>
      </c>
      <c r="O3390" s="15">
        <f t="shared" si="370"/>
        <v>103.8</v>
      </c>
      <c r="P3390" s="15">
        <f t="shared" si="376"/>
        <v>34.6</v>
      </c>
      <c r="Q3390" t="s">
        <v>8328</v>
      </c>
      <c r="R3390" t="s">
        <v>8329</v>
      </c>
      <c r="S3390" s="8">
        <f t="shared" si="371"/>
        <v>42143.252789351849</v>
      </c>
      <c r="T3390" s="11">
        <f t="shared" si="372"/>
        <v>42173.252789351849</v>
      </c>
      <c r="U3390" t="str">
        <f t="shared" si="373"/>
        <v>FALSE</v>
      </c>
      <c r="V3390" s="18">
        <f t="shared" si="374"/>
        <v>2</v>
      </c>
      <c r="W3390">
        <f t="shared" si="375"/>
        <v>1</v>
      </c>
    </row>
    <row r="3391" spans="1:23" ht="86.4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s="13" t="b">
        <v>0</v>
      </c>
      <c r="L3391">
        <v>62</v>
      </c>
      <c r="M3391" t="b">
        <v>1</v>
      </c>
      <c r="N3391" t="s">
        <v>8271</v>
      </c>
      <c r="O3391" s="15">
        <f t="shared" si="370"/>
        <v>114.5</v>
      </c>
      <c r="P3391" s="15">
        <f t="shared" si="376"/>
        <v>184.67741935483872</v>
      </c>
      <c r="Q3391" t="s">
        <v>8328</v>
      </c>
      <c r="R3391" t="s">
        <v>8329</v>
      </c>
      <c r="S3391" s="8">
        <f t="shared" si="371"/>
        <v>42494.355115740742</v>
      </c>
      <c r="T3391" s="11">
        <f t="shared" si="372"/>
        <v>42524.355115740742</v>
      </c>
      <c r="U3391" t="str">
        <f t="shared" si="373"/>
        <v>FALSE</v>
      </c>
      <c r="V3391" s="18">
        <f t="shared" si="374"/>
        <v>2</v>
      </c>
      <c r="W3391">
        <f t="shared" si="375"/>
        <v>1</v>
      </c>
    </row>
    <row r="3392" spans="1:23" ht="100.8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s="13" t="b">
        <v>0</v>
      </c>
      <c r="L3392">
        <v>22</v>
      </c>
      <c r="M3392" t="b">
        <v>1</v>
      </c>
      <c r="N3392" t="s">
        <v>8271</v>
      </c>
      <c r="O3392" s="15">
        <f t="shared" si="370"/>
        <v>102.4</v>
      </c>
      <c r="P3392" s="15">
        <f t="shared" si="376"/>
        <v>69.818181818181813</v>
      </c>
      <c r="Q3392" t="s">
        <v>8328</v>
      </c>
      <c r="R3392" t="s">
        <v>8329</v>
      </c>
      <c r="S3392" s="8">
        <f t="shared" si="371"/>
        <v>41815.56649305555</v>
      </c>
      <c r="T3392" s="11">
        <f t="shared" si="372"/>
        <v>41830.566493055558</v>
      </c>
      <c r="U3392" t="str">
        <f t="shared" si="373"/>
        <v>FALSE</v>
      </c>
      <c r="V3392" s="18">
        <f t="shared" si="374"/>
        <v>2</v>
      </c>
      <c r="W3392">
        <f t="shared" si="375"/>
        <v>1</v>
      </c>
    </row>
    <row r="3393" spans="1:23" ht="100.8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s="13" t="b">
        <v>0</v>
      </c>
      <c r="L3393">
        <v>18</v>
      </c>
      <c r="M3393" t="b">
        <v>1</v>
      </c>
      <c r="N3393" t="s">
        <v>8271</v>
      </c>
      <c r="O3393" s="15">
        <f t="shared" si="370"/>
        <v>223</v>
      </c>
      <c r="P3393" s="15">
        <f t="shared" si="376"/>
        <v>61.944444444444443</v>
      </c>
      <c r="Q3393" t="s">
        <v>8328</v>
      </c>
      <c r="R3393" t="s">
        <v>8329</v>
      </c>
      <c r="S3393" s="8">
        <f t="shared" si="371"/>
        <v>41830.337361111109</v>
      </c>
      <c r="T3393" s="11">
        <f t="shared" si="372"/>
        <v>41859.727777777771</v>
      </c>
      <c r="U3393" t="str">
        <f t="shared" si="373"/>
        <v>FALSE</v>
      </c>
      <c r="V3393" s="18">
        <f t="shared" si="374"/>
        <v>2</v>
      </c>
      <c r="W3393">
        <f t="shared" si="375"/>
        <v>1</v>
      </c>
    </row>
    <row r="3394" spans="1:23" ht="100.8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s="13" t="b">
        <v>0</v>
      </c>
      <c r="L3394">
        <v>12</v>
      </c>
      <c r="M3394" t="b">
        <v>1</v>
      </c>
      <c r="N3394" t="s">
        <v>8271</v>
      </c>
      <c r="O3394" s="15">
        <f t="shared" si="370"/>
        <v>100</v>
      </c>
      <c r="P3394" s="15">
        <f t="shared" si="376"/>
        <v>41.666666666666664</v>
      </c>
      <c r="Q3394" t="s">
        <v>8328</v>
      </c>
      <c r="R3394" t="s">
        <v>8329</v>
      </c>
      <c r="S3394" s="8">
        <f t="shared" si="371"/>
        <v>42446.63721064815</v>
      </c>
      <c r="T3394" s="11">
        <f t="shared" si="372"/>
        <v>42496.63721064815</v>
      </c>
      <c r="U3394" t="str">
        <f t="shared" si="373"/>
        <v>FALSE</v>
      </c>
      <c r="V3394" s="18">
        <f t="shared" si="374"/>
        <v>2</v>
      </c>
      <c r="W3394">
        <f t="shared" si="375"/>
        <v>1</v>
      </c>
    </row>
    <row r="3395" spans="1:23" ht="100.8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s="13" t="b">
        <v>0</v>
      </c>
      <c r="L3395">
        <v>44</v>
      </c>
      <c r="M3395" t="b">
        <v>1</v>
      </c>
      <c r="N3395" t="s">
        <v>8271</v>
      </c>
      <c r="O3395" s="15">
        <f t="shared" ref="O3395:O3458" si="377">(E3395/D3395)*100</f>
        <v>105.80000000000001</v>
      </c>
      <c r="P3395" s="15">
        <f t="shared" si="376"/>
        <v>36.06818181818182</v>
      </c>
      <c r="Q3395" t="s">
        <v>8328</v>
      </c>
      <c r="R3395" t="s">
        <v>8329</v>
      </c>
      <c r="S3395" s="8">
        <f t="shared" ref="S3395:S3458" si="378">(((J3395/60)/60)/24)+DATE(1970,1,1)+(-5/24)</f>
        <v>41923.713310185187</v>
      </c>
      <c r="T3395" s="11">
        <f t="shared" ref="T3395:T3458" si="379">(I3395/86400)+25569+(-5/24)</f>
        <v>41948.823611111111</v>
      </c>
      <c r="U3395" t="str">
        <f t="shared" ref="U3395:U3458" si="380">TRIM(K3395)</f>
        <v>FALSE</v>
      </c>
      <c r="V3395" s="18">
        <f t="shared" ref="V3395:V3458" si="381">IF(U3395="TRUE", 1, 2)</f>
        <v>2</v>
      </c>
      <c r="W3395">
        <f t="shared" ref="W3395:W3458" si="382">IF(F3395="successful", 1,  IF(F3395= "failed", 2, IF(F3395="canceled", 3, 4)))</f>
        <v>1</v>
      </c>
    </row>
    <row r="3396" spans="1:23" ht="100.8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s="13" t="b">
        <v>0</v>
      </c>
      <c r="L3396">
        <v>27</v>
      </c>
      <c r="M3396" t="b">
        <v>1</v>
      </c>
      <c r="N3396" t="s">
        <v>8271</v>
      </c>
      <c r="O3396" s="15">
        <f t="shared" si="377"/>
        <v>142.36363636363635</v>
      </c>
      <c r="P3396" s="15">
        <f t="shared" si="376"/>
        <v>29</v>
      </c>
      <c r="Q3396" t="s">
        <v>8328</v>
      </c>
      <c r="R3396" t="s">
        <v>8329</v>
      </c>
      <c r="S3396" s="8">
        <f t="shared" si="378"/>
        <v>41817.387094907404</v>
      </c>
      <c r="T3396" s="11">
        <f t="shared" si="379"/>
        <v>41847.387094907404</v>
      </c>
      <c r="U3396" t="str">
        <f t="shared" si="380"/>
        <v>FALSE</v>
      </c>
      <c r="V3396" s="18">
        <f t="shared" si="381"/>
        <v>2</v>
      </c>
      <c r="W3396">
        <f t="shared" si="382"/>
        <v>1</v>
      </c>
    </row>
    <row r="3397" spans="1:23" ht="57.6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s="13" t="b">
        <v>0</v>
      </c>
      <c r="L3397">
        <v>38</v>
      </c>
      <c r="M3397" t="b">
        <v>1</v>
      </c>
      <c r="N3397" t="s">
        <v>8271</v>
      </c>
      <c r="O3397" s="15">
        <f t="shared" si="377"/>
        <v>184</v>
      </c>
      <c r="P3397" s="15">
        <f t="shared" si="376"/>
        <v>24.210526315789473</v>
      </c>
      <c r="Q3397" t="s">
        <v>8328</v>
      </c>
      <c r="R3397" t="s">
        <v>8329</v>
      </c>
      <c r="S3397" s="8">
        <f t="shared" si="378"/>
        <v>42140.503981481481</v>
      </c>
      <c r="T3397" s="11">
        <f t="shared" si="379"/>
        <v>42154.548611111109</v>
      </c>
      <c r="U3397" t="str">
        <f t="shared" si="380"/>
        <v>FALSE</v>
      </c>
      <c r="V3397" s="18">
        <f t="shared" si="381"/>
        <v>2</v>
      </c>
      <c r="W3397">
        <f t="shared" si="382"/>
        <v>1</v>
      </c>
    </row>
    <row r="3398" spans="1:23" ht="86.4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s="13" t="b">
        <v>0</v>
      </c>
      <c r="L3398">
        <v>28</v>
      </c>
      <c r="M3398" t="b">
        <v>1</v>
      </c>
      <c r="N3398" t="s">
        <v>8271</v>
      </c>
      <c r="O3398" s="15">
        <f t="shared" si="377"/>
        <v>104.33333333333333</v>
      </c>
      <c r="P3398" s="15">
        <f t="shared" si="376"/>
        <v>55.892857142857146</v>
      </c>
      <c r="Q3398" t="s">
        <v>8328</v>
      </c>
      <c r="R3398" t="s">
        <v>8329</v>
      </c>
      <c r="S3398" s="8">
        <f t="shared" si="378"/>
        <v>41764.238298611104</v>
      </c>
      <c r="T3398" s="11">
        <f t="shared" si="379"/>
        <v>41790.957638888889</v>
      </c>
      <c r="U3398" t="str">
        <f t="shared" si="380"/>
        <v>FALSE</v>
      </c>
      <c r="V3398" s="18">
        <f t="shared" si="381"/>
        <v>2</v>
      </c>
      <c r="W3398">
        <f t="shared" si="382"/>
        <v>1</v>
      </c>
    </row>
    <row r="3399" spans="1:23" ht="72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s="13" t="b">
        <v>0</v>
      </c>
      <c r="L3399">
        <v>24</v>
      </c>
      <c r="M3399" t="b">
        <v>1</v>
      </c>
      <c r="N3399" t="s">
        <v>8271</v>
      </c>
      <c r="O3399" s="15">
        <f t="shared" si="377"/>
        <v>112.00000000000001</v>
      </c>
      <c r="P3399" s="15">
        <f t="shared" si="376"/>
        <v>11.666666666666666</v>
      </c>
      <c r="Q3399" t="s">
        <v>8328</v>
      </c>
      <c r="R3399" t="s">
        <v>8329</v>
      </c>
      <c r="S3399" s="8">
        <f t="shared" si="378"/>
        <v>42378.270011574066</v>
      </c>
      <c r="T3399" s="11">
        <f t="shared" si="379"/>
        <v>42418.708333333336</v>
      </c>
      <c r="U3399" t="str">
        <f t="shared" si="380"/>
        <v>FALSE</v>
      </c>
      <c r="V3399" s="18">
        <f t="shared" si="381"/>
        <v>2</v>
      </c>
      <c r="W3399">
        <f t="shared" si="382"/>
        <v>1</v>
      </c>
    </row>
    <row r="3400" spans="1:23" ht="100.8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s="13" t="b">
        <v>0</v>
      </c>
      <c r="L3400">
        <v>65</v>
      </c>
      <c r="M3400" t="b">
        <v>1</v>
      </c>
      <c r="N3400" t="s">
        <v>8271</v>
      </c>
      <c r="O3400" s="15">
        <f t="shared" si="377"/>
        <v>111.07499999999999</v>
      </c>
      <c r="P3400" s="15">
        <f t="shared" si="376"/>
        <v>68.353846153846149</v>
      </c>
      <c r="Q3400" t="s">
        <v>8328</v>
      </c>
      <c r="R3400" t="s">
        <v>8329</v>
      </c>
      <c r="S3400" s="8">
        <f t="shared" si="378"/>
        <v>41941.543703703705</v>
      </c>
      <c r="T3400" s="11">
        <f t="shared" si="379"/>
        <v>41964.499999999993</v>
      </c>
      <c r="U3400" t="str">
        <f t="shared" si="380"/>
        <v>FALSE</v>
      </c>
      <c r="V3400" s="18">
        <f t="shared" si="381"/>
        <v>2</v>
      </c>
      <c r="W3400">
        <f t="shared" si="382"/>
        <v>1</v>
      </c>
    </row>
    <row r="3401" spans="1:23" ht="100.8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s="13" t="b">
        <v>0</v>
      </c>
      <c r="L3401">
        <v>46</v>
      </c>
      <c r="M3401" t="b">
        <v>1</v>
      </c>
      <c r="N3401" t="s">
        <v>8271</v>
      </c>
      <c r="O3401" s="15">
        <f t="shared" si="377"/>
        <v>103.75000000000001</v>
      </c>
      <c r="P3401" s="15">
        <f t="shared" si="376"/>
        <v>27.065217391304348</v>
      </c>
      <c r="Q3401" t="s">
        <v>8328</v>
      </c>
      <c r="R3401" t="s">
        <v>8329</v>
      </c>
      <c r="S3401" s="8">
        <f t="shared" si="378"/>
        <v>42026.712094907409</v>
      </c>
      <c r="T3401" s="11">
        <f t="shared" si="379"/>
        <v>42056.712094907409</v>
      </c>
      <c r="U3401" t="str">
        <f t="shared" si="380"/>
        <v>FALSE</v>
      </c>
      <c r="V3401" s="18">
        <f t="shared" si="381"/>
        <v>2</v>
      </c>
      <c r="W3401">
        <f t="shared" si="382"/>
        <v>1</v>
      </c>
    </row>
    <row r="3402" spans="1:23" ht="100.8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s="13" t="b">
        <v>0</v>
      </c>
      <c r="L3402">
        <v>85</v>
      </c>
      <c r="M3402" t="b">
        <v>1</v>
      </c>
      <c r="N3402" t="s">
        <v>8271</v>
      </c>
      <c r="O3402" s="15">
        <f t="shared" si="377"/>
        <v>100.41</v>
      </c>
      <c r="P3402" s="15">
        <f t="shared" si="376"/>
        <v>118.12941176470588</v>
      </c>
      <c r="Q3402" t="s">
        <v>8328</v>
      </c>
      <c r="R3402" t="s">
        <v>8329</v>
      </c>
      <c r="S3402" s="8">
        <f t="shared" si="378"/>
        <v>41834.745532407404</v>
      </c>
      <c r="T3402" s="11">
        <f t="shared" si="379"/>
        <v>41879.745532407404</v>
      </c>
      <c r="U3402" t="str">
        <f t="shared" si="380"/>
        <v>FALSE</v>
      </c>
      <c r="V3402" s="18">
        <f t="shared" si="381"/>
        <v>2</v>
      </c>
      <c r="W3402">
        <f t="shared" si="382"/>
        <v>1</v>
      </c>
    </row>
    <row r="3403" spans="1:23" ht="115.2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s="13" t="b">
        <v>0</v>
      </c>
      <c r="L3403">
        <v>66</v>
      </c>
      <c r="M3403" t="b">
        <v>1</v>
      </c>
      <c r="N3403" t="s">
        <v>8271</v>
      </c>
      <c r="O3403" s="15">
        <f t="shared" si="377"/>
        <v>101.86206896551724</v>
      </c>
      <c r="P3403" s="15">
        <f t="shared" si="376"/>
        <v>44.757575757575758</v>
      </c>
      <c r="Q3403" t="s">
        <v>8328</v>
      </c>
      <c r="R3403" t="s">
        <v>8329</v>
      </c>
      <c r="S3403" s="8">
        <f t="shared" si="378"/>
        <v>42193.5155787037</v>
      </c>
      <c r="T3403" s="11">
        <f t="shared" si="379"/>
        <v>42223.5155787037</v>
      </c>
      <c r="U3403" t="str">
        <f t="shared" si="380"/>
        <v>FALSE</v>
      </c>
      <c r="V3403" s="18">
        <f t="shared" si="381"/>
        <v>2</v>
      </c>
      <c r="W3403">
        <f t="shared" si="382"/>
        <v>1</v>
      </c>
    </row>
    <row r="3404" spans="1:23" ht="100.8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s="13" t="b">
        <v>0</v>
      </c>
      <c r="L3404">
        <v>165</v>
      </c>
      <c r="M3404" t="b">
        <v>1</v>
      </c>
      <c r="N3404" t="s">
        <v>8271</v>
      </c>
      <c r="O3404" s="15">
        <f t="shared" si="377"/>
        <v>109.76666666666665</v>
      </c>
      <c r="P3404" s="15">
        <f t="shared" si="376"/>
        <v>99.787878787878782</v>
      </c>
      <c r="Q3404" t="s">
        <v>8328</v>
      </c>
      <c r="R3404" t="s">
        <v>8329</v>
      </c>
      <c r="S3404" s="8">
        <f t="shared" si="378"/>
        <v>42290.410219907404</v>
      </c>
      <c r="T3404" s="11">
        <f t="shared" si="379"/>
        <v>42319.896527777775</v>
      </c>
      <c r="U3404" t="str">
        <f t="shared" si="380"/>
        <v>FALSE</v>
      </c>
      <c r="V3404" s="18">
        <f t="shared" si="381"/>
        <v>2</v>
      </c>
      <c r="W3404">
        <f t="shared" si="382"/>
        <v>1</v>
      </c>
    </row>
    <row r="3405" spans="1:23" ht="100.8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s="13" t="b">
        <v>0</v>
      </c>
      <c r="L3405">
        <v>17</v>
      </c>
      <c r="M3405" t="b">
        <v>1</v>
      </c>
      <c r="N3405" t="s">
        <v>8271</v>
      </c>
      <c r="O3405" s="15">
        <f t="shared" si="377"/>
        <v>100</v>
      </c>
      <c r="P3405" s="15">
        <f t="shared" si="376"/>
        <v>117.64705882352941</v>
      </c>
      <c r="Q3405" t="s">
        <v>8328</v>
      </c>
      <c r="R3405" t="s">
        <v>8329</v>
      </c>
      <c r="S3405" s="8">
        <f t="shared" si="378"/>
        <v>42150.253749999996</v>
      </c>
      <c r="T3405" s="11">
        <f t="shared" si="379"/>
        <v>42180.253749999996</v>
      </c>
      <c r="U3405" t="str">
        <f t="shared" si="380"/>
        <v>FALSE</v>
      </c>
      <c r="V3405" s="18">
        <f t="shared" si="381"/>
        <v>2</v>
      </c>
      <c r="W3405">
        <f t="shared" si="382"/>
        <v>1</v>
      </c>
    </row>
    <row r="3406" spans="1:23" ht="115.2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s="13" t="b">
        <v>0</v>
      </c>
      <c r="L3406">
        <v>3</v>
      </c>
      <c r="M3406" t="b">
        <v>1</v>
      </c>
      <c r="N3406" t="s">
        <v>8271</v>
      </c>
      <c r="O3406" s="15">
        <f t="shared" si="377"/>
        <v>122</v>
      </c>
      <c r="P3406" s="15">
        <f t="shared" si="376"/>
        <v>203.33333333333334</v>
      </c>
      <c r="Q3406" t="s">
        <v>8328</v>
      </c>
      <c r="R3406" t="s">
        <v>8329</v>
      </c>
      <c r="S3406" s="8">
        <f t="shared" si="378"/>
        <v>42152.295162037037</v>
      </c>
      <c r="T3406" s="11">
        <f t="shared" si="379"/>
        <v>42172.295162037037</v>
      </c>
      <c r="U3406" t="str">
        <f t="shared" si="380"/>
        <v>FALSE</v>
      </c>
      <c r="V3406" s="18">
        <f t="shared" si="381"/>
        <v>2</v>
      </c>
      <c r="W3406">
        <f t="shared" si="382"/>
        <v>1</v>
      </c>
    </row>
    <row r="3407" spans="1:23" ht="100.8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s="13" t="b">
        <v>0</v>
      </c>
      <c r="L3407">
        <v>17</v>
      </c>
      <c r="M3407" t="b">
        <v>1</v>
      </c>
      <c r="N3407" t="s">
        <v>8271</v>
      </c>
      <c r="O3407" s="15">
        <f t="shared" si="377"/>
        <v>137.57142857142856</v>
      </c>
      <c r="P3407" s="15">
        <f t="shared" si="376"/>
        <v>28.323529411764707</v>
      </c>
      <c r="Q3407" t="s">
        <v>8328</v>
      </c>
      <c r="R3407" t="s">
        <v>8329</v>
      </c>
      <c r="S3407" s="8">
        <f t="shared" si="378"/>
        <v>42409.808865740742</v>
      </c>
      <c r="T3407" s="11">
        <f t="shared" si="379"/>
        <v>42430.790972222218</v>
      </c>
      <c r="U3407" t="str">
        <f t="shared" si="380"/>
        <v>FALSE</v>
      </c>
      <c r="V3407" s="18">
        <f t="shared" si="381"/>
        <v>2</v>
      </c>
      <c r="W3407">
        <f t="shared" si="382"/>
        <v>1</v>
      </c>
    </row>
    <row r="3408" spans="1:23" ht="7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s="13" t="b">
        <v>0</v>
      </c>
      <c r="L3408">
        <v>91</v>
      </c>
      <c r="M3408" t="b">
        <v>1</v>
      </c>
      <c r="N3408" t="s">
        <v>8271</v>
      </c>
      <c r="O3408" s="15">
        <f t="shared" si="377"/>
        <v>100.31000000000002</v>
      </c>
      <c r="P3408" s="15">
        <f t="shared" si="376"/>
        <v>110.23076923076923</v>
      </c>
      <c r="Q3408" t="s">
        <v>8328</v>
      </c>
      <c r="R3408" t="s">
        <v>8329</v>
      </c>
      <c r="S3408" s="8">
        <f t="shared" si="378"/>
        <v>41791.284444444442</v>
      </c>
      <c r="T3408" s="11">
        <f t="shared" si="379"/>
        <v>41836.284444444442</v>
      </c>
      <c r="U3408" t="str">
        <f t="shared" si="380"/>
        <v>FALSE</v>
      </c>
      <c r="V3408" s="18">
        <f t="shared" si="381"/>
        <v>2</v>
      </c>
      <c r="W3408">
        <f t="shared" si="382"/>
        <v>1</v>
      </c>
    </row>
    <row r="3409" spans="1:23" ht="100.8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s="13" t="b">
        <v>0</v>
      </c>
      <c r="L3409">
        <v>67</v>
      </c>
      <c r="M3409" t="b">
        <v>1</v>
      </c>
      <c r="N3409" t="s">
        <v>8271</v>
      </c>
      <c r="O3409" s="15">
        <f t="shared" si="377"/>
        <v>107.1</v>
      </c>
      <c r="P3409" s="15">
        <f t="shared" si="376"/>
        <v>31.970149253731343</v>
      </c>
      <c r="Q3409" t="s">
        <v>8328</v>
      </c>
      <c r="R3409" t="s">
        <v>8329</v>
      </c>
      <c r="S3409" s="8">
        <f t="shared" si="378"/>
        <v>41796.21399305555</v>
      </c>
      <c r="T3409" s="11">
        <f t="shared" si="379"/>
        <v>41826.21399305555</v>
      </c>
      <c r="U3409" t="str">
        <f t="shared" si="380"/>
        <v>FALSE</v>
      </c>
      <c r="V3409" s="18">
        <f t="shared" si="381"/>
        <v>2</v>
      </c>
      <c r="W3409">
        <f t="shared" si="382"/>
        <v>1</v>
      </c>
    </row>
    <row r="3410" spans="1:23" ht="100.8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s="13" t="b">
        <v>0</v>
      </c>
      <c r="L3410">
        <v>18</v>
      </c>
      <c r="M3410" t="b">
        <v>1</v>
      </c>
      <c r="N3410" t="s">
        <v>8271</v>
      </c>
      <c r="O3410" s="15">
        <f t="shared" si="377"/>
        <v>211</v>
      </c>
      <c r="P3410" s="15">
        <f t="shared" si="376"/>
        <v>58.611111111111114</v>
      </c>
      <c r="Q3410" t="s">
        <v>8328</v>
      </c>
      <c r="R3410" t="s">
        <v>8329</v>
      </c>
      <c r="S3410" s="8">
        <f t="shared" si="378"/>
        <v>41808.78361111111</v>
      </c>
      <c r="T3410" s="11">
        <f t="shared" si="379"/>
        <v>41838.78361111111</v>
      </c>
      <c r="U3410" t="str">
        <f t="shared" si="380"/>
        <v>FALSE</v>
      </c>
      <c r="V3410" s="18">
        <f t="shared" si="381"/>
        <v>2</v>
      </c>
      <c r="W3410">
        <f t="shared" si="382"/>
        <v>1</v>
      </c>
    </row>
    <row r="3411" spans="1:23" ht="86.4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s="13" t="b">
        <v>0</v>
      </c>
      <c r="L3411">
        <v>21</v>
      </c>
      <c r="M3411" t="b">
        <v>1</v>
      </c>
      <c r="N3411" t="s">
        <v>8271</v>
      </c>
      <c r="O3411" s="15">
        <f t="shared" si="377"/>
        <v>123.6</v>
      </c>
      <c r="P3411" s="15">
        <f t="shared" si="376"/>
        <v>29.428571428571427</v>
      </c>
      <c r="Q3411" t="s">
        <v>8328</v>
      </c>
      <c r="R3411" t="s">
        <v>8329</v>
      </c>
      <c r="S3411" s="8">
        <f t="shared" si="378"/>
        <v>42544.605995370373</v>
      </c>
      <c r="T3411" s="11">
        <f t="shared" si="379"/>
        <v>42582.665277777771</v>
      </c>
      <c r="U3411" t="str">
        <f t="shared" si="380"/>
        <v>FALSE</v>
      </c>
      <c r="V3411" s="18">
        <f t="shared" si="381"/>
        <v>2</v>
      </c>
      <c r="W3411">
        <f t="shared" si="382"/>
        <v>1</v>
      </c>
    </row>
    <row r="3412" spans="1:23" ht="100.8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s="13" t="b">
        <v>0</v>
      </c>
      <c r="L3412">
        <v>40</v>
      </c>
      <c r="M3412" t="b">
        <v>1</v>
      </c>
      <c r="N3412" t="s">
        <v>8271</v>
      </c>
      <c r="O3412" s="15">
        <f t="shared" si="377"/>
        <v>108.5</v>
      </c>
      <c r="P3412" s="15">
        <f t="shared" si="376"/>
        <v>81.375</v>
      </c>
      <c r="Q3412" t="s">
        <v>8328</v>
      </c>
      <c r="R3412" t="s">
        <v>8329</v>
      </c>
      <c r="S3412" s="8">
        <f t="shared" si="378"/>
        <v>42499.83321759259</v>
      </c>
      <c r="T3412" s="11">
        <f t="shared" si="379"/>
        <v>42527.083333333336</v>
      </c>
      <c r="U3412" t="str">
        <f t="shared" si="380"/>
        <v>FALSE</v>
      </c>
      <c r="V3412" s="18">
        <f t="shared" si="381"/>
        <v>2</v>
      </c>
      <c r="W3412">
        <f t="shared" si="382"/>
        <v>1</v>
      </c>
    </row>
    <row r="3413" spans="1:23" ht="115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s="13" t="b">
        <v>0</v>
      </c>
      <c r="L3413">
        <v>78</v>
      </c>
      <c r="M3413" t="b">
        <v>1</v>
      </c>
      <c r="N3413" t="s">
        <v>8271</v>
      </c>
      <c r="O3413" s="15">
        <f t="shared" si="377"/>
        <v>103.56666666666668</v>
      </c>
      <c r="P3413" s="15">
        <f t="shared" si="376"/>
        <v>199.16666666666666</v>
      </c>
      <c r="Q3413" t="s">
        <v>8328</v>
      </c>
      <c r="R3413" t="s">
        <v>8329</v>
      </c>
      <c r="S3413" s="8">
        <f t="shared" si="378"/>
        <v>42264.814490740733</v>
      </c>
      <c r="T3413" s="11">
        <f t="shared" si="379"/>
        <v>42284.814490740733</v>
      </c>
      <c r="U3413" t="str">
        <f t="shared" si="380"/>
        <v>FALSE</v>
      </c>
      <c r="V3413" s="18">
        <f t="shared" si="381"/>
        <v>2</v>
      </c>
      <c r="W3413">
        <f t="shared" si="382"/>
        <v>1</v>
      </c>
    </row>
    <row r="3414" spans="1:23" ht="100.8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s="13" t="b">
        <v>0</v>
      </c>
      <c r="L3414">
        <v>26</v>
      </c>
      <c r="M3414" t="b">
        <v>1</v>
      </c>
      <c r="N3414" t="s">
        <v>8271</v>
      </c>
      <c r="O3414" s="15">
        <f t="shared" si="377"/>
        <v>100</v>
      </c>
      <c r="P3414" s="15">
        <f t="shared" si="376"/>
        <v>115.38461538461539</v>
      </c>
      <c r="Q3414" t="s">
        <v>8328</v>
      </c>
      <c r="R3414" t="s">
        <v>8329</v>
      </c>
      <c r="S3414" s="8">
        <f t="shared" si="378"/>
        <v>41879.750717592593</v>
      </c>
      <c r="T3414" s="11">
        <f t="shared" si="379"/>
        <v>41909.750717592593</v>
      </c>
      <c r="U3414" t="str">
        <f t="shared" si="380"/>
        <v>FALSE</v>
      </c>
      <c r="V3414" s="18">
        <f t="shared" si="381"/>
        <v>2</v>
      </c>
      <c r="W3414">
        <f t="shared" si="382"/>
        <v>1</v>
      </c>
    </row>
    <row r="3415" spans="1:23" ht="115.2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s="13" t="b">
        <v>0</v>
      </c>
      <c r="L3415">
        <v>14</v>
      </c>
      <c r="M3415" t="b">
        <v>1</v>
      </c>
      <c r="N3415" t="s">
        <v>8271</v>
      </c>
      <c r="O3415" s="15">
        <f t="shared" si="377"/>
        <v>130</v>
      </c>
      <c r="P3415" s="15">
        <f t="shared" si="376"/>
        <v>46.428571428571431</v>
      </c>
      <c r="Q3415" t="s">
        <v>8328</v>
      </c>
      <c r="R3415" t="s">
        <v>8329</v>
      </c>
      <c r="S3415" s="8">
        <f t="shared" si="378"/>
        <v>42053.524745370371</v>
      </c>
      <c r="T3415" s="11">
        <f t="shared" si="379"/>
        <v>42062.999305555553</v>
      </c>
      <c r="U3415" t="str">
        <f t="shared" si="380"/>
        <v>FALSE</v>
      </c>
      <c r="V3415" s="18">
        <f t="shared" si="381"/>
        <v>2</v>
      </c>
      <c r="W3415">
        <f t="shared" si="382"/>
        <v>1</v>
      </c>
    </row>
    <row r="3416" spans="1:23" ht="115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s="13" t="b">
        <v>0</v>
      </c>
      <c r="L3416">
        <v>44</v>
      </c>
      <c r="M3416" t="b">
        <v>1</v>
      </c>
      <c r="N3416" t="s">
        <v>8271</v>
      </c>
      <c r="O3416" s="15">
        <f t="shared" si="377"/>
        <v>103.49999999999999</v>
      </c>
      <c r="P3416" s="15">
        <f t="shared" si="376"/>
        <v>70.568181818181813</v>
      </c>
      <c r="Q3416" t="s">
        <v>8328</v>
      </c>
      <c r="R3416" t="s">
        <v>8329</v>
      </c>
      <c r="S3416" s="8">
        <f t="shared" si="378"/>
        <v>42675.624131944445</v>
      </c>
      <c r="T3416" s="11">
        <f t="shared" si="379"/>
        <v>42705.124305555553</v>
      </c>
      <c r="U3416" t="str">
        <f t="shared" si="380"/>
        <v>FALSE</v>
      </c>
      <c r="V3416" s="18">
        <f t="shared" si="381"/>
        <v>2</v>
      </c>
      <c r="W3416">
        <f t="shared" si="382"/>
        <v>1</v>
      </c>
    </row>
    <row r="3417" spans="1:23" ht="86.4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s="13" t="b">
        <v>0</v>
      </c>
      <c r="L3417">
        <v>9</v>
      </c>
      <c r="M3417" t="b">
        <v>1</v>
      </c>
      <c r="N3417" t="s">
        <v>8271</v>
      </c>
      <c r="O3417" s="15">
        <f t="shared" si="377"/>
        <v>100</v>
      </c>
      <c r="P3417" s="15">
        <f t="shared" si="376"/>
        <v>22.222222222222221</v>
      </c>
      <c r="Q3417" t="s">
        <v>8328</v>
      </c>
      <c r="R3417" t="s">
        <v>8329</v>
      </c>
      <c r="S3417" s="8">
        <f t="shared" si="378"/>
        <v>42466.935833333329</v>
      </c>
      <c r="T3417" s="11">
        <f t="shared" si="379"/>
        <v>42477.770833333336</v>
      </c>
      <c r="U3417" t="str">
        <f t="shared" si="380"/>
        <v>FALSE</v>
      </c>
      <c r="V3417" s="18">
        <f t="shared" si="381"/>
        <v>2</v>
      </c>
      <c r="W3417">
        <f t="shared" si="382"/>
        <v>1</v>
      </c>
    </row>
    <row r="3418" spans="1:23" ht="100.8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s="13" t="b">
        <v>0</v>
      </c>
      <c r="L3418">
        <v>30</v>
      </c>
      <c r="M3418" t="b">
        <v>1</v>
      </c>
      <c r="N3418" t="s">
        <v>8271</v>
      </c>
      <c r="O3418" s="15">
        <f t="shared" si="377"/>
        <v>119.6</v>
      </c>
      <c r="P3418" s="15">
        <f t="shared" si="376"/>
        <v>159.46666666666667</v>
      </c>
      <c r="Q3418" t="s">
        <v>8328</v>
      </c>
      <c r="R3418" t="s">
        <v>8329</v>
      </c>
      <c r="S3418" s="8">
        <f t="shared" si="378"/>
        <v>42089.204224537032</v>
      </c>
      <c r="T3418" s="11">
        <f t="shared" si="379"/>
        <v>42117.562499999993</v>
      </c>
      <c r="U3418" t="str">
        <f t="shared" si="380"/>
        <v>FALSE</v>
      </c>
      <c r="V3418" s="18">
        <f t="shared" si="381"/>
        <v>2</v>
      </c>
      <c r="W3418">
        <f t="shared" si="382"/>
        <v>1</v>
      </c>
    </row>
    <row r="3419" spans="1:23" ht="115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s="13" t="b">
        <v>0</v>
      </c>
      <c r="L3419">
        <v>45</v>
      </c>
      <c r="M3419" t="b">
        <v>1</v>
      </c>
      <c r="N3419" t="s">
        <v>8271</v>
      </c>
      <c r="O3419" s="15">
        <f t="shared" si="377"/>
        <v>100.00058823529412</v>
      </c>
      <c r="P3419" s="15">
        <f t="shared" si="376"/>
        <v>37.777999999999999</v>
      </c>
      <c r="Q3419" t="s">
        <v>8328</v>
      </c>
      <c r="R3419" t="s">
        <v>8329</v>
      </c>
      <c r="S3419" s="8">
        <f t="shared" si="378"/>
        <v>41894.705416666664</v>
      </c>
      <c r="T3419" s="11">
        <f t="shared" si="379"/>
        <v>41937.821527777771</v>
      </c>
      <c r="U3419" t="str">
        <f t="shared" si="380"/>
        <v>FALSE</v>
      </c>
      <c r="V3419" s="18">
        <f t="shared" si="381"/>
        <v>2</v>
      </c>
      <c r="W3419">
        <f t="shared" si="382"/>
        <v>1</v>
      </c>
    </row>
    <row r="3420" spans="1:23" ht="115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s="13" t="b">
        <v>0</v>
      </c>
      <c r="L3420">
        <v>56</v>
      </c>
      <c r="M3420" t="b">
        <v>1</v>
      </c>
      <c r="N3420" t="s">
        <v>8271</v>
      </c>
      <c r="O3420" s="15">
        <f t="shared" si="377"/>
        <v>100.875</v>
      </c>
      <c r="P3420" s="15">
        <f t="shared" si="376"/>
        <v>72.053571428571431</v>
      </c>
      <c r="Q3420" t="s">
        <v>8328</v>
      </c>
      <c r="R3420" t="s">
        <v>8329</v>
      </c>
      <c r="S3420" s="8">
        <f t="shared" si="378"/>
        <v>41752.626238425924</v>
      </c>
      <c r="T3420" s="11">
        <f t="shared" si="379"/>
        <v>41782.626238425924</v>
      </c>
      <c r="U3420" t="str">
        <f t="shared" si="380"/>
        <v>FALSE</v>
      </c>
      <c r="V3420" s="18">
        <f t="shared" si="381"/>
        <v>2</v>
      </c>
      <c r="W3420">
        <f t="shared" si="382"/>
        <v>1</v>
      </c>
    </row>
    <row r="3421" spans="1:23" ht="129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s="13" t="b">
        <v>0</v>
      </c>
      <c r="L3421">
        <v>46</v>
      </c>
      <c r="M3421" t="b">
        <v>1</v>
      </c>
      <c r="N3421" t="s">
        <v>8271</v>
      </c>
      <c r="O3421" s="15">
        <f t="shared" si="377"/>
        <v>106.54545454545455</v>
      </c>
      <c r="P3421" s="15">
        <f t="shared" si="376"/>
        <v>63.695652173913047</v>
      </c>
      <c r="Q3421" t="s">
        <v>8328</v>
      </c>
      <c r="R3421" t="s">
        <v>8329</v>
      </c>
      <c r="S3421" s="8">
        <f t="shared" si="378"/>
        <v>42448.613252314812</v>
      </c>
      <c r="T3421" s="11">
        <f t="shared" si="379"/>
        <v>42466.687499999993</v>
      </c>
      <c r="U3421" t="str">
        <f t="shared" si="380"/>
        <v>FALSE</v>
      </c>
      <c r="V3421" s="18">
        <f t="shared" si="381"/>
        <v>2</v>
      </c>
      <c r="W3421">
        <f t="shared" si="382"/>
        <v>1</v>
      </c>
    </row>
    <row r="3422" spans="1:23" ht="86.4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s="13" t="b">
        <v>0</v>
      </c>
      <c r="L3422">
        <v>34</v>
      </c>
      <c r="M3422" t="b">
        <v>1</v>
      </c>
      <c r="N3422" t="s">
        <v>8271</v>
      </c>
      <c r="O3422" s="15">
        <f t="shared" si="377"/>
        <v>138</v>
      </c>
      <c r="P3422" s="15">
        <f t="shared" si="376"/>
        <v>28.411764705882351</v>
      </c>
      <c r="Q3422" t="s">
        <v>8328</v>
      </c>
      <c r="R3422" t="s">
        <v>8329</v>
      </c>
      <c r="S3422" s="8">
        <f t="shared" si="378"/>
        <v>42404.881967592592</v>
      </c>
      <c r="T3422" s="11">
        <f t="shared" si="379"/>
        <v>42413.791666666664</v>
      </c>
      <c r="U3422" t="str">
        <f t="shared" si="380"/>
        <v>FALSE</v>
      </c>
      <c r="V3422" s="18">
        <f t="shared" si="381"/>
        <v>2</v>
      </c>
      <c r="W3422">
        <f t="shared" si="382"/>
        <v>1</v>
      </c>
    </row>
    <row r="3423" spans="1:23" ht="100.8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s="13" t="b">
        <v>0</v>
      </c>
      <c r="L3423">
        <v>98</v>
      </c>
      <c r="M3423" t="b">
        <v>1</v>
      </c>
      <c r="N3423" t="s">
        <v>8271</v>
      </c>
      <c r="O3423" s="15">
        <f t="shared" si="377"/>
        <v>101.15</v>
      </c>
      <c r="P3423" s="15">
        <f t="shared" si="376"/>
        <v>103.21428571428571</v>
      </c>
      <c r="Q3423" t="s">
        <v>8328</v>
      </c>
      <c r="R3423" t="s">
        <v>8329</v>
      </c>
      <c r="S3423" s="8">
        <f t="shared" si="378"/>
        <v>42037.582905092589</v>
      </c>
      <c r="T3423" s="11">
        <f t="shared" si="379"/>
        <v>42067.582905092589</v>
      </c>
      <c r="U3423" t="str">
        <f t="shared" si="380"/>
        <v>FALSE</v>
      </c>
      <c r="V3423" s="18">
        <f t="shared" si="381"/>
        <v>2</v>
      </c>
      <c r="W3423">
        <f t="shared" si="382"/>
        <v>1</v>
      </c>
    </row>
    <row r="3424" spans="1:23" ht="100.8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s="13" t="b">
        <v>0</v>
      </c>
      <c r="L3424">
        <v>46</v>
      </c>
      <c r="M3424" t="b">
        <v>1</v>
      </c>
      <c r="N3424" t="s">
        <v>8271</v>
      </c>
      <c r="O3424" s="15">
        <f t="shared" si="377"/>
        <v>109.1</v>
      </c>
      <c r="P3424" s="15">
        <f t="shared" si="376"/>
        <v>71.152173913043484</v>
      </c>
      <c r="Q3424" t="s">
        <v>8328</v>
      </c>
      <c r="R3424" t="s">
        <v>8329</v>
      </c>
      <c r="S3424" s="8">
        <f t="shared" si="378"/>
        <v>42323.353888888887</v>
      </c>
      <c r="T3424" s="11">
        <f t="shared" si="379"/>
        <v>42351.791666666664</v>
      </c>
      <c r="U3424" t="str">
        <f t="shared" si="380"/>
        <v>FALSE</v>
      </c>
      <c r="V3424" s="18">
        <f t="shared" si="381"/>
        <v>2</v>
      </c>
      <c r="W3424">
        <f t="shared" si="382"/>
        <v>1</v>
      </c>
    </row>
    <row r="3425" spans="1:23" ht="86.4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s="13" t="b">
        <v>0</v>
      </c>
      <c r="L3425">
        <v>10</v>
      </c>
      <c r="M3425" t="b">
        <v>1</v>
      </c>
      <c r="N3425" t="s">
        <v>8271</v>
      </c>
      <c r="O3425" s="15">
        <f t="shared" si="377"/>
        <v>140</v>
      </c>
      <c r="P3425" s="15">
        <f t="shared" si="376"/>
        <v>35</v>
      </c>
      <c r="Q3425" t="s">
        <v>8328</v>
      </c>
      <c r="R3425" t="s">
        <v>8329</v>
      </c>
      <c r="S3425" s="8">
        <f t="shared" si="378"/>
        <v>42088.703020833331</v>
      </c>
      <c r="T3425" s="11">
        <f t="shared" si="379"/>
        <v>42118.703020833331</v>
      </c>
      <c r="U3425" t="str">
        <f t="shared" si="380"/>
        <v>FALSE</v>
      </c>
      <c r="V3425" s="18">
        <f t="shared" si="381"/>
        <v>2</v>
      </c>
      <c r="W3425">
        <f t="shared" si="382"/>
        <v>1</v>
      </c>
    </row>
    <row r="3426" spans="1:23" ht="100.8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s="13" t="b">
        <v>0</v>
      </c>
      <c r="L3426">
        <v>76</v>
      </c>
      <c r="M3426" t="b">
        <v>1</v>
      </c>
      <c r="N3426" t="s">
        <v>8271</v>
      </c>
      <c r="O3426" s="15">
        <f t="shared" si="377"/>
        <v>103.58333333333334</v>
      </c>
      <c r="P3426" s="15">
        <f t="shared" si="376"/>
        <v>81.776315789473685</v>
      </c>
      <c r="Q3426" t="s">
        <v>8328</v>
      </c>
      <c r="R3426" t="s">
        <v>8329</v>
      </c>
      <c r="S3426" s="8">
        <f t="shared" si="378"/>
        <v>42018.468564814808</v>
      </c>
      <c r="T3426" s="11">
        <f t="shared" si="379"/>
        <v>42040.082638888889</v>
      </c>
      <c r="U3426" t="str">
        <f t="shared" si="380"/>
        <v>FALSE</v>
      </c>
      <c r="V3426" s="18">
        <f t="shared" si="381"/>
        <v>2</v>
      </c>
      <c r="W3426">
        <f t="shared" si="382"/>
        <v>1</v>
      </c>
    </row>
    <row r="3427" spans="1:23" ht="100.8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s="13" t="b">
        <v>0</v>
      </c>
      <c r="L3427">
        <v>104</v>
      </c>
      <c r="M3427" t="b">
        <v>1</v>
      </c>
      <c r="N3427" t="s">
        <v>8271</v>
      </c>
      <c r="O3427" s="15">
        <f t="shared" si="377"/>
        <v>102.97033333333331</v>
      </c>
      <c r="P3427" s="15">
        <f t="shared" si="376"/>
        <v>297.02980769230766</v>
      </c>
      <c r="Q3427" t="s">
        <v>8328</v>
      </c>
      <c r="R3427" t="s">
        <v>8329</v>
      </c>
      <c r="S3427" s="8">
        <f t="shared" si="378"/>
        <v>41884.40898148148</v>
      </c>
      <c r="T3427" s="11">
        <f t="shared" si="379"/>
        <v>41916.40898148148</v>
      </c>
      <c r="U3427" t="str">
        <f t="shared" si="380"/>
        <v>FALSE</v>
      </c>
      <c r="V3427" s="18">
        <f t="shared" si="381"/>
        <v>2</v>
      </c>
      <c r="W3427">
        <f t="shared" si="382"/>
        <v>1</v>
      </c>
    </row>
    <row r="3428" spans="1:23" ht="86.4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s="13" t="b">
        <v>0</v>
      </c>
      <c r="L3428">
        <v>87</v>
      </c>
      <c r="M3428" t="b">
        <v>1</v>
      </c>
      <c r="N3428" t="s">
        <v>8271</v>
      </c>
      <c r="O3428" s="15">
        <f t="shared" si="377"/>
        <v>108.13333333333333</v>
      </c>
      <c r="P3428" s="15">
        <f t="shared" si="376"/>
        <v>46.609195402298852</v>
      </c>
      <c r="Q3428" t="s">
        <v>8328</v>
      </c>
      <c r="R3428" t="s">
        <v>8329</v>
      </c>
      <c r="S3428" s="8">
        <f t="shared" si="378"/>
        <v>41883.848414351851</v>
      </c>
      <c r="T3428" s="11">
        <f t="shared" si="379"/>
        <v>41902.875</v>
      </c>
      <c r="U3428" t="str">
        <f t="shared" si="380"/>
        <v>FALSE</v>
      </c>
      <c r="V3428" s="18">
        <f t="shared" si="381"/>
        <v>2</v>
      </c>
      <c r="W3428">
        <f t="shared" si="382"/>
        <v>1</v>
      </c>
    </row>
    <row r="3429" spans="1:23" ht="100.8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s="13" t="b">
        <v>0</v>
      </c>
      <c r="L3429">
        <v>29</v>
      </c>
      <c r="M3429" t="b">
        <v>1</v>
      </c>
      <c r="N3429" t="s">
        <v>8271</v>
      </c>
      <c r="O3429" s="15">
        <f t="shared" si="377"/>
        <v>100</v>
      </c>
      <c r="P3429" s="15">
        <f t="shared" si="376"/>
        <v>51.724137931034484</v>
      </c>
      <c r="Q3429" t="s">
        <v>8328</v>
      </c>
      <c r="R3429" t="s">
        <v>8329</v>
      </c>
      <c r="S3429" s="8">
        <f t="shared" si="378"/>
        <v>41792.436944444438</v>
      </c>
      <c r="T3429" s="11">
        <f t="shared" si="379"/>
        <v>41822.436944444438</v>
      </c>
      <c r="U3429" t="str">
        <f t="shared" si="380"/>
        <v>FALSE</v>
      </c>
      <c r="V3429" s="18">
        <f t="shared" si="381"/>
        <v>2</v>
      </c>
      <c r="W3429">
        <f t="shared" si="382"/>
        <v>1</v>
      </c>
    </row>
    <row r="3430" spans="1:23" ht="100.8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s="13" t="b">
        <v>0</v>
      </c>
      <c r="L3430">
        <v>51</v>
      </c>
      <c r="M3430" t="b">
        <v>1</v>
      </c>
      <c r="N3430" t="s">
        <v>8271</v>
      </c>
      <c r="O3430" s="15">
        <f t="shared" si="377"/>
        <v>102.75000000000001</v>
      </c>
      <c r="P3430" s="15">
        <f t="shared" si="376"/>
        <v>40.294117647058826</v>
      </c>
      <c r="Q3430" t="s">
        <v>8328</v>
      </c>
      <c r="R3430" t="s">
        <v>8329</v>
      </c>
      <c r="S3430" s="8">
        <f t="shared" si="378"/>
        <v>42038.512118055551</v>
      </c>
      <c r="T3430" s="11">
        <f t="shared" si="379"/>
        <v>42063.499999999993</v>
      </c>
      <c r="U3430" t="str">
        <f t="shared" si="380"/>
        <v>FALSE</v>
      </c>
      <c r="V3430" s="18">
        <f t="shared" si="381"/>
        <v>2</v>
      </c>
      <c r="W3430">
        <f t="shared" si="382"/>
        <v>1</v>
      </c>
    </row>
    <row r="3431" spans="1:23" ht="100.8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s="13" t="b">
        <v>0</v>
      </c>
      <c r="L3431">
        <v>12</v>
      </c>
      <c r="M3431" t="b">
        <v>1</v>
      </c>
      <c r="N3431" t="s">
        <v>8271</v>
      </c>
      <c r="O3431" s="15">
        <f t="shared" si="377"/>
        <v>130</v>
      </c>
      <c r="P3431" s="15">
        <f t="shared" si="376"/>
        <v>16.25</v>
      </c>
      <c r="Q3431" t="s">
        <v>8328</v>
      </c>
      <c r="R3431" t="s">
        <v>8329</v>
      </c>
      <c r="S3431" s="8">
        <f t="shared" si="378"/>
        <v>42661.813206018516</v>
      </c>
      <c r="T3431" s="11">
        <f t="shared" si="379"/>
        <v>42675.813206018516</v>
      </c>
      <c r="U3431" t="str">
        <f t="shared" si="380"/>
        <v>FALSE</v>
      </c>
      <c r="V3431" s="18">
        <f t="shared" si="381"/>
        <v>2</v>
      </c>
      <c r="W3431">
        <f t="shared" si="382"/>
        <v>1</v>
      </c>
    </row>
    <row r="3432" spans="1:23" ht="100.8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s="13" t="b">
        <v>0</v>
      </c>
      <c r="L3432">
        <v>72</v>
      </c>
      <c r="M3432" t="b">
        <v>1</v>
      </c>
      <c r="N3432" t="s">
        <v>8271</v>
      </c>
      <c r="O3432" s="15">
        <f t="shared" si="377"/>
        <v>108.54949999999999</v>
      </c>
      <c r="P3432" s="15">
        <f t="shared" si="376"/>
        <v>30.152638888888887</v>
      </c>
      <c r="Q3432" t="s">
        <v>8328</v>
      </c>
      <c r="R3432" t="s">
        <v>8329</v>
      </c>
      <c r="S3432" s="8">
        <f t="shared" si="378"/>
        <v>41820.737280092588</v>
      </c>
      <c r="T3432" s="11">
        <f t="shared" si="379"/>
        <v>41850.737280092588</v>
      </c>
      <c r="U3432" t="str">
        <f t="shared" si="380"/>
        <v>FALSE</v>
      </c>
      <c r="V3432" s="18">
        <f t="shared" si="381"/>
        <v>2</v>
      </c>
      <c r="W3432">
        <f t="shared" si="382"/>
        <v>1</v>
      </c>
    </row>
    <row r="3433" spans="1:23" ht="86.4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s="13" t="b">
        <v>0</v>
      </c>
      <c r="L3433">
        <v>21</v>
      </c>
      <c r="M3433" t="b">
        <v>1</v>
      </c>
      <c r="N3433" t="s">
        <v>8271</v>
      </c>
      <c r="O3433" s="15">
        <f t="shared" si="377"/>
        <v>100</v>
      </c>
      <c r="P3433" s="15">
        <f t="shared" si="376"/>
        <v>95.238095238095241</v>
      </c>
      <c r="Q3433" t="s">
        <v>8328</v>
      </c>
      <c r="R3433" t="s">
        <v>8329</v>
      </c>
      <c r="S3433" s="8">
        <f t="shared" si="378"/>
        <v>41839.522604166668</v>
      </c>
      <c r="T3433" s="11">
        <f t="shared" si="379"/>
        <v>41869.522604166668</v>
      </c>
      <c r="U3433" t="str">
        <f t="shared" si="380"/>
        <v>FALSE</v>
      </c>
      <c r="V3433" s="18">
        <f t="shared" si="381"/>
        <v>2</v>
      </c>
      <c r="W3433">
        <f t="shared" si="382"/>
        <v>1</v>
      </c>
    </row>
    <row r="3434" spans="1:23" ht="86.4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s="13" t="b">
        <v>0</v>
      </c>
      <c r="L3434">
        <v>42</v>
      </c>
      <c r="M3434" t="b">
        <v>1</v>
      </c>
      <c r="N3434" t="s">
        <v>8271</v>
      </c>
      <c r="O3434" s="15">
        <f t="shared" si="377"/>
        <v>109.65</v>
      </c>
      <c r="P3434" s="15">
        <f t="shared" si="376"/>
        <v>52.214285714285715</v>
      </c>
      <c r="Q3434" t="s">
        <v>8328</v>
      </c>
      <c r="R3434" t="s">
        <v>8329</v>
      </c>
      <c r="S3434" s="8">
        <f t="shared" si="378"/>
        <v>42380.372847222221</v>
      </c>
      <c r="T3434" s="11">
        <f t="shared" si="379"/>
        <v>42405.708333333336</v>
      </c>
      <c r="U3434" t="str">
        <f t="shared" si="380"/>
        <v>FALSE</v>
      </c>
      <c r="V3434" s="18">
        <f t="shared" si="381"/>
        <v>2</v>
      </c>
      <c r="W3434">
        <f t="shared" si="382"/>
        <v>1</v>
      </c>
    </row>
    <row r="3435" spans="1:23" ht="86.4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s="13" t="b">
        <v>0</v>
      </c>
      <c r="L3435">
        <v>71</v>
      </c>
      <c r="M3435" t="b">
        <v>1</v>
      </c>
      <c r="N3435" t="s">
        <v>8271</v>
      </c>
      <c r="O3435" s="15">
        <f t="shared" si="377"/>
        <v>100.26315789473684</v>
      </c>
      <c r="P3435" s="15">
        <f t="shared" si="376"/>
        <v>134.1549295774648</v>
      </c>
      <c r="Q3435" t="s">
        <v>8328</v>
      </c>
      <c r="R3435" t="s">
        <v>8329</v>
      </c>
      <c r="S3435" s="8">
        <f t="shared" si="378"/>
        <v>41775.854803240742</v>
      </c>
      <c r="T3435" s="11">
        <f t="shared" si="379"/>
        <v>41806.916666666664</v>
      </c>
      <c r="U3435" t="str">
        <f t="shared" si="380"/>
        <v>FALSE</v>
      </c>
      <c r="V3435" s="18">
        <f t="shared" si="381"/>
        <v>2</v>
      </c>
      <c r="W3435">
        <f t="shared" si="382"/>
        <v>1</v>
      </c>
    </row>
    <row r="3436" spans="1:23" ht="115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s="13" t="b">
        <v>0</v>
      </c>
      <c r="L3436">
        <v>168</v>
      </c>
      <c r="M3436" t="b">
        <v>1</v>
      </c>
      <c r="N3436" t="s">
        <v>8271</v>
      </c>
      <c r="O3436" s="15">
        <f t="shared" si="377"/>
        <v>105.55000000000001</v>
      </c>
      <c r="P3436" s="15">
        <f t="shared" si="376"/>
        <v>62.827380952380949</v>
      </c>
      <c r="Q3436" t="s">
        <v>8328</v>
      </c>
      <c r="R3436" t="s">
        <v>8329</v>
      </c>
      <c r="S3436" s="8">
        <f t="shared" si="378"/>
        <v>41800.172094907408</v>
      </c>
      <c r="T3436" s="11">
        <f t="shared" si="379"/>
        <v>41830.172094907401</v>
      </c>
      <c r="U3436" t="str">
        <f t="shared" si="380"/>
        <v>FALSE</v>
      </c>
      <c r="V3436" s="18">
        <f t="shared" si="381"/>
        <v>2</v>
      </c>
      <c r="W3436">
        <f t="shared" si="382"/>
        <v>1</v>
      </c>
    </row>
    <row r="3437" spans="1:23" ht="100.8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s="13" t="b">
        <v>0</v>
      </c>
      <c r="L3437">
        <v>19</v>
      </c>
      <c r="M3437" t="b">
        <v>1</v>
      </c>
      <c r="N3437" t="s">
        <v>8271</v>
      </c>
      <c r="O3437" s="15">
        <f t="shared" si="377"/>
        <v>112.00000000000001</v>
      </c>
      <c r="P3437" s="15">
        <f t="shared" si="376"/>
        <v>58.94736842105263</v>
      </c>
      <c r="Q3437" t="s">
        <v>8328</v>
      </c>
      <c r="R3437" t="s">
        <v>8329</v>
      </c>
      <c r="S3437" s="8">
        <f t="shared" si="378"/>
        <v>42572.408483796295</v>
      </c>
      <c r="T3437" s="11">
        <f t="shared" si="379"/>
        <v>42588.916666666664</v>
      </c>
      <c r="U3437" t="str">
        <f t="shared" si="380"/>
        <v>FALSE</v>
      </c>
      <c r="V3437" s="18">
        <f t="shared" si="381"/>
        <v>2</v>
      </c>
      <c r="W3437">
        <f t="shared" si="382"/>
        <v>1</v>
      </c>
    </row>
    <row r="3438" spans="1:23" ht="100.8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s="13" t="b">
        <v>0</v>
      </c>
      <c r="L3438">
        <v>37</v>
      </c>
      <c r="M3438" t="b">
        <v>1</v>
      </c>
      <c r="N3438" t="s">
        <v>8271</v>
      </c>
      <c r="O3438" s="15">
        <f t="shared" si="377"/>
        <v>105.89999999999999</v>
      </c>
      <c r="P3438" s="15">
        <f t="shared" si="376"/>
        <v>143.1081081081081</v>
      </c>
      <c r="Q3438" t="s">
        <v>8328</v>
      </c>
      <c r="R3438" t="s">
        <v>8329</v>
      </c>
      <c r="S3438" s="8">
        <f t="shared" si="378"/>
        <v>41851.333252314813</v>
      </c>
      <c r="T3438" s="11">
        <f t="shared" si="379"/>
        <v>41872.477777777771</v>
      </c>
      <c r="U3438" t="str">
        <f t="shared" si="380"/>
        <v>FALSE</v>
      </c>
      <c r="V3438" s="18">
        <f t="shared" si="381"/>
        <v>2</v>
      </c>
      <c r="W3438">
        <f t="shared" si="382"/>
        <v>1</v>
      </c>
    </row>
    <row r="3439" spans="1:23" ht="115.2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s="13" t="b">
        <v>0</v>
      </c>
      <c r="L3439">
        <v>36</v>
      </c>
      <c r="M3439" t="b">
        <v>1</v>
      </c>
      <c r="N3439" t="s">
        <v>8271</v>
      </c>
      <c r="O3439" s="15">
        <f t="shared" si="377"/>
        <v>101</v>
      </c>
      <c r="P3439" s="15">
        <f t="shared" si="376"/>
        <v>84.166666666666671</v>
      </c>
      <c r="Q3439" t="s">
        <v>8328</v>
      </c>
      <c r="R3439" t="s">
        <v>8329</v>
      </c>
      <c r="S3439" s="8">
        <f t="shared" si="378"/>
        <v>42205.502546296295</v>
      </c>
      <c r="T3439" s="11">
        <f t="shared" si="379"/>
        <v>42235.502546296295</v>
      </c>
      <c r="U3439" t="str">
        <f t="shared" si="380"/>
        <v>FALSE</v>
      </c>
      <c r="V3439" s="18">
        <f t="shared" si="381"/>
        <v>2</v>
      </c>
      <c r="W3439">
        <f t="shared" si="382"/>
        <v>1</v>
      </c>
    </row>
    <row r="3440" spans="1:23" ht="115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s="13" t="b">
        <v>0</v>
      </c>
      <c r="L3440">
        <v>14</v>
      </c>
      <c r="M3440" t="b">
        <v>1</v>
      </c>
      <c r="N3440" t="s">
        <v>8271</v>
      </c>
      <c r="O3440" s="15">
        <f t="shared" si="377"/>
        <v>104.2</v>
      </c>
      <c r="P3440" s="15">
        <f t="shared" si="376"/>
        <v>186.07142857142858</v>
      </c>
      <c r="Q3440" t="s">
        <v>8328</v>
      </c>
      <c r="R3440" t="s">
        <v>8329</v>
      </c>
      <c r="S3440" s="8">
        <f t="shared" si="378"/>
        <v>42100.719525462955</v>
      </c>
      <c r="T3440" s="11">
        <f t="shared" si="379"/>
        <v>42126.666666666664</v>
      </c>
      <c r="U3440" t="str">
        <f t="shared" si="380"/>
        <v>FALSE</v>
      </c>
      <c r="V3440" s="18">
        <f t="shared" si="381"/>
        <v>2</v>
      </c>
      <c r="W3440">
        <f t="shared" si="382"/>
        <v>1</v>
      </c>
    </row>
    <row r="3441" spans="1:23" ht="57.6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s="13" t="b">
        <v>0</v>
      </c>
      <c r="L3441">
        <v>18</v>
      </c>
      <c r="M3441" t="b">
        <v>1</v>
      </c>
      <c r="N3441" t="s">
        <v>8271</v>
      </c>
      <c r="O3441" s="15">
        <f t="shared" si="377"/>
        <v>134.67833333333334</v>
      </c>
      <c r="P3441" s="15">
        <f t="shared" ref="P3441:P3504" si="383">IFERROR(E3441/L3441,0)</f>
        <v>89.785555555555561</v>
      </c>
      <c r="Q3441" t="s">
        <v>8328</v>
      </c>
      <c r="R3441" t="s">
        <v>8329</v>
      </c>
      <c r="S3441" s="8">
        <f t="shared" si="378"/>
        <v>42374.702893518515</v>
      </c>
      <c r="T3441" s="11">
        <f t="shared" si="379"/>
        <v>42387.999305555553</v>
      </c>
      <c r="U3441" t="str">
        <f t="shared" si="380"/>
        <v>FALSE</v>
      </c>
      <c r="V3441" s="18">
        <f t="shared" si="381"/>
        <v>2</v>
      </c>
      <c r="W3441">
        <f t="shared" si="382"/>
        <v>1</v>
      </c>
    </row>
    <row r="3442" spans="1:23" ht="100.8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s="13" t="b">
        <v>0</v>
      </c>
      <c r="L3442">
        <v>82</v>
      </c>
      <c r="M3442" t="b">
        <v>1</v>
      </c>
      <c r="N3442" t="s">
        <v>8271</v>
      </c>
      <c r="O3442" s="15">
        <f t="shared" si="377"/>
        <v>105.2184</v>
      </c>
      <c r="P3442" s="15">
        <f t="shared" si="383"/>
        <v>64.157560975609755</v>
      </c>
      <c r="Q3442" t="s">
        <v>8328</v>
      </c>
      <c r="R3442" t="s">
        <v>8329</v>
      </c>
      <c r="S3442" s="8">
        <f t="shared" si="378"/>
        <v>41808.914675925924</v>
      </c>
      <c r="T3442" s="11">
        <f t="shared" si="379"/>
        <v>41831.46875</v>
      </c>
      <c r="U3442" t="str">
        <f t="shared" si="380"/>
        <v>FALSE</v>
      </c>
      <c r="V3442" s="18">
        <f t="shared" si="381"/>
        <v>2</v>
      </c>
      <c r="W3442">
        <f t="shared" si="382"/>
        <v>1</v>
      </c>
    </row>
    <row r="3443" spans="1:23" ht="100.8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s="13" t="b">
        <v>0</v>
      </c>
      <c r="L3443">
        <v>43</v>
      </c>
      <c r="M3443" t="b">
        <v>1</v>
      </c>
      <c r="N3443" t="s">
        <v>8271</v>
      </c>
      <c r="O3443" s="15">
        <f t="shared" si="377"/>
        <v>102.60000000000001</v>
      </c>
      <c r="P3443" s="15">
        <f t="shared" si="383"/>
        <v>59.651162790697676</v>
      </c>
      <c r="Q3443" t="s">
        <v>8328</v>
      </c>
      <c r="R3443" t="s">
        <v>8329</v>
      </c>
      <c r="S3443" s="8">
        <f t="shared" si="378"/>
        <v>42294.221307870372</v>
      </c>
      <c r="T3443" s="11">
        <f t="shared" si="379"/>
        <v>42321.636805555558</v>
      </c>
      <c r="U3443" t="str">
        <f t="shared" si="380"/>
        <v>FALSE</v>
      </c>
      <c r="V3443" s="18">
        <f t="shared" si="381"/>
        <v>2</v>
      </c>
      <c r="W3443">
        <f t="shared" si="382"/>
        <v>1</v>
      </c>
    </row>
    <row r="3444" spans="1:23" ht="100.8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s="13" t="b">
        <v>0</v>
      </c>
      <c r="L3444">
        <v>8</v>
      </c>
      <c r="M3444" t="b">
        <v>1</v>
      </c>
      <c r="N3444" t="s">
        <v>8271</v>
      </c>
      <c r="O3444" s="15">
        <f t="shared" si="377"/>
        <v>100</v>
      </c>
      <c r="P3444" s="15">
        <f t="shared" si="383"/>
        <v>31.25</v>
      </c>
      <c r="Q3444" t="s">
        <v>8328</v>
      </c>
      <c r="R3444" t="s">
        <v>8329</v>
      </c>
      <c r="S3444" s="8">
        <f t="shared" si="378"/>
        <v>42124.63277777777</v>
      </c>
      <c r="T3444" s="11">
        <f t="shared" si="379"/>
        <v>42154.632777777777</v>
      </c>
      <c r="U3444" t="str">
        <f t="shared" si="380"/>
        <v>FALSE</v>
      </c>
      <c r="V3444" s="18">
        <f t="shared" si="381"/>
        <v>2</v>
      </c>
      <c r="W3444">
        <f t="shared" si="382"/>
        <v>1</v>
      </c>
    </row>
    <row r="3445" spans="1:23" ht="115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s="13" t="b">
        <v>0</v>
      </c>
      <c r="L3445">
        <v>45</v>
      </c>
      <c r="M3445" t="b">
        <v>1</v>
      </c>
      <c r="N3445" t="s">
        <v>8271</v>
      </c>
      <c r="O3445" s="15">
        <f t="shared" si="377"/>
        <v>185.5</v>
      </c>
      <c r="P3445" s="15">
        <f t="shared" si="383"/>
        <v>41.222222222222221</v>
      </c>
      <c r="Q3445" t="s">
        <v>8328</v>
      </c>
      <c r="R3445" t="s">
        <v>8329</v>
      </c>
      <c r="S3445" s="8">
        <f t="shared" si="378"/>
        <v>41861.316504629627</v>
      </c>
      <c r="T3445" s="11">
        <f t="shared" si="379"/>
        <v>41891.316504629627</v>
      </c>
      <c r="U3445" t="str">
        <f t="shared" si="380"/>
        <v>FALSE</v>
      </c>
      <c r="V3445" s="18">
        <f t="shared" si="381"/>
        <v>2</v>
      </c>
      <c r="W3445">
        <f t="shared" si="382"/>
        <v>1</v>
      </c>
    </row>
    <row r="3446" spans="1:23" ht="115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s="13" t="b">
        <v>0</v>
      </c>
      <c r="L3446">
        <v>20</v>
      </c>
      <c r="M3446" t="b">
        <v>1</v>
      </c>
      <c r="N3446" t="s">
        <v>8271</v>
      </c>
      <c r="O3446" s="15">
        <f t="shared" si="377"/>
        <v>289</v>
      </c>
      <c r="P3446" s="15">
        <f t="shared" si="383"/>
        <v>43.35</v>
      </c>
      <c r="Q3446" t="s">
        <v>8328</v>
      </c>
      <c r="R3446" t="s">
        <v>8329</v>
      </c>
      <c r="S3446" s="8">
        <f t="shared" si="378"/>
        <v>42521.08317129629</v>
      </c>
      <c r="T3446" s="11">
        <f t="shared" si="379"/>
        <v>42529.374305555553</v>
      </c>
      <c r="U3446" t="str">
        <f t="shared" si="380"/>
        <v>FALSE</v>
      </c>
      <c r="V3446" s="18">
        <f t="shared" si="381"/>
        <v>2</v>
      </c>
      <c r="W3446">
        <f t="shared" si="382"/>
        <v>1</v>
      </c>
    </row>
    <row r="3447" spans="1:23" ht="86.4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s="13" t="b">
        <v>0</v>
      </c>
      <c r="L3447">
        <v>31</v>
      </c>
      <c r="M3447" t="b">
        <v>1</v>
      </c>
      <c r="N3447" t="s">
        <v>8271</v>
      </c>
      <c r="O3447" s="15">
        <f t="shared" si="377"/>
        <v>100</v>
      </c>
      <c r="P3447" s="15">
        <f t="shared" si="383"/>
        <v>64.516129032258064</v>
      </c>
      <c r="Q3447" t="s">
        <v>8328</v>
      </c>
      <c r="R3447" t="s">
        <v>8329</v>
      </c>
      <c r="S3447" s="8">
        <f t="shared" si="378"/>
        <v>42272.322175925925</v>
      </c>
      <c r="T3447" s="11">
        <f t="shared" si="379"/>
        <v>42300.322175925925</v>
      </c>
      <c r="U3447" t="str">
        <f t="shared" si="380"/>
        <v>FALSE</v>
      </c>
      <c r="V3447" s="18">
        <f t="shared" si="381"/>
        <v>2</v>
      </c>
      <c r="W3447">
        <f t="shared" si="382"/>
        <v>1</v>
      </c>
    </row>
    <row r="3448" spans="1:23" ht="100.8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s="13" t="b">
        <v>0</v>
      </c>
      <c r="L3448">
        <v>25</v>
      </c>
      <c r="M3448" t="b">
        <v>1</v>
      </c>
      <c r="N3448" t="s">
        <v>8271</v>
      </c>
      <c r="O3448" s="15">
        <f t="shared" si="377"/>
        <v>108.2</v>
      </c>
      <c r="P3448" s="15">
        <f t="shared" si="383"/>
        <v>43.28</v>
      </c>
      <c r="Q3448" t="s">
        <v>8328</v>
      </c>
      <c r="R3448" t="s">
        <v>8329</v>
      </c>
      <c r="S3448" s="8">
        <f t="shared" si="378"/>
        <v>42016.624131944445</v>
      </c>
      <c r="T3448" s="11">
        <f t="shared" si="379"/>
        <v>42040.305555555555</v>
      </c>
      <c r="U3448" t="str">
        <f t="shared" si="380"/>
        <v>FALSE</v>
      </c>
      <c r="V3448" s="18">
        <f t="shared" si="381"/>
        <v>2</v>
      </c>
      <c r="W3448">
        <f t="shared" si="382"/>
        <v>1</v>
      </c>
    </row>
    <row r="3449" spans="1:23" ht="72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s="13" t="b">
        <v>0</v>
      </c>
      <c r="L3449">
        <v>14</v>
      </c>
      <c r="M3449" t="b">
        <v>1</v>
      </c>
      <c r="N3449" t="s">
        <v>8271</v>
      </c>
      <c r="O3449" s="15">
        <f t="shared" si="377"/>
        <v>107.80000000000001</v>
      </c>
      <c r="P3449" s="15">
        <f t="shared" si="383"/>
        <v>77</v>
      </c>
      <c r="Q3449" t="s">
        <v>8328</v>
      </c>
      <c r="R3449" t="s">
        <v>8329</v>
      </c>
      <c r="S3449" s="8">
        <f t="shared" si="378"/>
        <v>42402.680694444447</v>
      </c>
      <c r="T3449" s="11">
        <f t="shared" si="379"/>
        <v>42447.639027777775</v>
      </c>
      <c r="U3449" t="str">
        <f t="shared" si="380"/>
        <v>FALSE</v>
      </c>
      <c r="V3449" s="18">
        <f t="shared" si="381"/>
        <v>2</v>
      </c>
      <c r="W3449">
        <f t="shared" si="382"/>
        <v>1</v>
      </c>
    </row>
    <row r="3450" spans="1:23" ht="100.8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s="13" t="b">
        <v>0</v>
      </c>
      <c r="L3450">
        <v>45</v>
      </c>
      <c r="M3450" t="b">
        <v>1</v>
      </c>
      <c r="N3450" t="s">
        <v>8271</v>
      </c>
      <c r="O3450" s="15">
        <f t="shared" si="377"/>
        <v>109.76190476190477</v>
      </c>
      <c r="P3450" s="15">
        <f t="shared" si="383"/>
        <v>51.222222222222221</v>
      </c>
      <c r="Q3450" t="s">
        <v>8328</v>
      </c>
      <c r="R3450" t="s">
        <v>8329</v>
      </c>
      <c r="S3450" s="8">
        <f t="shared" si="378"/>
        <v>41959.910752314812</v>
      </c>
      <c r="T3450" s="11">
        <f t="shared" si="379"/>
        <v>41989.910752314812</v>
      </c>
      <c r="U3450" t="str">
        <f t="shared" si="380"/>
        <v>FALSE</v>
      </c>
      <c r="V3450" s="18">
        <f t="shared" si="381"/>
        <v>2</v>
      </c>
      <c r="W3450">
        <f t="shared" si="382"/>
        <v>1</v>
      </c>
    </row>
    <row r="3451" spans="1:23" ht="100.8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s="13" t="b">
        <v>0</v>
      </c>
      <c r="L3451">
        <v>20</v>
      </c>
      <c r="M3451" t="b">
        <v>1</v>
      </c>
      <c r="N3451" t="s">
        <v>8271</v>
      </c>
      <c r="O3451" s="15">
        <f t="shared" si="377"/>
        <v>170.625</v>
      </c>
      <c r="P3451" s="15">
        <f t="shared" si="383"/>
        <v>68.25</v>
      </c>
      <c r="Q3451" t="s">
        <v>8328</v>
      </c>
      <c r="R3451" t="s">
        <v>8329</v>
      </c>
      <c r="S3451" s="8">
        <f t="shared" si="378"/>
        <v>42531.844189814808</v>
      </c>
      <c r="T3451" s="11">
        <f t="shared" si="379"/>
        <v>42559.958333333336</v>
      </c>
      <c r="U3451" t="str">
        <f t="shared" si="380"/>
        <v>FALSE</v>
      </c>
      <c r="V3451" s="18">
        <f t="shared" si="381"/>
        <v>2</v>
      </c>
      <c r="W3451">
        <f t="shared" si="382"/>
        <v>1</v>
      </c>
    </row>
    <row r="3452" spans="1:23" ht="100.8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s="13" t="b">
        <v>0</v>
      </c>
      <c r="L3452">
        <v>39</v>
      </c>
      <c r="M3452" t="b">
        <v>1</v>
      </c>
      <c r="N3452" t="s">
        <v>8271</v>
      </c>
      <c r="O3452" s="15">
        <f t="shared" si="377"/>
        <v>152</v>
      </c>
      <c r="P3452" s="15">
        <f t="shared" si="383"/>
        <v>19.487179487179485</v>
      </c>
      <c r="Q3452" t="s">
        <v>8328</v>
      </c>
      <c r="R3452" t="s">
        <v>8329</v>
      </c>
      <c r="S3452" s="8">
        <f t="shared" si="378"/>
        <v>42036.496192129627</v>
      </c>
      <c r="T3452" s="11">
        <f t="shared" si="379"/>
        <v>42096.454525462956</v>
      </c>
      <c r="U3452" t="str">
        <f t="shared" si="380"/>
        <v>FALSE</v>
      </c>
      <c r="V3452" s="18">
        <f t="shared" si="381"/>
        <v>2</v>
      </c>
      <c r="W3452">
        <f t="shared" si="382"/>
        <v>1</v>
      </c>
    </row>
    <row r="3453" spans="1:23" ht="100.8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s="13" t="b">
        <v>0</v>
      </c>
      <c r="L3453">
        <v>16</v>
      </c>
      <c r="M3453" t="b">
        <v>1</v>
      </c>
      <c r="N3453" t="s">
        <v>8271</v>
      </c>
      <c r="O3453" s="15">
        <f t="shared" si="377"/>
        <v>101.23076923076924</v>
      </c>
      <c r="P3453" s="15">
        <f t="shared" si="383"/>
        <v>41.125</v>
      </c>
      <c r="Q3453" t="s">
        <v>8328</v>
      </c>
      <c r="R3453" t="s">
        <v>8329</v>
      </c>
      <c r="S3453" s="8">
        <f t="shared" si="378"/>
        <v>42088.515358796292</v>
      </c>
      <c r="T3453" s="11">
        <f t="shared" si="379"/>
        <v>42115.515358796292</v>
      </c>
      <c r="U3453" t="str">
        <f t="shared" si="380"/>
        <v>FALSE</v>
      </c>
      <c r="V3453" s="18">
        <f t="shared" si="381"/>
        <v>2</v>
      </c>
      <c r="W3453">
        <f t="shared" si="382"/>
        <v>1</v>
      </c>
    </row>
    <row r="3454" spans="1:23" ht="115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s="13" t="b">
        <v>0</v>
      </c>
      <c r="L3454">
        <v>37</v>
      </c>
      <c r="M3454" t="b">
        <v>1</v>
      </c>
      <c r="N3454" t="s">
        <v>8271</v>
      </c>
      <c r="O3454" s="15">
        <f t="shared" si="377"/>
        <v>153.19999999999999</v>
      </c>
      <c r="P3454" s="15">
        <f t="shared" si="383"/>
        <v>41.405405405405403</v>
      </c>
      <c r="Q3454" t="s">
        <v>8328</v>
      </c>
      <c r="R3454" t="s">
        <v>8329</v>
      </c>
      <c r="S3454" s="8">
        <f t="shared" si="378"/>
        <v>41820.430856481478</v>
      </c>
      <c r="T3454" s="11">
        <f t="shared" si="379"/>
        <v>41842.957638888889</v>
      </c>
      <c r="U3454" t="str">
        <f t="shared" si="380"/>
        <v>FALSE</v>
      </c>
      <c r="V3454" s="18">
        <f t="shared" si="381"/>
        <v>2</v>
      </c>
      <c r="W3454">
        <f t="shared" si="382"/>
        <v>1</v>
      </c>
    </row>
    <row r="3455" spans="1:23" ht="86.4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s="13" t="b">
        <v>0</v>
      </c>
      <c r="L3455">
        <v>14</v>
      </c>
      <c r="M3455" t="b">
        <v>1</v>
      </c>
      <c r="N3455" t="s">
        <v>8271</v>
      </c>
      <c r="O3455" s="15">
        <f t="shared" si="377"/>
        <v>128.33333333333334</v>
      </c>
      <c r="P3455" s="15">
        <f t="shared" si="383"/>
        <v>27.5</v>
      </c>
      <c r="Q3455" t="s">
        <v>8328</v>
      </c>
      <c r="R3455" t="s">
        <v>8329</v>
      </c>
      <c r="S3455" s="8">
        <f t="shared" si="378"/>
        <v>42535.770324074074</v>
      </c>
      <c r="T3455" s="11">
        <f t="shared" si="379"/>
        <v>42595.770324074074</v>
      </c>
      <c r="U3455" t="str">
        <f t="shared" si="380"/>
        <v>FALSE</v>
      </c>
      <c r="V3455" s="18">
        <f t="shared" si="381"/>
        <v>2</v>
      </c>
      <c r="W3455">
        <f t="shared" si="382"/>
        <v>1</v>
      </c>
    </row>
    <row r="3456" spans="1:23" ht="100.8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s="13" t="b">
        <v>0</v>
      </c>
      <c r="L3456">
        <v>21</v>
      </c>
      <c r="M3456" t="b">
        <v>1</v>
      </c>
      <c r="N3456" t="s">
        <v>8271</v>
      </c>
      <c r="O3456" s="15">
        <f t="shared" si="377"/>
        <v>100.71428571428571</v>
      </c>
      <c r="P3456" s="15">
        <f t="shared" si="383"/>
        <v>33.571428571428569</v>
      </c>
      <c r="Q3456" t="s">
        <v>8328</v>
      </c>
      <c r="R3456" t="s">
        <v>8329</v>
      </c>
      <c r="S3456" s="8">
        <f t="shared" si="378"/>
        <v>41821.490266203698</v>
      </c>
      <c r="T3456" s="11">
        <f t="shared" si="379"/>
        <v>41851.490266203698</v>
      </c>
      <c r="U3456" t="str">
        <f t="shared" si="380"/>
        <v>FALSE</v>
      </c>
      <c r="V3456" s="18">
        <f t="shared" si="381"/>
        <v>2</v>
      </c>
      <c r="W3456">
        <f t="shared" si="382"/>
        <v>1</v>
      </c>
    </row>
    <row r="3457" spans="1:23" ht="115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s="13" t="b">
        <v>0</v>
      </c>
      <c r="L3457">
        <v>69</v>
      </c>
      <c r="M3457" t="b">
        <v>1</v>
      </c>
      <c r="N3457" t="s">
        <v>8271</v>
      </c>
      <c r="O3457" s="15">
        <f t="shared" si="377"/>
        <v>100.64999999999999</v>
      </c>
      <c r="P3457" s="15">
        <f t="shared" si="383"/>
        <v>145.86956521739131</v>
      </c>
      <c r="Q3457" t="s">
        <v>8328</v>
      </c>
      <c r="R3457" t="s">
        <v>8329</v>
      </c>
      <c r="S3457" s="8">
        <f t="shared" si="378"/>
        <v>42626.541979166665</v>
      </c>
      <c r="T3457" s="11">
        <f t="shared" si="379"/>
        <v>42656.541979166665</v>
      </c>
      <c r="U3457" t="str">
        <f t="shared" si="380"/>
        <v>FALSE</v>
      </c>
      <c r="V3457" s="18">
        <f t="shared" si="381"/>
        <v>2</v>
      </c>
      <c r="W3457">
        <f t="shared" si="382"/>
        <v>1</v>
      </c>
    </row>
    <row r="3458" spans="1:23" ht="115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s="13" t="b">
        <v>0</v>
      </c>
      <c r="L3458">
        <v>16</v>
      </c>
      <c r="M3458" t="b">
        <v>1</v>
      </c>
      <c r="N3458" t="s">
        <v>8271</v>
      </c>
      <c r="O3458" s="15">
        <f t="shared" si="377"/>
        <v>191.3</v>
      </c>
      <c r="P3458" s="15">
        <f t="shared" si="383"/>
        <v>358.6875</v>
      </c>
      <c r="Q3458" t="s">
        <v>8328</v>
      </c>
      <c r="R3458" t="s">
        <v>8329</v>
      </c>
      <c r="S3458" s="8">
        <f t="shared" si="378"/>
        <v>41820.997303240736</v>
      </c>
      <c r="T3458" s="11">
        <f t="shared" si="379"/>
        <v>41852.082638888889</v>
      </c>
      <c r="U3458" t="str">
        <f t="shared" si="380"/>
        <v>FALSE</v>
      </c>
      <c r="V3458" s="18">
        <f t="shared" si="381"/>
        <v>2</v>
      </c>
      <c r="W3458">
        <f t="shared" si="382"/>
        <v>1</v>
      </c>
    </row>
    <row r="3459" spans="1:23" ht="57.6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s="13" t="b">
        <v>0</v>
      </c>
      <c r="L3459">
        <v>55</v>
      </c>
      <c r="M3459" t="b">
        <v>1</v>
      </c>
      <c r="N3459" t="s">
        <v>8271</v>
      </c>
      <c r="O3459" s="15">
        <f t="shared" ref="O3459:O3522" si="384">(E3459/D3459)*100</f>
        <v>140.19999999999999</v>
      </c>
      <c r="P3459" s="15">
        <f t="shared" si="383"/>
        <v>50.981818181818184</v>
      </c>
      <c r="Q3459" t="s">
        <v>8328</v>
      </c>
      <c r="R3459" t="s">
        <v>8329</v>
      </c>
      <c r="S3459" s="8">
        <f t="shared" ref="S3459:S3522" si="385">(((J3459/60)/60)/24)+DATE(1970,1,1)+(-5/24)</f>
        <v>42016.498344907406</v>
      </c>
      <c r="T3459" s="11">
        <f t="shared" ref="T3459:T3522" si="386">(I3459/86400)+25569+(-5/24)</f>
        <v>42047.040972222218</v>
      </c>
      <c r="U3459" t="str">
        <f t="shared" ref="U3459:U3522" si="387">TRIM(K3459)</f>
        <v>FALSE</v>
      </c>
      <c r="V3459" s="18">
        <f t="shared" ref="V3459:V3522" si="388">IF(U3459="TRUE", 1, 2)</f>
        <v>2</v>
      </c>
      <c r="W3459">
        <f t="shared" ref="W3459:W3522" si="389">IF(F3459="successful", 1,  IF(F3459= "failed", 2, IF(F3459="canceled", 3, 4)))</f>
        <v>1</v>
      </c>
    </row>
    <row r="3460" spans="1:23" ht="115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s="13" t="b">
        <v>0</v>
      </c>
      <c r="L3460">
        <v>27</v>
      </c>
      <c r="M3460" t="b">
        <v>1</v>
      </c>
      <c r="N3460" t="s">
        <v>8271</v>
      </c>
      <c r="O3460" s="15">
        <f t="shared" si="384"/>
        <v>124.33537832310839</v>
      </c>
      <c r="P3460" s="15">
        <f t="shared" si="383"/>
        <v>45.037037037037038</v>
      </c>
      <c r="Q3460" t="s">
        <v>8328</v>
      </c>
      <c r="R3460" t="s">
        <v>8329</v>
      </c>
      <c r="S3460" s="8">
        <f t="shared" si="385"/>
        <v>42010.994247685179</v>
      </c>
      <c r="T3460" s="11">
        <f t="shared" si="386"/>
        <v>42037.977083333331</v>
      </c>
      <c r="U3460" t="str">
        <f t="shared" si="387"/>
        <v>FALSE</v>
      </c>
      <c r="V3460" s="18">
        <f t="shared" si="388"/>
        <v>2</v>
      </c>
      <c r="W3460">
        <f t="shared" si="389"/>
        <v>1</v>
      </c>
    </row>
    <row r="3461" spans="1:23" ht="100.8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s="13" t="b">
        <v>0</v>
      </c>
      <c r="L3461">
        <v>36</v>
      </c>
      <c r="M3461" t="b">
        <v>1</v>
      </c>
      <c r="N3461" t="s">
        <v>8271</v>
      </c>
      <c r="O3461" s="15">
        <f t="shared" si="384"/>
        <v>126.2</v>
      </c>
      <c r="P3461" s="15">
        <f t="shared" si="383"/>
        <v>17.527777777777779</v>
      </c>
      <c r="Q3461" t="s">
        <v>8328</v>
      </c>
      <c r="R3461" t="s">
        <v>8329</v>
      </c>
      <c r="S3461" s="8">
        <f t="shared" si="385"/>
        <v>42480.271527777775</v>
      </c>
      <c r="T3461" s="11">
        <f t="shared" si="386"/>
        <v>42510.271527777775</v>
      </c>
      <c r="U3461" t="str">
        <f t="shared" si="387"/>
        <v>FALSE</v>
      </c>
      <c r="V3461" s="18">
        <f t="shared" si="388"/>
        <v>2</v>
      </c>
      <c r="W3461">
        <f t="shared" si="389"/>
        <v>1</v>
      </c>
    </row>
    <row r="3462" spans="1:23" ht="100.8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s="13" t="b">
        <v>0</v>
      </c>
      <c r="L3462">
        <v>19</v>
      </c>
      <c r="M3462" t="b">
        <v>1</v>
      </c>
      <c r="N3462" t="s">
        <v>8271</v>
      </c>
      <c r="O3462" s="15">
        <f t="shared" si="384"/>
        <v>190</v>
      </c>
      <c r="P3462" s="15">
        <f t="shared" si="383"/>
        <v>50</v>
      </c>
      <c r="Q3462" t="s">
        <v>8328</v>
      </c>
      <c r="R3462" t="s">
        <v>8329</v>
      </c>
      <c r="S3462" s="8">
        <f t="shared" si="385"/>
        <v>41852.318888888884</v>
      </c>
      <c r="T3462" s="11">
        <f t="shared" si="386"/>
        <v>41866.318888888891</v>
      </c>
      <c r="U3462" t="str">
        <f t="shared" si="387"/>
        <v>FALSE</v>
      </c>
      <c r="V3462" s="18">
        <f t="shared" si="388"/>
        <v>2</v>
      </c>
      <c r="W3462">
        <f t="shared" si="389"/>
        <v>1</v>
      </c>
    </row>
    <row r="3463" spans="1:23" ht="115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s="13" t="b">
        <v>0</v>
      </c>
      <c r="L3463">
        <v>12</v>
      </c>
      <c r="M3463" t="b">
        <v>1</v>
      </c>
      <c r="N3463" t="s">
        <v>8271</v>
      </c>
      <c r="O3463" s="15">
        <f t="shared" si="384"/>
        <v>139</v>
      </c>
      <c r="P3463" s="15">
        <f t="shared" si="383"/>
        <v>57.916666666666664</v>
      </c>
      <c r="Q3463" t="s">
        <v>8328</v>
      </c>
      <c r="R3463" t="s">
        <v>8329</v>
      </c>
      <c r="S3463" s="8">
        <f t="shared" si="385"/>
        <v>42643.424525462957</v>
      </c>
      <c r="T3463" s="11">
        <f t="shared" si="386"/>
        <v>42671.916666666664</v>
      </c>
      <c r="U3463" t="str">
        <f t="shared" si="387"/>
        <v>FALSE</v>
      </c>
      <c r="V3463" s="18">
        <f t="shared" si="388"/>
        <v>2</v>
      </c>
      <c r="W3463">
        <f t="shared" si="389"/>
        <v>1</v>
      </c>
    </row>
    <row r="3464" spans="1:23" ht="86.4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s="13" t="b">
        <v>0</v>
      </c>
      <c r="L3464">
        <v>17</v>
      </c>
      <c r="M3464" t="b">
        <v>1</v>
      </c>
      <c r="N3464" t="s">
        <v>8271</v>
      </c>
      <c r="O3464" s="15">
        <f t="shared" si="384"/>
        <v>202</v>
      </c>
      <c r="P3464" s="15">
        <f t="shared" si="383"/>
        <v>29.705882352941178</v>
      </c>
      <c r="Q3464" t="s">
        <v>8328</v>
      </c>
      <c r="R3464" t="s">
        <v>8329</v>
      </c>
      <c r="S3464" s="8">
        <f t="shared" si="385"/>
        <v>42179.690138888887</v>
      </c>
      <c r="T3464" s="11">
        <f t="shared" si="386"/>
        <v>42195.541666666664</v>
      </c>
      <c r="U3464" t="str">
        <f t="shared" si="387"/>
        <v>FALSE</v>
      </c>
      <c r="V3464" s="18">
        <f t="shared" si="388"/>
        <v>2</v>
      </c>
      <c r="W3464">
        <f t="shared" si="389"/>
        <v>1</v>
      </c>
    </row>
    <row r="3465" spans="1:23" ht="86.4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s="13" t="b">
        <v>0</v>
      </c>
      <c r="L3465">
        <v>114</v>
      </c>
      <c r="M3465" t="b">
        <v>1</v>
      </c>
      <c r="N3465" t="s">
        <v>8271</v>
      </c>
      <c r="O3465" s="15">
        <f t="shared" si="384"/>
        <v>103.38000000000001</v>
      </c>
      <c r="P3465" s="15">
        <f t="shared" si="383"/>
        <v>90.684210526315795</v>
      </c>
      <c r="Q3465" t="s">
        <v>8328</v>
      </c>
      <c r="R3465" t="s">
        <v>8329</v>
      </c>
      <c r="S3465" s="8">
        <f t="shared" si="385"/>
        <v>42612.710474537038</v>
      </c>
      <c r="T3465" s="11">
        <f t="shared" si="386"/>
        <v>42653.957638888889</v>
      </c>
      <c r="U3465" t="str">
        <f t="shared" si="387"/>
        <v>FALSE</v>
      </c>
      <c r="V3465" s="18">
        <f t="shared" si="388"/>
        <v>2</v>
      </c>
      <c r="W3465">
        <f t="shared" si="389"/>
        <v>1</v>
      </c>
    </row>
    <row r="3466" spans="1:23" ht="115.2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s="13" t="b">
        <v>0</v>
      </c>
      <c r="L3466">
        <v>93</v>
      </c>
      <c r="M3466" t="b">
        <v>1</v>
      </c>
      <c r="N3466" t="s">
        <v>8271</v>
      </c>
      <c r="O3466" s="15">
        <f t="shared" si="384"/>
        <v>102.3236</v>
      </c>
      <c r="P3466" s="15">
        <f t="shared" si="383"/>
        <v>55.012688172043013</v>
      </c>
      <c r="Q3466" t="s">
        <v>8328</v>
      </c>
      <c r="R3466" t="s">
        <v>8329</v>
      </c>
      <c r="S3466" s="8">
        <f t="shared" si="385"/>
        <v>42574.921724537031</v>
      </c>
      <c r="T3466" s="11">
        <f t="shared" si="386"/>
        <v>42604.921724537031</v>
      </c>
      <c r="U3466" t="str">
        <f t="shared" si="387"/>
        <v>FALSE</v>
      </c>
      <c r="V3466" s="18">
        <f t="shared" si="388"/>
        <v>2</v>
      </c>
      <c r="W3466">
        <f t="shared" si="389"/>
        <v>1</v>
      </c>
    </row>
    <row r="3467" spans="1:23" ht="100.8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s="13" t="b">
        <v>0</v>
      </c>
      <c r="L3467">
        <v>36</v>
      </c>
      <c r="M3467" t="b">
        <v>1</v>
      </c>
      <c r="N3467" t="s">
        <v>8271</v>
      </c>
      <c r="O3467" s="15">
        <f t="shared" si="384"/>
        <v>103</v>
      </c>
      <c r="P3467" s="15">
        <f t="shared" si="383"/>
        <v>57.222222222222221</v>
      </c>
      <c r="Q3467" t="s">
        <v>8328</v>
      </c>
      <c r="R3467" t="s">
        <v>8329</v>
      </c>
      <c r="S3467" s="8">
        <f t="shared" si="385"/>
        <v>42200.417499999996</v>
      </c>
      <c r="T3467" s="11">
        <f t="shared" si="386"/>
        <v>42225.458333333336</v>
      </c>
      <c r="U3467" t="str">
        <f t="shared" si="387"/>
        <v>FALSE</v>
      </c>
      <c r="V3467" s="18">
        <f t="shared" si="388"/>
        <v>2</v>
      </c>
      <c r="W3467">
        <f t="shared" si="389"/>
        <v>1</v>
      </c>
    </row>
    <row r="3468" spans="1:23" ht="86.4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s="13" t="b">
        <v>0</v>
      </c>
      <c r="L3468">
        <v>61</v>
      </c>
      <c r="M3468" t="b">
        <v>1</v>
      </c>
      <c r="N3468" t="s">
        <v>8271</v>
      </c>
      <c r="O3468" s="15">
        <f t="shared" si="384"/>
        <v>127.14285714285714</v>
      </c>
      <c r="P3468" s="15">
        <f t="shared" si="383"/>
        <v>72.950819672131146</v>
      </c>
      <c r="Q3468" t="s">
        <v>8328</v>
      </c>
      <c r="R3468" t="s">
        <v>8329</v>
      </c>
      <c r="S3468" s="8">
        <f t="shared" si="385"/>
        <v>42419.810763888883</v>
      </c>
      <c r="T3468" s="11">
        <f t="shared" si="386"/>
        <v>42479.769097222219</v>
      </c>
      <c r="U3468" t="str">
        <f t="shared" si="387"/>
        <v>FALSE</v>
      </c>
      <c r="V3468" s="18">
        <f t="shared" si="388"/>
        <v>2</v>
      </c>
      <c r="W3468">
        <f t="shared" si="389"/>
        <v>1</v>
      </c>
    </row>
    <row r="3469" spans="1:23" ht="28.8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s="13" t="b">
        <v>0</v>
      </c>
      <c r="L3469">
        <v>47</v>
      </c>
      <c r="M3469" t="b">
        <v>1</v>
      </c>
      <c r="N3469" t="s">
        <v>8271</v>
      </c>
      <c r="O3469" s="15">
        <f t="shared" si="384"/>
        <v>101</v>
      </c>
      <c r="P3469" s="15">
        <f t="shared" si="383"/>
        <v>64.468085106382972</v>
      </c>
      <c r="Q3469" t="s">
        <v>8328</v>
      </c>
      <c r="R3469" t="s">
        <v>8329</v>
      </c>
      <c r="S3469" s="8">
        <f t="shared" si="385"/>
        <v>42053.463333333326</v>
      </c>
      <c r="T3469" s="11">
        <f t="shared" si="386"/>
        <v>42083.421666666669</v>
      </c>
      <c r="U3469" t="str">
        <f t="shared" si="387"/>
        <v>FALSE</v>
      </c>
      <c r="V3469" s="18">
        <f t="shared" si="388"/>
        <v>2</v>
      </c>
      <c r="W3469">
        <f t="shared" si="389"/>
        <v>1</v>
      </c>
    </row>
    <row r="3470" spans="1:23" ht="86.4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s="13" t="b">
        <v>0</v>
      </c>
      <c r="L3470">
        <v>17</v>
      </c>
      <c r="M3470" t="b">
        <v>1</v>
      </c>
      <c r="N3470" t="s">
        <v>8271</v>
      </c>
      <c r="O3470" s="15">
        <f t="shared" si="384"/>
        <v>121.78</v>
      </c>
      <c r="P3470" s="15">
        <f t="shared" si="383"/>
        <v>716.35294117647061</v>
      </c>
      <c r="Q3470" t="s">
        <v>8328</v>
      </c>
      <c r="R3470" t="s">
        <v>8329</v>
      </c>
      <c r="S3470" s="8">
        <f t="shared" si="385"/>
        <v>42605.557048611103</v>
      </c>
      <c r="T3470" s="11">
        <f t="shared" si="386"/>
        <v>42633.916666666664</v>
      </c>
      <c r="U3470" t="str">
        <f t="shared" si="387"/>
        <v>FALSE</v>
      </c>
      <c r="V3470" s="18">
        <f t="shared" si="388"/>
        <v>2</v>
      </c>
      <c r="W3470">
        <f t="shared" si="389"/>
        <v>1</v>
      </c>
    </row>
    <row r="3471" spans="1:23" ht="115.2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s="13" t="b">
        <v>0</v>
      </c>
      <c r="L3471">
        <v>63</v>
      </c>
      <c r="M3471" t="b">
        <v>1</v>
      </c>
      <c r="N3471" t="s">
        <v>8271</v>
      </c>
      <c r="O3471" s="15">
        <f t="shared" si="384"/>
        <v>113.39285714285714</v>
      </c>
      <c r="P3471" s="15">
        <f t="shared" si="383"/>
        <v>50.396825396825399</v>
      </c>
      <c r="Q3471" t="s">
        <v>8328</v>
      </c>
      <c r="R3471" t="s">
        <v>8329</v>
      </c>
      <c r="S3471" s="8">
        <f t="shared" si="385"/>
        <v>42458.433391203704</v>
      </c>
      <c r="T3471" s="11">
        <f t="shared" si="386"/>
        <v>42488.433391203704</v>
      </c>
      <c r="U3471" t="str">
        <f t="shared" si="387"/>
        <v>FALSE</v>
      </c>
      <c r="V3471" s="18">
        <f t="shared" si="388"/>
        <v>2</v>
      </c>
      <c r="W3471">
        <f t="shared" si="389"/>
        <v>1</v>
      </c>
    </row>
    <row r="3472" spans="1:23" ht="72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s="13" t="b">
        <v>0</v>
      </c>
      <c r="L3472">
        <v>9</v>
      </c>
      <c r="M3472" t="b">
        <v>1</v>
      </c>
      <c r="N3472" t="s">
        <v>8271</v>
      </c>
      <c r="O3472" s="15">
        <f t="shared" si="384"/>
        <v>150</v>
      </c>
      <c r="P3472" s="15">
        <f t="shared" si="383"/>
        <v>41.666666666666664</v>
      </c>
      <c r="Q3472" t="s">
        <v>8328</v>
      </c>
      <c r="R3472" t="s">
        <v>8329</v>
      </c>
      <c r="S3472" s="8">
        <f t="shared" si="385"/>
        <v>42528.813680555548</v>
      </c>
      <c r="T3472" s="11">
        <f t="shared" si="386"/>
        <v>42566.693055555552</v>
      </c>
      <c r="U3472" t="str">
        <f t="shared" si="387"/>
        <v>FALSE</v>
      </c>
      <c r="V3472" s="18">
        <f t="shared" si="388"/>
        <v>2</v>
      </c>
      <c r="W3472">
        <f t="shared" si="389"/>
        <v>1</v>
      </c>
    </row>
    <row r="3473" spans="1:23" ht="100.8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s="13" t="b">
        <v>0</v>
      </c>
      <c r="L3473">
        <v>30</v>
      </c>
      <c r="M3473" t="b">
        <v>1</v>
      </c>
      <c r="N3473" t="s">
        <v>8271</v>
      </c>
      <c r="O3473" s="15">
        <f t="shared" si="384"/>
        <v>214.6</v>
      </c>
      <c r="P3473" s="15">
        <f t="shared" si="383"/>
        <v>35.766666666666666</v>
      </c>
      <c r="Q3473" t="s">
        <v>8328</v>
      </c>
      <c r="R3473" t="s">
        <v>8329</v>
      </c>
      <c r="S3473" s="8">
        <f t="shared" si="385"/>
        <v>41841.612152777772</v>
      </c>
      <c r="T3473" s="11">
        <f t="shared" si="386"/>
        <v>41882.625</v>
      </c>
      <c r="U3473" t="str">
        <f t="shared" si="387"/>
        <v>FALSE</v>
      </c>
      <c r="V3473" s="18">
        <f t="shared" si="388"/>
        <v>2</v>
      </c>
      <c r="W3473">
        <f t="shared" si="389"/>
        <v>1</v>
      </c>
    </row>
    <row r="3474" spans="1:23" ht="100.8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s="13" t="b">
        <v>0</v>
      </c>
      <c r="L3474">
        <v>23</v>
      </c>
      <c r="M3474" t="b">
        <v>1</v>
      </c>
      <c r="N3474" t="s">
        <v>8271</v>
      </c>
      <c r="O3474" s="15">
        <f t="shared" si="384"/>
        <v>102.05</v>
      </c>
      <c r="P3474" s="15">
        <f t="shared" si="383"/>
        <v>88.739130434782609</v>
      </c>
      <c r="Q3474" t="s">
        <v>8328</v>
      </c>
      <c r="R3474" t="s">
        <v>8329</v>
      </c>
      <c r="S3474" s="8">
        <f t="shared" si="385"/>
        <v>41927.962164351848</v>
      </c>
      <c r="T3474" s="11">
        <f t="shared" si="386"/>
        <v>41949.040972222218</v>
      </c>
      <c r="U3474" t="str">
        <f t="shared" si="387"/>
        <v>FALSE</v>
      </c>
      <c r="V3474" s="18">
        <f t="shared" si="388"/>
        <v>2</v>
      </c>
      <c r="W3474">
        <f t="shared" si="389"/>
        <v>1</v>
      </c>
    </row>
    <row r="3475" spans="1:23" ht="100.8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s="13" t="b">
        <v>0</v>
      </c>
      <c r="L3475">
        <v>33</v>
      </c>
      <c r="M3475" t="b">
        <v>1</v>
      </c>
      <c r="N3475" t="s">
        <v>8271</v>
      </c>
      <c r="O3475" s="15">
        <f t="shared" si="384"/>
        <v>100</v>
      </c>
      <c r="P3475" s="15">
        <f t="shared" si="383"/>
        <v>148.4848484848485</v>
      </c>
      <c r="Q3475" t="s">
        <v>8328</v>
      </c>
      <c r="R3475" t="s">
        <v>8329</v>
      </c>
      <c r="S3475" s="8">
        <f t="shared" si="385"/>
        <v>42062.626111111109</v>
      </c>
      <c r="T3475" s="11">
        <f t="shared" si="386"/>
        <v>42083.643749999996</v>
      </c>
      <c r="U3475" t="str">
        <f t="shared" si="387"/>
        <v>FALSE</v>
      </c>
      <c r="V3475" s="18">
        <f t="shared" si="388"/>
        <v>2</v>
      </c>
      <c r="W3475">
        <f t="shared" si="389"/>
        <v>1</v>
      </c>
    </row>
    <row r="3476" spans="1:23" ht="115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s="13" t="b">
        <v>0</v>
      </c>
      <c r="L3476">
        <v>39</v>
      </c>
      <c r="M3476" t="b">
        <v>1</v>
      </c>
      <c r="N3476" t="s">
        <v>8271</v>
      </c>
      <c r="O3476" s="15">
        <f t="shared" si="384"/>
        <v>101</v>
      </c>
      <c r="P3476" s="15">
        <f t="shared" si="383"/>
        <v>51.794871794871796</v>
      </c>
      <c r="Q3476" t="s">
        <v>8328</v>
      </c>
      <c r="R3476" t="s">
        <v>8329</v>
      </c>
      <c r="S3476" s="8">
        <f t="shared" si="385"/>
        <v>42541.293182870366</v>
      </c>
      <c r="T3476" s="11">
        <f t="shared" si="386"/>
        <v>42571.293182870366</v>
      </c>
      <c r="U3476" t="str">
        <f t="shared" si="387"/>
        <v>FALSE</v>
      </c>
      <c r="V3476" s="18">
        <f t="shared" si="388"/>
        <v>2</v>
      </c>
      <c r="W3476">
        <f t="shared" si="389"/>
        <v>1</v>
      </c>
    </row>
    <row r="3477" spans="1:23" ht="100.8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s="13" t="b">
        <v>0</v>
      </c>
      <c r="L3477">
        <v>17</v>
      </c>
      <c r="M3477" t="b">
        <v>1</v>
      </c>
      <c r="N3477" t="s">
        <v>8271</v>
      </c>
      <c r="O3477" s="15">
        <f t="shared" si="384"/>
        <v>113.33333333333333</v>
      </c>
      <c r="P3477" s="15">
        <f t="shared" si="383"/>
        <v>20</v>
      </c>
      <c r="Q3477" t="s">
        <v>8328</v>
      </c>
      <c r="R3477" t="s">
        <v>8329</v>
      </c>
      <c r="S3477" s="8">
        <f t="shared" si="385"/>
        <v>41918.672499999993</v>
      </c>
      <c r="T3477" s="11">
        <f t="shared" si="386"/>
        <v>41945.791666666664</v>
      </c>
      <c r="U3477" t="str">
        <f t="shared" si="387"/>
        <v>FALSE</v>
      </c>
      <c r="V3477" s="18">
        <f t="shared" si="388"/>
        <v>2</v>
      </c>
      <c r="W3477">
        <f t="shared" si="389"/>
        <v>1</v>
      </c>
    </row>
    <row r="3478" spans="1:23" ht="100.8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s="13" t="b">
        <v>0</v>
      </c>
      <c r="L3478">
        <v>6</v>
      </c>
      <c r="M3478" t="b">
        <v>1</v>
      </c>
      <c r="N3478" t="s">
        <v>8271</v>
      </c>
      <c r="O3478" s="15">
        <f t="shared" si="384"/>
        <v>104</v>
      </c>
      <c r="P3478" s="15">
        <f t="shared" si="383"/>
        <v>52</v>
      </c>
      <c r="Q3478" t="s">
        <v>8328</v>
      </c>
      <c r="R3478" t="s">
        <v>8329</v>
      </c>
      <c r="S3478" s="8">
        <f t="shared" si="385"/>
        <v>41921.071643518517</v>
      </c>
      <c r="T3478" s="11">
        <f t="shared" si="386"/>
        <v>41938.916666666664</v>
      </c>
      <c r="U3478" t="str">
        <f t="shared" si="387"/>
        <v>FALSE</v>
      </c>
      <c r="V3478" s="18">
        <f t="shared" si="388"/>
        <v>2</v>
      </c>
      <c r="W3478">
        <f t="shared" si="389"/>
        <v>1</v>
      </c>
    </row>
    <row r="3479" spans="1:23" ht="86.4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s="13" t="b">
        <v>0</v>
      </c>
      <c r="L3479">
        <v>39</v>
      </c>
      <c r="M3479" t="b">
        <v>1</v>
      </c>
      <c r="N3479" t="s">
        <v>8271</v>
      </c>
      <c r="O3479" s="15">
        <f t="shared" si="384"/>
        <v>115.33333333333333</v>
      </c>
      <c r="P3479" s="15">
        <f t="shared" si="383"/>
        <v>53.230769230769234</v>
      </c>
      <c r="Q3479" t="s">
        <v>8328</v>
      </c>
      <c r="R3479" t="s">
        <v>8329</v>
      </c>
      <c r="S3479" s="8">
        <f t="shared" si="385"/>
        <v>42128.528275462959</v>
      </c>
      <c r="T3479" s="11">
        <f t="shared" si="386"/>
        <v>42140.916666666664</v>
      </c>
      <c r="U3479" t="str">
        <f t="shared" si="387"/>
        <v>FALSE</v>
      </c>
      <c r="V3479" s="18">
        <f t="shared" si="388"/>
        <v>2</v>
      </c>
      <c r="W3479">
        <f t="shared" si="389"/>
        <v>1</v>
      </c>
    </row>
    <row r="3480" spans="1:23" ht="100.8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s="13" t="b">
        <v>0</v>
      </c>
      <c r="L3480">
        <v>57</v>
      </c>
      <c r="M3480" t="b">
        <v>1</v>
      </c>
      <c r="N3480" t="s">
        <v>8271</v>
      </c>
      <c r="O3480" s="15">
        <f t="shared" si="384"/>
        <v>112.85000000000001</v>
      </c>
      <c r="P3480" s="15">
        <f t="shared" si="383"/>
        <v>39.596491228070178</v>
      </c>
      <c r="Q3480" t="s">
        <v>8328</v>
      </c>
      <c r="R3480" t="s">
        <v>8329</v>
      </c>
      <c r="S3480" s="8">
        <f t="shared" si="385"/>
        <v>42053.708587962967</v>
      </c>
      <c r="T3480" s="11">
        <f t="shared" si="386"/>
        <v>42079.666666666664</v>
      </c>
      <c r="U3480" t="str">
        <f t="shared" si="387"/>
        <v>FALSE</v>
      </c>
      <c r="V3480" s="18">
        <f t="shared" si="388"/>
        <v>2</v>
      </c>
      <c r="W3480">
        <f t="shared" si="389"/>
        <v>1</v>
      </c>
    </row>
    <row r="3481" spans="1:23" ht="100.8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s="13" t="b">
        <v>0</v>
      </c>
      <c r="L3481">
        <v>56</v>
      </c>
      <c r="M3481" t="b">
        <v>1</v>
      </c>
      <c r="N3481" t="s">
        <v>8271</v>
      </c>
      <c r="O3481" s="15">
        <f t="shared" si="384"/>
        <v>127.86666666666666</v>
      </c>
      <c r="P3481" s="15">
        <f t="shared" si="383"/>
        <v>34.25</v>
      </c>
      <c r="Q3481" t="s">
        <v>8328</v>
      </c>
      <c r="R3481" t="s">
        <v>8329</v>
      </c>
      <c r="S3481" s="8">
        <f t="shared" si="385"/>
        <v>41781.646759259253</v>
      </c>
      <c r="T3481" s="11">
        <f t="shared" si="386"/>
        <v>41811.64675925926</v>
      </c>
      <c r="U3481" t="str">
        <f t="shared" si="387"/>
        <v>FALSE</v>
      </c>
      <c r="V3481" s="18">
        <f t="shared" si="388"/>
        <v>2</v>
      </c>
      <c r="W3481">
        <f t="shared" si="389"/>
        <v>1</v>
      </c>
    </row>
    <row r="3482" spans="1:23" ht="100.8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s="13" t="b">
        <v>0</v>
      </c>
      <c r="L3482">
        <v>13</v>
      </c>
      <c r="M3482" t="b">
        <v>1</v>
      </c>
      <c r="N3482" t="s">
        <v>8271</v>
      </c>
      <c r="O3482" s="15">
        <f t="shared" si="384"/>
        <v>142.66666666666669</v>
      </c>
      <c r="P3482" s="15">
        <f t="shared" si="383"/>
        <v>164.61538461538461</v>
      </c>
      <c r="Q3482" t="s">
        <v>8328</v>
      </c>
      <c r="R3482" t="s">
        <v>8329</v>
      </c>
      <c r="S3482" s="8">
        <f t="shared" si="385"/>
        <v>42171.109108796292</v>
      </c>
      <c r="T3482" s="11">
        <f t="shared" si="386"/>
        <v>42195.666666666664</v>
      </c>
      <c r="U3482" t="str">
        <f t="shared" si="387"/>
        <v>FALSE</v>
      </c>
      <c r="V3482" s="18">
        <f t="shared" si="388"/>
        <v>2</v>
      </c>
      <c r="W3482">
        <f t="shared" si="389"/>
        <v>1</v>
      </c>
    </row>
    <row r="3483" spans="1:23" ht="115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s="13" t="b">
        <v>0</v>
      </c>
      <c r="L3483">
        <v>95</v>
      </c>
      <c r="M3483" t="b">
        <v>1</v>
      </c>
      <c r="N3483" t="s">
        <v>8271</v>
      </c>
      <c r="O3483" s="15">
        <f t="shared" si="384"/>
        <v>118.8</v>
      </c>
      <c r="P3483" s="15">
        <f t="shared" si="383"/>
        <v>125.05263157894737</v>
      </c>
      <c r="Q3483" t="s">
        <v>8328</v>
      </c>
      <c r="R3483" t="s">
        <v>8329</v>
      </c>
      <c r="S3483" s="8">
        <f t="shared" si="385"/>
        <v>41989.039212962954</v>
      </c>
      <c r="T3483" s="11">
        <f t="shared" si="386"/>
        <v>42006.039212962962</v>
      </c>
      <c r="U3483" t="str">
        <f t="shared" si="387"/>
        <v>FALSE</v>
      </c>
      <c r="V3483" s="18">
        <f t="shared" si="388"/>
        <v>2</v>
      </c>
      <c r="W3483">
        <f t="shared" si="389"/>
        <v>1</v>
      </c>
    </row>
    <row r="3484" spans="1:23" ht="100.8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s="13" t="b">
        <v>0</v>
      </c>
      <c r="L3484">
        <v>80</v>
      </c>
      <c r="M3484" t="b">
        <v>1</v>
      </c>
      <c r="N3484" t="s">
        <v>8271</v>
      </c>
      <c r="O3484" s="15">
        <f t="shared" si="384"/>
        <v>138.33333333333334</v>
      </c>
      <c r="P3484" s="15">
        <f t="shared" si="383"/>
        <v>51.875</v>
      </c>
      <c r="Q3484" t="s">
        <v>8328</v>
      </c>
      <c r="R3484" t="s">
        <v>8329</v>
      </c>
      <c r="S3484" s="8">
        <f t="shared" si="385"/>
        <v>41796.563263888886</v>
      </c>
      <c r="T3484" s="11">
        <f t="shared" si="386"/>
        <v>41826.563263888886</v>
      </c>
      <c r="U3484" t="str">
        <f t="shared" si="387"/>
        <v>FALSE</v>
      </c>
      <c r="V3484" s="18">
        <f t="shared" si="388"/>
        <v>2</v>
      </c>
      <c r="W3484">
        <f t="shared" si="389"/>
        <v>1</v>
      </c>
    </row>
    <row r="3485" spans="1:23" ht="86.4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s="13" t="b">
        <v>0</v>
      </c>
      <c r="L3485">
        <v>133</v>
      </c>
      <c r="M3485" t="b">
        <v>1</v>
      </c>
      <c r="N3485" t="s">
        <v>8271</v>
      </c>
      <c r="O3485" s="15">
        <f t="shared" si="384"/>
        <v>159.9402985074627</v>
      </c>
      <c r="P3485" s="15">
        <f t="shared" si="383"/>
        <v>40.285714285714285</v>
      </c>
      <c r="Q3485" t="s">
        <v>8328</v>
      </c>
      <c r="R3485" t="s">
        <v>8329</v>
      </c>
      <c r="S3485" s="8">
        <f t="shared" si="385"/>
        <v>41793.460428240738</v>
      </c>
      <c r="T3485" s="11">
        <f t="shared" si="386"/>
        <v>41823.460428240738</v>
      </c>
      <c r="U3485" t="str">
        <f t="shared" si="387"/>
        <v>FALSE</v>
      </c>
      <c r="V3485" s="18">
        <f t="shared" si="388"/>
        <v>2</v>
      </c>
      <c r="W3485">
        <f t="shared" si="389"/>
        <v>1</v>
      </c>
    </row>
    <row r="3486" spans="1:23" ht="115.2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s="13" t="b">
        <v>0</v>
      </c>
      <c r="L3486">
        <v>44</v>
      </c>
      <c r="M3486" t="b">
        <v>1</v>
      </c>
      <c r="N3486" t="s">
        <v>8271</v>
      </c>
      <c r="O3486" s="15">
        <f t="shared" si="384"/>
        <v>114.24000000000001</v>
      </c>
      <c r="P3486" s="15">
        <f t="shared" si="383"/>
        <v>64.909090909090907</v>
      </c>
      <c r="Q3486" t="s">
        <v>8328</v>
      </c>
      <c r="R3486" t="s">
        <v>8329</v>
      </c>
      <c r="S3486" s="8">
        <f t="shared" si="385"/>
        <v>42506.552071759252</v>
      </c>
      <c r="T3486" s="11">
        <f t="shared" si="386"/>
        <v>42536.552071759252</v>
      </c>
      <c r="U3486" t="str">
        <f t="shared" si="387"/>
        <v>FALSE</v>
      </c>
      <c r="V3486" s="18">
        <f t="shared" si="388"/>
        <v>2</v>
      </c>
      <c r="W3486">
        <f t="shared" si="389"/>
        <v>1</v>
      </c>
    </row>
    <row r="3487" spans="1:23" ht="100.8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s="13" t="b">
        <v>0</v>
      </c>
      <c r="L3487">
        <v>30</v>
      </c>
      <c r="M3487" t="b">
        <v>1</v>
      </c>
      <c r="N3487" t="s">
        <v>8271</v>
      </c>
      <c r="O3487" s="15">
        <f t="shared" si="384"/>
        <v>100.60606060606061</v>
      </c>
      <c r="P3487" s="15">
        <f t="shared" si="383"/>
        <v>55.333333333333336</v>
      </c>
      <c r="Q3487" t="s">
        <v>8328</v>
      </c>
      <c r="R3487" t="s">
        <v>8329</v>
      </c>
      <c r="S3487" s="8">
        <f t="shared" si="385"/>
        <v>42372.484722222223</v>
      </c>
      <c r="T3487" s="11">
        <f t="shared" si="386"/>
        <v>42402.484722222223</v>
      </c>
      <c r="U3487" t="str">
        <f t="shared" si="387"/>
        <v>FALSE</v>
      </c>
      <c r="V3487" s="18">
        <f t="shared" si="388"/>
        <v>2</v>
      </c>
      <c r="W3487">
        <f t="shared" si="389"/>
        <v>1</v>
      </c>
    </row>
    <row r="3488" spans="1:23" ht="100.8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s="13" t="b">
        <v>0</v>
      </c>
      <c r="L3488">
        <v>56</v>
      </c>
      <c r="M3488" t="b">
        <v>1</v>
      </c>
      <c r="N3488" t="s">
        <v>8271</v>
      </c>
      <c r="O3488" s="15">
        <f t="shared" si="384"/>
        <v>155.20000000000002</v>
      </c>
      <c r="P3488" s="15">
        <f t="shared" si="383"/>
        <v>83.142857142857139</v>
      </c>
      <c r="Q3488" t="s">
        <v>8328</v>
      </c>
      <c r="R3488" t="s">
        <v>8329</v>
      </c>
      <c r="S3488" s="8">
        <f t="shared" si="385"/>
        <v>42126.666678240734</v>
      </c>
      <c r="T3488" s="11">
        <f t="shared" si="386"/>
        <v>42158.082638888889</v>
      </c>
      <c r="U3488" t="str">
        <f t="shared" si="387"/>
        <v>FALSE</v>
      </c>
      <c r="V3488" s="18">
        <f t="shared" si="388"/>
        <v>2</v>
      </c>
      <c r="W3488">
        <f t="shared" si="389"/>
        <v>1</v>
      </c>
    </row>
    <row r="3489" spans="1:23" ht="100.8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s="13" t="b">
        <v>0</v>
      </c>
      <c r="L3489">
        <v>66</v>
      </c>
      <c r="M3489" t="b">
        <v>1</v>
      </c>
      <c r="N3489" t="s">
        <v>8271</v>
      </c>
      <c r="O3489" s="15">
        <f t="shared" si="384"/>
        <v>127.75000000000001</v>
      </c>
      <c r="P3489" s="15">
        <f t="shared" si="383"/>
        <v>38.712121212121211</v>
      </c>
      <c r="Q3489" t="s">
        <v>8328</v>
      </c>
      <c r="R3489" t="s">
        <v>8329</v>
      </c>
      <c r="S3489" s="8">
        <f t="shared" si="385"/>
        <v>42149.732083333329</v>
      </c>
      <c r="T3489" s="11">
        <f t="shared" si="386"/>
        <v>42179.732083333329</v>
      </c>
      <c r="U3489" t="str">
        <f t="shared" si="387"/>
        <v>FALSE</v>
      </c>
      <c r="V3489" s="18">
        <f t="shared" si="388"/>
        <v>2</v>
      </c>
      <c r="W3489">
        <f t="shared" si="389"/>
        <v>1</v>
      </c>
    </row>
    <row r="3490" spans="1:23" ht="100.8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s="13" t="b">
        <v>0</v>
      </c>
      <c r="L3490">
        <v>29</v>
      </c>
      <c r="M3490" t="b">
        <v>1</v>
      </c>
      <c r="N3490" t="s">
        <v>8271</v>
      </c>
      <c r="O3490" s="15">
        <f t="shared" si="384"/>
        <v>121.2</v>
      </c>
      <c r="P3490" s="15">
        <f t="shared" si="383"/>
        <v>125.37931034482759</v>
      </c>
      <c r="Q3490" t="s">
        <v>8328</v>
      </c>
      <c r="R3490" t="s">
        <v>8329</v>
      </c>
      <c r="S3490" s="8">
        <f t="shared" si="385"/>
        <v>42087.55972222222</v>
      </c>
      <c r="T3490" s="11">
        <f t="shared" si="386"/>
        <v>42111.458333333336</v>
      </c>
      <c r="U3490" t="str">
        <f t="shared" si="387"/>
        <v>FALSE</v>
      </c>
      <c r="V3490" s="18">
        <f t="shared" si="388"/>
        <v>2</v>
      </c>
      <c r="W3490">
        <f t="shared" si="389"/>
        <v>1</v>
      </c>
    </row>
    <row r="3491" spans="1:23" ht="115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s="13" t="b">
        <v>0</v>
      </c>
      <c r="L3491">
        <v>72</v>
      </c>
      <c r="M3491" t="b">
        <v>1</v>
      </c>
      <c r="N3491" t="s">
        <v>8271</v>
      </c>
      <c r="O3491" s="15">
        <f t="shared" si="384"/>
        <v>112.7</v>
      </c>
      <c r="P3491" s="15">
        <f t="shared" si="383"/>
        <v>78.263888888888886</v>
      </c>
      <c r="Q3491" t="s">
        <v>8328</v>
      </c>
      <c r="R3491" t="s">
        <v>8329</v>
      </c>
      <c r="S3491" s="8">
        <f t="shared" si="385"/>
        <v>41753.427442129629</v>
      </c>
      <c r="T3491" s="11">
        <f t="shared" si="386"/>
        <v>41783.666666666664</v>
      </c>
      <c r="U3491" t="str">
        <f t="shared" si="387"/>
        <v>FALSE</v>
      </c>
      <c r="V3491" s="18">
        <f t="shared" si="388"/>
        <v>2</v>
      </c>
      <c r="W3491">
        <f t="shared" si="389"/>
        <v>1</v>
      </c>
    </row>
    <row r="3492" spans="1:23" ht="100.8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s="13" t="b">
        <v>0</v>
      </c>
      <c r="L3492">
        <v>27</v>
      </c>
      <c r="M3492" t="b">
        <v>1</v>
      </c>
      <c r="N3492" t="s">
        <v>8271</v>
      </c>
      <c r="O3492" s="15">
        <f t="shared" si="384"/>
        <v>127.49999999999999</v>
      </c>
      <c r="P3492" s="15">
        <f t="shared" si="383"/>
        <v>47.222222222222221</v>
      </c>
      <c r="Q3492" t="s">
        <v>8328</v>
      </c>
      <c r="R3492" t="s">
        <v>8329</v>
      </c>
      <c r="S3492" s="8">
        <f t="shared" si="385"/>
        <v>42443.594027777777</v>
      </c>
      <c r="T3492" s="11">
        <f t="shared" si="386"/>
        <v>42473.594027777777</v>
      </c>
      <c r="U3492" t="str">
        <f t="shared" si="387"/>
        <v>FALSE</v>
      </c>
      <c r="V3492" s="18">
        <f t="shared" si="388"/>
        <v>2</v>
      </c>
      <c r="W3492">
        <f t="shared" si="389"/>
        <v>1</v>
      </c>
    </row>
    <row r="3493" spans="1:23" ht="129.6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s="13" t="b">
        <v>0</v>
      </c>
      <c r="L3493">
        <v>10</v>
      </c>
      <c r="M3493" t="b">
        <v>1</v>
      </c>
      <c r="N3493" t="s">
        <v>8271</v>
      </c>
      <c r="O3493" s="15">
        <f t="shared" si="384"/>
        <v>158.20000000000002</v>
      </c>
      <c r="P3493" s="15">
        <f t="shared" si="383"/>
        <v>79.099999999999994</v>
      </c>
      <c r="Q3493" t="s">
        <v>8328</v>
      </c>
      <c r="R3493" t="s">
        <v>8329</v>
      </c>
      <c r="S3493" s="8">
        <f t="shared" si="385"/>
        <v>42121.041481481479</v>
      </c>
      <c r="T3493" s="11">
        <f t="shared" si="386"/>
        <v>42142.041481481479</v>
      </c>
      <c r="U3493" t="str">
        <f t="shared" si="387"/>
        <v>FALSE</v>
      </c>
      <c r="V3493" s="18">
        <f t="shared" si="388"/>
        <v>2</v>
      </c>
      <c r="W3493">
        <f t="shared" si="389"/>
        <v>1</v>
      </c>
    </row>
    <row r="3494" spans="1:23" ht="115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s="13" t="b">
        <v>0</v>
      </c>
      <c r="L3494">
        <v>35</v>
      </c>
      <c r="M3494" t="b">
        <v>1</v>
      </c>
      <c r="N3494" t="s">
        <v>8271</v>
      </c>
      <c r="O3494" s="15">
        <f t="shared" si="384"/>
        <v>105.26894736842105</v>
      </c>
      <c r="P3494" s="15">
        <f t="shared" si="383"/>
        <v>114.29199999999999</v>
      </c>
      <c r="Q3494" t="s">
        <v>8328</v>
      </c>
      <c r="R3494" t="s">
        <v>8329</v>
      </c>
      <c r="S3494" s="8">
        <f t="shared" si="385"/>
        <v>42267.800891203697</v>
      </c>
      <c r="T3494" s="11">
        <f t="shared" si="386"/>
        <v>42302.800891203697</v>
      </c>
      <c r="U3494" t="str">
        <f t="shared" si="387"/>
        <v>FALSE</v>
      </c>
      <c r="V3494" s="18">
        <f t="shared" si="388"/>
        <v>2</v>
      </c>
      <c r="W3494">
        <f t="shared" si="389"/>
        <v>1</v>
      </c>
    </row>
    <row r="3495" spans="1:23" ht="100.8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s="13" t="b">
        <v>0</v>
      </c>
      <c r="L3495">
        <v>29</v>
      </c>
      <c r="M3495" t="b">
        <v>1</v>
      </c>
      <c r="N3495" t="s">
        <v>8271</v>
      </c>
      <c r="O3495" s="15">
        <f t="shared" si="384"/>
        <v>100</v>
      </c>
      <c r="P3495" s="15">
        <f t="shared" si="383"/>
        <v>51.724137931034484</v>
      </c>
      <c r="Q3495" t="s">
        <v>8328</v>
      </c>
      <c r="R3495" t="s">
        <v>8329</v>
      </c>
      <c r="S3495" s="8">
        <f t="shared" si="385"/>
        <v>41848.657824074071</v>
      </c>
      <c r="T3495" s="11">
        <f t="shared" si="386"/>
        <v>41868.007638888885</v>
      </c>
      <c r="U3495" t="str">
        <f t="shared" si="387"/>
        <v>FALSE</v>
      </c>
      <c r="V3495" s="18">
        <f t="shared" si="388"/>
        <v>2</v>
      </c>
      <c r="W3495">
        <f t="shared" si="389"/>
        <v>1</v>
      </c>
    </row>
    <row r="3496" spans="1:23" ht="115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s="13" t="b">
        <v>0</v>
      </c>
      <c r="L3496">
        <v>13</v>
      </c>
      <c r="M3496" t="b">
        <v>1</v>
      </c>
      <c r="N3496" t="s">
        <v>8271</v>
      </c>
      <c r="O3496" s="15">
        <f t="shared" si="384"/>
        <v>100</v>
      </c>
      <c r="P3496" s="15">
        <f t="shared" si="383"/>
        <v>30.76923076923077</v>
      </c>
      <c r="Q3496" t="s">
        <v>8328</v>
      </c>
      <c r="R3496" t="s">
        <v>8329</v>
      </c>
      <c r="S3496" s="8">
        <f t="shared" si="385"/>
        <v>42689.006655092591</v>
      </c>
      <c r="T3496" s="11">
        <f t="shared" si="386"/>
        <v>42700.041666666664</v>
      </c>
      <c r="U3496" t="str">
        <f t="shared" si="387"/>
        <v>FALSE</v>
      </c>
      <c r="V3496" s="18">
        <f t="shared" si="388"/>
        <v>2</v>
      </c>
      <c r="W3496">
        <f t="shared" si="389"/>
        <v>1</v>
      </c>
    </row>
    <row r="3497" spans="1:23" ht="115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s="13" t="b">
        <v>0</v>
      </c>
      <c r="L3497">
        <v>72</v>
      </c>
      <c r="M3497" t="b">
        <v>1</v>
      </c>
      <c r="N3497" t="s">
        <v>8271</v>
      </c>
      <c r="O3497" s="15">
        <f t="shared" si="384"/>
        <v>106.86</v>
      </c>
      <c r="P3497" s="15">
        <f t="shared" si="383"/>
        <v>74.208333333333329</v>
      </c>
      <c r="Q3497" t="s">
        <v>8328</v>
      </c>
      <c r="R3497" t="s">
        <v>8329</v>
      </c>
      <c r="S3497" s="8">
        <f t="shared" si="385"/>
        <v>41915.554502314815</v>
      </c>
      <c r="T3497" s="11">
        <f t="shared" si="386"/>
        <v>41944.512499999997</v>
      </c>
      <c r="U3497" t="str">
        <f t="shared" si="387"/>
        <v>FALSE</v>
      </c>
      <c r="V3497" s="18">
        <f t="shared" si="388"/>
        <v>2</v>
      </c>
      <c r="W3497">
        <f t="shared" si="389"/>
        <v>1</v>
      </c>
    </row>
    <row r="3498" spans="1:23" ht="115.2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s="13" t="b">
        <v>0</v>
      </c>
      <c r="L3498">
        <v>78</v>
      </c>
      <c r="M3498" t="b">
        <v>1</v>
      </c>
      <c r="N3498" t="s">
        <v>8271</v>
      </c>
      <c r="O3498" s="15">
        <f t="shared" si="384"/>
        <v>124.4</v>
      </c>
      <c r="P3498" s="15">
        <f t="shared" si="383"/>
        <v>47.846153846153847</v>
      </c>
      <c r="Q3498" t="s">
        <v>8328</v>
      </c>
      <c r="R3498" t="s">
        <v>8329</v>
      </c>
      <c r="S3498" s="8">
        <f t="shared" si="385"/>
        <v>42584.638495370367</v>
      </c>
      <c r="T3498" s="11">
        <f t="shared" si="386"/>
        <v>42624.638495370367</v>
      </c>
      <c r="U3498" t="str">
        <f t="shared" si="387"/>
        <v>FALSE</v>
      </c>
      <c r="V3498" s="18">
        <f t="shared" si="388"/>
        <v>2</v>
      </c>
      <c r="W3498">
        <f t="shared" si="389"/>
        <v>1</v>
      </c>
    </row>
    <row r="3499" spans="1:23" ht="100.8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s="13" t="b">
        <v>0</v>
      </c>
      <c r="L3499">
        <v>49</v>
      </c>
      <c r="M3499" t="b">
        <v>1</v>
      </c>
      <c r="N3499" t="s">
        <v>8271</v>
      </c>
      <c r="O3499" s="15">
        <f t="shared" si="384"/>
        <v>108.70406189555126</v>
      </c>
      <c r="P3499" s="15">
        <f t="shared" si="383"/>
        <v>34.408163265306122</v>
      </c>
      <c r="Q3499" t="s">
        <v>8328</v>
      </c>
      <c r="R3499" t="s">
        <v>8329</v>
      </c>
      <c r="S3499" s="8">
        <f t="shared" si="385"/>
        <v>42511.533611111103</v>
      </c>
      <c r="T3499" s="11">
        <f t="shared" si="386"/>
        <v>42523.708333333336</v>
      </c>
      <c r="U3499" t="str">
        <f t="shared" si="387"/>
        <v>FALSE</v>
      </c>
      <c r="V3499" s="18">
        <f t="shared" si="388"/>
        <v>2</v>
      </c>
      <c r="W3499">
        <f t="shared" si="389"/>
        <v>1</v>
      </c>
    </row>
    <row r="3500" spans="1:23" ht="115.2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s="13" t="b">
        <v>0</v>
      </c>
      <c r="L3500">
        <v>42</v>
      </c>
      <c r="M3500" t="b">
        <v>1</v>
      </c>
      <c r="N3500" t="s">
        <v>8271</v>
      </c>
      <c r="O3500" s="15">
        <f t="shared" si="384"/>
        <v>102.42424242424242</v>
      </c>
      <c r="P3500" s="15">
        <f t="shared" si="383"/>
        <v>40.238095238095241</v>
      </c>
      <c r="Q3500" t="s">
        <v>8328</v>
      </c>
      <c r="R3500" t="s">
        <v>8329</v>
      </c>
      <c r="S3500" s="8">
        <f t="shared" si="385"/>
        <v>42458.950277777774</v>
      </c>
      <c r="T3500" s="11">
        <f t="shared" si="386"/>
        <v>42518.697222222218</v>
      </c>
      <c r="U3500" t="str">
        <f t="shared" si="387"/>
        <v>FALSE</v>
      </c>
      <c r="V3500" s="18">
        <f t="shared" si="388"/>
        <v>2</v>
      </c>
      <c r="W3500">
        <f t="shared" si="389"/>
        <v>1</v>
      </c>
    </row>
    <row r="3501" spans="1:23" ht="100.8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s="13" t="b">
        <v>0</v>
      </c>
      <c r="L3501">
        <v>35</v>
      </c>
      <c r="M3501" t="b">
        <v>1</v>
      </c>
      <c r="N3501" t="s">
        <v>8271</v>
      </c>
      <c r="O3501" s="15">
        <f t="shared" si="384"/>
        <v>105.5</v>
      </c>
      <c r="P3501" s="15">
        <f t="shared" si="383"/>
        <v>60.285714285714285</v>
      </c>
      <c r="Q3501" t="s">
        <v>8328</v>
      </c>
      <c r="R3501" t="s">
        <v>8329</v>
      </c>
      <c r="S3501" s="8">
        <f t="shared" si="385"/>
        <v>42131.827835648146</v>
      </c>
      <c r="T3501" s="11">
        <f t="shared" si="386"/>
        <v>42186.082638888889</v>
      </c>
      <c r="U3501" t="str">
        <f t="shared" si="387"/>
        <v>FALSE</v>
      </c>
      <c r="V3501" s="18">
        <f t="shared" si="388"/>
        <v>2</v>
      </c>
      <c r="W3501">
        <f t="shared" si="389"/>
        <v>1</v>
      </c>
    </row>
    <row r="3502" spans="1:23" ht="115.2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s="13" t="b">
        <v>0</v>
      </c>
      <c r="L3502">
        <v>42</v>
      </c>
      <c r="M3502" t="b">
        <v>1</v>
      </c>
      <c r="N3502" t="s">
        <v>8271</v>
      </c>
      <c r="O3502" s="15">
        <f t="shared" si="384"/>
        <v>106.3</v>
      </c>
      <c r="P3502" s="15">
        <f t="shared" si="383"/>
        <v>25.30952380952381</v>
      </c>
      <c r="Q3502" t="s">
        <v>8328</v>
      </c>
      <c r="R3502" t="s">
        <v>8329</v>
      </c>
      <c r="S3502" s="8">
        <f t="shared" si="385"/>
        <v>42419.711087962954</v>
      </c>
      <c r="T3502" s="11">
        <f t="shared" si="386"/>
        <v>42435.999305555553</v>
      </c>
      <c r="U3502" t="str">
        <f t="shared" si="387"/>
        <v>FALSE</v>
      </c>
      <c r="V3502" s="18">
        <f t="shared" si="388"/>
        <v>2</v>
      </c>
      <c r="W3502">
        <f t="shared" si="389"/>
        <v>1</v>
      </c>
    </row>
    <row r="3503" spans="1:23" ht="100.8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s="13" t="b">
        <v>0</v>
      </c>
      <c r="L3503">
        <v>42</v>
      </c>
      <c r="M3503" t="b">
        <v>1</v>
      </c>
      <c r="N3503" t="s">
        <v>8271</v>
      </c>
      <c r="O3503" s="15">
        <f t="shared" si="384"/>
        <v>100.66666666666666</v>
      </c>
      <c r="P3503" s="15">
        <f t="shared" si="383"/>
        <v>35.952380952380949</v>
      </c>
      <c r="Q3503" t="s">
        <v>8328</v>
      </c>
      <c r="R3503" t="s">
        <v>8329</v>
      </c>
      <c r="S3503" s="8">
        <f t="shared" si="385"/>
        <v>42233.555497685178</v>
      </c>
      <c r="T3503" s="11">
        <f t="shared" si="386"/>
        <v>42258.555497685178</v>
      </c>
      <c r="U3503" t="str">
        <f t="shared" si="387"/>
        <v>FALSE</v>
      </c>
      <c r="V3503" s="18">
        <f t="shared" si="388"/>
        <v>2</v>
      </c>
      <c r="W3503">
        <f t="shared" si="389"/>
        <v>1</v>
      </c>
    </row>
    <row r="3504" spans="1:23" ht="115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s="13" t="b">
        <v>0</v>
      </c>
      <c r="L3504">
        <v>31</v>
      </c>
      <c r="M3504" t="b">
        <v>1</v>
      </c>
      <c r="N3504" t="s">
        <v>8271</v>
      </c>
      <c r="O3504" s="15">
        <f t="shared" si="384"/>
        <v>105.4</v>
      </c>
      <c r="P3504" s="15">
        <f t="shared" si="383"/>
        <v>136</v>
      </c>
      <c r="Q3504" t="s">
        <v>8328</v>
      </c>
      <c r="R3504" t="s">
        <v>8329</v>
      </c>
      <c r="S3504" s="8">
        <f t="shared" si="385"/>
        <v>42430.631064814814</v>
      </c>
      <c r="T3504" s="11">
        <f t="shared" si="386"/>
        <v>42444.957638888889</v>
      </c>
      <c r="U3504" t="str">
        <f t="shared" si="387"/>
        <v>FALSE</v>
      </c>
      <c r="V3504" s="18">
        <f t="shared" si="388"/>
        <v>2</v>
      </c>
      <c r="W3504">
        <f t="shared" si="389"/>
        <v>1</v>
      </c>
    </row>
    <row r="3505" spans="1:23" ht="100.8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s="13" t="b">
        <v>0</v>
      </c>
      <c r="L3505">
        <v>38</v>
      </c>
      <c r="M3505" t="b">
        <v>1</v>
      </c>
      <c r="N3505" t="s">
        <v>8271</v>
      </c>
      <c r="O3505" s="15">
        <f t="shared" si="384"/>
        <v>107.55999999999999</v>
      </c>
      <c r="P3505" s="15">
        <f t="shared" ref="P3505:P3568" si="390">IFERROR(E3505/L3505,0)</f>
        <v>70.763157894736835</v>
      </c>
      <c r="Q3505" t="s">
        <v>8328</v>
      </c>
      <c r="R3505" t="s">
        <v>8329</v>
      </c>
      <c r="S3505" s="8">
        <f t="shared" si="385"/>
        <v>42545.27</v>
      </c>
      <c r="T3505" s="11">
        <f t="shared" si="386"/>
        <v>42575.27</v>
      </c>
      <c r="U3505" t="str">
        <f t="shared" si="387"/>
        <v>FALSE</v>
      </c>
      <c r="V3505" s="18">
        <f t="shared" si="388"/>
        <v>2</v>
      </c>
      <c r="W3505">
        <f t="shared" si="389"/>
        <v>1</v>
      </c>
    </row>
    <row r="3506" spans="1:23" ht="100.8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s="13" t="b">
        <v>0</v>
      </c>
      <c r="L3506">
        <v>8</v>
      </c>
      <c r="M3506" t="b">
        <v>1</v>
      </c>
      <c r="N3506" t="s">
        <v>8271</v>
      </c>
      <c r="O3506" s="15">
        <f t="shared" si="384"/>
        <v>100</v>
      </c>
      <c r="P3506" s="15">
        <f t="shared" si="390"/>
        <v>125</v>
      </c>
      <c r="Q3506" t="s">
        <v>8328</v>
      </c>
      <c r="R3506" t="s">
        <v>8329</v>
      </c>
      <c r="S3506" s="8">
        <f t="shared" si="385"/>
        <v>42297.540405092594</v>
      </c>
      <c r="T3506" s="11">
        <f t="shared" si="386"/>
        <v>42327.582071759258</v>
      </c>
      <c r="U3506" t="str">
        <f t="shared" si="387"/>
        <v>FALSE</v>
      </c>
      <c r="V3506" s="18">
        <f t="shared" si="388"/>
        <v>2</v>
      </c>
      <c r="W3506">
        <f t="shared" si="389"/>
        <v>1</v>
      </c>
    </row>
    <row r="3507" spans="1:23" ht="115.2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s="13" t="b">
        <v>0</v>
      </c>
      <c r="L3507">
        <v>39</v>
      </c>
      <c r="M3507" t="b">
        <v>1</v>
      </c>
      <c r="N3507" t="s">
        <v>8271</v>
      </c>
      <c r="O3507" s="15">
        <f t="shared" si="384"/>
        <v>103.76</v>
      </c>
      <c r="P3507" s="15">
        <f t="shared" si="390"/>
        <v>66.512820512820511</v>
      </c>
      <c r="Q3507" t="s">
        <v>8328</v>
      </c>
      <c r="R3507" t="s">
        <v>8329</v>
      </c>
      <c r="S3507" s="8">
        <f t="shared" si="385"/>
        <v>41760.727372685185</v>
      </c>
      <c r="T3507" s="11">
        <f t="shared" si="386"/>
        <v>41771.958333333328</v>
      </c>
      <c r="U3507" t="str">
        <f t="shared" si="387"/>
        <v>FALSE</v>
      </c>
      <c r="V3507" s="18">
        <f t="shared" si="388"/>
        <v>2</v>
      </c>
      <c r="W3507">
        <f t="shared" si="389"/>
        <v>1</v>
      </c>
    </row>
    <row r="3508" spans="1:23" ht="115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s="13" t="b">
        <v>0</v>
      </c>
      <c r="L3508">
        <v>29</v>
      </c>
      <c r="M3508" t="b">
        <v>1</v>
      </c>
      <c r="N3508" t="s">
        <v>8271</v>
      </c>
      <c r="O3508" s="15">
        <f t="shared" si="384"/>
        <v>101.49999999999999</v>
      </c>
      <c r="P3508" s="15">
        <f t="shared" si="390"/>
        <v>105</v>
      </c>
      <c r="Q3508" t="s">
        <v>8328</v>
      </c>
      <c r="R3508" t="s">
        <v>8329</v>
      </c>
      <c r="S3508" s="8">
        <f t="shared" si="385"/>
        <v>41829.525925925926</v>
      </c>
      <c r="T3508" s="11">
        <f t="shared" si="386"/>
        <v>41874.525925925926</v>
      </c>
      <c r="U3508" t="str">
        <f t="shared" si="387"/>
        <v>FALSE</v>
      </c>
      <c r="V3508" s="18">
        <f t="shared" si="388"/>
        <v>2</v>
      </c>
      <c r="W3508">
        <f t="shared" si="389"/>
        <v>1</v>
      </c>
    </row>
    <row r="3509" spans="1:23" ht="7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s="13" t="b">
        <v>0</v>
      </c>
      <c r="L3509">
        <v>72</v>
      </c>
      <c r="M3509" t="b">
        <v>1</v>
      </c>
      <c r="N3509" t="s">
        <v>8271</v>
      </c>
      <c r="O3509" s="15">
        <f t="shared" si="384"/>
        <v>104.4</v>
      </c>
      <c r="P3509" s="15">
        <f t="shared" si="390"/>
        <v>145</v>
      </c>
      <c r="Q3509" t="s">
        <v>8328</v>
      </c>
      <c r="R3509" t="s">
        <v>8329</v>
      </c>
      <c r="S3509" s="8">
        <f t="shared" si="385"/>
        <v>42491.714548611104</v>
      </c>
      <c r="T3509" s="11">
        <f t="shared" si="386"/>
        <v>42521.714548611104</v>
      </c>
      <c r="U3509" t="str">
        <f t="shared" si="387"/>
        <v>FALSE</v>
      </c>
      <c r="V3509" s="18">
        <f t="shared" si="388"/>
        <v>2</v>
      </c>
      <c r="W3509">
        <f t="shared" si="389"/>
        <v>1</v>
      </c>
    </row>
    <row r="3510" spans="1:23" ht="100.8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s="13" t="b">
        <v>0</v>
      </c>
      <c r="L3510">
        <v>15</v>
      </c>
      <c r="M3510" t="b">
        <v>1</v>
      </c>
      <c r="N3510" t="s">
        <v>8271</v>
      </c>
      <c r="O3510" s="15">
        <f t="shared" si="384"/>
        <v>180</v>
      </c>
      <c r="P3510" s="15">
        <f t="shared" si="390"/>
        <v>12</v>
      </c>
      <c r="Q3510" t="s">
        <v>8328</v>
      </c>
      <c r="R3510" t="s">
        <v>8329</v>
      </c>
      <c r="S3510" s="8">
        <f t="shared" si="385"/>
        <v>42477.521446759252</v>
      </c>
      <c r="T3510" s="11">
        <f t="shared" si="386"/>
        <v>42500.666666666664</v>
      </c>
      <c r="U3510" t="str">
        <f t="shared" si="387"/>
        <v>FALSE</v>
      </c>
      <c r="V3510" s="18">
        <f t="shared" si="388"/>
        <v>2</v>
      </c>
      <c r="W3510">
        <f t="shared" si="389"/>
        <v>1</v>
      </c>
    </row>
    <row r="3511" spans="1:23" ht="100.8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s="13" t="b">
        <v>0</v>
      </c>
      <c r="L3511">
        <v>33</v>
      </c>
      <c r="M3511" t="b">
        <v>1</v>
      </c>
      <c r="N3511" t="s">
        <v>8271</v>
      </c>
      <c r="O3511" s="15">
        <f t="shared" si="384"/>
        <v>106.33333333333333</v>
      </c>
      <c r="P3511" s="15">
        <f t="shared" si="390"/>
        <v>96.666666666666671</v>
      </c>
      <c r="Q3511" t="s">
        <v>8328</v>
      </c>
      <c r="R3511" t="s">
        <v>8329</v>
      </c>
      <c r="S3511" s="8">
        <f t="shared" si="385"/>
        <v>41950.651226851849</v>
      </c>
      <c r="T3511" s="11">
        <f t="shared" si="386"/>
        <v>41963.996527777774</v>
      </c>
      <c r="U3511" t="str">
        <f t="shared" si="387"/>
        <v>FALSE</v>
      </c>
      <c r="V3511" s="18">
        <f t="shared" si="388"/>
        <v>2</v>
      </c>
      <c r="W3511">
        <f t="shared" si="389"/>
        <v>1</v>
      </c>
    </row>
    <row r="3512" spans="1:23" ht="115.2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s="13" t="b">
        <v>0</v>
      </c>
      <c r="L3512">
        <v>15</v>
      </c>
      <c r="M3512" t="b">
        <v>1</v>
      </c>
      <c r="N3512" t="s">
        <v>8271</v>
      </c>
      <c r="O3512" s="15">
        <f t="shared" si="384"/>
        <v>100.55555555555556</v>
      </c>
      <c r="P3512" s="15">
        <f t="shared" si="390"/>
        <v>60.333333333333336</v>
      </c>
      <c r="Q3512" t="s">
        <v>8328</v>
      </c>
      <c r="R3512" t="s">
        <v>8329</v>
      </c>
      <c r="S3512" s="8">
        <f t="shared" si="385"/>
        <v>41802.412569444445</v>
      </c>
      <c r="T3512" s="11">
        <f t="shared" si="386"/>
        <v>41822.412569444445</v>
      </c>
      <c r="U3512" t="str">
        <f t="shared" si="387"/>
        <v>FALSE</v>
      </c>
      <c r="V3512" s="18">
        <f t="shared" si="388"/>
        <v>2</v>
      </c>
      <c r="W3512">
        <f t="shared" si="389"/>
        <v>1</v>
      </c>
    </row>
    <row r="3513" spans="1:23" ht="86.4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s="13" t="b">
        <v>0</v>
      </c>
      <c r="L3513">
        <v>19</v>
      </c>
      <c r="M3513" t="b">
        <v>1</v>
      </c>
      <c r="N3513" t="s">
        <v>8271</v>
      </c>
      <c r="O3513" s="15">
        <f t="shared" si="384"/>
        <v>101.2</v>
      </c>
      <c r="P3513" s="15">
        <f t="shared" si="390"/>
        <v>79.89473684210526</v>
      </c>
      <c r="Q3513" t="s">
        <v>8328</v>
      </c>
      <c r="R3513" t="s">
        <v>8329</v>
      </c>
      <c r="S3513" s="8">
        <f t="shared" si="385"/>
        <v>41927.665451388886</v>
      </c>
      <c r="T3513" s="11">
        <f t="shared" si="386"/>
        <v>41950.5625</v>
      </c>
      <c r="U3513" t="str">
        <f t="shared" si="387"/>
        <v>FALSE</v>
      </c>
      <c r="V3513" s="18">
        <f t="shared" si="388"/>
        <v>2</v>
      </c>
      <c r="W3513">
        <f t="shared" si="389"/>
        <v>1</v>
      </c>
    </row>
    <row r="3514" spans="1:23" ht="100.8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s="13" t="b">
        <v>0</v>
      </c>
      <c r="L3514">
        <v>17</v>
      </c>
      <c r="M3514" t="b">
        <v>1</v>
      </c>
      <c r="N3514" t="s">
        <v>8271</v>
      </c>
      <c r="O3514" s="15">
        <f t="shared" si="384"/>
        <v>100</v>
      </c>
      <c r="P3514" s="15">
        <f t="shared" si="390"/>
        <v>58.823529411764703</v>
      </c>
      <c r="Q3514" t="s">
        <v>8328</v>
      </c>
      <c r="R3514" t="s">
        <v>8329</v>
      </c>
      <c r="S3514" s="8">
        <f t="shared" si="385"/>
        <v>42057.328611111108</v>
      </c>
      <c r="T3514" s="11">
        <f t="shared" si="386"/>
        <v>42117.286944444444</v>
      </c>
      <c r="U3514" t="str">
        <f t="shared" si="387"/>
        <v>FALSE</v>
      </c>
      <c r="V3514" s="18">
        <f t="shared" si="388"/>
        <v>2</v>
      </c>
      <c r="W3514">
        <f t="shared" si="389"/>
        <v>1</v>
      </c>
    </row>
    <row r="3515" spans="1:23" ht="115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s="13" t="b">
        <v>0</v>
      </c>
      <c r="L3515">
        <v>44</v>
      </c>
      <c r="M3515" t="b">
        <v>1</v>
      </c>
      <c r="N3515" t="s">
        <v>8271</v>
      </c>
      <c r="O3515" s="15">
        <f t="shared" si="384"/>
        <v>118.39285714285714</v>
      </c>
      <c r="P3515" s="15">
        <f t="shared" si="390"/>
        <v>75.340909090909093</v>
      </c>
      <c r="Q3515" t="s">
        <v>8328</v>
      </c>
      <c r="R3515" t="s">
        <v>8329</v>
      </c>
      <c r="S3515" s="8">
        <f t="shared" si="385"/>
        <v>41780.887870370367</v>
      </c>
      <c r="T3515" s="11">
        <f t="shared" si="386"/>
        <v>41793.999305555553</v>
      </c>
      <c r="U3515" t="str">
        <f t="shared" si="387"/>
        <v>FALSE</v>
      </c>
      <c r="V3515" s="18">
        <f t="shared" si="388"/>
        <v>2</v>
      </c>
      <c r="W3515">
        <f t="shared" si="389"/>
        <v>1</v>
      </c>
    </row>
    <row r="3516" spans="1:23" ht="100.8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s="13" t="b">
        <v>0</v>
      </c>
      <c r="L3516">
        <v>10</v>
      </c>
      <c r="M3516" t="b">
        <v>1</v>
      </c>
      <c r="N3516" t="s">
        <v>8271</v>
      </c>
      <c r="O3516" s="15">
        <f t="shared" si="384"/>
        <v>110.00000000000001</v>
      </c>
      <c r="P3516" s="15">
        <f t="shared" si="390"/>
        <v>55</v>
      </c>
      <c r="Q3516" t="s">
        <v>8328</v>
      </c>
      <c r="R3516" t="s">
        <v>8329</v>
      </c>
      <c r="S3516" s="8">
        <f t="shared" si="385"/>
        <v>42020.638333333329</v>
      </c>
      <c r="T3516" s="11">
        <f t="shared" si="386"/>
        <v>42036.999305555553</v>
      </c>
      <c r="U3516" t="str">
        <f t="shared" si="387"/>
        <v>FALSE</v>
      </c>
      <c r="V3516" s="18">
        <f t="shared" si="388"/>
        <v>2</v>
      </c>
      <c r="W3516">
        <f t="shared" si="389"/>
        <v>1</v>
      </c>
    </row>
    <row r="3517" spans="1:23" ht="86.4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s="13" t="b">
        <v>0</v>
      </c>
      <c r="L3517">
        <v>46</v>
      </c>
      <c r="M3517" t="b">
        <v>1</v>
      </c>
      <c r="N3517" t="s">
        <v>8271</v>
      </c>
      <c r="O3517" s="15">
        <f t="shared" si="384"/>
        <v>102.66666666666666</v>
      </c>
      <c r="P3517" s="15">
        <f t="shared" si="390"/>
        <v>66.956521739130437</v>
      </c>
      <c r="Q3517" t="s">
        <v>8328</v>
      </c>
      <c r="R3517" t="s">
        <v>8329</v>
      </c>
      <c r="S3517" s="8">
        <f t="shared" si="385"/>
        <v>42125.564479166664</v>
      </c>
      <c r="T3517" s="11">
        <f t="shared" si="386"/>
        <v>42155.564479166664</v>
      </c>
      <c r="U3517" t="str">
        <f t="shared" si="387"/>
        <v>FALSE</v>
      </c>
      <c r="V3517" s="18">
        <f t="shared" si="388"/>
        <v>2</v>
      </c>
      <c r="W3517">
        <f t="shared" si="389"/>
        <v>1</v>
      </c>
    </row>
    <row r="3518" spans="1:23" ht="115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s="13" t="b">
        <v>0</v>
      </c>
      <c r="L3518">
        <v>11</v>
      </c>
      <c r="M3518" t="b">
        <v>1</v>
      </c>
      <c r="N3518" t="s">
        <v>8271</v>
      </c>
      <c r="O3518" s="15">
        <f t="shared" si="384"/>
        <v>100</v>
      </c>
      <c r="P3518" s="15">
        <f t="shared" si="390"/>
        <v>227.27272727272728</v>
      </c>
      <c r="Q3518" t="s">
        <v>8328</v>
      </c>
      <c r="R3518" t="s">
        <v>8329</v>
      </c>
      <c r="S3518" s="8">
        <f t="shared" si="385"/>
        <v>41855.801736111105</v>
      </c>
      <c r="T3518" s="11">
        <f t="shared" si="386"/>
        <v>41889.916666666664</v>
      </c>
      <c r="U3518" t="str">
        <f t="shared" si="387"/>
        <v>FALSE</v>
      </c>
      <c r="V3518" s="18">
        <f t="shared" si="388"/>
        <v>2</v>
      </c>
      <c r="W3518">
        <f t="shared" si="389"/>
        <v>1</v>
      </c>
    </row>
    <row r="3519" spans="1:23" ht="100.8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s="13" t="b">
        <v>0</v>
      </c>
      <c r="L3519">
        <v>13</v>
      </c>
      <c r="M3519" t="b">
        <v>1</v>
      </c>
      <c r="N3519" t="s">
        <v>8271</v>
      </c>
      <c r="O3519" s="15">
        <f t="shared" si="384"/>
        <v>100</v>
      </c>
      <c r="P3519" s="15">
        <f t="shared" si="390"/>
        <v>307.69230769230768</v>
      </c>
      <c r="Q3519" t="s">
        <v>8328</v>
      </c>
      <c r="R3519" t="s">
        <v>8329</v>
      </c>
      <c r="S3519" s="8">
        <f t="shared" si="385"/>
        <v>41794.609189814815</v>
      </c>
      <c r="T3519" s="11">
        <f t="shared" si="386"/>
        <v>41824.25</v>
      </c>
      <c r="U3519" t="str">
        <f t="shared" si="387"/>
        <v>FALSE</v>
      </c>
      <c r="V3519" s="18">
        <f t="shared" si="388"/>
        <v>2</v>
      </c>
      <c r="W3519">
        <f t="shared" si="389"/>
        <v>1</v>
      </c>
    </row>
    <row r="3520" spans="1:23" ht="100.8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s="13" t="b">
        <v>0</v>
      </c>
      <c r="L3520">
        <v>33</v>
      </c>
      <c r="M3520" t="b">
        <v>1</v>
      </c>
      <c r="N3520" t="s">
        <v>8271</v>
      </c>
      <c r="O3520" s="15">
        <f t="shared" si="384"/>
        <v>110.04599999999999</v>
      </c>
      <c r="P3520" s="15">
        <f t="shared" si="390"/>
        <v>50.020909090909093</v>
      </c>
      <c r="Q3520" t="s">
        <v>8328</v>
      </c>
      <c r="R3520" t="s">
        <v>8329</v>
      </c>
      <c r="S3520" s="8">
        <f t="shared" si="385"/>
        <v>41893.575219907405</v>
      </c>
      <c r="T3520" s="11">
        <f t="shared" si="386"/>
        <v>41914.38958333333</v>
      </c>
      <c r="U3520" t="str">
        <f t="shared" si="387"/>
        <v>FALSE</v>
      </c>
      <c r="V3520" s="18">
        <f t="shared" si="388"/>
        <v>2</v>
      </c>
      <c r="W3520">
        <f t="shared" si="389"/>
        <v>1</v>
      </c>
    </row>
    <row r="3521" spans="1:23" ht="86.4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s="13" t="b">
        <v>0</v>
      </c>
      <c r="L3521">
        <v>28</v>
      </c>
      <c r="M3521" t="b">
        <v>1</v>
      </c>
      <c r="N3521" t="s">
        <v>8271</v>
      </c>
      <c r="O3521" s="15">
        <f t="shared" si="384"/>
        <v>101.35000000000001</v>
      </c>
      <c r="P3521" s="15">
        <f t="shared" si="390"/>
        <v>72.392857142857139</v>
      </c>
      <c r="Q3521" t="s">
        <v>8328</v>
      </c>
      <c r="R3521" t="s">
        <v>8329</v>
      </c>
      <c r="S3521" s="8">
        <f t="shared" si="385"/>
        <v>42037.390624999993</v>
      </c>
      <c r="T3521" s="11">
        <f t="shared" si="386"/>
        <v>42067.390624999993</v>
      </c>
      <c r="U3521" t="str">
        <f t="shared" si="387"/>
        <v>FALSE</v>
      </c>
      <c r="V3521" s="18">
        <f t="shared" si="388"/>
        <v>2</v>
      </c>
      <c r="W3521">
        <f t="shared" si="389"/>
        <v>1</v>
      </c>
    </row>
    <row r="3522" spans="1:23" ht="86.4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s="13" t="b">
        <v>0</v>
      </c>
      <c r="L3522">
        <v>21</v>
      </c>
      <c r="M3522" t="b">
        <v>1</v>
      </c>
      <c r="N3522" t="s">
        <v>8271</v>
      </c>
      <c r="O3522" s="15">
        <f t="shared" si="384"/>
        <v>100.75</v>
      </c>
      <c r="P3522" s="15">
        <f t="shared" si="390"/>
        <v>95.952380952380949</v>
      </c>
      <c r="Q3522" t="s">
        <v>8328</v>
      </c>
      <c r="R3522" t="s">
        <v>8329</v>
      </c>
      <c r="S3522" s="8">
        <f t="shared" si="385"/>
        <v>42227.615879629629</v>
      </c>
      <c r="T3522" s="11">
        <f t="shared" si="386"/>
        <v>42253.365972222215</v>
      </c>
      <c r="U3522" t="str">
        <f t="shared" si="387"/>
        <v>FALSE</v>
      </c>
      <c r="V3522" s="18">
        <f t="shared" si="388"/>
        <v>2</v>
      </c>
      <c r="W3522">
        <f t="shared" si="389"/>
        <v>1</v>
      </c>
    </row>
    <row r="3523" spans="1:23" ht="115.2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s="13" t="b">
        <v>0</v>
      </c>
      <c r="L3523">
        <v>13</v>
      </c>
      <c r="M3523" t="b">
        <v>1</v>
      </c>
      <c r="N3523" t="s">
        <v>8271</v>
      </c>
      <c r="O3523" s="15">
        <f t="shared" ref="O3523:O3586" si="391">(E3523/D3523)*100</f>
        <v>169.42857142857144</v>
      </c>
      <c r="P3523" s="15">
        <f t="shared" si="390"/>
        <v>45.615384615384613</v>
      </c>
      <c r="Q3523" t="s">
        <v>8328</v>
      </c>
      <c r="R3523" t="s">
        <v>8329</v>
      </c>
      <c r="S3523" s="8">
        <f t="shared" ref="S3523:S3586" si="392">(((J3523/60)/60)/24)+DATE(1970,1,1)+(-5/24)</f>
        <v>41881.153009259258</v>
      </c>
      <c r="T3523" s="11">
        <f t="shared" ref="T3523:T3586" si="393">(I3523/86400)+25569+(-5/24)</f>
        <v>41911.153009259258</v>
      </c>
      <c r="U3523" t="str">
        <f t="shared" ref="U3523:U3586" si="394">TRIM(K3523)</f>
        <v>FALSE</v>
      </c>
      <c r="V3523" s="18">
        <f t="shared" ref="V3523:V3586" si="395">IF(U3523="TRUE", 1, 2)</f>
        <v>2</v>
      </c>
      <c r="W3523">
        <f t="shared" ref="W3523:W3586" si="396">IF(F3523="successful", 1,  IF(F3523= "failed", 2, IF(F3523="canceled", 3, 4)))</f>
        <v>1</v>
      </c>
    </row>
    <row r="3524" spans="1:23" ht="115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s="13" t="b">
        <v>0</v>
      </c>
      <c r="L3524">
        <v>34</v>
      </c>
      <c r="M3524" t="b">
        <v>1</v>
      </c>
      <c r="N3524" t="s">
        <v>8271</v>
      </c>
      <c r="O3524" s="15">
        <f t="shared" si="391"/>
        <v>100</v>
      </c>
      <c r="P3524" s="15">
        <f t="shared" si="390"/>
        <v>41.029411764705884</v>
      </c>
      <c r="Q3524" t="s">
        <v>8328</v>
      </c>
      <c r="R3524" t="s">
        <v>8329</v>
      </c>
      <c r="S3524" s="8">
        <f t="shared" si="392"/>
        <v>42234.581550925919</v>
      </c>
      <c r="T3524" s="11">
        <f t="shared" si="393"/>
        <v>42262.212500000001</v>
      </c>
      <c r="U3524" t="str">
        <f t="shared" si="394"/>
        <v>FALSE</v>
      </c>
      <c r="V3524" s="18">
        <f t="shared" si="395"/>
        <v>2</v>
      </c>
      <c r="W3524">
        <f t="shared" si="396"/>
        <v>1</v>
      </c>
    </row>
    <row r="3525" spans="1:23" ht="100.8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s="13" t="b">
        <v>0</v>
      </c>
      <c r="L3525">
        <v>80</v>
      </c>
      <c r="M3525" t="b">
        <v>1</v>
      </c>
      <c r="N3525" t="s">
        <v>8271</v>
      </c>
      <c r="O3525" s="15">
        <f t="shared" si="391"/>
        <v>113.65</v>
      </c>
      <c r="P3525" s="15">
        <f t="shared" si="390"/>
        <v>56.825000000000003</v>
      </c>
      <c r="Q3525" t="s">
        <v>8328</v>
      </c>
      <c r="R3525" t="s">
        <v>8329</v>
      </c>
      <c r="S3525" s="8">
        <f t="shared" si="392"/>
        <v>42581.189212962963</v>
      </c>
      <c r="T3525" s="11">
        <f t="shared" si="393"/>
        <v>42638.749999999993</v>
      </c>
      <c r="U3525" t="str">
        <f t="shared" si="394"/>
        <v>FALSE</v>
      </c>
      <c r="V3525" s="18">
        <f t="shared" si="395"/>
        <v>2</v>
      </c>
      <c r="W3525">
        <f t="shared" si="396"/>
        <v>1</v>
      </c>
    </row>
    <row r="3526" spans="1:23" ht="115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s="13" t="b">
        <v>0</v>
      </c>
      <c r="L3526">
        <v>74</v>
      </c>
      <c r="M3526" t="b">
        <v>1</v>
      </c>
      <c r="N3526" t="s">
        <v>8271</v>
      </c>
      <c r="O3526" s="15">
        <f t="shared" si="391"/>
        <v>101.56</v>
      </c>
      <c r="P3526" s="15">
        <f t="shared" si="390"/>
        <v>137.24324324324326</v>
      </c>
      <c r="Q3526" t="s">
        <v>8328</v>
      </c>
      <c r="R3526" t="s">
        <v>8329</v>
      </c>
      <c r="S3526" s="8">
        <f t="shared" si="392"/>
        <v>41880.555243055554</v>
      </c>
      <c r="T3526" s="11">
        <f t="shared" si="393"/>
        <v>41894.958333333328</v>
      </c>
      <c r="U3526" t="str">
        <f t="shared" si="394"/>
        <v>FALSE</v>
      </c>
      <c r="V3526" s="18">
        <f t="shared" si="395"/>
        <v>2</v>
      </c>
      <c r="W3526">
        <f t="shared" si="396"/>
        <v>1</v>
      </c>
    </row>
    <row r="3527" spans="1:23" ht="100.8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s="13" t="b">
        <v>0</v>
      </c>
      <c r="L3527">
        <v>7</v>
      </c>
      <c r="M3527" t="b">
        <v>1</v>
      </c>
      <c r="N3527" t="s">
        <v>8271</v>
      </c>
      <c r="O3527" s="15">
        <f t="shared" si="391"/>
        <v>106</v>
      </c>
      <c r="P3527" s="15">
        <f t="shared" si="390"/>
        <v>75.714285714285708</v>
      </c>
      <c r="Q3527" t="s">
        <v>8328</v>
      </c>
      <c r="R3527" t="s">
        <v>8329</v>
      </c>
      <c r="S3527" s="8">
        <f t="shared" si="392"/>
        <v>42214.487337962964</v>
      </c>
      <c r="T3527" s="11">
        <f t="shared" si="393"/>
        <v>42225.458333333336</v>
      </c>
      <c r="U3527" t="str">
        <f t="shared" si="394"/>
        <v>FALSE</v>
      </c>
      <c r="V3527" s="18">
        <f t="shared" si="395"/>
        <v>2</v>
      </c>
      <c r="W3527">
        <f t="shared" si="396"/>
        <v>1</v>
      </c>
    </row>
    <row r="3528" spans="1:23" ht="100.8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s="13" t="b">
        <v>0</v>
      </c>
      <c r="L3528">
        <v>34</v>
      </c>
      <c r="M3528" t="b">
        <v>1</v>
      </c>
      <c r="N3528" t="s">
        <v>8271</v>
      </c>
      <c r="O3528" s="15">
        <f t="shared" si="391"/>
        <v>102</v>
      </c>
      <c r="P3528" s="15">
        <f t="shared" si="390"/>
        <v>99</v>
      </c>
      <c r="Q3528" t="s">
        <v>8328</v>
      </c>
      <c r="R3528" t="s">
        <v>8329</v>
      </c>
      <c r="S3528" s="8">
        <f t="shared" si="392"/>
        <v>42460.126979166664</v>
      </c>
      <c r="T3528" s="11">
        <f t="shared" si="393"/>
        <v>42488.040972222218</v>
      </c>
      <c r="U3528" t="str">
        <f t="shared" si="394"/>
        <v>FALSE</v>
      </c>
      <c r="V3528" s="18">
        <f t="shared" si="395"/>
        <v>2</v>
      </c>
      <c r="W3528">
        <f t="shared" si="396"/>
        <v>1</v>
      </c>
    </row>
    <row r="3529" spans="1:23" ht="115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s="13" t="b">
        <v>0</v>
      </c>
      <c r="L3529">
        <v>86</v>
      </c>
      <c r="M3529" t="b">
        <v>1</v>
      </c>
      <c r="N3529" t="s">
        <v>8271</v>
      </c>
      <c r="O3529" s="15">
        <f t="shared" si="391"/>
        <v>116.91666666666667</v>
      </c>
      <c r="P3529" s="15">
        <f t="shared" si="390"/>
        <v>81.569767441860463</v>
      </c>
      <c r="Q3529" t="s">
        <v>8328</v>
      </c>
      <c r="R3529" t="s">
        <v>8329</v>
      </c>
      <c r="S3529" s="8">
        <f t="shared" si="392"/>
        <v>42166.814872685187</v>
      </c>
      <c r="T3529" s="11">
        <f t="shared" si="393"/>
        <v>42195.957638888889</v>
      </c>
      <c r="U3529" t="str">
        <f t="shared" si="394"/>
        <v>FALSE</v>
      </c>
      <c r="V3529" s="18">
        <f t="shared" si="395"/>
        <v>2</v>
      </c>
      <c r="W3529">
        <f t="shared" si="396"/>
        <v>1</v>
      </c>
    </row>
    <row r="3530" spans="1:23" ht="100.8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s="13" t="b">
        <v>0</v>
      </c>
      <c r="L3530">
        <v>37</v>
      </c>
      <c r="M3530" t="b">
        <v>1</v>
      </c>
      <c r="N3530" t="s">
        <v>8271</v>
      </c>
      <c r="O3530" s="15">
        <f t="shared" si="391"/>
        <v>101.15151515151514</v>
      </c>
      <c r="P3530" s="15">
        <f t="shared" si="390"/>
        <v>45.108108108108105</v>
      </c>
      <c r="Q3530" t="s">
        <v>8328</v>
      </c>
      <c r="R3530" t="s">
        <v>8329</v>
      </c>
      <c r="S3530" s="8">
        <f t="shared" si="392"/>
        <v>42733.293032407404</v>
      </c>
      <c r="T3530" s="11">
        <f t="shared" si="393"/>
        <v>42753.293032407404</v>
      </c>
      <c r="U3530" t="str">
        <f t="shared" si="394"/>
        <v>FALSE</v>
      </c>
      <c r="V3530" s="18">
        <f t="shared" si="395"/>
        <v>2</v>
      </c>
      <c r="W3530">
        <f t="shared" si="396"/>
        <v>1</v>
      </c>
    </row>
    <row r="3531" spans="1:23" ht="115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s="13" t="b">
        <v>0</v>
      </c>
      <c r="L3531">
        <v>18</v>
      </c>
      <c r="M3531" t="b">
        <v>1</v>
      </c>
      <c r="N3531" t="s">
        <v>8271</v>
      </c>
      <c r="O3531" s="15">
        <f t="shared" si="391"/>
        <v>132</v>
      </c>
      <c r="P3531" s="15">
        <f t="shared" si="390"/>
        <v>36.666666666666664</v>
      </c>
      <c r="Q3531" t="s">
        <v>8328</v>
      </c>
      <c r="R3531" t="s">
        <v>8329</v>
      </c>
      <c r="S3531" s="8">
        <f t="shared" si="392"/>
        <v>42177.553449074076</v>
      </c>
      <c r="T3531" s="11">
        <f t="shared" si="393"/>
        <v>42197.833333333336</v>
      </c>
      <c r="U3531" t="str">
        <f t="shared" si="394"/>
        <v>FALSE</v>
      </c>
      <c r="V3531" s="18">
        <f t="shared" si="395"/>
        <v>2</v>
      </c>
      <c r="W3531">
        <f t="shared" si="396"/>
        <v>1</v>
      </c>
    </row>
    <row r="3532" spans="1:23" ht="115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s="13" t="b">
        <v>0</v>
      </c>
      <c r="L3532">
        <v>22</v>
      </c>
      <c r="M3532" t="b">
        <v>1</v>
      </c>
      <c r="N3532" t="s">
        <v>8271</v>
      </c>
      <c r="O3532" s="15">
        <f t="shared" si="391"/>
        <v>100</v>
      </c>
      <c r="P3532" s="15">
        <f t="shared" si="390"/>
        <v>125</v>
      </c>
      <c r="Q3532" t="s">
        <v>8328</v>
      </c>
      <c r="R3532" t="s">
        <v>8329</v>
      </c>
      <c r="S3532" s="8">
        <f t="shared" si="392"/>
        <v>42442.41501157407</v>
      </c>
      <c r="T3532" s="11">
        <f t="shared" si="393"/>
        <v>42470.624999999993</v>
      </c>
      <c r="U3532" t="str">
        <f t="shared" si="394"/>
        <v>FALSE</v>
      </c>
      <c r="V3532" s="18">
        <f t="shared" si="395"/>
        <v>2</v>
      </c>
      <c r="W3532">
        <f t="shared" si="396"/>
        <v>1</v>
      </c>
    </row>
    <row r="3533" spans="1:23" ht="43.2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s="13" t="b">
        <v>0</v>
      </c>
      <c r="L3533">
        <v>26</v>
      </c>
      <c r="M3533" t="b">
        <v>1</v>
      </c>
      <c r="N3533" t="s">
        <v>8271</v>
      </c>
      <c r="O3533" s="15">
        <f t="shared" si="391"/>
        <v>128</v>
      </c>
      <c r="P3533" s="15">
        <f t="shared" si="390"/>
        <v>49.230769230769234</v>
      </c>
      <c r="Q3533" t="s">
        <v>8328</v>
      </c>
      <c r="R3533" t="s">
        <v>8329</v>
      </c>
      <c r="S3533" s="8">
        <f t="shared" si="392"/>
        <v>42521.44599537037</v>
      </c>
      <c r="T3533" s="11">
        <f t="shared" si="393"/>
        <v>42551.44599537037</v>
      </c>
      <c r="U3533" t="str">
        <f t="shared" si="394"/>
        <v>FALSE</v>
      </c>
      <c r="V3533" s="18">
        <f t="shared" si="395"/>
        <v>2</v>
      </c>
      <c r="W3533">
        <f t="shared" si="396"/>
        <v>1</v>
      </c>
    </row>
    <row r="3534" spans="1:23" ht="129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s="13" t="b">
        <v>0</v>
      </c>
      <c r="L3534">
        <v>27</v>
      </c>
      <c r="M3534" t="b">
        <v>1</v>
      </c>
      <c r="N3534" t="s">
        <v>8271</v>
      </c>
      <c r="O3534" s="15">
        <f t="shared" si="391"/>
        <v>118.95833333333334</v>
      </c>
      <c r="P3534" s="15">
        <f t="shared" si="390"/>
        <v>42.296296296296298</v>
      </c>
      <c r="Q3534" t="s">
        <v>8328</v>
      </c>
      <c r="R3534" t="s">
        <v>8329</v>
      </c>
      <c r="S3534" s="8">
        <f t="shared" si="392"/>
        <v>41884.391516203701</v>
      </c>
      <c r="T3534" s="11">
        <f t="shared" si="393"/>
        <v>41899.957638888889</v>
      </c>
      <c r="U3534" t="str">
        <f t="shared" si="394"/>
        <v>FALSE</v>
      </c>
      <c r="V3534" s="18">
        <f t="shared" si="395"/>
        <v>2</v>
      </c>
      <c r="W3534">
        <f t="shared" si="396"/>
        <v>1</v>
      </c>
    </row>
    <row r="3535" spans="1:23" ht="100.8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s="13" t="b">
        <v>0</v>
      </c>
      <c r="L3535">
        <v>8</v>
      </c>
      <c r="M3535" t="b">
        <v>1</v>
      </c>
      <c r="N3535" t="s">
        <v>8271</v>
      </c>
      <c r="O3535" s="15">
        <f t="shared" si="391"/>
        <v>126.2</v>
      </c>
      <c r="P3535" s="15">
        <f t="shared" si="390"/>
        <v>78.875</v>
      </c>
      <c r="Q3535" t="s">
        <v>8328</v>
      </c>
      <c r="R3535" t="s">
        <v>8329</v>
      </c>
      <c r="S3535" s="8">
        <f t="shared" si="392"/>
        <v>42289.552858796298</v>
      </c>
      <c r="T3535" s="11">
        <f t="shared" si="393"/>
        <v>42319.594525462962</v>
      </c>
      <c r="U3535" t="str">
        <f t="shared" si="394"/>
        <v>FALSE</v>
      </c>
      <c r="V3535" s="18">
        <f t="shared" si="395"/>
        <v>2</v>
      </c>
      <c r="W3535">
        <f t="shared" si="396"/>
        <v>1</v>
      </c>
    </row>
    <row r="3536" spans="1:23" ht="7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s="13" t="b">
        <v>0</v>
      </c>
      <c r="L3536">
        <v>204</v>
      </c>
      <c r="M3536" t="b">
        <v>1</v>
      </c>
      <c r="N3536" t="s">
        <v>8271</v>
      </c>
      <c r="O3536" s="15">
        <f t="shared" si="391"/>
        <v>156.20000000000002</v>
      </c>
      <c r="P3536" s="15">
        <f t="shared" si="390"/>
        <v>38.284313725490193</v>
      </c>
      <c r="Q3536" t="s">
        <v>8328</v>
      </c>
      <c r="R3536" t="s">
        <v>8329</v>
      </c>
      <c r="S3536" s="8">
        <f t="shared" si="392"/>
        <v>42243.416932870365</v>
      </c>
      <c r="T3536" s="11">
        <f t="shared" si="393"/>
        <v>42278.416932870365</v>
      </c>
      <c r="U3536" t="str">
        <f t="shared" si="394"/>
        <v>FALSE</v>
      </c>
      <c r="V3536" s="18">
        <f t="shared" si="395"/>
        <v>2</v>
      </c>
      <c r="W3536">
        <f t="shared" si="396"/>
        <v>1</v>
      </c>
    </row>
    <row r="3537" spans="1:23" ht="100.8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s="13" t="b">
        <v>0</v>
      </c>
      <c r="L3537">
        <v>46</v>
      </c>
      <c r="M3537" t="b">
        <v>1</v>
      </c>
      <c r="N3537" t="s">
        <v>8271</v>
      </c>
      <c r="O3537" s="15">
        <f t="shared" si="391"/>
        <v>103.15</v>
      </c>
      <c r="P3537" s="15">
        <f t="shared" si="390"/>
        <v>44.847826086956523</v>
      </c>
      <c r="Q3537" t="s">
        <v>8328</v>
      </c>
      <c r="R3537" t="s">
        <v>8329</v>
      </c>
      <c r="S3537" s="8">
        <f t="shared" si="392"/>
        <v>42248.431828703695</v>
      </c>
      <c r="T3537" s="11">
        <f t="shared" si="393"/>
        <v>42279.541666666664</v>
      </c>
      <c r="U3537" t="str">
        <f t="shared" si="394"/>
        <v>FALSE</v>
      </c>
      <c r="V3537" s="18">
        <f t="shared" si="395"/>
        <v>2</v>
      </c>
      <c r="W3537">
        <f t="shared" si="396"/>
        <v>1</v>
      </c>
    </row>
    <row r="3538" spans="1:23" ht="100.8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s="13" t="b">
        <v>0</v>
      </c>
      <c r="L3538">
        <v>17</v>
      </c>
      <c r="M3538" t="b">
        <v>1</v>
      </c>
      <c r="N3538" t="s">
        <v>8271</v>
      </c>
      <c r="O3538" s="15">
        <f t="shared" si="391"/>
        <v>153.33333333333334</v>
      </c>
      <c r="P3538" s="15">
        <f t="shared" si="390"/>
        <v>13.529411764705882</v>
      </c>
      <c r="Q3538" t="s">
        <v>8328</v>
      </c>
      <c r="R3538" t="s">
        <v>8329</v>
      </c>
      <c r="S3538" s="8">
        <f t="shared" si="392"/>
        <v>42328.518807870372</v>
      </c>
      <c r="T3538" s="11">
        <f t="shared" si="393"/>
        <v>42358.290972222218</v>
      </c>
      <c r="U3538" t="str">
        <f t="shared" si="394"/>
        <v>FALSE</v>
      </c>
      <c r="V3538" s="18">
        <f t="shared" si="395"/>
        <v>2</v>
      </c>
      <c r="W3538">
        <f t="shared" si="396"/>
        <v>1</v>
      </c>
    </row>
    <row r="3539" spans="1:23" ht="115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s="13" t="b">
        <v>0</v>
      </c>
      <c r="L3539">
        <v>28</v>
      </c>
      <c r="M3539" t="b">
        <v>1</v>
      </c>
      <c r="N3539" t="s">
        <v>8271</v>
      </c>
      <c r="O3539" s="15">
        <f t="shared" si="391"/>
        <v>180.44444444444446</v>
      </c>
      <c r="P3539" s="15">
        <f t="shared" si="390"/>
        <v>43.5</v>
      </c>
      <c r="Q3539" t="s">
        <v>8328</v>
      </c>
      <c r="R3539" t="s">
        <v>8329</v>
      </c>
      <c r="S3539" s="8">
        <f t="shared" si="392"/>
        <v>41923.146018518513</v>
      </c>
      <c r="T3539" s="11">
        <f t="shared" si="393"/>
        <v>41960.124305555553</v>
      </c>
      <c r="U3539" t="str">
        <f t="shared" si="394"/>
        <v>FALSE</v>
      </c>
      <c r="V3539" s="18">
        <f t="shared" si="395"/>
        <v>2</v>
      </c>
      <c r="W3539">
        <f t="shared" si="396"/>
        <v>1</v>
      </c>
    </row>
    <row r="3540" spans="1:23" ht="115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s="13" t="b">
        <v>0</v>
      </c>
      <c r="L3540">
        <v>83</v>
      </c>
      <c r="M3540" t="b">
        <v>1</v>
      </c>
      <c r="N3540" t="s">
        <v>8271</v>
      </c>
      <c r="O3540" s="15">
        <f t="shared" si="391"/>
        <v>128.44999999999999</v>
      </c>
      <c r="P3540" s="15">
        <f t="shared" si="390"/>
        <v>30.951807228915662</v>
      </c>
      <c r="Q3540" t="s">
        <v>8328</v>
      </c>
      <c r="R3540" t="s">
        <v>8329</v>
      </c>
      <c r="S3540" s="8">
        <f t="shared" si="392"/>
        <v>42571.212268518517</v>
      </c>
      <c r="T3540" s="11">
        <f t="shared" si="393"/>
        <v>42599.212268518517</v>
      </c>
      <c r="U3540" t="str">
        <f t="shared" si="394"/>
        <v>FALSE</v>
      </c>
      <c r="V3540" s="18">
        <f t="shared" si="395"/>
        <v>2</v>
      </c>
      <c r="W3540">
        <f t="shared" si="396"/>
        <v>1</v>
      </c>
    </row>
    <row r="3541" spans="1:23" ht="100.8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s="13" t="b">
        <v>0</v>
      </c>
      <c r="L3541">
        <v>13</v>
      </c>
      <c r="M3541" t="b">
        <v>1</v>
      </c>
      <c r="N3541" t="s">
        <v>8271</v>
      </c>
      <c r="O3541" s="15">
        <f t="shared" si="391"/>
        <v>119.66666666666667</v>
      </c>
      <c r="P3541" s="15">
        <f t="shared" si="390"/>
        <v>55.230769230769234</v>
      </c>
      <c r="Q3541" t="s">
        <v>8328</v>
      </c>
      <c r="R3541" t="s">
        <v>8329</v>
      </c>
      <c r="S3541" s="8">
        <f t="shared" si="392"/>
        <v>42600.547708333332</v>
      </c>
      <c r="T3541" s="11">
        <f t="shared" si="393"/>
        <v>42621.547708333332</v>
      </c>
      <c r="U3541" t="str">
        <f t="shared" si="394"/>
        <v>FALSE</v>
      </c>
      <c r="V3541" s="18">
        <f t="shared" si="395"/>
        <v>2</v>
      </c>
      <c r="W3541">
        <f t="shared" si="396"/>
        <v>1</v>
      </c>
    </row>
    <row r="3542" spans="1:23" ht="115.2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s="13" t="b">
        <v>0</v>
      </c>
      <c r="L3542">
        <v>8</v>
      </c>
      <c r="M3542" t="b">
        <v>1</v>
      </c>
      <c r="N3542" t="s">
        <v>8271</v>
      </c>
      <c r="O3542" s="15">
        <f t="shared" si="391"/>
        <v>123</v>
      </c>
      <c r="P3542" s="15">
        <f t="shared" si="390"/>
        <v>46.125</v>
      </c>
      <c r="Q3542" t="s">
        <v>8328</v>
      </c>
      <c r="R3542" t="s">
        <v>8329</v>
      </c>
      <c r="S3542" s="8">
        <f t="shared" si="392"/>
        <v>42516.795034722221</v>
      </c>
      <c r="T3542" s="11">
        <f t="shared" si="393"/>
        <v>42546.795034722221</v>
      </c>
      <c r="U3542" t="str">
        <f t="shared" si="394"/>
        <v>FALSE</v>
      </c>
      <c r="V3542" s="18">
        <f t="shared" si="395"/>
        <v>2</v>
      </c>
      <c r="W3542">
        <f t="shared" si="396"/>
        <v>1</v>
      </c>
    </row>
    <row r="3543" spans="1:23" ht="100.8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s="13" t="b">
        <v>0</v>
      </c>
      <c r="L3543">
        <v>32</v>
      </c>
      <c r="M3543" t="b">
        <v>1</v>
      </c>
      <c r="N3543" t="s">
        <v>8271</v>
      </c>
      <c r="O3543" s="15">
        <f t="shared" si="391"/>
        <v>105</v>
      </c>
      <c r="P3543" s="15">
        <f t="shared" si="390"/>
        <v>39.375</v>
      </c>
      <c r="Q3543" t="s">
        <v>8328</v>
      </c>
      <c r="R3543" t="s">
        <v>8329</v>
      </c>
      <c r="S3543" s="8">
        <f t="shared" si="392"/>
        <v>42222.521701388883</v>
      </c>
      <c r="T3543" s="11">
        <f t="shared" si="393"/>
        <v>42247.521701388883</v>
      </c>
      <c r="U3543" t="str">
        <f t="shared" si="394"/>
        <v>FALSE</v>
      </c>
      <c r="V3543" s="18">
        <f t="shared" si="395"/>
        <v>2</v>
      </c>
      <c r="W3543">
        <f t="shared" si="396"/>
        <v>1</v>
      </c>
    </row>
    <row r="3544" spans="1:23" ht="100.8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s="13" t="b">
        <v>0</v>
      </c>
      <c r="L3544">
        <v>85</v>
      </c>
      <c r="M3544" t="b">
        <v>1</v>
      </c>
      <c r="N3544" t="s">
        <v>8271</v>
      </c>
      <c r="O3544" s="15">
        <f t="shared" si="391"/>
        <v>102.23636363636363</v>
      </c>
      <c r="P3544" s="15">
        <f t="shared" si="390"/>
        <v>66.152941176470591</v>
      </c>
      <c r="Q3544" t="s">
        <v>8328</v>
      </c>
      <c r="R3544" t="s">
        <v>8329</v>
      </c>
      <c r="S3544" s="8">
        <f t="shared" si="392"/>
        <v>41829.391458333332</v>
      </c>
      <c r="T3544" s="11">
        <f t="shared" si="393"/>
        <v>41889.391458333332</v>
      </c>
      <c r="U3544" t="str">
        <f t="shared" si="394"/>
        <v>FALSE</v>
      </c>
      <c r="V3544" s="18">
        <f t="shared" si="395"/>
        <v>2</v>
      </c>
      <c r="W3544">
        <f t="shared" si="396"/>
        <v>1</v>
      </c>
    </row>
    <row r="3545" spans="1:23" ht="86.4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s="13" t="b">
        <v>0</v>
      </c>
      <c r="L3545">
        <v>29</v>
      </c>
      <c r="M3545" t="b">
        <v>1</v>
      </c>
      <c r="N3545" t="s">
        <v>8271</v>
      </c>
      <c r="O3545" s="15">
        <f t="shared" si="391"/>
        <v>104.66666666666666</v>
      </c>
      <c r="P3545" s="15">
        <f t="shared" si="390"/>
        <v>54.137931034482762</v>
      </c>
      <c r="Q3545" t="s">
        <v>8328</v>
      </c>
      <c r="R3545" t="s">
        <v>8329</v>
      </c>
      <c r="S3545" s="8">
        <f t="shared" si="392"/>
        <v>42150.546979166662</v>
      </c>
      <c r="T3545" s="11">
        <f t="shared" si="393"/>
        <v>42180.546979166662</v>
      </c>
      <c r="U3545" t="str">
        <f t="shared" si="394"/>
        <v>FALSE</v>
      </c>
      <c r="V3545" s="18">
        <f t="shared" si="395"/>
        <v>2</v>
      </c>
      <c r="W3545">
        <f t="shared" si="396"/>
        <v>1</v>
      </c>
    </row>
    <row r="3546" spans="1:23" ht="72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s="13" t="b">
        <v>0</v>
      </c>
      <c r="L3546">
        <v>24</v>
      </c>
      <c r="M3546" t="b">
        <v>1</v>
      </c>
      <c r="N3546" t="s">
        <v>8271</v>
      </c>
      <c r="O3546" s="15">
        <f t="shared" si="391"/>
        <v>100</v>
      </c>
      <c r="P3546" s="15">
        <f t="shared" si="390"/>
        <v>104.16666666666667</v>
      </c>
      <c r="Q3546" t="s">
        <v>8328</v>
      </c>
      <c r="R3546" t="s">
        <v>8329</v>
      </c>
      <c r="S3546" s="8">
        <f t="shared" si="392"/>
        <v>42040.623344907406</v>
      </c>
      <c r="T3546" s="11">
        <f t="shared" si="393"/>
        <v>42070.623344907406</v>
      </c>
      <c r="U3546" t="str">
        <f t="shared" si="394"/>
        <v>FALSE</v>
      </c>
      <c r="V3546" s="18">
        <f t="shared" si="395"/>
        <v>2</v>
      </c>
      <c r="W3546">
        <f t="shared" si="396"/>
        <v>1</v>
      </c>
    </row>
    <row r="3547" spans="1:23" ht="115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s="13" t="b">
        <v>0</v>
      </c>
      <c r="L3547">
        <v>8</v>
      </c>
      <c r="M3547" t="b">
        <v>1</v>
      </c>
      <c r="N3547" t="s">
        <v>8271</v>
      </c>
      <c r="O3547" s="15">
        <f t="shared" si="391"/>
        <v>100.4</v>
      </c>
      <c r="P3547" s="15">
        <f t="shared" si="390"/>
        <v>31.375</v>
      </c>
      <c r="Q3547" t="s">
        <v>8328</v>
      </c>
      <c r="R3547" t="s">
        <v>8329</v>
      </c>
      <c r="S3547" s="8">
        <f t="shared" si="392"/>
        <v>42075.599062499998</v>
      </c>
      <c r="T3547" s="11">
        <f t="shared" si="393"/>
        <v>42105.599062499998</v>
      </c>
      <c r="U3547" t="str">
        <f t="shared" si="394"/>
        <v>FALSE</v>
      </c>
      <c r="V3547" s="18">
        <f t="shared" si="395"/>
        <v>2</v>
      </c>
      <c r="W3547">
        <f t="shared" si="396"/>
        <v>1</v>
      </c>
    </row>
    <row r="3548" spans="1:23" ht="115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s="13" t="b">
        <v>0</v>
      </c>
      <c r="L3548">
        <v>19</v>
      </c>
      <c r="M3548" t="b">
        <v>1</v>
      </c>
      <c r="N3548" t="s">
        <v>8271</v>
      </c>
      <c r="O3548" s="15">
        <f t="shared" si="391"/>
        <v>102.27272727272727</v>
      </c>
      <c r="P3548" s="15">
        <f t="shared" si="390"/>
        <v>59.210526315789473</v>
      </c>
      <c r="Q3548" t="s">
        <v>8328</v>
      </c>
      <c r="R3548" t="s">
        <v>8329</v>
      </c>
      <c r="S3548" s="8">
        <f t="shared" si="392"/>
        <v>42073.452361111107</v>
      </c>
      <c r="T3548" s="11">
        <f t="shared" si="393"/>
        <v>42094.957638888889</v>
      </c>
      <c r="U3548" t="str">
        <f t="shared" si="394"/>
        <v>FALSE</v>
      </c>
      <c r="V3548" s="18">
        <f t="shared" si="395"/>
        <v>2</v>
      </c>
      <c r="W3548">
        <f t="shared" si="396"/>
        <v>1</v>
      </c>
    </row>
    <row r="3549" spans="1:23" ht="100.8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s="13" t="b">
        <v>0</v>
      </c>
      <c r="L3549">
        <v>336</v>
      </c>
      <c r="M3549" t="b">
        <v>1</v>
      </c>
      <c r="N3549" t="s">
        <v>8271</v>
      </c>
      <c r="O3549" s="15">
        <f t="shared" si="391"/>
        <v>114.40928571428573</v>
      </c>
      <c r="P3549" s="15">
        <f t="shared" si="390"/>
        <v>119.17633928571429</v>
      </c>
      <c r="Q3549" t="s">
        <v>8328</v>
      </c>
      <c r="R3549" t="s">
        <v>8329</v>
      </c>
      <c r="S3549" s="8">
        <f t="shared" si="392"/>
        <v>42479.870381944442</v>
      </c>
      <c r="T3549" s="11">
        <f t="shared" si="393"/>
        <v>42503.957638888889</v>
      </c>
      <c r="U3549" t="str">
        <f t="shared" si="394"/>
        <v>FALSE</v>
      </c>
      <c r="V3549" s="18">
        <f t="shared" si="395"/>
        <v>2</v>
      </c>
      <c r="W3549">
        <f t="shared" si="396"/>
        <v>1</v>
      </c>
    </row>
    <row r="3550" spans="1:23" ht="100.8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s="13" t="b">
        <v>0</v>
      </c>
      <c r="L3550">
        <v>13</v>
      </c>
      <c r="M3550" t="b">
        <v>1</v>
      </c>
      <c r="N3550" t="s">
        <v>8271</v>
      </c>
      <c r="O3550" s="15">
        <f t="shared" si="391"/>
        <v>101.9047619047619</v>
      </c>
      <c r="P3550" s="15">
        <f t="shared" si="390"/>
        <v>164.61538461538461</v>
      </c>
      <c r="Q3550" t="s">
        <v>8328</v>
      </c>
      <c r="R3550" t="s">
        <v>8329</v>
      </c>
      <c r="S3550" s="8">
        <f t="shared" si="392"/>
        <v>42411.733958333331</v>
      </c>
      <c r="T3550" s="11">
        <f t="shared" si="393"/>
        <v>42433.833333333336</v>
      </c>
      <c r="U3550" t="str">
        <f t="shared" si="394"/>
        <v>FALSE</v>
      </c>
      <c r="V3550" s="18">
        <f t="shared" si="395"/>
        <v>2</v>
      </c>
      <c r="W3550">
        <f t="shared" si="396"/>
        <v>1</v>
      </c>
    </row>
    <row r="3551" spans="1:23" ht="115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s="13" t="b">
        <v>0</v>
      </c>
      <c r="L3551">
        <v>42</v>
      </c>
      <c r="M3551" t="b">
        <v>1</v>
      </c>
      <c r="N3551" t="s">
        <v>8271</v>
      </c>
      <c r="O3551" s="15">
        <f t="shared" si="391"/>
        <v>102</v>
      </c>
      <c r="P3551" s="15">
        <f t="shared" si="390"/>
        <v>24.285714285714285</v>
      </c>
      <c r="Q3551" t="s">
        <v>8328</v>
      </c>
      <c r="R3551" t="s">
        <v>8329</v>
      </c>
      <c r="S3551" s="8">
        <f t="shared" si="392"/>
        <v>42223.186030092591</v>
      </c>
      <c r="T3551" s="11">
        <f t="shared" si="393"/>
        <v>42251.186030092591</v>
      </c>
      <c r="U3551" t="str">
        <f t="shared" si="394"/>
        <v>FALSE</v>
      </c>
      <c r="V3551" s="18">
        <f t="shared" si="395"/>
        <v>2</v>
      </c>
      <c r="W3551">
        <f t="shared" si="396"/>
        <v>1</v>
      </c>
    </row>
    <row r="3552" spans="1:23" ht="100.8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s="13" t="b">
        <v>0</v>
      </c>
      <c r="L3552">
        <v>64</v>
      </c>
      <c r="M3552" t="b">
        <v>1</v>
      </c>
      <c r="N3552" t="s">
        <v>8271</v>
      </c>
      <c r="O3552" s="15">
        <f t="shared" si="391"/>
        <v>104.80000000000001</v>
      </c>
      <c r="P3552" s="15">
        <f t="shared" si="390"/>
        <v>40.9375</v>
      </c>
      <c r="Q3552" t="s">
        <v>8328</v>
      </c>
      <c r="R3552" t="s">
        <v>8329</v>
      </c>
      <c r="S3552" s="8">
        <f t="shared" si="392"/>
        <v>42462.685162037036</v>
      </c>
      <c r="T3552" s="11">
        <f t="shared" si="393"/>
        <v>42492.685162037036</v>
      </c>
      <c r="U3552" t="str">
        <f t="shared" si="394"/>
        <v>FALSE</v>
      </c>
      <c r="V3552" s="18">
        <f t="shared" si="395"/>
        <v>2</v>
      </c>
      <c r="W3552">
        <f t="shared" si="396"/>
        <v>1</v>
      </c>
    </row>
    <row r="3553" spans="1:23" ht="115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s="13" t="b">
        <v>0</v>
      </c>
      <c r="L3553">
        <v>25</v>
      </c>
      <c r="M3553" t="b">
        <v>1</v>
      </c>
      <c r="N3553" t="s">
        <v>8271</v>
      </c>
      <c r="O3553" s="15">
        <f t="shared" si="391"/>
        <v>101.83333333333333</v>
      </c>
      <c r="P3553" s="15">
        <f t="shared" si="390"/>
        <v>61.1</v>
      </c>
      <c r="Q3553" t="s">
        <v>8328</v>
      </c>
      <c r="R3553" t="s">
        <v>8329</v>
      </c>
      <c r="S3553" s="8">
        <f t="shared" si="392"/>
        <v>41753.307523148142</v>
      </c>
      <c r="T3553" s="11">
        <f t="shared" si="393"/>
        <v>41781.713194444441</v>
      </c>
      <c r="U3553" t="str">
        <f t="shared" si="394"/>
        <v>FALSE</v>
      </c>
      <c r="V3553" s="18">
        <f t="shared" si="395"/>
        <v>2</v>
      </c>
      <c r="W3553">
        <f t="shared" si="396"/>
        <v>1</v>
      </c>
    </row>
    <row r="3554" spans="1:23" ht="115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s="13" t="b">
        <v>0</v>
      </c>
      <c r="L3554">
        <v>20</v>
      </c>
      <c r="M3554" t="b">
        <v>1</v>
      </c>
      <c r="N3554" t="s">
        <v>8271</v>
      </c>
      <c r="O3554" s="15">
        <f t="shared" si="391"/>
        <v>100</v>
      </c>
      <c r="P3554" s="15">
        <f t="shared" si="390"/>
        <v>38.65</v>
      </c>
      <c r="Q3554" t="s">
        <v>8328</v>
      </c>
      <c r="R3554" t="s">
        <v>8329</v>
      </c>
      <c r="S3554" s="8">
        <f t="shared" si="392"/>
        <v>41788.378749999996</v>
      </c>
      <c r="T3554" s="11">
        <f t="shared" si="393"/>
        <v>41818.378749999996</v>
      </c>
      <c r="U3554" t="str">
        <f t="shared" si="394"/>
        <v>FALSE</v>
      </c>
      <c r="V3554" s="18">
        <f t="shared" si="395"/>
        <v>2</v>
      </c>
      <c r="W3554">
        <f t="shared" si="396"/>
        <v>1</v>
      </c>
    </row>
    <row r="3555" spans="1:23" ht="100.8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s="13" t="b">
        <v>0</v>
      </c>
      <c r="L3555">
        <v>104</v>
      </c>
      <c r="M3555" t="b">
        <v>1</v>
      </c>
      <c r="N3555" t="s">
        <v>8271</v>
      </c>
      <c r="O3555" s="15">
        <f t="shared" si="391"/>
        <v>106.27272727272728</v>
      </c>
      <c r="P3555" s="15">
        <f t="shared" si="390"/>
        <v>56.20192307692308</v>
      </c>
      <c r="Q3555" t="s">
        <v>8328</v>
      </c>
      <c r="R3555" t="s">
        <v>8329</v>
      </c>
      <c r="S3555" s="8">
        <f t="shared" si="392"/>
        <v>42195.820370370369</v>
      </c>
      <c r="T3555" s="11">
        <f t="shared" si="393"/>
        <v>42227.791666666664</v>
      </c>
      <c r="U3555" t="str">
        <f t="shared" si="394"/>
        <v>FALSE</v>
      </c>
      <c r="V3555" s="18">
        <f t="shared" si="395"/>
        <v>2</v>
      </c>
      <c r="W3555">
        <f t="shared" si="396"/>
        <v>1</v>
      </c>
    </row>
    <row r="3556" spans="1:23" ht="86.4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s="13" t="b">
        <v>0</v>
      </c>
      <c r="L3556">
        <v>53</v>
      </c>
      <c r="M3556" t="b">
        <v>1</v>
      </c>
      <c r="N3556" t="s">
        <v>8271</v>
      </c>
      <c r="O3556" s="15">
        <f t="shared" si="391"/>
        <v>113.42219999999999</v>
      </c>
      <c r="P3556" s="15">
        <f t="shared" si="390"/>
        <v>107.00207547169811</v>
      </c>
      <c r="Q3556" t="s">
        <v>8328</v>
      </c>
      <c r="R3556" t="s">
        <v>8329</v>
      </c>
      <c r="S3556" s="8">
        <f t="shared" si="392"/>
        <v>42015.842118055552</v>
      </c>
      <c r="T3556" s="11">
        <f t="shared" si="393"/>
        <v>42046.499999999993</v>
      </c>
      <c r="U3556" t="str">
        <f t="shared" si="394"/>
        <v>FALSE</v>
      </c>
      <c r="V3556" s="18">
        <f t="shared" si="395"/>
        <v>2</v>
      </c>
      <c r="W3556">
        <f t="shared" si="396"/>
        <v>1</v>
      </c>
    </row>
    <row r="3557" spans="1:23" ht="115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s="13" t="b">
        <v>0</v>
      </c>
      <c r="L3557">
        <v>14</v>
      </c>
      <c r="M3557" t="b">
        <v>1</v>
      </c>
      <c r="N3557" t="s">
        <v>8271</v>
      </c>
      <c r="O3557" s="15">
        <f t="shared" si="391"/>
        <v>100</v>
      </c>
      <c r="P3557" s="15">
        <f t="shared" si="390"/>
        <v>171.42857142857142</v>
      </c>
      <c r="Q3557" t="s">
        <v>8328</v>
      </c>
      <c r="R3557" t="s">
        <v>8329</v>
      </c>
      <c r="S3557" s="8">
        <f t="shared" si="392"/>
        <v>42661.233726851853</v>
      </c>
      <c r="T3557" s="11">
        <f t="shared" si="393"/>
        <v>42691.275393518517</v>
      </c>
      <c r="U3557" t="str">
        <f t="shared" si="394"/>
        <v>FALSE</v>
      </c>
      <c r="V3557" s="18">
        <f t="shared" si="395"/>
        <v>2</v>
      </c>
      <c r="W3557">
        <f t="shared" si="396"/>
        <v>1</v>
      </c>
    </row>
    <row r="3558" spans="1:23" ht="100.8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s="13" t="b">
        <v>0</v>
      </c>
      <c r="L3558">
        <v>20</v>
      </c>
      <c r="M3558" t="b">
        <v>1</v>
      </c>
      <c r="N3558" t="s">
        <v>8271</v>
      </c>
      <c r="O3558" s="15">
        <f t="shared" si="391"/>
        <v>100.45454545454547</v>
      </c>
      <c r="P3558" s="15">
        <f t="shared" si="390"/>
        <v>110.5</v>
      </c>
      <c r="Q3558" t="s">
        <v>8328</v>
      </c>
      <c r="R3558" t="s">
        <v>8329</v>
      </c>
      <c r="S3558" s="8">
        <f t="shared" si="392"/>
        <v>41808.441249999996</v>
      </c>
      <c r="T3558" s="11">
        <f t="shared" si="393"/>
        <v>41868.441249999996</v>
      </c>
      <c r="U3558" t="str">
        <f t="shared" si="394"/>
        <v>FALSE</v>
      </c>
      <c r="V3558" s="18">
        <f t="shared" si="395"/>
        <v>2</v>
      </c>
      <c r="W3558">
        <f t="shared" si="396"/>
        <v>1</v>
      </c>
    </row>
    <row r="3559" spans="1:23" ht="100.8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s="13" t="b">
        <v>0</v>
      </c>
      <c r="L3559">
        <v>558</v>
      </c>
      <c r="M3559" t="b">
        <v>1</v>
      </c>
      <c r="N3559" t="s">
        <v>8271</v>
      </c>
      <c r="O3559" s="15">
        <f t="shared" si="391"/>
        <v>100.03599999999999</v>
      </c>
      <c r="P3559" s="15">
        <f t="shared" si="390"/>
        <v>179.27598566308242</v>
      </c>
      <c r="Q3559" t="s">
        <v>8328</v>
      </c>
      <c r="R3559" t="s">
        <v>8329</v>
      </c>
      <c r="S3559" s="8">
        <f t="shared" si="392"/>
        <v>41730.068414351852</v>
      </c>
      <c r="T3559" s="11">
        <f t="shared" si="393"/>
        <v>41764.068414351852</v>
      </c>
      <c r="U3559" t="str">
        <f t="shared" si="394"/>
        <v>FALSE</v>
      </c>
      <c r="V3559" s="18">
        <f t="shared" si="395"/>
        <v>2</v>
      </c>
      <c r="W3559">
        <f t="shared" si="396"/>
        <v>1</v>
      </c>
    </row>
    <row r="3560" spans="1:23" ht="100.8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s="13" t="b">
        <v>0</v>
      </c>
      <c r="L3560">
        <v>22</v>
      </c>
      <c r="M3560" t="b">
        <v>1</v>
      </c>
      <c r="N3560" t="s">
        <v>8271</v>
      </c>
      <c r="O3560" s="15">
        <f t="shared" si="391"/>
        <v>144</v>
      </c>
      <c r="P3560" s="15">
        <f t="shared" si="390"/>
        <v>22.90909090909091</v>
      </c>
      <c r="Q3560" t="s">
        <v>8328</v>
      </c>
      <c r="R3560" t="s">
        <v>8329</v>
      </c>
      <c r="S3560" s="8">
        <f t="shared" si="392"/>
        <v>42139.608506944445</v>
      </c>
      <c r="T3560" s="11">
        <f t="shared" si="393"/>
        <v>42181.666666666664</v>
      </c>
      <c r="U3560" t="str">
        <f t="shared" si="394"/>
        <v>FALSE</v>
      </c>
      <c r="V3560" s="18">
        <f t="shared" si="395"/>
        <v>2</v>
      </c>
      <c r="W3560">
        <f t="shared" si="396"/>
        <v>1</v>
      </c>
    </row>
    <row r="3561" spans="1:23" ht="115.2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s="13" t="b">
        <v>0</v>
      </c>
      <c r="L3561">
        <v>24</v>
      </c>
      <c r="M3561" t="b">
        <v>1</v>
      </c>
      <c r="N3561" t="s">
        <v>8271</v>
      </c>
      <c r="O3561" s="15">
        <f t="shared" si="391"/>
        <v>103.49999999999999</v>
      </c>
      <c r="P3561" s="15">
        <f t="shared" si="390"/>
        <v>43.125</v>
      </c>
      <c r="Q3561" t="s">
        <v>8328</v>
      </c>
      <c r="R3561" t="s">
        <v>8329</v>
      </c>
      <c r="S3561" s="8">
        <f t="shared" si="392"/>
        <v>42193.887824074067</v>
      </c>
      <c r="T3561" s="11">
        <f t="shared" si="393"/>
        <v>42216.165277777771</v>
      </c>
      <c r="U3561" t="str">
        <f t="shared" si="394"/>
        <v>FALSE</v>
      </c>
      <c r="V3561" s="18">
        <f t="shared" si="395"/>
        <v>2</v>
      </c>
      <c r="W3561">
        <f t="shared" si="396"/>
        <v>1</v>
      </c>
    </row>
    <row r="3562" spans="1:23" ht="115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s="13" t="b">
        <v>0</v>
      </c>
      <c r="L3562">
        <v>74</v>
      </c>
      <c r="M3562" t="b">
        <v>1</v>
      </c>
      <c r="N3562" t="s">
        <v>8271</v>
      </c>
      <c r="O3562" s="15">
        <f t="shared" si="391"/>
        <v>108.43750000000001</v>
      </c>
      <c r="P3562" s="15">
        <f t="shared" si="390"/>
        <v>46.891891891891895</v>
      </c>
      <c r="Q3562" t="s">
        <v>8328</v>
      </c>
      <c r="R3562" t="s">
        <v>8329</v>
      </c>
      <c r="S3562" s="8">
        <f t="shared" si="392"/>
        <v>42115.681319444448</v>
      </c>
      <c r="T3562" s="11">
        <f t="shared" si="393"/>
        <v>42150.906249999993</v>
      </c>
      <c r="U3562" t="str">
        <f t="shared" si="394"/>
        <v>FALSE</v>
      </c>
      <c r="V3562" s="18">
        <f t="shared" si="395"/>
        <v>2</v>
      </c>
      <c r="W3562">
        <f t="shared" si="396"/>
        <v>1</v>
      </c>
    </row>
    <row r="3563" spans="1:23" ht="172.8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s="13" t="b">
        <v>0</v>
      </c>
      <c r="L3563">
        <v>54</v>
      </c>
      <c r="M3563" t="b">
        <v>1</v>
      </c>
      <c r="N3563" t="s">
        <v>8271</v>
      </c>
      <c r="O3563" s="15">
        <f t="shared" si="391"/>
        <v>102.4</v>
      </c>
      <c r="P3563" s="15">
        <f t="shared" si="390"/>
        <v>47.407407407407405</v>
      </c>
      <c r="Q3563" t="s">
        <v>8328</v>
      </c>
      <c r="R3563" t="s">
        <v>8329</v>
      </c>
      <c r="S3563" s="8">
        <f t="shared" si="392"/>
        <v>42203.471967592595</v>
      </c>
      <c r="T3563" s="11">
        <f t="shared" si="393"/>
        <v>42221.566666666666</v>
      </c>
      <c r="U3563" t="str">
        <f t="shared" si="394"/>
        <v>FALSE</v>
      </c>
      <c r="V3563" s="18">
        <f t="shared" si="395"/>
        <v>2</v>
      </c>
      <c r="W3563">
        <f t="shared" si="396"/>
        <v>1</v>
      </c>
    </row>
    <row r="3564" spans="1:23" ht="115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s="13" t="b">
        <v>0</v>
      </c>
      <c r="L3564">
        <v>31</v>
      </c>
      <c r="M3564" t="b">
        <v>1</v>
      </c>
      <c r="N3564" t="s">
        <v>8271</v>
      </c>
      <c r="O3564" s="15">
        <f t="shared" si="391"/>
        <v>148.88888888888889</v>
      </c>
      <c r="P3564" s="15">
        <f t="shared" si="390"/>
        <v>15.129032258064516</v>
      </c>
      <c r="Q3564" t="s">
        <v>8328</v>
      </c>
      <c r="R3564" t="s">
        <v>8329</v>
      </c>
      <c r="S3564" s="8">
        <f t="shared" si="392"/>
        <v>42433.553553240738</v>
      </c>
      <c r="T3564" s="11">
        <f t="shared" si="393"/>
        <v>42442.708333333336</v>
      </c>
      <c r="U3564" t="str">
        <f t="shared" si="394"/>
        <v>FALSE</v>
      </c>
      <c r="V3564" s="18">
        <f t="shared" si="395"/>
        <v>2</v>
      </c>
      <c r="W3564">
        <f t="shared" si="396"/>
        <v>1</v>
      </c>
    </row>
    <row r="3565" spans="1:23" ht="100.8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s="13" t="b">
        <v>0</v>
      </c>
      <c r="L3565">
        <v>25</v>
      </c>
      <c r="M3565" t="b">
        <v>1</v>
      </c>
      <c r="N3565" t="s">
        <v>8271</v>
      </c>
      <c r="O3565" s="15">
        <f t="shared" si="391"/>
        <v>105.49000000000002</v>
      </c>
      <c r="P3565" s="15">
        <f t="shared" si="390"/>
        <v>21.098000000000003</v>
      </c>
      <c r="Q3565" t="s">
        <v>8328</v>
      </c>
      <c r="R3565" t="s">
        <v>8329</v>
      </c>
      <c r="S3565" s="8">
        <f t="shared" si="392"/>
        <v>42555.46361111111</v>
      </c>
      <c r="T3565" s="11">
        <f t="shared" si="393"/>
        <v>42583.583333333336</v>
      </c>
      <c r="U3565" t="str">
        <f t="shared" si="394"/>
        <v>FALSE</v>
      </c>
      <c r="V3565" s="18">
        <f t="shared" si="395"/>
        <v>2</v>
      </c>
      <c r="W3565">
        <f t="shared" si="396"/>
        <v>1</v>
      </c>
    </row>
    <row r="3566" spans="1:23" ht="72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s="13" t="b">
        <v>0</v>
      </c>
      <c r="L3566">
        <v>17</v>
      </c>
      <c r="M3566" t="b">
        <v>1</v>
      </c>
      <c r="N3566" t="s">
        <v>8271</v>
      </c>
      <c r="O3566" s="15">
        <f t="shared" si="391"/>
        <v>100.49999999999999</v>
      </c>
      <c r="P3566" s="15">
        <f t="shared" si="390"/>
        <v>59.117647058823529</v>
      </c>
      <c r="Q3566" t="s">
        <v>8328</v>
      </c>
      <c r="R3566" t="s">
        <v>8329</v>
      </c>
      <c r="S3566" s="8">
        <f t="shared" si="392"/>
        <v>42236.414918981485</v>
      </c>
      <c r="T3566" s="11">
        <f t="shared" si="393"/>
        <v>42282.458333333336</v>
      </c>
      <c r="U3566" t="str">
        <f t="shared" si="394"/>
        <v>FALSE</v>
      </c>
      <c r="V3566" s="18">
        <f t="shared" si="395"/>
        <v>2</v>
      </c>
      <c r="W3566">
        <f t="shared" si="396"/>
        <v>1</v>
      </c>
    </row>
    <row r="3567" spans="1:23" ht="115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s="13" t="b">
        <v>0</v>
      </c>
      <c r="L3567">
        <v>12</v>
      </c>
      <c r="M3567" t="b">
        <v>1</v>
      </c>
      <c r="N3567" t="s">
        <v>8271</v>
      </c>
      <c r="O3567" s="15">
        <f t="shared" si="391"/>
        <v>130.55555555555557</v>
      </c>
      <c r="P3567" s="15">
        <f t="shared" si="390"/>
        <v>97.916666666666671</v>
      </c>
      <c r="Q3567" t="s">
        <v>8328</v>
      </c>
      <c r="R3567" t="s">
        <v>8329</v>
      </c>
      <c r="S3567" s="8">
        <f t="shared" si="392"/>
        <v>41974.534814814811</v>
      </c>
      <c r="T3567" s="11">
        <f t="shared" si="393"/>
        <v>42004.534814814811</v>
      </c>
      <c r="U3567" t="str">
        <f t="shared" si="394"/>
        <v>FALSE</v>
      </c>
      <c r="V3567" s="18">
        <f t="shared" si="395"/>
        <v>2</v>
      </c>
      <c r="W3567">
        <f t="shared" si="396"/>
        <v>1</v>
      </c>
    </row>
    <row r="3568" spans="1:23" ht="100.8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s="13" t="b">
        <v>0</v>
      </c>
      <c r="L3568">
        <v>38</v>
      </c>
      <c r="M3568" t="b">
        <v>1</v>
      </c>
      <c r="N3568" t="s">
        <v>8271</v>
      </c>
      <c r="O3568" s="15">
        <f t="shared" si="391"/>
        <v>104.75000000000001</v>
      </c>
      <c r="P3568" s="15">
        <f t="shared" si="390"/>
        <v>55.131578947368418</v>
      </c>
      <c r="Q3568" t="s">
        <v>8328</v>
      </c>
      <c r="R3568" t="s">
        <v>8329</v>
      </c>
      <c r="S3568" s="8">
        <f t="shared" si="392"/>
        <v>41997.299571759257</v>
      </c>
      <c r="T3568" s="11">
        <f t="shared" si="393"/>
        <v>42027.299571759257</v>
      </c>
      <c r="U3568" t="str">
        <f t="shared" si="394"/>
        <v>FALSE</v>
      </c>
      <c r="V3568" s="18">
        <f t="shared" si="395"/>
        <v>2</v>
      </c>
      <c r="W3568">
        <f t="shared" si="396"/>
        <v>1</v>
      </c>
    </row>
    <row r="3569" spans="1:23" ht="100.8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s="13" t="b">
        <v>0</v>
      </c>
      <c r="L3569">
        <v>41</v>
      </c>
      <c r="M3569" t="b">
        <v>1</v>
      </c>
      <c r="N3569" t="s">
        <v>8271</v>
      </c>
      <c r="O3569" s="15">
        <f t="shared" si="391"/>
        <v>108.80000000000001</v>
      </c>
      <c r="P3569" s="15">
        <f t="shared" ref="P3569:P3632" si="397">IFERROR(E3569/L3569,0)</f>
        <v>26.536585365853657</v>
      </c>
      <c r="Q3569" t="s">
        <v>8328</v>
      </c>
      <c r="R3569" t="s">
        <v>8329</v>
      </c>
      <c r="S3569" s="8">
        <f t="shared" si="392"/>
        <v>42135.602361111109</v>
      </c>
      <c r="T3569" s="11">
        <f t="shared" si="393"/>
        <v>42165.602361111109</v>
      </c>
      <c r="U3569" t="str">
        <f t="shared" si="394"/>
        <v>FALSE</v>
      </c>
      <c r="V3569" s="18">
        <f t="shared" si="395"/>
        <v>2</v>
      </c>
      <c r="W3569">
        <f t="shared" si="396"/>
        <v>1</v>
      </c>
    </row>
    <row r="3570" spans="1:23" ht="100.8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s="13" t="b">
        <v>0</v>
      </c>
      <c r="L3570">
        <v>19</v>
      </c>
      <c r="M3570" t="b">
        <v>1</v>
      </c>
      <c r="N3570" t="s">
        <v>8271</v>
      </c>
      <c r="O3570" s="15">
        <f t="shared" si="391"/>
        <v>111.00000000000001</v>
      </c>
      <c r="P3570" s="15">
        <f t="shared" si="397"/>
        <v>58.421052631578945</v>
      </c>
      <c r="Q3570" t="s">
        <v>8328</v>
      </c>
      <c r="R3570" t="s">
        <v>8329</v>
      </c>
      <c r="S3570" s="8">
        <f t="shared" si="392"/>
        <v>41869.532337962963</v>
      </c>
      <c r="T3570" s="11">
        <f t="shared" si="393"/>
        <v>41899.532337962963</v>
      </c>
      <c r="U3570" t="str">
        <f t="shared" si="394"/>
        <v>FALSE</v>
      </c>
      <c r="V3570" s="18">
        <f t="shared" si="395"/>
        <v>2</v>
      </c>
      <c r="W3570">
        <f t="shared" si="396"/>
        <v>1</v>
      </c>
    </row>
    <row r="3571" spans="1:23" ht="100.8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s="13" t="b">
        <v>0</v>
      </c>
      <c r="L3571">
        <v>41</v>
      </c>
      <c r="M3571" t="b">
        <v>1</v>
      </c>
      <c r="N3571" t="s">
        <v>8271</v>
      </c>
      <c r="O3571" s="15">
        <f t="shared" si="391"/>
        <v>100.47999999999999</v>
      </c>
      <c r="P3571" s="15">
        <f t="shared" si="397"/>
        <v>122.53658536585365</v>
      </c>
      <c r="Q3571" t="s">
        <v>8328</v>
      </c>
      <c r="R3571" t="s">
        <v>8329</v>
      </c>
      <c r="S3571" s="8">
        <f t="shared" si="392"/>
        <v>41982.480277777773</v>
      </c>
      <c r="T3571" s="11">
        <f t="shared" si="393"/>
        <v>42012.480277777773</v>
      </c>
      <c r="U3571" t="str">
        <f t="shared" si="394"/>
        <v>FALSE</v>
      </c>
      <c r="V3571" s="18">
        <f t="shared" si="395"/>
        <v>2</v>
      </c>
      <c r="W3571">
        <f t="shared" si="396"/>
        <v>1</v>
      </c>
    </row>
    <row r="3572" spans="1:23" ht="86.4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s="13" t="b">
        <v>0</v>
      </c>
      <c r="L3572">
        <v>26</v>
      </c>
      <c r="M3572" t="b">
        <v>1</v>
      </c>
      <c r="N3572" t="s">
        <v>8271</v>
      </c>
      <c r="O3572" s="15">
        <f t="shared" si="391"/>
        <v>114.35</v>
      </c>
      <c r="P3572" s="15">
        <f t="shared" si="397"/>
        <v>87.961538461538467</v>
      </c>
      <c r="Q3572" t="s">
        <v>8328</v>
      </c>
      <c r="R3572" t="s">
        <v>8329</v>
      </c>
      <c r="S3572" s="8">
        <f t="shared" si="392"/>
        <v>41976.123645833337</v>
      </c>
      <c r="T3572" s="11">
        <f t="shared" si="393"/>
        <v>42004.083333333336</v>
      </c>
      <c r="U3572" t="str">
        <f t="shared" si="394"/>
        <v>FALSE</v>
      </c>
      <c r="V3572" s="18">
        <f t="shared" si="395"/>
        <v>2</v>
      </c>
      <c r="W3572">
        <f t="shared" si="396"/>
        <v>1</v>
      </c>
    </row>
    <row r="3573" spans="1:23" ht="115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s="13" t="b">
        <v>0</v>
      </c>
      <c r="L3573">
        <v>25</v>
      </c>
      <c r="M3573" t="b">
        <v>1</v>
      </c>
      <c r="N3573" t="s">
        <v>8271</v>
      </c>
      <c r="O3573" s="15">
        <f t="shared" si="391"/>
        <v>122.06666666666666</v>
      </c>
      <c r="P3573" s="15">
        <f t="shared" si="397"/>
        <v>73.239999999999995</v>
      </c>
      <c r="Q3573" t="s">
        <v>8328</v>
      </c>
      <c r="R3573" t="s">
        <v>8329</v>
      </c>
      <c r="S3573" s="8">
        <f t="shared" si="392"/>
        <v>41912.650613425925</v>
      </c>
      <c r="T3573" s="11">
        <f t="shared" si="393"/>
        <v>41942.650613425925</v>
      </c>
      <c r="U3573" t="str">
        <f t="shared" si="394"/>
        <v>FALSE</v>
      </c>
      <c r="V3573" s="18">
        <f t="shared" si="395"/>
        <v>2</v>
      </c>
      <c r="W3573">
        <f t="shared" si="396"/>
        <v>1</v>
      </c>
    </row>
    <row r="3574" spans="1:23" ht="72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s="13" t="b">
        <v>0</v>
      </c>
      <c r="L3574">
        <v>9</v>
      </c>
      <c r="M3574" t="b">
        <v>1</v>
      </c>
      <c r="N3574" t="s">
        <v>8271</v>
      </c>
      <c r="O3574" s="15">
        <f t="shared" si="391"/>
        <v>100</v>
      </c>
      <c r="P3574" s="15">
        <f t="shared" si="397"/>
        <v>55.555555555555557</v>
      </c>
      <c r="Q3574" t="s">
        <v>8328</v>
      </c>
      <c r="R3574" t="s">
        <v>8329</v>
      </c>
      <c r="S3574" s="8">
        <f t="shared" si="392"/>
        <v>42146.36206018518</v>
      </c>
      <c r="T3574" s="11">
        <f t="shared" si="393"/>
        <v>42176.36206018518</v>
      </c>
      <c r="U3574" t="str">
        <f t="shared" si="394"/>
        <v>FALSE</v>
      </c>
      <c r="V3574" s="18">
        <f t="shared" si="395"/>
        <v>2</v>
      </c>
      <c r="W3574">
        <f t="shared" si="396"/>
        <v>1</v>
      </c>
    </row>
    <row r="3575" spans="1:23" ht="86.4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s="13" t="b">
        <v>0</v>
      </c>
      <c r="L3575">
        <v>78</v>
      </c>
      <c r="M3575" t="b">
        <v>1</v>
      </c>
      <c r="N3575" t="s">
        <v>8271</v>
      </c>
      <c r="O3575" s="15">
        <f t="shared" si="391"/>
        <v>102.8</v>
      </c>
      <c r="P3575" s="15">
        <f t="shared" si="397"/>
        <v>39.53846153846154</v>
      </c>
      <c r="Q3575" t="s">
        <v>8328</v>
      </c>
      <c r="R3575" t="s">
        <v>8329</v>
      </c>
      <c r="S3575" s="8">
        <f t="shared" si="392"/>
        <v>41921.167199074072</v>
      </c>
      <c r="T3575" s="11">
        <f t="shared" si="393"/>
        <v>41951.208865740737</v>
      </c>
      <c r="U3575" t="str">
        <f t="shared" si="394"/>
        <v>FALSE</v>
      </c>
      <c r="V3575" s="18">
        <f t="shared" si="395"/>
        <v>2</v>
      </c>
      <c r="W3575">
        <f t="shared" si="396"/>
        <v>1</v>
      </c>
    </row>
    <row r="3576" spans="1:23" ht="100.8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s="13" t="b">
        <v>0</v>
      </c>
      <c r="L3576">
        <v>45</v>
      </c>
      <c r="M3576" t="b">
        <v>1</v>
      </c>
      <c r="N3576" t="s">
        <v>8271</v>
      </c>
      <c r="O3576" s="15">
        <f t="shared" si="391"/>
        <v>106.12068965517241</v>
      </c>
      <c r="P3576" s="15">
        <f t="shared" si="397"/>
        <v>136.77777777777777</v>
      </c>
      <c r="Q3576" t="s">
        <v>8328</v>
      </c>
      <c r="R3576" t="s">
        <v>8329</v>
      </c>
      <c r="S3576" s="8">
        <f t="shared" si="392"/>
        <v>41926.734351851846</v>
      </c>
      <c r="T3576" s="11">
        <f t="shared" si="393"/>
        <v>41956.776018518511</v>
      </c>
      <c r="U3576" t="str">
        <f t="shared" si="394"/>
        <v>FALSE</v>
      </c>
      <c r="V3576" s="18">
        <f t="shared" si="395"/>
        <v>2</v>
      </c>
      <c r="W3576">
        <f t="shared" si="396"/>
        <v>1</v>
      </c>
    </row>
    <row r="3577" spans="1:23" ht="100.8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s="13" t="b">
        <v>0</v>
      </c>
      <c r="L3577">
        <v>102</v>
      </c>
      <c r="M3577" t="b">
        <v>1</v>
      </c>
      <c r="N3577" t="s">
        <v>8271</v>
      </c>
      <c r="O3577" s="15">
        <f t="shared" si="391"/>
        <v>101.33000000000001</v>
      </c>
      <c r="P3577" s="15">
        <f t="shared" si="397"/>
        <v>99.343137254901961</v>
      </c>
      <c r="Q3577" t="s">
        <v>8328</v>
      </c>
      <c r="R3577" t="s">
        <v>8329</v>
      </c>
      <c r="S3577" s="8">
        <f t="shared" si="392"/>
        <v>42561.575543981475</v>
      </c>
      <c r="T3577" s="11">
        <f t="shared" si="393"/>
        <v>42592.957638888889</v>
      </c>
      <c r="U3577" t="str">
        <f t="shared" si="394"/>
        <v>FALSE</v>
      </c>
      <c r="V3577" s="18">
        <f t="shared" si="395"/>
        <v>2</v>
      </c>
      <c r="W3577">
        <f t="shared" si="396"/>
        <v>1</v>
      </c>
    </row>
    <row r="3578" spans="1:23" ht="100.8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s="13" t="b">
        <v>0</v>
      </c>
      <c r="L3578">
        <v>5</v>
      </c>
      <c r="M3578" t="b">
        <v>1</v>
      </c>
      <c r="N3578" t="s">
        <v>8271</v>
      </c>
      <c r="O3578" s="15">
        <f t="shared" si="391"/>
        <v>100</v>
      </c>
      <c r="P3578" s="15">
        <f t="shared" si="397"/>
        <v>20</v>
      </c>
      <c r="Q3578" t="s">
        <v>8328</v>
      </c>
      <c r="R3578" t="s">
        <v>8329</v>
      </c>
      <c r="S3578" s="8">
        <f t="shared" si="392"/>
        <v>42649.340902777774</v>
      </c>
      <c r="T3578" s="11">
        <f t="shared" si="393"/>
        <v>42709.382569444446</v>
      </c>
      <c r="U3578" t="str">
        <f t="shared" si="394"/>
        <v>FALSE</v>
      </c>
      <c r="V3578" s="18">
        <f t="shared" si="395"/>
        <v>2</v>
      </c>
      <c r="W3578">
        <f t="shared" si="396"/>
        <v>1</v>
      </c>
    </row>
    <row r="3579" spans="1:23" ht="100.8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s="13" t="b">
        <v>0</v>
      </c>
      <c r="L3579">
        <v>27</v>
      </c>
      <c r="M3579" t="b">
        <v>1</v>
      </c>
      <c r="N3579" t="s">
        <v>8271</v>
      </c>
      <c r="O3579" s="15">
        <f t="shared" si="391"/>
        <v>130</v>
      </c>
      <c r="P3579" s="15">
        <f t="shared" si="397"/>
        <v>28.888888888888889</v>
      </c>
      <c r="Q3579" t="s">
        <v>8328</v>
      </c>
      <c r="R3579" t="s">
        <v>8329</v>
      </c>
      <c r="S3579" s="8">
        <f t="shared" si="392"/>
        <v>42093.578506944446</v>
      </c>
      <c r="T3579" s="11">
        <f t="shared" si="393"/>
        <v>42120.061111111114</v>
      </c>
      <c r="U3579" t="str">
        <f t="shared" si="394"/>
        <v>FALSE</v>
      </c>
      <c r="V3579" s="18">
        <f t="shared" si="395"/>
        <v>2</v>
      </c>
      <c r="W3579">
        <f t="shared" si="396"/>
        <v>1</v>
      </c>
    </row>
    <row r="3580" spans="1:23" ht="86.4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s="13" t="b">
        <v>0</v>
      </c>
      <c r="L3580">
        <v>37</v>
      </c>
      <c r="M3580" t="b">
        <v>1</v>
      </c>
      <c r="N3580" t="s">
        <v>8271</v>
      </c>
      <c r="O3580" s="15">
        <f t="shared" si="391"/>
        <v>100.01333333333334</v>
      </c>
      <c r="P3580" s="15">
        <f t="shared" si="397"/>
        <v>40.545945945945945</v>
      </c>
      <c r="Q3580" t="s">
        <v>8328</v>
      </c>
      <c r="R3580" t="s">
        <v>8329</v>
      </c>
      <c r="S3580" s="8">
        <f t="shared" si="392"/>
        <v>42460.525196759256</v>
      </c>
      <c r="T3580" s="11">
        <f t="shared" si="393"/>
        <v>42490.525196759256</v>
      </c>
      <c r="U3580" t="str">
        <f t="shared" si="394"/>
        <v>FALSE</v>
      </c>
      <c r="V3580" s="18">
        <f t="shared" si="395"/>
        <v>2</v>
      </c>
      <c r="W3580">
        <f t="shared" si="396"/>
        <v>1</v>
      </c>
    </row>
    <row r="3581" spans="1:23" ht="115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s="13" t="b">
        <v>0</v>
      </c>
      <c r="L3581">
        <v>14</v>
      </c>
      <c r="M3581" t="b">
        <v>1</v>
      </c>
      <c r="N3581" t="s">
        <v>8271</v>
      </c>
      <c r="O3581" s="15">
        <f t="shared" si="391"/>
        <v>100</v>
      </c>
      <c r="P3581" s="15">
        <f t="shared" si="397"/>
        <v>35.714285714285715</v>
      </c>
      <c r="Q3581" t="s">
        <v>8328</v>
      </c>
      <c r="R3581" t="s">
        <v>8329</v>
      </c>
      <c r="S3581" s="8">
        <f t="shared" si="392"/>
        <v>42430.553888888891</v>
      </c>
      <c r="T3581" s="11">
        <f t="shared" si="393"/>
        <v>42460.51222222222</v>
      </c>
      <c r="U3581" t="str">
        <f t="shared" si="394"/>
        <v>FALSE</v>
      </c>
      <c r="V3581" s="18">
        <f t="shared" si="395"/>
        <v>2</v>
      </c>
      <c r="W3581">
        <f t="shared" si="396"/>
        <v>1</v>
      </c>
    </row>
    <row r="3582" spans="1:23" ht="100.8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s="13" t="b">
        <v>0</v>
      </c>
      <c r="L3582">
        <v>27</v>
      </c>
      <c r="M3582" t="b">
        <v>1</v>
      </c>
      <c r="N3582" t="s">
        <v>8271</v>
      </c>
      <c r="O3582" s="15">
        <f t="shared" si="391"/>
        <v>113.88888888888889</v>
      </c>
      <c r="P3582" s="15">
        <f t="shared" si="397"/>
        <v>37.962962962962962</v>
      </c>
      <c r="Q3582" t="s">
        <v>8328</v>
      </c>
      <c r="R3582" t="s">
        <v>8329</v>
      </c>
      <c r="S3582" s="8">
        <f t="shared" si="392"/>
        <v>42025.967847222222</v>
      </c>
      <c r="T3582" s="11">
        <f t="shared" si="393"/>
        <v>42063.999305555553</v>
      </c>
      <c r="U3582" t="str">
        <f t="shared" si="394"/>
        <v>FALSE</v>
      </c>
      <c r="V3582" s="18">
        <f t="shared" si="395"/>
        <v>2</v>
      </c>
      <c r="W3582">
        <f t="shared" si="396"/>
        <v>1</v>
      </c>
    </row>
    <row r="3583" spans="1:23" ht="115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s="13" t="b">
        <v>0</v>
      </c>
      <c r="L3583">
        <v>45</v>
      </c>
      <c r="M3583" t="b">
        <v>1</v>
      </c>
      <c r="N3583" t="s">
        <v>8271</v>
      </c>
      <c r="O3583" s="15">
        <f t="shared" si="391"/>
        <v>100</v>
      </c>
      <c r="P3583" s="15">
        <f t="shared" si="397"/>
        <v>33.333333333333336</v>
      </c>
      <c r="Q3583" t="s">
        <v>8328</v>
      </c>
      <c r="R3583" t="s">
        <v>8329</v>
      </c>
      <c r="S3583" s="8">
        <f t="shared" si="392"/>
        <v>41836.26284722222</v>
      </c>
      <c r="T3583" s="11">
        <f t="shared" si="393"/>
        <v>41850.26284722222</v>
      </c>
      <c r="U3583" t="str">
        <f t="shared" si="394"/>
        <v>FALSE</v>
      </c>
      <c r="V3583" s="18">
        <f t="shared" si="395"/>
        <v>2</v>
      </c>
      <c r="W3583">
        <f t="shared" si="396"/>
        <v>1</v>
      </c>
    </row>
    <row r="3584" spans="1:23" ht="100.8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s="13" t="b">
        <v>0</v>
      </c>
      <c r="L3584">
        <v>49</v>
      </c>
      <c r="M3584" t="b">
        <v>1</v>
      </c>
      <c r="N3584" t="s">
        <v>8271</v>
      </c>
      <c r="O3584" s="15">
        <f t="shared" si="391"/>
        <v>287</v>
      </c>
      <c r="P3584" s="15">
        <f t="shared" si="397"/>
        <v>58.571428571428569</v>
      </c>
      <c r="Q3584" t="s">
        <v>8328</v>
      </c>
      <c r="R3584" t="s">
        <v>8329</v>
      </c>
      <c r="S3584" s="8">
        <f t="shared" si="392"/>
        <v>42450.887523148143</v>
      </c>
      <c r="T3584" s="11">
        <f t="shared" si="393"/>
        <v>42464.887523148143</v>
      </c>
      <c r="U3584" t="str">
        <f t="shared" si="394"/>
        <v>FALSE</v>
      </c>
      <c r="V3584" s="18">
        <f t="shared" si="395"/>
        <v>2</v>
      </c>
      <c r="W3584">
        <f t="shared" si="396"/>
        <v>1</v>
      </c>
    </row>
    <row r="3585" spans="1:23" ht="115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s="13" t="b">
        <v>0</v>
      </c>
      <c r="L3585">
        <v>24</v>
      </c>
      <c r="M3585" t="b">
        <v>1</v>
      </c>
      <c r="N3585" t="s">
        <v>8271</v>
      </c>
      <c r="O3585" s="15">
        <f t="shared" si="391"/>
        <v>108.5</v>
      </c>
      <c r="P3585" s="15">
        <f t="shared" si="397"/>
        <v>135.625</v>
      </c>
      <c r="Q3585" t="s">
        <v>8328</v>
      </c>
      <c r="R3585" t="s">
        <v>8329</v>
      </c>
      <c r="S3585" s="8">
        <f t="shared" si="392"/>
        <v>42418.217650462961</v>
      </c>
      <c r="T3585" s="11">
        <f t="shared" si="393"/>
        <v>42478.175983796296</v>
      </c>
      <c r="U3585" t="str">
        <f t="shared" si="394"/>
        <v>FALSE</v>
      </c>
      <c r="V3585" s="18">
        <f t="shared" si="395"/>
        <v>2</v>
      </c>
      <c r="W3585">
        <f t="shared" si="396"/>
        <v>1</v>
      </c>
    </row>
    <row r="3586" spans="1:23" ht="115.2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s="13" t="b">
        <v>0</v>
      </c>
      <c r="L3586">
        <v>112</v>
      </c>
      <c r="M3586" t="b">
        <v>1</v>
      </c>
      <c r="N3586" t="s">
        <v>8271</v>
      </c>
      <c r="O3586" s="15">
        <f t="shared" si="391"/>
        <v>115.5</v>
      </c>
      <c r="P3586" s="15">
        <f t="shared" si="397"/>
        <v>30.9375</v>
      </c>
      <c r="Q3586" t="s">
        <v>8328</v>
      </c>
      <c r="R3586" t="s">
        <v>8329</v>
      </c>
      <c r="S3586" s="8">
        <f t="shared" si="392"/>
        <v>42168.108148148145</v>
      </c>
      <c r="T3586" s="11">
        <f t="shared" si="393"/>
        <v>42198.108148148145</v>
      </c>
      <c r="U3586" t="str">
        <f t="shared" si="394"/>
        <v>FALSE</v>
      </c>
      <c r="V3586" s="18">
        <f t="shared" si="395"/>
        <v>2</v>
      </c>
      <c r="W3586">
        <f t="shared" si="396"/>
        <v>1</v>
      </c>
    </row>
    <row r="3587" spans="1:23" ht="100.8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s="13" t="b">
        <v>0</v>
      </c>
      <c r="L3587">
        <v>23</v>
      </c>
      <c r="M3587" t="b">
        <v>1</v>
      </c>
      <c r="N3587" t="s">
        <v>8271</v>
      </c>
      <c r="O3587" s="15">
        <f t="shared" ref="O3587:O3650" si="398">(E3587/D3587)*100</f>
        <v>119.11764705882352</v>
      </c>
      <c r="P3587" s="15">
        <f t="shared" si="397"/>
        <v>176.08695652173913</v>
      </c>
      <c r="Q3587" t="s">
        <v>8328</v>
      </c>
      <c r="R3587" t="s">
        <v>8329</v>
      </c>
      <c r="S3587" s="8">
        <f t="shared" ref="S3587:S3650" si="399">(((J3587/60)/60)/24)+DATE(1970,1,1)+(-5/24)</f>
        <v>41964.507986111108</v>
      </c>
      <c r="T3587" s="11">
        <f t="shared" ref="T3587:T3650" si="400">(I3587/86400)+25569+(-5/24)</f>
        <v>41994.507986111108</v>
      </c>
      <c r="U3587" t="str">
        <f t="shared" ref="U3587:U3650" si="401">TRIM(K3587)</f>
        <v>FALSE</v>
      </c>
      <c r="V3587" s="18">
        <f t="shared" ref="V3587:V3650" si="402">IF(U3587="TRUE", 1, 2)</f>
        <v>2</v>
      </c>
      <c r="W3587">
        <f t="shared" ref="W3587:W3650" si="403">IF(F3587="successful", 1,  IF(F3587= "failed", 2, IF(F3587="canceled", 3, 4)))</f>
        <v>1</v>
      </c>
    </row>
    <row r="3588" spans="1:23" ht="43.2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s="13" t="b">
        <v>0</v>
      </c>
      <c r="L3588">
        <v>54</v>
      </c>
      <c r="M3588" t="b">
        <v>1</v>
      </c>
      <c r="N3588" t="s">
        <v>8271</v>
      </c>
      <c r="O3588" s="15">
        <f t="shared" si="398"/>
        <v>109.42666666666668</v>
      </c>
      <c r="P3588" s="15">
        <f t="shared" si="397"/>
        <v>151.9814814814815</v>
      </c>
      <c r="Q3588" t="s">
        <v>8328</v>
      </c>
      <c r="R3588" t="s">
        <v>8329</v>
      </c>
      <c r="S3588" s="8">
        <f t="shared" si="399"/>
        <v>42576.489236111105</v>
      </c>
      <c r="T3588" s="11">
        <f t="shared" si="400"/>
        <v>42636.489236111105</v>
      </c>
      <c r="U3588" t="str">
        <f t="shared" si="401"/>
        <v>FALSE</v>
      </c>
      <c r="V3588" s="18">
        <f t="shared" si="402"/>
        <v>2</v>
      </c>
      <c r="W3588">
        <f t="shared" si="403"/>
        <v>1</v>
      </c>
    </row>
    <row r="3589" spans="1:23" ht="100.8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s="13" t="b">
        <v>0</v>
      </c>
      <c r="L3589">
        <v>28</v>
      </c>
      <c r="M3589" t="b">
        <v>1</v>
      </c>
      <c r="N3589" t="s">
        <v>8271</v>
      </c>
      <c r="O3589" s="15">
        <f t="shared" si="398"/>
        <v>126.6</v>
      </c>
      <c r="P3589" s="15">
        <f t="shared" si="397"/>
        <v>22.607142857142858</v>
      </c>
      <c r="Q3589" t="s">
        <v>8328</v>
      </c>
      <c r="R3589" t="s">
        <v>8329</v>
      </c>
      <c r="S3589" s="8">
        <f t="shared" si="399"/>
        <v>42503.331643518519</v>
      </c>
      <c r="T3589" s="11">
        <f t="shared" si="400"/>
        <v>42548.583333333336</v>
      </c>
      <c r="U3589" t="str">
        <f t="shared" si="401"/>
        <v>FALSE</v>
      </c>
      <c r="V3589" s="18">
        <f t="shared" si="402"/>
        <v>2</v>
      </c>
      <c r="W3589">
        <f t="shared" si="403"/>
        <v>1</v>
      </c>
    </row>
    <row r="3590" spans="1:23" ht="100.8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s="13" t="b">
        <v>0</v>
      </c>
      <c r="L3590">
        <v>11</v>
      </c>
      <c r="M3590" t="b">
        <v>1</v>
      </c>
      <c r="N3590" t="s">
        <v>8271</v>
      </c>
      <c r="O3590" s="15">
        <f t="shared" si="398"/>
        <v>100.49999999999999</v>
      </c>
      <c r="P3590" s="15">
        <f t="shared" si="397"/>
        <v>18.272727272727273</v>
      </c>
      <c r="Q3590" t="s">
        <v>8328</v>
      </c>
      <c r="R3590" t="s">
        <v>8329</v>
      </c>
      <c r="S3590" s="8">
        <f t="shared" si="399"/>
        <v>42101.620486111111</v>
      </c>
      <c r="T3590" s="11">
        <f t="shared" si="400"/>
        <v>42123.749999999993</v>
      </c>
      <c r="U3590" t="str">
        <f t="shared" si="401"/>
        <v>FALSE</v>
      </c>
      <c r="V3590" s="18">
        <f t="shared" si="402"/>
        <v>2</v>
      </c>
      <c r="W3590">
        <f t="shared" si="403"/>
        <v>1</v>
      </c>
    </row>
    <row r="3591" spans="1:23" ht="100.8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s="13" t="b">
        <v>0</v>
      </c>
      <c r="L3591">
        <v>62</v>
      </c>
      <c r="M3591" t="b">
        <v>1</v>
      </c>
      <c r="N3591" t="s">
        <v>8271</v>
      </c>
      <c r="O3591" s="15">
        <f t="shared" si="398"/>
        <v>127.49999999999999</v>
      </c>
      <c r="P3591" s="15">
        <f t="shared" si="397"/>
        <v>82.258064516129039</v>
      </c>
      <c r="Q3591" t="s">
        <v>8328</v>
      </c>
      <c r="R3591" t="s">
        <v>8329</v>
      </c>
      <c r="S3591" s="8">
        <f t="shared" si="399"/>
        <v>42125.439201388886</v>
      </c>
      <c r="T3591" s="11">
        <f t="shared" si="400"/>
        <v>42150.439201388886</v>
      </c>
      <c r="U3591" t="str">
        <f t="shared" si="401"/>
        <v>FALSE</v>
      </c>
      <c r="V3591" s="18">
        <f t="shared" si="402"/>
        <v>2</v>
      </c>
      <c r="W3591">
        <f t="shared" si="403"/>
        <v>1</v>
      </c>
    </row>
    <row r="3592" spans="1:23" ht="115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s="13" t="b">
        <v>0</v>
      </c>
      <c r="L3592">
        <v>73</v>
      </c>
      <c r="M3592" t="b">
        <v>1</v>
      </c>
      <c r="N3592" t="s">
        <v>8271</v>
      </c>
      <c r="O3592" s="15">
        <f t="shared" si="398"/>
        <v>100.05999999999999</v>
      </c>
      <c r="P3592" s="15">
        <f t="shared" si="397"/>
        <v>68.534246575342465</v>
      </c>
      <c r="Q3592" t="s">
        <v>8328</v>
      </c>
      <c r="R3592" t="s">
        <v>8329</v>
      </c>
      <c r="S3592" s="8">
        <f t="shared" si="399"/>
        <v>41902.125393518516</v>
      </c>
      <c r="T3592" s="11">
        <f t="shared" si="400"/>
        <v>41932.125393518516</v>
      </c>
      <c r="U3592" t="str">
        <f t="shared" si="401"/>
        <v>FALSE</v>
      </c>
      <c r="V3592" s="18">
        <f t="shared" si="402"/>
        <v>2</v>
      </c>
      <c r="W3592">
        <f t="shared" si="403"/>
        <v>1</v>
      </c>
    </row>
    <row r="3593" spans="1:23" ht="100.8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s="13" t="b">
        <v>0</v>
      </c>
      <c r="L3593">
        <v>18</v>
      </c>
      <c r="M3593" t="b">
        <v>1</v>
      </c>
      <c r="N3593" t="s">
        <v>8271</v>
      </c>
      <c r="O3593" s="15">
        <f t="shared" si="398"/>
        <v>175</v>
      </c>
      <c r="P3593" s="15">
        <f t="shared" si="397"/>
        <v>68.055555555555557</v>
      </c>
      <c r="Q3593" t="s">
        <v>8328</v>
      </c>
      <c r="R3593" t="s">
        <v>8329</v>
      </c>
      <c r="S3593" s="8">
        <f t="shared" si="399"/>
        <v>42003.74009259259</v>
      </c>
      <c r="T3593" s="11">
        <f t="shared" si="400"/>
        <v>42027.999305555553</v>
      </c>
      <c r="U3593" t="str">
        <f t="shared" si="401"/>
        <v>FALSE</v>
      </c>
      <c r="V3593" s="18">
        <f t="shared" si="402"/>
        <v>2</v>
      </c>
      <c r="W3593">
        <f t="shared" si="403"/>
        <v>1</v>
      </c>
    </row>
    <row r="3594" spans="1:23" ht="86.4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s="13" t="b">
        <v>0</v>
      </c>
      <c r="L3594">
        <v>35</v>
      </c>
      <c r="M3594" t="b">
        <v>1</v>
      </c>
      <c r="N3594" t="s">
        <v>8271</v>
      </c>
      <c r="O3594" s="15">
        <f t="shared" si="398"/>
        <v>127.25</v>
      </c>
      <c r="P3594" s="15">
        <f t="shared" si="397"/>
        <v>72.714285714285708</v>
      </c>
      <c r="Q3594" t="s">
        <v>8328</v>
      </c>
      <c r="R3594" t="s">
        <v>8329</v>
      </c>
      <c r="S3594" s="8">
        <f t="shared" si="399"/>
        <v>41988.621608796289</v>
      </c>
      <c r="T3594" s="11">
        <f t="shared" si="400"/>
        <v>42045.999305555553</v>
      </c>
      <c r="U3594" t="str">
        <f t="shared" si="401"/>
        <v>FALSE</v>
      </c>
      <c r="V3594" s="18">
        <f t="shared" si="402"/>
        <v>2</v>
      </c>
      <c r="W3594">
        <f t="shared" si="403"/>
        <v>1</v>
      </c>
    </row>
    <row r="3595" spans="1:23" ht="86.4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s="13" t="b">
        <v>0</v>
      </c>
      <c r="L3595">
        <v>43</v>
      </c>
      <c r="M3595" t="b">
        <v>1</v>
      </c>
      <c r="N3595" t="s">
        <v>8271</v>
      </c>
      <c r="O3595" s="15">
        <f t="shared" si="398"/>
        <v>110.63333333333334</v>
      </c>
      <c r="P3595" s="15">
        <f t="shared" si="397"/>
        <v>77.186046511627907</v>
      </c>
      <c r="Q3595" t="s">
        <v>8328</v>
      </c>
      <c r="R3595" t="s">
        <v>8329</v>
      </c>
      <c r="S3595" s="8">
        <f t="shared" si="399"/>
        <v>41974.690266203703</v>
      </c>
      <c r="T3595" s="11">
        <f t="shared" si="400"/>
        <v>42009.643055555549</v>
      </c>
      <c r="U3595" t="str">
        <f t="shared" si="401"/>
        <v>FALSE</v>
      </c>
      <c r="V3595" s="18">
        <f t="shared" si="402"/>
        <v>2</v>
      </c>
      <c r="W3595">
        <f t="shared" si="403"/>
        <v>1</v>
      </c>
    </row>
    <row r="3596" spans="1:23" ht="129.6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s="13" t="b">
        <v>0</v>
      </c>
      <c r="L3596">
        <v>36</v>
      </c>
      <c r="M3596" t="b">
        <v>1</v>
      </c>
      <c r="N3596" t="s">
        <v>8271</v>
      </c>
      <c r="O3596" s="15">
        <f t="shared" si="398"/>
        <v>125.93749999999999</v>
      </c>
      <c r="P3596" s="15">
        <f t="shared" si="397"/>
        <v>55.972222222222221</v>
      </c>
      <c r="Q3596" t="s">
        <v>8328</v>
      </c>
      <c r="R3596" t="s">
        <v>8329</v>
      </c>
      <c r="S3596" s="8">
        <f t="shared" si="399"/>
        <v>42591.858587962961</v>
      </c>
      <c r="T3596" s="11">
        <f t="shared" si="400"/>
        <v>42616.858587962961</v>
      </c>
      <c r="U3596" t="str">
        <f t="shared" si="401"/>
        <v>FALSE</v>
      </c>
      <c r="V3596" s="18">
        <f t="shared" si="402"/>
        <v>2</v>
      </c>
      <c r="W3596">
        <f t="shared" si="403"/>
        <v>1</v>
      </c>
    </row>
    <row r="3597" spans="1:23" ht="57.6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s="13" t="b">
        <v>0</v>
      </c>
      <c r="L3597">
        <v>62</v>
      </c>
      <c r="M3597" t="b">
        <v>1</v>
      </c>
      <c r="N3597" t="s">
        <v>8271</v>
      </c>
      <c r="O3597" s="15">
        <f t="shared" si="398"/>
        <v>118.5</v>
      </c>
      <c r="P3597" s="15">
        <f t="shared" si="397"/>
        <v>49.693548387096776</v>
      </c>
      <c r="Q3597" t="s">
        <v>8328</v>
      </c>
      <c r="R3597" t="s">
        <v>8329</v>
      </c>
      <c r="S3597" s="8">
        <f t="shared" si="399"/>
        <v>42049.800034722219</v>
      </c>
      <c r="T3597" s="11">
        <f t="shared" si="400"/>
        <v>42076.082638888889</v>
      </c>
      <c r="U3597" t="str">
        <f t="shared" si="401"/>
        <v>FALSE</v>
      </c>
      <c r="V3597" s="18">
        <f t="shared" si="402"/>
        <v>2</v>
      </c>
      <c r="W3597">
        <f t="shared" si="403"/>
        <v>1</v>
      </c>
    </row>
    <row r="3598" spans="1:23" ht="86.4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s="13" t="b">
        <v>0</v>
      </c>
      <c r="L3598">
        <v>15</v>
      </c>
      <c r="M3598" t="b">
        <v>1</v>
      </c>
      <c r="N3598" t="s">
        <v>8271</v>
      </c>
      <c r="O3598" s="15">
        <f t="shared" si="398"/>
        <v>107.72727272727273</v>
      </c>
      <c r="P3598" s="15">
        <f t="shared" si="397"/>
        <v>79</v>
      </c>
      <c r="Q3598" t="s">
        <v>8328</v>
      </c>
      <c r="R3598" t="s">
        <v>8329</v>
      </c>
      <c r="S3598" s="8">
        <f t="shared" si="399"/>
        <v>41856.506736111107</v>
      </c>
      <c r="T3598" s="11">
        <f t="shared" si="400"/>
        <v>41877.506736111107</v>
      </c>
      <c r="U3598" t="str">
        <f t="shared" si="401"/>
        <v>FALSE</v>
      </c>
      <c r="V3598" s="18">
        <f t="shared" si="402"/>
        <v>2</v>
      </c>
      <c r="W3598">
        <f t="shared" si="403"/>
        <v>1</v>
      </c>
    </row>
    <row r="3599" spans="1:23" ht="72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s="13" t="b">
        <v>0</v>
      </c>
      <c r="L3599">
        <v>33</v>
      </c>
      <c r="M3599" t="b">
        <v>1</v>
      </c>
      <c r="N3599" t="s">
        <v>8271</v>
      </c>
      <c r="O3599" s="15">
        <f t="shared" si="398"/>
        <v>102.60000000000001</v>
      </c>
      <c r="P3599" s="15">
        <f t="shared" si="397"/>
        <v>77.727272727272734</v>
      </c>
      <c r="Q3599" t="s">
        <v>8328</v>
      </c>
      <c r="R3599" t="s">
        <v>8329</v>
      </c>
      <c r="S3599" s="8">
        <f t="shared" si="399"/>
        <v>42417.377199074072</v>
      </c>
      <c r="T3599" s="11">
        <f t="shared" si="400"/>
        <v>42432.040972222218</v>
      </c>
      <c r="U3599" t="str">
        <f t="shared" si="401"/>
        <v>FALSE</v>
      </c>
      <c r="V3599" s="18">
        <f t="shared" si="402"/>
        <v>2</v>
      </c>
      <c r="W3599">
        <f t="shared" si="403"/>
        <v>1</v>
      </c>
    </row>
    <row r="3600" spans="1:23" ht="100.8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s="13" t="b">
        <v>0</v>
      </c>
      <c r="L3600">
        <v>27</v>
      </c>
      <c r="M3600" t="b">
        <v>1</v>
      </c>
      <c r="N3600" t="s">
        <v>8271</v>
      </c>
      <c r="O3600" s="15">
        <f t="shared" si="398"/>
        <v>110.1</v>
      </c>
      <c r="P3600" s="15">
        <f t="shared" si="397"/>
        <v>40.777777777777779</v>
      </c>
      <c r="Q3600" t="s">
        <v>8328</v>
      </c>
      <c r="R3600" t="s">
        <v>8329</v>
      </c>
      <c r="S3600" s="8">
        <f t="shared" si="399"/>
        <v>41866.590532407405</v>
      </c>
      <c r="T3600" s="11">
        <f t="shared" si="400"/>
        <v>41884.999305555553</v>
      </c>
      <c r="U3600" t="str">
        <f t="shared" si="401"/>
        <v>FALSE</v>
      </c>
      <c r="V3600" s="18">
        <f t="shared" si="402"/>
        <v>2</v>
      </c>
      <c r="W3600">
        <f t="shared" si="403"/>
        <v>1</v>
      </c>
    </row>
    <row r="3601" spans="1:23" ht="100.8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s="13" t="b">
        <v>0</v>
      </c>
      <c r="L3601">
        <v>17</v>
      </c>
      <c r="M3601" t="b">
        <v>1</v>
      </c>
      <c r="N3601" t="s">
        <v>8271</v>
      </c>
      <c r="O3601" s="15">
        <f t="shared" si="398"/>
        <v>202</v>
      </c>
      <c r="P3601" s="15">
        <f t="shared" si="397"/>
        <v>59.411764705882355</v>
      </c>
      <c r="Q3601" t="s">
        <v>8328</v>
      </c>
      <c r="R3601" t="s">
        <v>8329</v>
      </c>
      <c r="S3601" s="8">
        <f t="shared" si="399"/>
        <v>42220.586539351854</v>
      </c>
      <c r="T3601" s="11">
        <f t="shared" si="400"/>
        <v>42245.791666666664</v>
      </c>
      <c r="U3601" t="str">
        <f t="shared" si="401"/>
        <v>FALSE</v>
      </c>
      <c r="V3601" s="18">
        <f t="shared" si="402"/>
        <v>2</v>
      </c>
      <c r="W3601">
        <f t="shared" si="403"/>
        <v>1</v>
      </c>
    </row>
    <row r="3602" spans="1:23" ht="57.6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s="13" t="b">
        <v>0</v>
      </c>
      <c r="L3602">
        <v>4</v>
      </c>
      <c r="M3602" t="b">
        <v>1</v>
      </c>
      <c r="N3602" t="s">
        <v>8271</v>
      </c>
      <c r="O3602" s="15">
        <f t="shared" si="398"/>
        <v>130</v>
      </c>
      <c r="P3602" s="15">
        <f t="shared" si="397"/>
        <v>3.25</v>
      </c>
      <c r="Q3602" t="s">
        <v>8328</v>
      </c>
      <c r="R3602" t="s">
        <v>8329</v>
      </c>
      <c r="S3602" s="8">
        <f t="shared" si="399"/>
        <v>42628.640787037039</v>
      </c>
      <c r="T3602" s="11">
        <f t="shared" si="400"/>
        <v>42656.640787037039</v>
      </c>
      <c r="U3602" t="str">
        <f t="shared" si="401"/>
        <v>FALSE</v>
      </c>
      <c r="V3602" s="18">
        <f t="shared" si="402"/>
        <v>2</v>
      </c>
      <c r="W3602">
        <f t="shared" si="403"/>
        <v>1</v>
      </c>
    </row>
    <row r="3603" spans="1:23" ht="100.8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s="13" t="b">
        <v>0</v>
      </c>
      <c r="L3603">
        <v>53</v>
      </c>
      <c r="M3603" t="b">
        <v>1</v>
      </c>
      <c r="N3603" t="s">
        <v>8271</v>
      </c>
      <c r="O3603" s="15">
        <f t="shared" si="398"/>
        <v>104.35000000000001</v>
      </c>
      <c r="P3603" s="15">
        <f t="shared" si="397"/>
        <v>39.377358490566039</v>
      </c>
      <c r="Q3603" t="s">
        <v>8328</v>
      </c>
      <c r="R3603" t="s">
        <v>8329</v>
      </c>
      <c r="S3603" s="8">
        <f t="shared" si="399"/>
        <v>41990.790300925924</v>
      </c>
      <c r="T3603" s="11">
        <f t="shared" si="400"/>
        <v>42020.790300925924</v>
      </c>
      <c r="U3603" t="str">
        <f t="shared" si="401"/>
        <v>FALSE</v>
      </c>
      <c r="V3603" s="18">
        <f t="shared" si="402"/>
        <v>2</v>
      </c>
      <c r="W3603">
        <f t="shared" si="403"/>
        <v>1</v>
      </c>
    </row>
    <row r="3604" spans="1:23" ht="129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s="13" t="b">
        <v>0</v>
      </c>
      <c r="L3604">
        <v>49</v>
      </c>
      <c r="M3604" t="b">
        <v>1</v>
      </c>
      <c r="N3604" t="s">
        <v>8271</v>
      </c>
      <c r="O3604" s="15">
        <f t="shared" si="398"/>
        <v>100.05</v>
      </c>
      <c r="P3604" s="15">
        <f t="shared" si="397"/>
        <v>81.673469387755105</v>
      </c>
      <c r="Q3604" t="s">
        <v>8328</v>
      </c>
      <c r="R3604" t="s">
        <v>8329</v>
      </c>
      <c r="S3604" s="8">
        <f t="shared" si="399"/>
        <v>42447.68609953703</v>
      </c>
      <c r="T3604" s="11">
        <f t="shared" si="400"/>
        <v>42507.68609953703</v>
      </c>
      <c r="U3604" t="str">
        <f t="shared" si="401"/>
        <v>FALSE</v>
      </c>
      <c r="V3604" s="18">
        <f t="shared" si="402"/>
        <v>2</v>
      </c>
      <c r="W3604">
        <f t="shared" si="403"/>
        <v>1</v>
      </c>
    </row>
    <row r="3605" spans="1:23" ht="100.8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s="13" t="b">
        <v>0</v>
      </c>
      <c r="L3605">
        <v>57</v>
      </c>
      <c r="M3605" t="b">
        <v>1</v>
      </c>
      <c r="N3605" t="s">
        <v>8271</v>
      </c>
      <c r="O3605" s="15">
        <f t="shared" si="398"/>
        <v>170.66666666666669</v>
      </c>
      <c r="P3605" s="15">
        <f t="shared" si="397"/>
        <v>44.912280701754383</v>
      </c>
      <c r="Q3605" t="s">
        <v>8328</v>
      </c>
      <c r="R3605" t="s">
        <v>8329</v>
      </c>
      <c r="S3605" s="8">
        <f t="shared" si="399"/>
        <v>42283.656018518515</v>
      </c>
      <c r="T3605" s="11">
        <f t="shared" si="400"/>
        <v>42313.697685185187</v>
      </c>
      <c r="U3605" t="str">
        <f t="shared" si="401"/>
        <v>FALSE</v>
      </c>
      <c r="V3605" s="18">
        <f t="shared" si="402"/>
        <v>2</v>
      </c>
      <c r="W3605">
        <f t="shared" si="403"/>
        <v>1</v>
      </c>
    </row>
    <row r="3606" spans="1:23" ht="100.8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s="13" t="b">
        <v>0</v>
      </c>
      <c r="L3606">
        <v>69</v>
      </c>
      <c r="M3606" t="b">
        <v>1</v>
      </c>
      <c r="N3606" t="s">
        <v>8271</v>
      </c>
      <c r="O3606" s="15">
        <f t="shared" si="398"/>
        <v>112.83333333333334</v>
      </c>
      <c r="P3606" s="15">
        <f t="shared" si="397"/>
        <v>49.05797101449275</v>
      </c>
      <c r="Q3606" t="s">
        <v>8328</v>
      </c>
      <c r="R3606" t="s">
        <v>8329</v>
      </c>
      <c r="S3606" s="8">
        <f t="shared" si="399"/>
        <v>42482.80736111111</v>
      </c>
      <c r="T3606" s="11">
        <f t="shared" si="400"/>
        <v>42489.082638888889</v>
      </c>
      <c r="U3606" t="str">
        <f t="shared" si="401"/>
        <v>FALSE</v>
      </c>
      <c r="V3606" s="18">
        <f t="shared" si="402"/>
        <v>2</v>
      </c>
      <c r="W3606">
        <f t="shared" si="403"/>
        <v>1</v>
      </c>
    </row>
    <row r="3607" spans="1:23" ht="115.2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s="13" t="b">
        <v>0</v>
      </c>
      <c r="L3607">
        <v>15</v>
      </c>
      <c r="M3607" t="b">
        <v>1</v>
      </c>
      <c r="N3607" t="s">
        <v>8271</v>
      </c>
      <c r="O3607" s="15">
        <f t="shared" si="398"/>
        <v>184</v>
      </c>
      <c r="P3607" s="15">
        <f t="shared" si="397"/>
        <v>30.666666666666668</v>
      </c>
      <c r="Q3607" t="s">
        <v>8328</v>
      </c>
      <c r="R3607" t="s">
        <v>8329</v>
      </c>
      <c r="S3607" s="8">
        <f t="shared" si="399"/>
        <v>42383.584791666661</v>
      </c>
      <c r="T3607" s="11">
        <f t="shared" si="400"/>
        <v>42413.584791666661</v>
      </c>
      <c r="U3607" t="str">
        <f t="shared" si="401"/>
        <v>FALSE</v>
      </c>
      <c r="V3607" s="18">
        <f t="shared" si="402"/>
        <v>2</v>
      </c>
      <c r="W3607">
        <f t="shared" si="403"/>
        <v>1</v>
      </c>
    </row>
    <row r="3608" spans="1:23" ht="100.8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s="13" t="b">
        <v>0</v>
      </c>
      <c r="L3608">
        <v>64</v>
      </c>
      <c r="M3608" t="b">
        <v>1</v>
      </c>
      <c r="N3608" t="s">
        <v>8271</v>
      </c>
      <c r="O3608" s="15">
        <f t="shared" si="398"/>
        <v>130.26666666666665</v>
      </c>
      <c r="P3608" s="15">
        <f t="shared" si="397"/>
        <v>61.0625</v>
      </c>
      <c r="Q3608" t="s">
        <v>8328</v>
      </c>
      <c r="R3608" t="s">
        <v>8329</v>
      </c>
      <c r="S3608" s="8">
        <f t="shared" si="399"/>
        <v>42566.396493055552</v>
      </c>
      <c r="T3608" s="11">
        <f t="shared" si="400"/>
        <v>42596.396493055552</v>
      </c>
      <c r="U3608" t="str">
        <f t="shared" si="401"/>
        <v>FALSE</v>
      </c>
      <c r="V3608" s="18">
        <f t="shared" si="402"/>
        <v>2</v>
      </c>
      <c r="W3608">
        <f t="shared" si="403"/>
        <v>1</v>
      </c>
    </row>
    <row r="3609" spans="1:23" ht="57.6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s="13" t="b">
        <v>0</v>
      </c>
      <c r="L3609">
        <v>20</v>
      </c>
      <c r="M3609" t="b">
        <v>1</v>
      </c>
      <c r="N3609" t="s">
        <v>8271</v>
      </c>
      <c r="O3609" s="15">
        <f t="shared" si="398"/>
        <v>105.45454545454544</v>
      </c>
      <c r="P3609" s="15">
        <f t="shared" si="397"/>
        <v>29</v>
      </c>
      <c r="Q3609" t="s">
        <v>8328</v>
      </c>
      <c r="R3609" t="s">
        <v>8329</v>
      </c>
      <c r="S3609" s="8">
        <f t="shared" si="399"/>
        <v>42338.755578703705</v>
      </c>
      <c r="T3609" s="11">
        <f t="shared" si="400"/>
        <v>42352.791666666664</v>
      </c>
      <c r="U3609" t="str">
        <f t="shared" si="401"/>
        <v>FALSE</v>
      </c>
      <c r="V3609" s="18">
        <f t="shared" si="402"/>
        <v>2</v>
      </c>
      <c r="W3609">
        <f t="shared" si="403"/>
        <v>1</v>
      </c>
    </row>
    <row r="3610" spans="1:23" ht="100.8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s="13" t="b">
        <v>0</v>
      </c>
      <c r="L3610">
        <v>27</v>
      </c>
      <c r="M3610" t="b">
        <v>1</v>
      </c>
      <c r="N3610" t="s">
        <v>8271</v>
      </c>
      <c r="O3610" s="15">
        <f t="shared" si="398"/>
        <v>100</v>
      </c>
      <c r="P3610" s="15">
        <f t="shared" si="397"/>
        <v>29.62962962962963</v>
      </c>
      <c r="Q3610" t="s">
        <v>8328</v>
      </c>
      <c r="R3610" t="s">
        <v>8329</v>
      </c>
      <c r="S3610" s="8">
        <f t="shared" si="399"/>
        <v>42506.50104166667</v>
      </c>
      <c r="T3610" s="11">
        <f t="shared" si="400"/>
        <v>42538.374999999993</v>
      </c>
      <c r="U3610" t="str">
        <f t="shared" si="401"/>
        <v>FALSE</v>
      </c>
      <c r="V3610" s="18">
        <f t="shared" si="402"/>
        <v>2</v>
      </c>
      <c r="W3610">
        <f t="shared" si="403"/>
        <v>1</v>
      </c>
    </row>
    <row r="3611" spans="1:23" ht="100.8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s="13" t="b">
        <v>0</v>
      </c>
      <c r="L3611">
        <v>21</v>
      </c>
      <c r="M3611" t="b">
        <v>1</v>
      </c>
      <c r="N3611" t="s">
        <v>8271</v>
      </c>
      <c r="O3611" s="15">
        <f t="shared" si="398"/>
        <v>153.31632653061226</v>
      </c>
      <c r="P3611" s="15">
        <f t="shared" si="397"/>
        <v>143.0952380952381</v>
      </c>
      <c r="Q3611" t="s">
        <v>8328</v>
      </c>
      <c r="R3611" t="s">
        <v>8329</v>
      </c>
      <c r="S3611" s="8">
        <f t="shared" si="399"/>
        <v>42429.783391203695</v>
      </c>
      <c r="T3611" s="11">
        <f t="shared" si="400"/>
        <v>42459.741724537038</v>
      </c>
      <c r="U3611" t="str">
        <f t="shared" si="401"/>
        <v>FALSE</v>
      </c>
      <c r="V3611" s="18">
        <f t="shared" si="402"/>
        <v>2</v>
      </c>
      <c r="W3611">
        <f t="shared" si="403"/>
        <v>1</v>
      </c>
    </row>
    <row r="3612" spans="1:23" ht="100.8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s="13" t="b">
        <v>0</v>
      </c>
      <c r="L3612">
        <v>31</v>
      </c>
      <c r="M3612" t="b">
        <v>1</v>
      </c>
      <c r="N3612" t="s">
        <v>8271</v>
      </c>
      <c r="O3612" s="15">
        <f t="shared" si="398"/>
        <v>162.30000000000001</v>
      </c>
      <c r="P3612" s="15">
        <f t="shared" si="397"/>
        <v>52.354838709677416</v>
      </c>
      <c r="Q3612" t="s">
        <v>8328</v>
      </c>
      <c r="R3612" t="s">
        <v>8329</v>
      </c>
      <c r="S3612" s="8">
        <f t="shared" si="399"/>
        <v>42203.22379629629</v>
      </c>
      <c r="T3612" s="11">
        <f t="shared" si="400"/>
        <v>42233.22379629629</v>
      </c>
      <c r="U3612" t="str">
        <f t="shared" si="401"/>
        <v>FALSE</v>
      </c>
      <c r="V3612" s="18">
        <f t="shared" si="402"/>
        <v>2</v>
      </c>
      <c r="W3612">
        <f t="shared" si="403"/>
        <v>1</v>
      </c>
    </row>
    <row r="3613" spans="1:23" ht="100.8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s="13" t="b">
        <v>0</v>
      </c>
      <c r="L3613">
        <v>51</v>
      </c>
      <c r="M3613" t="b">
        <v>1</v>
      </c>
      <c r="N3613" t="s">
        <v>8271</v>
      </c>
      <c r="O3613" s="15">
        <f t="shared" si="398"/>
        <v>136</v>
      </c>
      <c r="P3613" s="15">
        <f t="shared" si="397"/>
        <v>66.666666666666671</v>
      </c>
      <c r="Q3613" t="s">
        <v>8328</v>
      </c>
      <c r="R3613" t="s">
        <v>8329</v>
      </c>
      <c r="S3613" s="8">
        <f t="shared" si="399"/>
        <v>42072.162048611113</v>
      </c>
      <c r="T3613" s="11">
        <f t="shared" si="400"/>
        <v>42102.162048611113</v>
      </c>
      <c r="U3613" t="str">
        <f t="shared" si="401"/>
        <v>FALSE</v>
      </c>
      <c r="V3613" s="18">
        <f t="shared" si="402"/>
        <v>2</v>
      </c>
      <c r="W3613">
        <f t="shared" si="403"/>
        <v>1</v>
      </c>
    </row>
    <row r="3614" spans="1:23" ht="86.4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s="13" t="b">
        <v>0</v>
      </c>
      <c r="L3614">
        <v>57</v>
      </c>
      <c r="M3614" t="b">
        <v>1</v>
      </c>
      <c r="N3614" t="s">
        <v>8271</v>
      </c>
      <c r="O3614" s="15">
        <f t="shared" si="398"/>
        <v>144.4</v>
      </c>
      <c r="P3614" s="15">
        <f t="shared" si="397"/>
        <v>126.66666666666667</v>
      </c>
      <c r="Q3614" t="s">
        <v>8328</v>
      </c>
      <c r="R3614" t="s">
        <v>8329</v>
      </c>
      <c r="S3614" s="8">
        <f t="shared" si="399"/>
        <v>41789.518645833334</v>
      </c>
      <c r="T3614" s="11">
        <f t="shared" si="400"/>
        <v>41799.518645833326</v>
      </c>
      <c r="U3614" t="str">
        <f t="shared" si="401"/>
        <v>FALSE</v>
      </c>
      <c r="V3614" s="18">
        <f t="shared" si="402"/>
        <v>2</v>
      </c>
      <c r="W3614">
        <f t="shared" si="403"/>
        <v>1</v>
      </c>
    </row>
    <row r="3615" spans="1:23" ht="7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s="13" t="b">
        <v>0</v>
      </c>
      <c r="L3615">
        <v>20</v>
      </c>
      <c r="M3615" t="b">
        <v>1</v>
      </c>
      <c r="N3615" t="s">
        <v>8271</v>
      </c>
      <c r="O3615" s="15">
        <f t="shared" si="398"/>
        <v>100</v>
      </c>
      <c r="P3615" s="15">
        <f t="shared" si="397"/>
        <v>62.5</v>
      </c>
      <c r="Q3615" t="s">
        <v>8328</v>
      </c>
      <c r="R3615" t="s">
        <v>8329</v>
      </c>
      <c r="S3615" s="8">
        <f t="shared" si="399"/>
        <v>41788.381643518514</v>
      </c>
      <c r="T3615" s="11">
        <f t="shared" si="400"/>
        <v>41818.381643518514</v>
      </c>
      <c r="U3615" t="str">
        <f t="shared" si="401"/>
        <v>FALSE</v>
      </c>
      <c r="V3615" s="18">
        <f t="shared" si="402"/>
        <v>2</v>
      </c>
      <c r="W3615">
        <f t="shared" si="403"/>
        <v>1</v>
      </c>
    </row>
    <row r="3616" spans="1:23" ht="100.8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s="13" t="b">
        <v>0</v>
      </c>
      <c r="L3616">
        <v>71</v>
      </c>
      <c r="M3616" t="b">
        <v>1</v>
      </c>
      <c r="N3616" t="s">
        <v>8271</v>
      </c>
      <c r="O3616" s="15">
        <f t="shared" si="398"/>
        <v>100.8</v>
      </c>
      <c r="P3616" s="15">
        <f t="shared" si="397"/>
        <v>35.492957746478872</v>
      </c>
      <c r="Q3616" t="s">
        <v>8328</v>
      </c>
      <c r="R3616" t="s">
        <v>8329</v>
      </c>
      <c r="S3616" s="8">
        <f t="shared" si="399"/>
        <v>42143.833518518521</v>
      </c>
      <c r="T3616" s="11">
        <f t="shared" si="400"/>
        <v>42173.833518518521</v>
      </c>
      <c r="U3616" t="str">
        <f t="shared" si="401"/>
        <v>FALSE</v>
      </c>
      <c r="V3616" s="18">
        <f t="shared" si="402"/>
        <v>2</v>
      </c>
      <c r="W3616">
        <f t="shared" si="403"/>
        <v>1</v>
      </c>
    </row>
    <row r="3617" spans="1:23" ht="100.8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s="13" t="b">
        <v>0</v>
      </c>
      <c r="L3617">
        <v>72</v>
      </c>
      <c r="M3617" t="b">
        <v>1</v>
      </c>
      <c r="N3617" t="s">
        <v>8271</v>
      </c>
      <c r="O3617" s="15">
        <f t="shared" si="398"/>
        <v>106.80000000000001</v>
      </c>
      <c r="P3617" s="15">
        <f t="shared" si="397"/>
        <v>37.083333333333336</v>
      </c>
      <c r="Q3617" t="s">
        <v>8328</v>
      </c>
      <c r="R3617" t="s">
        <v>8329</v>
      </c>
      <c r="S3617" s="8">
        <f t="shared" si="399"/>
        <v>42318.385370370372</v>
      </c>
      <c r="T3617" s="11">
        <f t="shared" si="400"/>
        <v>42348.385370370372</v>
      </c>
      <c r="U3617" t="str">
        <f t="shared" si="401"/>
        <v>FALSE</v>
      </c>
      <c r="V3617" s="18">
        <f t="shared" si="402"/>
        <v>2</v>
      </c>
      <c r="W3617">
        <f t="shared" si="403"/>
        <v>1</v>
      </c>
    </row>
    <row r="3618" spans="1:23" ht="100.8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s="13" t="b">
        <v>0</v>
      </c>
      <c r="L3618">
        <v>45</v>
      </c>
      <c r="M3618" t="b">
        <v>1</v>
      </c>
      <c r="N3618" t="s">
        <v>8271</v>
      </c>
      <c r="O3618" s="15">
        <f t="shared" si="398"/>
        <v>124.8</v>
      </c>
      <c r="P3618" s="15">
        <f t="shared" si="397"/>
        <v>69.333333333333329</v>
      </c>
      <c r="Q3618" t="s">
        <v>8328</v>
      </c>
      <c r="R3618" t="s">
        <v>8329</v>
      </c>
      <c r="S3618" s="8">
        <f t="shared" si="399"/>
        <v>42052.741481481477</v>
      </c>
      <c r="T3618" s="11">
        <f t="shared" si="400"/>
        <v>42082.699814814812</v>
      </c>
      <c r="U3618" t="str">
        <f t="shared" si="401"/>
        <v>FALSE</v>
      </c>
      <c r="V3618" s="18">
        <f t="shared" si="402"/>
        <v>2</v>
      </c>
      <c r="W3618">
        <f t="shared" si="403"/>
        <v>1</v>
      </c>
    </row>
    <row r="3619" spans="1:23" ht="100.8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s="13" t="b">
        <v>0</v>
      </c>
      <c r="L3619">
        <v>51</v>
      </c>
      <c r="M3619" t="b">
        <v>1</v>
      </c>
      <c r="N3619" t="s">
        <v>8271</v>
      </c>
      <c r="O3619" s="15">
        <f t="shared" si="398"/>
        <v>118.91891891891892</v>
      </c>
      <c r="P3619" s="15">
        <f t="shared" si="397"/>
        <v>17.254901960784313</v>
      </c>
      <c r="Q3619" t="s">
        <v>8328</v>
      </c>
      <c r="R3619" t="s">
        <v>8329</v>
      </c>
      <c r="S3619" s="8">
        <f t="shared" si="399"/>
        <v>42779.401956018519</v>
      </c>
      <c r="T3619" s="11">
        <f t="shared" si="400"/>
        <v>42793.791666666664</v>
      </c>
      <c r="U3619" t="str">
        <f t="shared" si="401"/>
        <v>FALSE</v>
      </c>
      <c r="V3619" s="18">
        <f t="shared" si="402"/>
        <v>2</v>
      </c>
      <c r="W3619">
        <f t="shared" si="403"/>
        <v>1</v>
      </c>
    </row>
    <row r="3620" spans="1:23" ht="115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s="13" t="b">
        <v>0</v>
      </c>
      <c r="L3620">
        <v>56</v>
      </c>
      <c r="M3620" t="b">
        <v>1</v>
      </c>
      <c r="N3620" t="s">
        <v>8271</v>
      </c>
      <c r="O3620" s="15">
        <f t="shared" si="398"/>
        <v>101</v>
      </c>
      <c r="P3620" s="15">
        <f t="shared" si="397"/>
        <v>36.071428571428569</v>
      </c>
      <c r="Q3620" t="s">
        <v>8328</v>
      </c>
      <c r="R3620" t="s">
        <v>8329</v>
      </c>
      <c r="S3620" s="8">
        <f t="shared" si="399"/>
        <v>42128.419560185182</v>
      </c>
      <c r="T3620" s="11">
        <f t="shared" si="400"/>
        <v>42158.419560185182</v>
      </c>
      <c r="U3620" t="str">
        <f t="shared" si="401"/>
        <v>FALSE</v>
      </c>
      <c r="V3620" s="18">
        <f t="shared" si="402"/>
        <v>2</v>
      </c>
      <c r="W3620">
        <f t="shared" si="403"/>
        <v>1</v>
      </c>
    </row>
    <row r="3621" spans="1:23" ht="100.8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s="13" t="b">
        <v>0</v>
      </c>
      <c r="L3621">
        <v>17</v>
      </c>
      <c r="M3621" t="b">
        <v>1</v>
      </c>
      <c r="N3621" t="s">
        <v>8271</v>
      </c>
      <c r="O3621" s="15">
        <f t="shared" si="398"/>
        <v>112.99999999999999</v>
      </c>
      <c r="P3621" s="15">
        <f t="shared" si="397"/>
        <v>66.470588235294116</v>
      </c>
      <c r="Q3621" t="s">
        <v>8328</v>
      </c>
      <c r="R3621" t="s">
        <v>8329</v>
      </c>
      <c r="S3621" s="8">
        <f t="shared" si="399"/>
        <v>42660.92391203704</v>
      </c>
      <c r="T3621" s="11">
        <f t="shared" si="400"/>
        <v>42693.708333333336</v>
      </c>
      <c r="U3621" t="str">
        <f t="shared" si="401"/>
        <v>FALSE</v>
      </c>
      <c r="V3621" s="18">
        <f t="shared" si="402"/>
        <v>2</v>
      </c>
      <c r="W3621">
        <f t="shared" si="403"/>
        <v>1</v>
      </c>
    </row>
    <row r="3622" spans="1:23" ht="100.8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s="13" t="b">
        <v>0</v>
      </c>
      <c r="L3622">
        <v>197</v>
      </c>
      <c r="M3622" t="b">
        <v>1</v>
      </c>
      <c r="N3622" t="s">
        <v>8271</v>
      </c>
      <c r="O3622" s="15">
        <f t="shared" si="398"/>
        <v>105.19047619047619</v>
      </c>
      <c r="P3622" s="15">
        <f t="shared" si="397"/>
        <v>56.065989847715734</v>
      </c>
      <c r="Q3622" t="s">
        <v>8328</v>
      </c>
      <c r="R3622" t="s">
        <v>8329</v>
      </c>
      <c r="S3622" s="8">
        <f t="shared" si="399"/>
        <v>42037.72987268518</v>
      </c>
      <c r="T3622" s="11">
        <f t="shared" si="400"/>
        <v>42067.958333333336</v>
      </c>
      <c r="U3622" t="str">
        <f t="shared" si="401"/>
        <v>FALSE</v>
      </c>
      <c r="V3622" s="18">
        <f t="shared" si="402"/>
        <v>2</v>
      </c>
      <c r="W3622">
        <f t="shared" si="403"/>
        <v>1</v>
      </c>
    </row>
    <row r="3623" spans="1:23" ht="115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s="13" t="b">
        <v>0</v>
      </c>
      <c r="L3623">
        <v>70</v>
      </c>
      <c r="M3623" t="b">
        <v>1</v>
      </c>
      <c r="N3623" t="s">
        <v>8271</v>
      </c>
      <c r="O3623" s="15">
        <f t="shared" si="398"/>
        <v>109.73333333333332</v>
      </c>
      <c r="P3623" s="15">
        <f t="shared" si="397"/>
        <v>47.028571428571432</v>
      </c>
      <c r="Q3623" t="s">
        <v>8328</v>
      </c>
      <c r="R3623" t="s">
        <v>8329</v>
      </c>
      <c r="S3623" s="8">
        <f t="shared" si="399"/>
        <v>42619.727361111109</v>
      </c>
      <c r="T3623" s="11">
        <f t="shared" si="400"/>
        <v>42643.666666666664</v>
      </c>
      <c r="U3623" t="str">
        <f t="shared" si="401"/>
        <v>FALSE</v>
      </c>
      <c r="V3623" s="18">
        <f t="shared" si="402"/>
        <v>2</v>
      </c>
      <c r="W3623">
        <f t="shared" si="403"/>
        <v>1</v>
      </c>
    </row>
    <row r="3624" spans="1:23" ht="72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s="13" t="b">
        <v>0</v>
      </c>
      <c r="L3624">
        <v>21</v>
      </c>
      <c r="M3624" t="b">
        <v>1</v>
      </c>
      <c r="N3624" t="s">
        <v>8271</v>
      </c>
      <c r="O3624" s="15">
        <f t="shared" si="398"/>
        <v>100.099</v>
      </c>
      <c r="P3624" s="15">
        <f t="shared" si="397"/>
        <v>47.666190476190479</v>
      </c>
      <c r="Q3624" t="s">
        <v>8328</v>
      </c>
      <c r="R3624" t="s">
        <v>8329</v>
      </c>
      <c r="S3624" s="8">
        <f t="shared" si="399"/>
        <v>41877.013553240737</v>
      </c>
      <c r="T3624" s="11">
        <f t="shared" si="400"/>
        <v>41909.932638888888</v>
      </c>
      <c r="U3624" t="str">
        <f t="shared" si="401"/>
        <v>FALSE</v>
      </c>
      <c r="V3624" s="18">
        <f t="shared" si="402"/>
        <v>2</v>
      </c>
      <c r="W3624">
        <f t="shared" si="403"/>
        <v>1</v>
      </c>
    </row>
    <row r="3625" spans="1:23" ht="86.4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s="13" t="b">
        <v>0</v>
      </c>
      <c r="L3625">
        <v>34</v>
      </c>
      <c r="M3625" t="b">
        <v>1</v>
      </c>
      <c r="N3625" t="s">
        <v>8271</v>
      </c>
      <c r="O3625" s="15">
        <f t="shared" si="398"/>
        <v>120</v>
      </c>
      <c r="P3625" s="15">
        <f t="shared" si="397"/>
        <v>88.235294117647058</v>
      </c>
      <c r="Q3625" t="s">
        <v>8328</v>
      </c>
      <c r="R3625" t="s">
        <v>8329</v>
      </c>
      <c r="S3625" s="8">
        <f t="shared" si="399"/>
        <v>41828.528587962959</v>
      </c>
      <c r="T3625" s="11">
        <f t="shared" si="400"/>
        <v>41846.083333333328</v>
      </c>
      <c r="U3625" t="str">
        <f t="shared" si="401"/>
        <v>FALSE</v>
      </c>
      <c r="V3625" s="18">
        <f t="shared" si="402"/>
        <v>2</v>
      </c>
      <c r="W3625">
        <f t="shared" si="403"/>
        <v>1</v>
      </c>
    </row>
    <row r="3626" spans="1:23" ht="129.6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s="13" t="b">
        <v>0</v>
      </c>
      <c r="L3626">
        <v>39</v>
      </c>
      <c r="M3626" t="b">
        <v>1</v>
      </c>
      <c r="N3626" t="s">
        <v>8271</v>
      </c>
      <c r="O3626" s="15">
        <f t="shared" si="398"/>
        <v>104.93333333333332</v>
      </c>
      <c r="P3626" s="15">
        <f t="shared" si="397"/>
        <v>80.717948717948715</v>
      </c>
      <c r="Q3626" t="s">
        <v>8328</v>
      </c>
      <c r="R3626" t="s">
        <v>8329</v>
      </c>
      <c r="S3626" s="8">
        <f t="shared" si="399"/>
        <v>42545.565856481473</v>
      </c>
      <c r="T3626" s="11">
        <f t="shared" si="400"/>
        <v>42605.56585648148</v>
      </c>
      <c r="U3626" t="str">
        <f t="shared" si="401"/>
        <v>FALSE</v>
      </c>
      <c r="V3626" s="18">
        <f t="shared" si="402"/>
        <v>2</v>
      </c>
      <c r="W3626">
        <f t="shared" si="403"/>
        <v>1</v>
      </c>
    </row>
    <row r="3627" spans="1:23" ht="115.2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s="13" t="b">
        <v>0</v>
      </c>
      <c r="L3627">
        <v>78</v>
      </c>
      <c r="M3627" t="b">
        <v>1</v>
      </c>
      <c r="N3627" t="s">
        <v>8271</v>
      </c>
      <c r="O3627" s="15">
        <f t="shared" si="398"/>
        <v>102.66666666666666</v>
      </c>
      <c r="P3627" s="15">
        <f t="shared" si="397"/>
        <v>39.487179487179489</v>
      </c>
      <c r="Q3627" t="s">
        <v>8328</v>
      </c>
      <c r="R3627" t="s">
        <v>8329</v>
      </c>
      <c r="S3627" s="8">
        <f t="shared" si="399"/>
        <v>42157.444178240738</v>
      </c>
      <c r="T3627" s="11">
        <f t="shared" si="400"/>
        <v>42187.444178240738</v>
      </c>
      <c r="U3627" t="str">
        <f t="shared" si="401"/>
        <v>FALSE</v>
      </c>
      <c r="V3627" s="18">
        <f t="shared" si="402"/>
        <v>2</v>
      </c>
      <c r="W3627">
        <f t="shared" si="403"/>
        <v>1</v>
      </c>
    </row>
    <row r="3628" spans="1:23" ht="115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s="13" t="b">
        <v>0</v>
      </c>
      <c r="L3628">
        <v>48</v>
      </c>
      <c r="M3628" t="b">
        <v>1</v>
      </c>
      <c r="N3628" t="s">
        <v>8271</v>
      </c>
      <c r="O3628" s="15">
        <f t="shared" si="398"/>
        <v>101.82500000000002</v>
      </c>
      <c r="P3628" s="15">
        <f t="shared" si="397"/>
        <v>84.854166666666671</v>
      </c>
      <c r="Q3628" t="s">
        <v>8328</v>
      </c>
      <c r="R3628" t="s">
        <v>8329</v>
      </c>
      <c r="S3628" s="8">
        <f t="shared" si="399"/>
        <v>41846.458993055552</v>
      </c>
      <c r="T3628" s="11">
        <f t="shared" si="400"/>
        <v>41867.458993055552</v>
      </c>
      <c r="U3628" t="str">
        <f t="shared" si="401"/>
        <v>FALSE</v>
      </c>
      <c r="V3628" s="18">
        <f t="shared" si="402"/>
        <v>2</v>
      </c>
      <c r="W3628">
        <f t="shared" si="403"/>
        <v>1</v>
      </c>
    </row>
    <row r="3629" spans="1:23" ht="115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s="13" t="b">
        <v>0</v>
      </c>
      <c r="L3629">
        <v>29</v>
      </c>
      <c r="M3629" t="b">
        <v>1</v>
      </c>
      <c r="N3629" t="s">
        <v>8271</v>
      </c>
      <c r="O3629" s="15">
        <f t="shared" si="398"/>
        <v>100</v>
      </c>
      <c r="P3629" s="15">
        <f t="shared" si="397"/>
        <v>68.965517241379317</v>
      </c>
      <c r="Q3629" t="s">
        <v>8328</v>
      </c>
      <c r="R3629" t="s">
        <v>8329</v>
      </c>
      <c r="S3629" s="8">
        <f t="shared" si="399"/>
        <v>42460.533414351848</v>
      </c>
      <c r="T3629" s="11">
        <f t="shared" si="400"/>
        <v>42510.957638888889</v>
      </c>
      <c r="U3629" t="str">
        <f t="shared" si="401"/>
        <v>FALSE</v>
      </c>
      <c r="V3629" s="18">
        <f t="shared" si="402"/>
        <v>2</v>
      </c>
      <c r="W3629">
        <f t="shared" si="403"/>
        <v>1</v>
      </c>
    </row>
    <row r="3630" spans="1:23" ht="100.8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s="13" t="b">
        <v>0</v>
      </c>
      <c r="L3630">
        <v>0</v>
      </c>
      <c r="M3630" t="b">
        <v>0</v>
      </c>
      <c r="N3630" t="s">
        <v>8305</v>
      </c>
      <c r="O3630" s="15">
        <f t="shared" si="398"/>
        <v>0</v>
      </c>
      <c r="P3630" s="15">
        <f t="shared" si="397"/>
        <v>0</v>
      </c>
      <c r="Q3630" t="s">
        <v>8328</v>
      </c>
      <c r="R3630" t="s">
        <v>8358</v>
      </c>
      <c r="S3630" s="8">
        <f t="shared" si="399"/>
        <v>42291.6249537037</v>
      </c>
      <c r="T3630" s="11">
        <f t="shared" si="400"/>
        <v>42351.666620370372</v>
      </c>
      <c r="U3630" t="str">
        <f t="shared" si="401"/>
        <v>FALSE</v>
      </c>
      <c r="V3630" s="18">
        <f t="shared" si="402"/>
        <v>2</v>
      </c>
      <c r="W3630">
        <f t="shared" si="403"/>
        <v>2</v>
      </c>
    </row>
    <row r="3631" spans="1:23" ht="100.8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s="13" t="b">
        <v>0</v>
      </c>
      <c r="L3631">
        <v>2</v>
      </c>
      <c r="M3631" t="b">
        <v>0</v>
      </c>
      <c r="N3631" t="s">
        <v>8305</v>
      </c>
      <c r="O3631" s="15">
        <f t="shared" si="398"/>
        <v>1.9999999999999998E-4</v>
      </c>
      <c r="P3631" s="15">
        <f t="shared" si="397"/>
        <v>1</v>
      </c>
      <c r="Q3631" t="s">
        <v>8328</v>
      </c>
      <c r="R3631" t="s">
        <v>8358</v>
      </c>
      <c r="S3631" s="8">
        <f t="shared" si="399"/>
        <v>42436.886157407404</v>
      </c>
      <c r="T3631" s="11">
        <f t="shared" si="400"/>
        <v>42495.499999999993</v>
      </c>
      <c r="U3631" t="str">
        <f t="shared" si="401"/>
        <v>FALSE</v>
      </c>
      <c r="V3631" s="18">
        <f t="shared" si="402"/>
        <v>2</v>
      </c>
      <c r="W3631">
        <f t="shared" si="403"/>
        <v>2</v>
      </c>
    </row>
    <row r="3632" spans="1:23" ht="100.8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s="13" t="b">
        <v>0</v>
      </c>
      <c r="L3632">
        <v>1</v>
      </c>
      <c r="M3632" t="b">
        <v>0</v>
      </c>
      <c r="N3632" t="s">
        <v>8305</v>
      </c>
      <c r="O3632" s="15">
        <f t="shared" si="398"/>
        <v>3.3333333333333333E-2</v>
      </c>
      <c r="P3632" s="15">
        <f t="shared" si="397"/>
        <v>1</v>
      </c>
      <c r="Q3632" t="s">
        <v>8328</v>
      </c>
      <c r="R3632" t="s">
        <v>8358</v>
      </c>
      <c r="S3632" s="8">
        <f t="shared" si="399"/>
        <v>41942.638773148145</v>
      </c>
      <c r="T3632" s="11">
        <f t="shared" si="400"/>
        <v>41972.680439814816</v>
      </c>
      <c r="U3632" t="str">
        <f t="shared" si="401"/>
        <v>FALSE</v>
      </c>
      <c r="V3632" s="18">
        <f t="shared" si="402"/>
        <v>2</v>
      </c>
      <c r="W3632">
        <f t="shared" si="403"/>
        <v>2</v>
      </c>
    </row>
    <row r="3633" spans="1:23" ht="129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s="13" t="b">
        <v>0</v>
      </c>
      <c r="L3633">
        <v>59</v>
      </c>
      <c r="M3633" t="b">
        <v>0</v>
      </c>
      <c r="N3633" t="s">
        <v>8305</v>
      </c>
      <c r="O3633" s="15">
        <f t="shared" si="398"/>
        <v>51.023391812865491</v>
      </c>
      <c r="P3633" s="15">
        <f t="shared" ref="P3633:P3696" si="404">IFERROR(E3633/L3633,0)</f>
        <v>147.88135593220338</v>
      </c>
      <c r="Q3633" t="s">
        <v>8328</v>
      </c>
      <c r="R3633" t="s">
        <v>8358</v>
      </c>
      <c r="S3633" s="8">
        <f t="shared" si="399"/>
        <v>41880.54510416666</v>
      </c>
      <c r="T3633" s="11">
        <f t="shared" si="400"/>
        <v>41904.957638888889</v>
      </c>
      <c r="U3633" t="str">
        <f t="shared" si="401"/>
        <v>FALSE</v>
      </c>
      <c r="V3633" s="18">
        <f t="shared" si="402"/>
        <v>2</v>
      </c>
      <c r="W3633">
        <f t="shared" si="403"/>
        <v>2</v>
      </c>
    </row>
    <row r="3634" spans="1:23" ht="100.8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s="13" t="b">
        <v>0</v>
      </c>
      <c r="L3634">
        <v>1</v>
      </c>
      <c r="M3634" t="b">
        <v>0</v>
      </c>
      <c r="N3634" t="s">
        <v>8305</v>
      </c>
      <c r="O3634" s="15">
        <f t="shared" si="398"/>
        <v>20</v>
      </c>
      <c r="P3634" s="15">
        <f t="shared" si="404"/>
        <v>100</v>
      </c>
      <c r="Q3634" t="s">
        <v>8328</v>
      </c>
      <c r="R3634" t="s">
        <v>8358</v>
      </c>
      <c r="S3634" s="8">
        <f t="shared" si="399"/>
        <v>41946.728576388887</v>
      </c>
      <c r="T3634" s="11">
        <f t="shared" si="400"/>
        <v>41966.728576388887</v>
      </c>
      <c r="U3634" t="str">
        <f t="shared" si="401"/>
        <v>FALSE</v>
      </c>
      <c r="V3634" s="18">
        <f t="shared" si="402"/>
        <v>2</v>
      </c>
      <c r="W3634">
        <f t="shared" si="403"/>
        <v>2</v>
      </c>
    </row>
    <row r="3635" spans="1:23" ht="100.8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s="13" t="b">
        <v>0</v>
      </c>
      <c r="L3635">
        <v>31</v>
      </c>
      <c r="M3635" t="b">
        <v>0</v>
      </c>
      <c r="N3635" t="s">
        <v>8305</v>
      </c>
      <c r="O3635" s="15">
        <f t="shared" si="398"/>
        <v>35.24</v>
      </c>
      <c r="P3635" s="15">
        <f t="shared" si="404"/>
        <v>56.838709677419352</v>
      </c>
      <c r="Q3635" t="s">
        <v>8328</v>
      </c>
      <c r="R3635" t="s">
        <v>8358</v>
      </c>
      <c r="S3635" s="8">
        <f t="shared" si="399"/>
        <v>42649.415127314809</v>
      </c>
      <c r="T3635" s="11">
        <f t="shared" si="400"/>
        <v>42692.833333333336</v>
      </c>
      <c r="U3635" t="str">
        <f t="shared" si="401"/>
        <v>FALSE</v>
      </c>
      <c r="V3635" s="18">
        <f t="shared" si="402"/>
        <v>2</v>
      </c>
      <c r="W3635">
        <f t="shared" si="403"/>
        <v>2</v>
      </c>
    </row>
    <row r="3636" spans="1:23" ht="115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s="13" t="b">
        <v>0</v>
      </c>
      <c r="L3636">
        <v>18</v>
      </c>
      <c r="M3636" t="b">
        <v>0</v>
      </c>
      <c r="N3636" t="s">
        <v>8305</v>
      </c>
      <c r="O3636" s="15">
        <f t="shared" si="398"/>
        <v>4.246666666666667</v>
      </c>
      <c r="P3636" s="15">
        <f t="shared" si="404"/>
        <v>176.94444444444446</v>
      </c>
      <c r="Q3636" t="s">
        <v>8328</v>
      </c>
      <c r="R3636" t="s">
        <v>8358</v>
      </c>
      <c r="S3636" s="8">
        <f t="shared" si="399"/>
        <v>42700.958032407405</v>
      </c>
      <c r="T3636" s="11">
        <f t="shared" si="400"/>
        <v>42748.957638888889</v>
      </c>
      <c r="U3636" t="str">
        <f t="shared" si="401"/>
        <v>FALSE</v>
      </c>
      <c r="V3636" s="18">
        <f t="shared" si="402"/>
        <v>2</v>
      </c>
      <c r="W3636">
        <f t="shared" si="403"/>
        <v>2</v>
      </c>
    </row>
    <row r="3637" spans="1:23" ht="57.6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s="13" t="b">
        <v>0</v>
      </c>
      <c r="L3637">
        <v>10</v>
      </c>
      <c r="M3637" t="b">
        <v>0</v>
      </c>
      <c r="N3637" t="s">
        <v>8305</v>
      </c>
      <c r="O3637" s="15">
        <f t="shared" si="398"/>
        <v>36.457142857142856</v>
      </c>
      <c r="P3637" s="15">
        <f t="shared" si="404"/>
        <v>127.6</v>
      </c>
      <c r="Q3637" t="s">
        <v>8328</v>
      </c>
      <c r="R3637" t="s">
        <v>8358</v>
      </c>
      <c r="S3637" s="8">
        <f t="shared" si="399"/>
        <v>42450.674490740734</v>
      </c>
      <c r="T3637" s="11">
        <f t="shared" si="400"/>
        <v>42480.674490740734</v>
      </c>
      <c r="U3637" t="str">
        <f t="shared" si="401"/>
        <v>FALSE</v>
      </c>
      <c r="V3637" s="18">
        <f t="shared" si="402"/>
        <v>2</v>
      </c>
      <c r="W3637">
        <f t="shared" si="403"/>
        <v>2</v>
      </c>
    </row>
    <row r="3638" spans="1:23" ht="86.4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s="13" t="b">
        <v>0</v>
      </c>
      <c r="L3638">
        <v>0</v>
      </c>
      <c r="M3638" t="b">
        <v>0</v>
      </c>
      <c r="N3638" t="s">
        <v>8305</v>
      </c>
      <c r="O3638" s="15">
        <f t="shared" si="398"/>
        <v>0</v>
      </c>
      <c r="P3638" s="15">
        <f t="shared" si="404"/>
        <v>0</v>
      </c>
      <c r="Q3638" t="s">
        <v>8328</v>
      </c>
      <c r="R3638" t="s">
        <v>8358</v>
      </c>
      <c r="S3638" s="8">
        <f t="shared" si="399"/>
        <v>42226.486446759263</v>
      </c>
      <c r="T3638" s="11">
        <f t="shared" si="400"/>
        <v>42261.486446759256</v>
      </c>
      <c r="U3638" t="str">
        <f t="shared" si="401"/>
        <v>FALSE</v>
      </c>
      <c r="V3638" s="18">
        <f t="shared" si="402"/>
        <v>2</v>
      </c>
      <c r="W3638">
        <f t="shared" si="403"/>
        <v>2</v>
      </c>
    </row>
    <row r="3639" spans="1:23" ht="115.2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s="13" t="b">
        <v>0</v>
      </c>
      <c r="L3639">
        <v>14</v>
      </c>
      <c r="M3639" t="b">
        <v>0</v>
      </c>
      <c r="N3639" t="s">
        <v>8305</v>
      </c>
      <c r="O3639" s="15">
        <f t="shared" si="398"/>
        <v>30.866666666666664</v>
      </c>
      <c r="P3639" s="15">
        <f t="shared" si="404"/>
        <v>66.142857142857139</v>
      </c>
      <c r="Q3639" t="s">
        <v>8328</v>
      </c>
      <c r="R3639" t="s">
        <v>8358</v>
      </c>
      <c r="S3639" s="8">
        <f t="shared" si="399"/>
        <v>41975.492303240739</v>
      </c>
      <c r="T3639" s="11">
        <f t="shared" si="400"/>
        <v>42005.492303240739</v>
      </c>
      <c r="U3639" t="str">
        <f t="shared" si="401"/>
        <v>FALSE</v>
      </c>
      <c r="V3639" s="18">
        <f t="shared" si="402"/>
        <v>2</v>
      </c>
      <c r="W3639">
        <f t="shared" si="403"/>
        <v>2</v>
      </c>
    </row>
    <row r="3640" spans="1:23" ht="72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s="13" t="b">
        <v>0</v>
      </c>
      <c r="L3640">
        <v>2</v>
      </c>
      <c r="M3640" t="b">
        <v>0</v>
      </c>
      <c r="N3640" t="s">
        <v>8305</v>
      </c>
      <c r="O3640" s="15">
        <f t="shared" si="398"/>
        <v>6.5454545454545459</v>
      </c>
      <c r="P3640" s="15">
        <f t="shared" si="404"/>
        <v>108</v>
      </c>
      <c r="Q3640" t="s">
        <v>8328</v>
      </c>
      <c r="R3640" t="s">
        <v>8358</v>
      </c>
      <c r="S3640" s="8">
        <f t="shared" si="399"/>
        <v>42053.464490740742</v>
      </c>
      <c r="T3640" s="11">
        <f t="shared" si="400"/>
        <v>42113.42282407407</v>
      </c>
      <c r="U3640" t="str">
        <f t="shared" si="401"/>
        <v>FALSE</v>
      </c>
      <c r="V3640" s="18">
        <f t="shared" si="402"/>
        <v>2</v>
      </c>
      <c r="W3640">
        <f t="shared" si="403"/>
        <v>2</v>
      </c>
    </row>
    <row r="3641" spans="1:23" ht="100.8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s="13" t="b">
        <v>0</v>
      </c>
      <c r="L3641">
        <v>1</v>
      </c>
      <c r="M3641" t="b">
        <v>0</v>
      </c>
      <c r="N3641" t="s">
        <v>8305</v>
      </c>
      <c r="O3641" s="15">
        <f t="shared" si="398"/>
        <v>4.0000000000000001E-3</v>
      </c>
      <c r="P3641" s="15">
        <f t="shared" si="404"/>
        <v>1</v>
      </c>
      <c r="Q3641" t="s">
        <v>8328</v>
      </c>
      <c r="R3641" t="s">
        <v>8358</v>
      </c>
      <c r="S3641" s="8">
        <f t="shared" si="399"/>
        <v>42590.468819444439</v>
      </c>
      <c r="T3641" s="11">
        <f t="shared" si="400"/>
        <v>42650.424305555549</v>
      </c>
      <c r="U3641" t="str">
        <f t="shared" si="401"/>
        <v>FALSE</v>
      </c>
      <c r="V3641" s="18">
        <f t="shared" si="402"/>
        <v>2</v>
      </c>
      <c r="W3641">
        <f t="shared" si="403"/>
        <v>2</v>
      </c>
    </row>
    <row r="3642" spans="1:23" ht="115.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s="13" t="b">
        <v>0</v>
      </c>
      <c r="L3642">
        <v>3</v>
      </c>
      <c r="M3642" t="b">
        <v>0</v>
      </c>
      <c r="N3642" t="s">
        <v>8305</v>
      </c>
      <c r="O3642" s="15">
        <f t="shared" si="398"/>
        <v>5.5</v>
      </c>
      <c r="P3642" s="15">
        <f t="shared" si="404"/>
        <v>18.333333333333332</v>
      </c>
      <c r="Q3642" t="s">
        <v>8328</v>
      </c>
      <c r="R3642" t="s">
        <v>8358</v>
      </c>
      <c r="S3642" s="8">
        <f t="shared" si="399"/>
        <v>42104.573263888888</v>
      </c>
      <c r="T3642" s="11">
        <f t="shared" si="400"/>
        <v>42134.573263888888</v>
      </c>
      <c r="U3642" t="str">
        <f t="shared" si="401"/>
        <v>FALSE</v>
      </c>
      <c r="V3642" s="18">
        <f t="shared" si="402"/>
        <v>2</v>
      </c>
      <c r="W3642">
        <f t="shared" si="403"/>
        <v>2</v>
      </c>
    </row>
    <row r="3643" spans="1:23" ht="100.8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s="13" t="b">
        <v>0</v>
      </c>
      <c r="L3643">
        <v>0</v>
      </c>
      <c r="M3643" t="b">
        <v>0</v>
      </c>
      <c r="N3643" t="s">
        <v>8305</v>
      </c>
      <c r="O3643" s="15">
        <f t="shared" si="398"/>
        <v>0</v>
      </c>
      <c r="P3643" s="15">
        <f t="shared" si="404"/>
        <v>0</v>
      </c>
      <c r="Q3643" t="s">
        <v>8328</v>
      </c>
      <c r="R3643" t="s">
        <v>8358</v>
      </c>
      <c r="S3643" s="8">
        <f t="shared" si="399"/>
        <v>41899.418738425928</v>
      </c>
      <c r="T3643" s="11">
        <f t="shared" si="400"/>
        <v>41917</v>
      </c>
      <c r="U3643" t="str">
        <f t="shared" si="401"/>
        <v>FALSE</v>
      </c>
      <c r="V3643" s="18">
        <f t="shared" si="402"/>
        <v>2</v>
      </c>
      <c r="W3643">
        <f t="shared" si="403"/>
        <v>2</v>
      </c>
    </row>
    <row r="3644" spans="1:23" ht="115.2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s="13" t="b">
        <v>0</v>
      </c>
      <c r="L3644">
        <v>2</v>
      </c>
      <c r="M3644" t="b">
        <v>0</v>
      </c>
      <c r="N3644" t="s">
        <v>8305</v>
      </c>
      <c r="O3644" s="15">
        <f t="shared" si="398"/>
        <v>2.1428571428571428</v>
      </c>
      <c r="P3644" s="15">
        <f t="shared" si="404"/>
        <v>7.5</v>
      </c>
      <c r="Q3644" t="s">
        <v>8328</v>
      </c>
      <c r="R3644" t="s">
        <v>8358</v>
      </c>
      <c r="S3644" s="8">
        <f t="shared" si="399"/>
        <v>42297.607951388891</v>
      </c>
      <c r="T3644" s="11">
        <f t="shared" si="400"/>
        <v>42338.499999999993</v>
      </c>
      <c r="U3644" t="str">
        <f t="shared" si="401"/>
        <v>FALSE</v>
      </c>
      <c r="V3644" s="18">
        <f t="shared" si="402"/>
        <v>2</v>
      </c>
      <c r="W3644">
        <f t="shared" si="403"/>
        <v>2</v>
      </c>
    </row>
    <row r="3645" spans="1:23" ht="100.8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s="13" t="b">
        <v>0</v>
      </c>
      <c r="L3645">
        <v>0</v>
      </c>
      <c r="M3645" t="b">
        <v>0</v>
      </c>
      <c r="N3645" t="s">
        <v>8305</v>
      </c>
      <c r="O3645" s="15">
        <f t="shared" si="398"/>
        <v>0</v>
      </c>
      <c r="P3645" s="15">
        <f t="shared" si="404"/>
        <v>0</v>
      </c>
      <c r="Q3645" t="s">
        <v>8328</v>
      </c>
      <c r="R3645" t="s">
        <v>8358</v>
      </c>
      <c r="S3645" s="8">
        <f t="shared" si="399"/>
        <v>42284.935636574075</v>
      </c>
      <c r="T3645" s="11">
        <f t="shared" si="400"/>
        <v>42324.977303240739</v>
      </c>
      <c r="U3645" t="str">
        <f t="shared" si="401"/>
        <v>FALSE</v>
      </c>
      <c r="V3645" s="18">
        <f t="shared" si="402"/>
        <v>2</v>
      </c>
      <c r="W3645">
        <f t="shared" si="403"/>
        <v>2</v>
      </c>
    </row>
    <row r="3646" spans="1:23" ht="86.4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s="13" t="b">
        <v>0</v>
      </c>
      <c r="L3646">
        <v>12</v>
      </c>
      <c r="M3646" t="b">
        <v>0</v>
      </c>
      <c r="N3646" t="s">
        <v>8305</v>
      </c>
      <c r="O3646" s="15">
        <f t="shared" si="398"/>
        <v>16.420000000000002</v>
      </c>
      <c r="P3646" s="15">
        <f t="shared" si="404"/>
        <v>68.416666666666671</v>
      </c>
      <c r="Q3646" t="s">
        <v>8328</v>
      </c>
      <c r="R3646" t="s">
        <v>8358</v>
      </c>
      <c r="S3646" s="8">
        <f t="shared" si="399"/>
        <v>42409.033414351848</v>
      </c>
      <c r="T3646" s="11">
        <f t="shared" si="400"/>
        <v>42436.999305555553</v>
      </c>
      <c r="U3646" t="str">
        <f t="shared" si="401"/>
        <v>FALSE</v>
      </c>
      <c r="V3646" s="18">
        <f t="shared" si="402"/>
        <v>2</v>
      </c>
      <c r="W3646">
        <f t="shared" si="403"/>
        <v>2</v>
      </c>
    </row>
    <row r="3647" spans="1:23" ht="100.8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s="13" t="b">
        <v>0</v>
      </c>
      <c r="L3647">
        <v>1</v>
      </c>
      <c r="M3647" t="b">
        <v>0</v>
      </c>
      <c r="N3647" t="s">
        <v>8305</v>
      </c>
      <c r="O3647" s="15">
        <f t="shared" si="398"/>
        <v>0.1</v>
      </c>
      <c r="P3647" s="15">
        <f t="shared" si="404"/>
        <v>1</v>
      </c>
      <c r="Q3647" t="s">
        <v>8328</v>
      </c>
      <c r="R3647" t="s">
        <v>8358</v>
      </c>
      <c r="S3647" s="8">
        <f t="shared" si="399"/>
        <v>42665.762013888881</v>
      </c>
      <c r="T3647" s="11">
        <f t="shared" si="400"/>
        <v>42695.803680555553</v>
      </c>
      <c r="U3647" t="str">
        <f t="shared" si="401"/>
        <v>FALSE</v>
      </c>
      <c r="V3647" s="18">
        <f t="shared" si="402"/>
        <v>2</v>
      </c>
      <c r="W3647">
        <f t="shared" si="403"/>
        <v>2</v>
      </c>
    </row>
    <row r="3648" spans="1:23" ht="100.8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s="13" t="b">
        <v>0</v>
      </c>
      <c r="L3648">
        <v>8</v>
      </c>
      <c r="M3648" t="b">
        <v>0</v>
      </c>
      <c r="N3648" t="s">
        <v>8305</v>
      </c>
      <c r="O3648" s="15">
        <f t="shared" si="398"/>
        <v>4.8099999999999996</v>
      </c>
      <c r="P3648" s="15">
        <f t="shared" si="404"/>
        <v>60.125</v>
      </c>
      <c r="Q3648" t="s">
        <v>8328</v>
      </c>
      <c r="R3648" t="s">
        <v>8358</v>
      </c>
      <c r="S3648" s="8">
        <f t="shared" si="399"/>
        <v>42140.21298611111</v>
      </c>
      <c r="T3648" s="11">
        <f t="shared" si="400"/>
        <v>42171.770833333336</v>
      </c>
      <c r="U3648" t="str">
        <f t="shared" si="401"/>
        <v>FALSE</v>
      </c>
      <c r="V3648" s="18">
        <f t="shared" si="402"/>
        <v>2</v>
      </c>
      <c r="W3648">
        <f t="shared" si="403"/>
        <v>2</v>
      </c>
    </row>
    <row r="3649" spans="1:23" ht="100.8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s="13" t="b">
        <v>0</v>
      </c>
      <c r="L3649">
        <v>2</v>
      </c>
      <c r="M3649" t="b">
        <v>0</v>
      </c>
      <c r="N3649" t="s">
        <v>8305</v>
      </c>
      <c r="O3649" s="15">
        <f t="shared" si="398"/>
        <v>6</v>
      </c>
      <c r="P3649" s="15">
        <f t="shared" si="404"/>
        <v>15</v>
      </c>
      <c r="Q3649" t="s">
        <v>8328</v>
      </c>
      <c r="R3649" t="s">
        <v>8358</v>
      </c>
      <c r="S3649" s="8">
        <f t="shared" si="399"/>
        <v>42598.540821759256</v>
      </c>
      <c r="T3649" s="11">
        <f t="shared" si="400"/>
        <v>42643.540821759256</v>
      </c>
      <c r="U3649" t="str">
        <f t="shared" si="401"/>
        <v>FALSE</v>
      </c>
      <c r="V3649" s="18">
        <f t="shared" si="402"/>
        <v>2</v>
      </c>
      <c r="W3649">
        <f t="shared" si="403"/>
        <v>2</v>
      </c>
    </row>
    <row r="3650" spans="1:23" ht="72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s="13" t="b">
        <v>0</v>
      </c>
      <c r="L3650">
        <v>73</v>
      </c>
      <c r="M3650" t="b">
        <v>1</v>
      </c>
      <c r="N3650" t="s">
        <v>8271</v>
      </c>
      <c r="O3650" s="15">
        <f t="shared" si="398"/>
        <v>100.38249999999999</v>
      </c>
      <c r="P3650" s="15">
        <f t="shared" si="404"/>
        <v>550.04109589041093</v>
      </c>
      <c r="Q3650" t="s">
        <v>8328</v>
      </c>
      <c r="R3650" t="s">
        <v>8329</v>
      </c>
      <c r="S3650" s="8">
        <f t="shared" si="399"/>
        <v>41887.083854166667</v>
      </c>
      <c r="T3650" s="11">
        <f t="shared" si="400"/>
        <v>41917.083854166667</v>
      </c>
      <c r="U3650" t="str">
        <f t="shared" si="401"/>
        <v>FALSE</v>
      </c>
      <c r="V3650" s="18">
        <f t="shared" si="402"/>
        <v>2</v>
      </c>
      <c r="W3650">
        <f t="shared" si="403"/>
        <v>1</v>
      </c>
    </row>
    <row r="3651" spans="1:23" ht="100.8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s="13" t="b">
        <v>0</v>
      </c>
      <c r="L3651">
        <v>8</v>
      </c>
      <c r="M3651" t="b">
        <v>1</v>
      </c>
      <c r="N3651" t="s">
        <v>8271</v>
      </c>
      <c r="O3651" s="15">
        <f t="shared" ref="O3651:O3714" si="405">(E3651/D3651)*100</f>
        <v>104</v>
      </c>
      <c r="P3651" s="15">
        <f t="shared" si="404"/>
        <v>97.5</v>
      </c>
      <c r="Q3651" t="s">
        <v>8328</v>
      </c>
      <c r="R3651" t="s">
        <v>8329</v>
      </c>
      <c r="S3651" s="8">
        <f t="shared" ref="S3651:S3714" si="406">(((J3651/60)/60)/24)+DATE(1970,1,1)+(-5/24)</f>
        <v>41780.504560185182</v>
      </c>
      <c r="T3651" s="11">
        <f t="shared" ref="T3651:T3714" si="407">(I3651/86400)+25569+(-5/24)</f>
        <v>41806.504560185182</v>
      </c>
      <c r="U3651" t="str">
        <f t="shared" ref="U3651:U3714" si="408">TRIM(K3651)</f>
        <v>FALSE</v>
      </c>
      <c r="V3651" s="18">
        <f t="shared" ref="V3651:V3714" si="409">IF(U3651="TRUE", 1, 2)</f>
        <v>2</v>
      </c>
      <c r="W3651">
        <f t="shared" ref="W3651:W3714" si="410">IF(F3651="successful", 1,  IF(F3651= "failed", 2, IF(F3651="canceled", 3, 4)))</f>
        <v>1</v>
      </c>
    </row>
    <row r="3652" spans="1:23" ht="100.8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s="13" t="b">
        <v>0</v>
      </c>
      <c r="L3652">
        <v>17</v>
      </c>
      <c r="M3652" t="b">
        <v>1</v>
      </c>
      <c r="N3652" t="s">
        <v>8271</v>
      </c>
      <c r="O3652" s="15">
        <f t="shared" si="405"/>
        <v>100</v>
      </c>
      <c r="P3652" s="15">
        <f t="shared" si="404"/>
        <v>29.411764705882351</v>
      </c>
      <c r="Q3652" t="s">
        <v>8328</v>
      </c>
      <c r="R3652" t="s">
        <v>8329</v>
      </c>
      <c r="S3652" s="8">
        <f t="shared" si="406"/>
        <v>42381.270648148151</v>
      </c>
      <c r="T3652" s="11">
        <f t="shared" si="407"/>
        <v>42402.270648148151</v>
      </c>
      <c r="U3652" t="str">
        <f t="shared" si="408"/>
        <v>FALSE</v>
      </c>
      <c r="V3652" s="18">
        <f t="shared" si="409"/>
        <v>2</v>
      </c>
      <c r="W3652">
        <f t="shared" si="410"/>
        <v>1</v>
      </c>
    </row>
    <row r="3653" spans="1:23" ht="86.4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s="13" t="b">
        <v>0</v>
      </c>
      <c r="L3653">
        <v>9</v>
      </c>
      <c r="M3653" t="b">
        <v>1</v>
      </c>
      <c r="N3653" t="s">
        <v>8271</v>
      </c>
      <c r="O3653" s="15">
        <f t="shared" si="405"/>
        <v>104</v>
      </c>
      <c r="P3653" s="15">
        <f t="shared" si="404"/>
        <v>57.777777777777779</v>
      </c>
      <c r="Q3653" t="s">
        <v>8328</v>
      </c>
      <c r="R3653" t="s">
        <v>8329</v>
      </c>
      <c r="S3653" s="8">
        <f t="shared" si="406"/>
        <v>41828.437986111108</v>
      </c>
      <c r="T3653" s="11">
        <f t="shared" si="407"/>
        <v>41861.457638888889</v>
      </c>
      <c r="U3653" t="str">
        <f t="shared" si="408"/>
        <v>FALSE</v>
      </c>
      <c r="V3653" s="18">
        <f t="shared" si="409"/>
        <v>2</v>
      </c>
      <c r="W3653">
        <f t="shared" si="410"/>
        <v>1</v>
      </c>
    </row>
    <row r="3654" spans="1:23" ht="115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s="13" t="b">
        <v>0</v>
      </c>
      <c r="L3654">
        <v>17</v>
      </c>
      <c r="M3654" t="b">
        <v>1</v>
      </c>
      <c r="N3654" t="s">
        <v>8271</v>
      </c>
      <c r="O3654" s="15">
        <f t="shared" si="405"/>
        <v>250.66666666666669</v>
      </c>
      <c r="P3654" s="15">
        <f t="shared" si="404"/>
        <v>44.235294117647058</v>
      </c>
      <c r="Q3654" t="s">
        <v>8328</v>
      </c>
      <c r="R3654" t="s">
        <v>8329</v>
      </c>
      <c r="S3654" s="8">
        <f t="shared" si="406"/>
        <v>42596.436365740738</v>
      </c>
      <c r="T3654" s="11">
        <f t="shared" si="407"/>
        <v>42606.957638888889</v>
      </c>
      <c r="U3654" t="str">
        <f t="shared" si="408"/>
        <v>FALSE</v>
      </c>
      <c r="V3654" s="18">
        <f t="shared" si="409"/>
        <v>2</v>
      </c>
      <c r="W3654">
        <f t="shared" si="410"/>
        <v>1</v>
      </c>
    </row>
    <row r="3655" spans="1:23" ht="100.8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s="13" t="b">
        <v>0</v>
      </c>
      <c r="L3655">
        <v>33</v>
      </c>
      <c r="M3655" t="b">
        <v>1</v>
      </c>
      <c r="N3655" t="s">
        <v>8271</v>
      </c>
      <c r="O3655" s="15">
        <f t="shared" si="405"/>
        <v>100.49999999999999</v>
      </c>
      <c r="P3655" s="15">
        <f t="shared" si="404"/>
        <v>60.909090909090907</v>
      </c>
      <c r="Q3655" t="s">
        <v>8328</v>
      </c>
      <c r="R3655" t="s">
        <v>8329</v>
      </c>
      <c r="S3655" s="8">
        <f t="shared" si="406"/>
        <v>42191.155173611107</v>
      </c>
      <c r="T3655" s="11">
        <f t="shared" si="407"/>
        <v>42221.155173611107</v>
      </c>
      <c r="U3655" t="str">
        <f t="shared" si="408"/>
        <v>FALSE</v>
      </c>
      <c r="V3655" s="18">
        <f t="shared" si="409"/>
        <v>2</v>
      </c>
      <c r="W3655">
        <f t="shared" si="410"/>
        <v>1</v>
      </c>
    </row>
    <row r="3656" spans="1:23" ht="115.2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s="13" t="b">
        <v>0</v>
      </c>
      <c r="L3656">
        <v>38</v>
      </c>
      <c r="M3656" t="b">
        <v>1</v>
      </c>
      <c r="N3656" t="s">
        <v>8271</v>
      </c>
      <c r="O3656" s="15">
        <f t="shared" si="405"/>
        <v>174.4</v>
      </c>
      <c r="P3656" s="15">
        <f t="shared" si="404"/>
        <v>68.84210526315789</v>
      </c>
      <c r="Q3656" t="s">
        <v>8328</v>
      </c>
      <c r="R3656" t="s">
        <v>8329</v>
      </c>
      <c r="S3656" s="8">
        <f t="shared" si="406"/>
        <v>42440.20817129629</v>
      </c>
      <c r="T3656" s="11">
        <f t="shared" si="407"/>
        <v>42463.499999999993</v>
      </c>
      <c r="U3656" t="str">
        <f t="shared" si="408"/>
        <v>FALSE</v>
      </c>
      <c r="V3656" s="18">
        <f t="shared" si="409"/>
        <v>2</v>
      </c>
      <c r="W3656">
        <f t="shared" si="410"/>
        <v>1</v>
      </c>
    </row>
    <row r="3657" spans="1:23" ht="115.2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s="13" t="b">
        <v>0</v>
      </c>
      <c r="L3657">
        <v>79</v>
      </c>
      <c r="M3657" t="b">
        <v>1</v>
      </c>
      <c r="N3657" t="s">
        <v>8271</v>
      </c>
      <c r="O3657" s="15">
        <f t="shared" si="405"/>
        <v>116.26</v>
      </c>
      <c r="P3657" s="15">
        <f t="shared" si="404"/>
        <v>73.582278481012665</v>
      </c>
      <c r="Q3657" t="s">
        <v>8328</v>
      </c>
      <c r="R3657" t="s">
        <v>8329</v>
      </c>
      <c r="S3657" s="8">
        <f t="shared" si="406"/>
        <v>42173.594884259255</v>
      </c>
      <c r="T3657" s="11">
        <f t="shared" si="407"/>
        <v>42203.082638888889</v>
      </c>
      <c r="U3657" t="str">
        <f t="shared" si="408"/>
        <v>FALSE</v>
      </c>
      <c r="V3657" s="18">
        <f t="shared" si="409"/>
        <v>2</v>
      </c>
      <c r="W3657">
        <f t="shared" si="410"/>
        <v>1</v>
      </c>
    </row>
    <row r="3658" spans="1:23" ht="100.8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s="13" t="b">
        <v>0</v>
      </c>
      <c r="L3658">
        <v>46</v>
      </c>
      <c r="M3658" t="b">
        <v>1</v>
      </c>
      <c r="N3658" t="s">
        <v>8271</v>
      </c>
      <c r="O3658" s="15">
        <f t="shared" si="405"/>
        <v>105.82000000000001</v>
      </c>
      <c r="P3658" s="15">
        <f t="shared" si="404"/>
        <v>115.02173913043478</v>
      </c>
      <c r="Q3658" t="s">
        <v>8328</v>
      </c>
      <c r="R3658" t="s">
        <v>8329</v>
      </c>
      <c r="S3658" s="8">
        <f t="shared" si="406"/>
        <v>42737.70180555556</v>
      </c>
      <c r="T3658" s="11">
        <f t="shared" si="407"/>
        <v>42767.749305555553</v>
      </c>
      <c r="U3658" t="str">
        <f t="shared" si="408"/>
        <v>FALSE</v>
      </c>
      <c r="V3658" s="18">
        <f t="shared" si="409"/>
        <v>2</v>
      </c>
      <c r="W3658">
        <f t="shared" si="410"/>
        <v>1</v>
      </c>
    </row>
    <row r="3659" spans="1:23" ht="115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s="13" t="b">
        <v>0</v>
      </c>
      <c r="L3659">
        <v>20</v>
      </c>
      <c r="M3659" t="b">
        <v>1</v>
      </c>
      <c r="N3659" t="s">
        <v>8271</v>
      </c>
      <c r="O3659" s="15">
        <f t="shared" si="405"/>
        <v>110.75</v>
      </c>
      <c r="P3659" s="15">
        <f t="shared" si="404"/>
        <v>110.75</v>
      </c>
      <c r="Q3659" t="s">
        <v>8328</v>
      </c>
      <c r="R3659" t="s">
        <v>8329</v>
      </c>
      <c r="S3659" s="8">
        <f t="shared" si="406"/>
        <v>42499.421516203707</v>
      </c>
      <c r="T3659" s="11">
        <f t="shared" si="407"/>
        <v>42522.695833333331</v>
      </c>
      <c r="U3659" t="str">
        <f t="shared" si="408"/>
        <v>FALSE</v>
      </c>
      <c r="V3659" s="18">
        <f t="shared" si="409"/>
        <v>2</v>
      </c>
      <c r="W3659">
        <f t="shared" si="410"/>
        <v>1</v>
      </c>
    </row>
    <row r="3660" spans="1:23" ht="57.6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s="13" t="b">
        <v>0</v>
      </c>
      <c r="L3660">
        <v>20</v>
      </c>
      <c r="M3660" t="b">
        <v>1</v>
      </c>
      <c r="N3660" t="s">
        <v>8271</v>
      </c>
      <c r="O3660" s="15">
        <f t="shared" si="405"/>
        <v>100.66666666666666</v>
      </c>
      <c r="P3660" s="15">
        <f t="shared" si="404"/>
        <v>75.5</v>
      </c>
      <c r="Q3660" t="s">
        <v>8328</v>
      </c>
      <c r="R3660" t="s">
        <v>8329</v>
      </c>
      <c r="S3660" s="8">
        <f t="shared" si="406"/>
        <v>41775.650231481479</v>
      </c>
      <c r="T3660" s="11">
        <f t="shared" si="407"/>
        <v>41821.957638888889</v>
      </c>
      <c r="U3660" t="str">
        <f t="shared" si="408"/>
        <v>FALSE</v>
      </c>
      <c r="V3660" s="18">
        <f t="shared" si="409"/>
        <v>2</v>
      </c>
      <c r="W3660">
        <f t="shared" si="410"/>
        <v>1</v>
      </c>
    </row>
    <row r="3661" spans="1:23" ht="86.4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s="13" t="b">
        <v>0</v>
      </c>
      <c r="L3661">
        <v>13</v>
      </c>
      <c r="M3661" t="b">
        <v>1</v>
      </c>
      <c r="N3661" t="s">
        <v>8271</v>
      </c>
      <c r="O3661" s="15">
        <f t="shared" si="405"/>
        <v>102.03333333333333</v>
      </c>
      <c r="P3661" s="15">
        <f t="shared" si="404"/>
        <v>235.46153846153845</v>
      </c>
      <c r="Q3661" t="s">
        <v>8328</v>
      </c>
      <c r="R3661" t="s">
        <v>8329</v>
      </c>
      <c r="S3661" s="8">
        <f t="shared" si="406"/>
        <v>42055.068865740737</v>
      </c>
      <c r="T3661" s="11">
        <f t="shared" si="407"/>
        <v>42082.402083333327</v>
      </c>
      <c r="U3661" t="str">
        <f t="shared" si="408"/>
        <v>FALSE</v>
      </c>
      <c r="V3661" s="18">
        <f t="shared" si="409"/>
        <v>2</v>
      </c>
      <c r="W3661">
        <f t="shared" si="410"/>
        <v>1</v>
      </c>
    </row>
    <row r="3662" spans="1:23" ht="115.2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s="13" t="b">
        <v>0</v>
      </c>
      <c r="L3662">
        <v>22</v>
      </c>
      <c r="M3662" t="b">
        <v>1</v>
      </c>
      <c r="N3662" t="s">
        <v>8271</v>
      </c>
      <c r="O3662" s="15">
        <f t="shared" si="405"/>
        <v>100</v>
      </c>
      <c r="P3662" s="15">
        <f t="shared" si="404"/>
        <v>11.363636363636363</v>
      </c>
      <c r="Q3662" t="s">
        <v>8328</v>
      </c>
      <c r="R3662" t="s">
        <v>8329</v>
      </c>
      <c r="S3662" s="8">
        <f t="shared" si="406"/>
        <v>41971.672743055555</v>
      </c>
      <c r="T3662" s="11">
        <f t="shared" si="407"/>
        <v>41996.672743055555</v>
      </c>
      <c r="U3662" t="str">
        <f t="shared" si="408"/>
        <v>FALSE</v>
      </c>
      <c r="V3662" s="18">
        <f t="shared" si="409"/>
        <v>2</v>
      </c>
      <c r="W3662">
        <f t="shared" si="410"/>
        <v>1</v>
      </c>
    </row>
    <row r="3663" spans="1:23" ht="100.8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s="13" t="b">
        <v>0</v>
      </c>
      <c r="L3663">
        <v>36</v>
      </c>
      <c r="M3663" t="b">
        <v>1</v>
      </c>
      <c r="N3663" t="s">
        <v>8271</v>
      </c>
      <c r="O3663" s="15">
        <f t="shared" si="405"/>
        <v>111.00000000000001</v>
      </c>
      <c r="P3663" s="15">
        <f t="shared" si="404"/>
        <v>92.5</v>
      </c>
      <c r="Q3663" t="s">
        <v>8328</v>
      </c>
      <c r="R3663" t="s">
        <v>8329</v>
      </c>
      <c r="S3663" s="8">
        <f t="shared" si="406"/>
        <v>42447.688333333332</v>
      </c>
      <c r="T3663" s="11">
        <f t="shared" si="407"/>
        <v>42469.958333333336</v>
      </c>
      <c r="U3663" t="str">
        <f t="shared" si="408"/>
        <v>FALSE</v>
      </c>
      <c r="V3663" s="18">
        <f t="shared" si="409"/>
        <v>2</v>
      </c>
      <c r="W3663">
        <f t="shared" si="410"/>
        <v>1</v>
      </c>
    </row>
    <row r="3664" spans="1:23" ht="115.2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s="13" t="b">
        <v>0</v>
      </c>
      <c r="L3664">
        <v>40</v>
      </c>
      <c r="M3664" t="b">
        <v>1</v>
      </c>
      <c r="N3664" t="s">
        <v>8271</v>
      </c>
      <c r="O3664" s="15">
        <f t="shared" si="405"/>
        <v>101.42500000000001</v>
      </c>
      <c r="P3664" s="15">
        <f t="shared" si="404"/>
        <v>202.85</v>
      </c>
      <c r="Q3664" t="s">
        <v>8328</v>
      </c>
      <c r="R3664" t="s">
        <v>8329</v>
      </c>
      <c r="S3664" s="8">
        <f t="shared" si="406"/>
        <v>42064.011736111112</v>
      </c>
      <c r="T3664" s="11">
        <f t="shared" si="407"/>
        <v>42093.97006944444</v>
      </c>
      <c r="U3664" t="str">
        <f t="shared" si="408"/>
        <v>FALSE</v>
      </c>
      <c r="V3664" s="18">
        <f t="shared" si="409"/>
        <v>2</v>
      </c>
      <c r="W3664">
        <f t="shared" si="410"/>
        <v>1</v>
      </c>
    </row>
    <row r="3665" spans="1:23" ht="100.8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s="13" t="b">
        <v>0</v>
      </c>
      <c r="L3665">
        <v>9</v>
      </c>
      <c r="M3665" t="b">
        <v>1</v>
      </c>
      <c r="N3665" t="s">
        <v>8271</v>
      </c>
      <c r="O3665" s="15">
        <f t="shared" si="405"/>
        <v>104</v>
      </c>
      <c r="P3665" s="15">
        <f t="shared" si="404"/>
        <v>26</v>
      </c>
      <c r="Q3665" t="s">
        <v>8328</v>
      </c>
      <c r="R3665" t="s">
        <v>8329</v>
      </c>
      <c r="S3665" s="8">
        <f t="shared" si="406"/>
        <v>42665.243402777771</v>
      </c>
      <c r="T3665" s="11">
        <f t="shared" si="407"/>
        <v>42725.285069444442</v>
      </c>
      <c r="U3665" t="str">
        <f t="shared" si="408"/>
        <v>FALSE</v>
      </c>
      <c r="V3665" s="18">
        <f t="shared" si="409"/>
        <v>2</v>
      </c>
      <c r="W3665">
        <f t="shared" si="410"/>
        <v>1</v>
      </c>
    </row>
    <row r="3666" spans="1:23" ht="100.8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s="13" t="b">
        <v>0</v>
      </c>
      <c r="L3666">
        <v>19</v>
      </c>
      <c r="M3666" t="b">
        <v>1</v>
      </c>
      <c r="N3666" t="s">
        <v>8271</v>
      </c>
      <c r="O3666" s="15">
        <f t="shared" si="405"/>
        <v>109.375</v>
      </c>
      <c r="P3666" s="15">
        <f t="shared" si="404"/>
        <v>46.05263157894737</v>
      </c>
      <c r="Q3666" t="s">
        <v>8328</v>
      </c>
      <c r="R3666" t="s">
        <v>8329</v>
      </c>
      <c r="S3666" s="8">
        <f t="shared" si="406"/>
        <v>42523.04038194444</v>
      </c>
      <c r="T3666" s="11">
        <f t="shared" si="407"/>
        <v>42537.04038194444</v>
      </c>
      <c r="U3666" t="str">
        <f t="shared" si="408"/>
        <v>FALSE</v>
      </c>
      <c r="V3666" s="18">
        <f t="shared" si="409"/>
        <v>2</v>
      </c>
      <c r="W3666">
        <f t="shared" si="410"/>
        <v>1</v>
      </c>
    </row>
    <row r="3667" spans="1:23" ht="115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s="13" t="b">
        <v>0</v>
      </c>
      <c r="L3667">
        <v>14</v>
      </c>
      <c r="M3667" t="b">
        <v>1</v>
      </c>
      <c r="N3667" t="s">
        <v>8271</v>
      </c>
      <c r="O3667" s="15">
        <f t="shared" si="405"/>
        <v>115.16129032258064</v>
      </c>
      <c r="P3667" s="15">
        <f t="shared" si="404"/>
        <v>51</v>
      </c>
      <c r="Q3667" t="s">
        <v>8328</v>
      </c>
      <c r="R3667" t="s">
        <v>8329</v>
      </c>
      <c r="S3667" s="8">
        <f t="shared" si="406"/>
        <v>42294.59979166666</v>
      </c>
      <c r="T3667" s="11">
        <f t="shared" si="407"/>
        <v>42305.620833333327</v>
      </c>
      <c r="U3667" t="str">
        <f t="shared" si="408"/>
        <v>FALSE</v>
      </c>
      <c r="V3667" s="18">
        <f t="shared" si="409"/>
        <v>2</v>
      </c>
      <c r="W3667">
        <f t="shared" si="410"/>
        <v>1</v>
      </c>
    </row>
    <row r="3668" spans="1:23" ht="43.2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s="13" t="b">
        <v>0</v>
      </c>
      <c r="L3668">
        <v>38</v>
      </c>
      <c r="M3668" t="b">
        <v>1</v>
      </c>
      <c r="N3668" t="s">
        <v>8271</v>
      </c>
      <c r="O3668" s="15">
        <f t="shared" si="405"/>
        <v>100</v>
      </c>
      <c r="P3668" s="15">
        <f t="shared" si="404"/>
        <v>31.578947368421051</v>
      </c>
      <c r="Q3668" t="s">
        <v>8328</v>
      </c>
      <c r="R3668" t="s">
        <v>8329</v>
      </c>
      <c r="S3668" s="8">
        <f t="shared" si="406"/>
        <v>41822.696550925924</v>
      </c>
      <c r="T3668" s="11">
        <f t="shared" si="407"/>
        <v>41844.083333333328</v>
      </c>
      <c r="U3668" t="str">
        <f t="shared" si="408"/>
        <v>FALSE</v>
      </c>
      <c r="V3668" s="18">
        <f t="shared" si="409"/>
        <v>2</v>
      </c>
      <c r="W3668">
        <f t="shared" si="410"/>
        <v>1</v>
      </c>
    </row>
    <row r="3669" spans="1:23" ht="100.8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s="13" t="b">
        <v>0</v>
      </c>
      <c r="L3669">
        <v>58</v>
      </c>
      <c r="M3669" t="b">
        <v>1</v>
      </c>
      <c r="N3669" t="s">
        <v>8271</v>
      </c>
      <c r="O3669" s="15">
        <f t="shared" si="405"/>
        <v>103.17033333333335</v>
      </c>
      <c r="P3669" s="15">
        <f t="shared" si="404"/>
        <v>53.363965517241382</v>
      </c>
      <c r="Q3669" t="s">
        <v>8328</v>
      </c>
      <c r="R3669" t="s">
        <v>8329</v>
      </c>
      <c r="S3669" s="8">
        <f t="shared" si="406"/>
        <v>42173.761793981481</v>
      </c>
      <c r="T3669" s="11">
        <f t="shared" si="407"/>
        <v>42203.761793981474</v>
      </c>
      <c r="U3669" t="str">
        <f t="shared" si="408"/>
        <v>FALSE</v>
      </c>
      <c r="V3669" s="18">
        <f t="shared" si="409"/>
        <v>2</v>
      </c>
      <c r="W3669">
        <f t="shared" si="410"/>
        <v>1</v>
      </c>
    </row>
    <row r="3670" spans="1:23" ht="115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s="13" t="b">
        <v>0</v>
      </c>
      <c r="L3670">
        <v>28</v>
      </c>
      <c r="M3670" t="b">
        <v>1</v>
      </c>
      <c r="N3670" t="s">
        <v>8271</v>
      </c>
      <c r="O3670" s="15">
        <f t="shared" si="405"/>
        <v>103.49999999999999</v>
      </c>
      <c r="P3670" s="15">
        <f t="shared" si="404"/>
        <v>36.964285714285715</v>
      </c>
      <c r="Q3670" t="s">
        <v>8328</v>
      </c>
      <c r="R3670" t="s">
        <v>8329</v>
      </c>
      <c r="S3670" s="8">
        <f t="shared" si="406"/>
        <v>42185.347824074073</v>
      </c>
      <c r="T3670" s="11">
        <f t="shared" si="407"/>
        <v>42208.564583333333</v>
      </c>
      <c r="U3670" t="str">
        <f t="shared" si="408"/>
        <v>FALSE</v>
      </c>
      <c r="V3670" s="18">
        <f t="shared" si="409"/>
        <v>2</v>
      </c>
      <c r="W3670">
        <f t="shared" si="410"/>
        <v>1</v>
      </c>
    </row>
    <row r="3671" spans="1:23" ht="115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s="13" t="b">
        <v>0</v>
      </c>
      <c r="L3671">
        <v>17</v>
      </c>
      <c r="M3671" t="b">
        <v>1</v>
      </c>
      <c r="N3671" t="s">
        <v>8271</v>
      </c>
      <c r="O3671" s="15">
        <f t="shared" si="405"/>
        <v>138.19999999999999</v>
      </c>
      <c r="P3671" s="15">
        <f t="shared" si="404"/>
        <v>81.294117647058826</v>
      </c>
      <c r="Q3671" t="s">
        <v>8328</v>
      </c>
      <c r="R3671" t="s">
        <v>8329</v>
      </c>
      <c r="S3671" s="8">
        <f t="shared" si="406"/>
        <v>42136.466863425921</v>
      </c>
      <c r="T3671" s="11">
        <f t="shared" si="407"/>
        <v>42166.466863425921</v>
      </c>
      <c r="U3671" t="str">
        <f t="shared" si="408"/>
        <v>FALSE</v>
      </c>
      <c r="V3671" s="18">
        <f t="shared" si="409"/>
        <v>2</v>
      </c>
      <c r="W3671">
        <f t="shared" si="410"/>
        <v>1</v>
      </c>
    </row>
    <row r="3672" spans="1:23" ht="100.8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s="13" t="b">
        <v>0</v>
      </c>
      <c r="L3672">
        <v>12</v>
      </c>
      <c r="M3672" t="b">
        <v>1</v>
      </c>
      <c r="N3672" t="s">
        <v>8271</v>
      </c>
      <c r="O3672" s="15">
        <f t="shared" si="405"/>
        <v>109.54545454545455</v>
      </c>
      <c r="P3672" s="15">
        <f t="shared" si="404"/>
        <v>20.083333333333332</v>
      </c>
      <c r="Q3672" t="s">
        <v>8328</v>
      </c>
      <c r="R3672" t="s">
        <v>8329</v>
      </c>
      <c r="S3672" s="8">
        <f t="shared" si="406"/>
        <v>42142.305682870363</v>
      </c>
      <c r="T3672" s="11">
        <f t="shared" si="407"/>
        <v>42155.749999999993</v>
      </c>
      <c r="U3672" t="str">
        <f t="shared" si="408"/>
        <v>FALSE</v>
      </c>
      <c r="V3672" s="18">
        <f t="shared" si="409"/>
        <v>2</v>
      </c>
      <c r="W3672">
        <f t="shared" si="410"/>
        <v>1</v>
      </c>
    </row>
    <row r="3673" spans="1:23" ht="100.8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s="13" t="b">
        <v>0</v>
      </c>
      <c r="L3673">
        <v>40</v>
      </c>
      <c r="M3673" t="b">
        <v>1</v>
      </c>
      <c r="N3673" t="s">
        <v>8271</v>
      </c>
      <c r="O3673" s="15">
        <f t="shared" si="405"/>
        <v>100.85714285714286</v>
      </c>
      <c r="P3673" s="15">
        <f t="shared" si="404"/>
        <v>88.25</v>
      </c>
      <c r="Q3673" t="s">
        <v>8328</v>
      </c>
      <c r="R3673" t="s">
        <v>8329</v>
      </c>
      <c r="S3673" s="8">
        <f t="shared" si="406"/>
        <v>41820.419756944444</v>
      </c>
      <c r="T3673" s="11">
        <f t="shared" si="407"/>
        <v>41840.957638888889</v>
      </c>
      <c r="U3673" t="str">
        <f t="shared" si="408"/>
        <v>FALSE</v>
      </c>
      <c r="V3673" s="18">
        <f t="shared" si="409"/>
        <v>2</v>
      </c>
      <c r="W3673">
        <f t="shared" si="410"/>
        <v>1</v>
      </c>
    </row>
    <row r="3674" spans="1:23" ht="115.2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s="13" t="b">
        <v>0</v>
      </c>
      <c r="L3674">
        <v>57</v>
      </c>
      <c r="M3674" t="b">
        <v>1</v>
      </c>
      <c r="N3674" t="s">
        <v>8271</v>
      </c>
      <c r="O3674" s="15">
        <f t="shared" si="405"/>
        <v>101.53333333333335</v>
      </c>
      <c r="P3674" s="15">
        <f t="shared" si="404"/>
        <v>53.438596491228068</v>
      </c>
      <c r="Q3674" t="s">
        <v>8328</v>
      </c>
      <c r="R3674" t="s">
        <v>8329</v>
      </c>
      <c r="S3674" s="8">
        <f t="shared" si="406"/>
        <v>41878.738240740735</v>
      </c>
      <c r="T3674" s="11">
        <f t="shared" si="407"/>
        <v>41908.738240740735</v>
      </c>
      <c r="U3674" t="str">
        <f t="shared" si="408"/>
        <v>FALSE</v>
      </c>
      <c r="V3674" s="18">
        <f t="shared" si="409"/>
        <v>2</v>
      </c>
      <c r="W3674">
        <f t="shared" si="410"/>
        <v>1</v>
      </c>
    </row>
    <row r="3675" spans="1:23" ht="100.8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s="13" t="b">
        <v>0</v>
      </c>
      <c r="L3675">
        <v>114</v>
      </c>
      <c r="M3675" t="b">
        <v>1</v>
      </c>
      <c r="N3675" t="s">
        <v>8271</v>
      </c>
      <c r="O3675" s="15">
        <f t="shared" si="405"/>
        <v>113.625</v>
      </c>
      <c r="P3675" s="15">
        <f t="shared" si="404"/>
        <v>39.868421052631582</v>
      </c>
      <c r="Q3675" t="s">
        <v>8328</v>
      </c>
      <c r="R3675" t="s">
        <v>8329</v>
      </c>
      <c r="S3675" s="8">
        <f t="shared" si="406"/>
        <v>41914.086770833332</v>
      </c>
      <c r="T3675" s="11">
        <f t="shared" si="407"/>
        <v>41948.327777777777</v>
      </c>
      <c r="U3675" t="str">
        <f t="shared" si="408"/>
        <v>FALSE</v>
      </c>
      <c r="V3675" s="18">
        <f t="shared" si="409"/>
        <v>2</v>
      </c>
      <c r="W3675">
        <f t="shared" si="410"/>
        <v>1</v>
      </c>
    </row>
    <row r="3676" spans="1:23" ht="115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s="13" t="b">
        <v>0</v>
      </c>
      <c r="L3676">
        <v>31</v>
      </c>
      <c r="M3676" t="b">
        <v>1</v>
      </c>
      <c r="N3676" t="s">
        <v>8271</v>
      </c>
      <c r="O3676" s="15">
        <f t="shared" si="405"/>
        <v>100</v>
      </c>
      <c r="P3676" s="15">
        <f t="shared" si="404"/>
        <v>145.16129032258064</v>
      </c>
      <c r="Q3676" t="s">
        <v>8328</v>
      </c>
      <c r="R3676" t="s">
        <v>8329</v>
      </c>
      <c r="S3676" s="8">
        <f t="shared" si="406"/>
        <v>42556.664687499993</v>
      </c>
      <c r="T3676" s="11">
        <f t="shared" si="407"/>
        <v>42616.664687499993</v>
      </c>
      <c r="U3676" t="str">
        <f t="shared" si="408"/>
        <v>FALSE</v>
      </c>
      <c r="V3676" s="18">
        <f t="shared" si="409"/>
        <v>2</v>
      </c>
      <c r="W3676">
        <f t="shared" si="410"/>
        <v>1</v>
      </c>
    </row>
    <row r="3677" spans="1:23" ht="115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s="13" t="b">
        <v>0</v>
      </c>
      <c r="L3677">
        <v>3</v>
      </c>
      <c r="M3677" t="b">
        <v>1</v>
      </c>
      <c r="N3677" t="s">
        <v>8271</v>
      </c>
      <c r="O3677" s="15">
        <f t="shared" si="405"/>
        <v>140</v>
      </c>
      <c r="P3677" s="15">
        <f t="shared" si="404"/>
        <v>23.333333333333332</v>
      </c>
      <c r="Q3677" t="s">
        <v>8328</v>
      </c>
      <c r="R3677" t="s">
        <v>8329</v>
      </c>
      <c r="S3677" s="8">
        <f t="shared" si="406"/>
        <v>42493.388680555552</v>
      </c>
      <c r="T3677" s="11">
        <f t="shared" si="407"/>
        <v>42505.749999999993</v>
      </c>
      <c r="U3677" t="str">
        <f t="shared" si="408"/>
        <v>FALSE</v>
      </c>
      <c r="V3677" s="18">
        <f t="shared" si="409"/>
        <v>2</v>
      </c>
      <c r="W3677">
        <f t="shared" si="410"/>
        <v>1</v>
      </c>
    </row>
    <row r="3678" spans="1:23" ht="115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s="13" t="b">
        <v>0</v>
      </c>
      <c r="L3678">
        <v>16</v>
      </c>
      <c r="M3678" t="b">
        <v>1</v>
      </c>
      <c r="N3678" t="s">
        <v>8271</v>
      </c>
      <c r="O3678" s="15">
        <f t="shared" si="405"/>
        <v>128.75</v>
      </c>
      <c r="P3678" s="15">
        <f t="shared" si="404"/>
        <v>64.375</v>
      </c>
      <c r="Q3678" t="s">
        <v>8328</v>
      </c>
      <c r="R3678" t="s">
        <v>8329</v>
      </c>
      <c r="S3678" s="8">
        <f t="shared" si="406"/>
        <v>41876.607453703698</v>
      </c>
      <c r="T3678" s="11">
        <f t="shared" si="407"/>
        <v>41894.607453703698</v>
      </c>
      <c r="U3678" t="str">
        <f t="shared" si="408"/>
        <v>FALSE</v>
      </c>
      <c r="V3678" s="18">
        <f t="shared" si="409"/>
        <v>2</v>
      </c>
      <c r="W3678">
        <f t="shared" si="410"/>
        <v>1</v>
      </c>
    </row>
    <row r="3679" spans="1:23" ht="86.4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s="13" t="b">
        <v>0</v>
      </c>
      <c r="L3679">
        <v>199</v>
      </c>
      <c r="M3679" t="b">
        <v>1</v>
      </c>
      <c r="N3679" t="s">
        <v>8271</v>
      </c>
      <c r="O3679" s="15">
        <f t="shared" si="405"/>
        <v>102.90416666666667</v>
      </c>
      <c r="P3679" s="15">
        <f t="shared" si="404"/>
        <v>62.052763819095475</v>
      </c>
      <c r="Q3679" t="s">
        <v>8328</v>
      </c>
      <c r="R3679" t="s">
        <v>8329</v>
      </c>
      <c r="S3679" s="8">
        <f t="shared" si="406"/>
        <v>41802.365949074068</v>
      </c>
      <c r="T3679" s="11">
        <f t="shared" si="407"/>
        <v>41822.957638888889</v>
      </c>
      <c r="U3679" t="str">
        <f t="shared" si="408"/>
        <v>FALSE</v>
      </c>
      <c r="V3679" s="18">
        <f t="shared" si="409"/>
        <v>2</v>
      </c>
      <c r="W3679">
        <f t="shared" si="410"/>
        <v>1</v>
      </c>
    </row>
    <row r="3680" spans="1:23" ht="7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s="13" t="b">
        <v>0</v>
      </c>
      <c r="L3680">
        <v>31</v>
      </c>
      <c r="M3680" t="b">
        <v>1</v>
      </c>
      <c r="N3680" t="s">
        <v>8271</v>
      </c>
      <c r="O3680" s="15">
        <f t="shared" si="405"/>
        <v>102.49999999999999</v>
      </c>
      <c r="P3680" s="15">
        <f t="shared" si="404"/>
        <v>66.129032258064512</v>
      </c>
      <c r="Q3680" t="s">
        <v>8328</v>
      </c>
      <c r="R3680" t="s">
        <v>8329</v>
      </c>
      <c r="S3680" s="8">
        <f t="shared" si="406"/>
        <v>42120.322893518511</v>
      </c>
      <c r="T3680" s="11">
        <f t="shared" si="407"/>
        <v>42155.322893518511</v>
      </c>
      <c r="U3680" t="str">
        <f t="shared" si="408"/>
        <v>FALSE</v>
      </c>
      <c r="V3680" s="18">
        <f t="shared" si="409"/>
        <v>2</v>
      </c>
      <c r="W3680">
        <f t="shared" si="410"/>
        <v>1</v>
      </c>
    </row>
    <row r="3681" spans="1:23" ht="100.8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s="13" t="b">
        <v>0</v>
      </c>
      <c r="L3681">
        <v>30</v>
      </c>
      <c r="M3681" t="b">
        <v>1</v>
      </c>
      <c r="N3681" t="s">
        <v>8271</v>
      </c>
      <c r="O3681" s="15">
        <f t="shared" si="405"/>
        <v>110.1</v>
      </c>
      <c r="P3681" s="15">
        <f t="shared" si="404"/>
        <v>73.400000000000006</v>
      </c>
      <c r="Q3681" t="s">
        <v>8328</v>
      </c>
      <c r="R3681" t="s">
        <v>8329</v>
      </c>
      <c r="S3681" s="8">
        <f t="shared" si="406"/>
        <v>41786.553020833329</v>
      </c>
      <c r="T3681" s="11">
        <f t="shared" si="407"/>
        <v>41820.999305555553</v>
      </c>
      <c r="U3681" t="str">
        <f t="shared" si="408"/>
        <v>FALSE</v>
      </c>
      <c r="V3681" s="18">
        <f t="shared" si="409"/>
        <v>2</v>
      </c>
      <c r="W3681">
        <f t="shared" si="410"/>
        <v>1</v>
      </c>
    </row>
    <row r="3682" spans="1:23" ht="86.4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s="13" t="b">
        <v>0</v>
      </c>
      <c r="L3682">
        <v>34</v>
      </c>
      <c r="M3682" t="b">
        <v>1</v>
      </c>
      <c r="N3682" t="s">
        <v>8271</v>
      </c>
      <c r="O3682" s="15">
        <f t="shared" si="405"/>
        <v>112.76666666666667</v>
      </c>
      <c r="P3682" s="15">
        <f t="shared" si="404"/>
        <v>99.5</v>
      </c>
      <c r="Q3682" t="s">
        <v>8328</v>
      </c>
      <c r="R3682" t="s">
        <v>8329</v>
      </c>
      <c r="S3682" s="8">
        <f t="shared" si="406"/>
        <v>42627.245763888881</v>
      </c>
      <c r="T3682" s="11">
        <f t="shared" si="407"/>
        <v>42648.245763888888</v>
      </c>
      <c r="U3682" t="str">
        <f t="shared" si="408"/>
        <v>FALSE</v>
      </c>
      <c r="V3682" s="18">
        <f t="shared" si="409"/>
        <v>2</v>
      </c>
      <c r="W3682">
        <f t="shared" si="410"/>
        <v>1</v>
      </c>
    </row>
    <row r="3683" spans="1:23" ht="129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s="13" t="b">
        <v>0</v>
      </c>
      <c r="L3683">
        <v>18</v>
      </c>
      <c r="M3683" t="b">
        <v>1</v>
      </c>
      <c r="N3683" t="s">
        <v>8271</v>
      </c>
      <c r="O3683" s="15">
        <f t="shared" si="405"/>
        <v>111.9</v>
      </c>
      <c r="P3683" s="15">
        <f t="shared" si="404"/>
        <v>62.166666666666664</v>
      </c>
      <c r="Q3683" t="s">
        <v>8328</v>
      </c>
      <c r="R3683" t="s">
        <v>8329</v>
      </c>
      <c r="S3683" s="8">
        <f t="shared" si="406"/>
        <v>42374.443171296291</v>
      </c>
      <c r="T3683" s="11">
        <f t="shared" si="407"/>
        <v>42384.443171296291</v>
      </c>
      <c r="U3683" t="str">
        <f t="shared" si="408"/>
        <v>FALSE</v>
      </c>
      <c r="V3683" s="18">
        <f t="shared" si="409"/>
        <v>2</v>
      </c>
      <c r="W3683">
        <f t="shared" si="410"/>
        <v>1</v>
      </c>
    </row>
    <row r="3684" spans="1:23" ht="115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s="13" t="b">
        <v>0</v>
      </c>
      <c r="L3684">
        <v>67</v>
      </c>
      <c r="M3684" t="b">
        <v>1</v>
      </c>
      <c r="N3684" t="s">
        <v>8271</v>
      </c>
      <c r="O3684" s="15">
        <f t="shared" si="405"/>
        <v>139.19999999999999</v>
      </c>
      <c r="P3684" s="15">
        <f t="shared" si="404"/>
        <v>62.328358208955223</v>
      </c>
      <c r="Q3684" t="s">
        <v>8328</v>
      </c>
      <c r="R3684" t="s">
        <v>8329</v>
      </c>
      <c r="S3684" s="8">
        <f t="shared" si="406"/>
        <v>41772.477060185185</v>
      </c>
      <c r="T3684" s="11">
        <f t="shared" si="407"/>
        <v>41806.082638888889</v>
      </c>
      <c r="U3684" t="str">
        <f t="shared" si="408"/>
        <v>FALSE</v>
      </c>
      <c r="V3684" s="18">
        <f t="shared" si="409"/>
        <v>2</v>
      </c>
      <c r="W3684">
        <f t="shared" si="410"/>
        <v>1</v>
      </c>
    </row>
    <row r="3685" spans="1:23" ht="86.4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s="13" t="b">
        <v>0</v>
      </c>
      <c r="L3685">
        <v>66</v>
      </c>
      <c r="M3685" t="b">
        <v>1</v>
      </c>
      <c r="N3685" t="s">
        <v>8271</v>
      </c>
      <c r="O3685" s="15">
        <f t="shared" si="405"/>
        <v>110.85714285714286</v>
      </c>
      <c r="P3685" s="15">
        <f t="shared" si="404"/>
        <v>58.787878787878789</v>
      </c>
      <c r="Q3685" t="s">
        <v>8328</v>
      </c>
      <c r="R3685" t="s">
        <v>8329</v>
      </c>
      <c r="S3685" s="8">
        <f t="shared" si="406"/>
        <v>42632.908518518518</v>
      </c>
      <c r="T3685" s="11">
        <f t="shared" si="407"/>
        <v>42662.908518518518</v>
      </c>
      <c r="U3685" t="str">
        <f t="shared" si="408"/>
        <v>FALSE</v>
      </c>
      <c r="V3685" s="18">
        <f t="shared" si="409"/>
        <v>2</v>
      </c>
      <c r="W3685">
        <f t="shared" si="410"/>
        <v>1</v>
      </c>
    </row>
    <row r="3686" spans="1:23" ht="115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s="13" t="b">
        <v>0</v>
      </c>
      <c r="L3686">
        <v>23</v>
      </c>
      <c r="M3686" t="b">
        <v>1</v>
      </c>
      <c r="N3686" t="s">
        <v>8271</v>
      </c>
      <c r="O3686" s="15">
        <f t="shared" si="405"/>
        <v>139.06666666666666</v>
      </c>
      <c r="P3686" s="15">
        <f t="shared" si="404"/>
        <v>45.347826086956523</v>
      </c>
      <c r="Q3686" t="s">
        <v>8328</v>
      </c>
      <c r="R3686" t="s">
        <v>8329</v>
      </c>
      <c r="S3686" s="8">
        <f t="shared" si="406"/>
        <v>42218.97206018518</v>
      </c>
      <c r="T3686" s="11">
        <f t="shared" si="407"/>
        <v>42248.97206018518</v>
      </c>
      <c r="U3686" t="str">
        <f t="shared" si="408"/>
        <v>FALSE</v>
      </c>
      <c r="V3686" s="18">
        <f t="shared" si="409"/>
        <v>2</v>
      </c>
      <c r="W3686">
        <f t="shared" si="410"/>
        <v>1</v>
      </c>
    </row>
    <row r="3687" spans="1:23" ht="100.8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s="13" t="b">
        <v>0</v>
      </c>
      <c r="L3687">
        <v>126</v>
      </c>
      <c r="M3687" t="b">
        <v>1</v>
      </c>
      <c r="N3687" t="s">
        <v>8271</v>
      </c>
      <c r="O3687" s="15">
        <f t="shared" si="405"/>
        <v>105.69999999999999</v>
      </c>
      <c r="P3687" s="15">
        <f t="shared" si="404"/>
        <v>41.944444444444443</v>
      </c>
      <c r="Q3687" t="s">
        <v>8328</v>
      </c>
      <c r="R3687" t="s">
        <v>8329</v>
      </c>
      <c r="S3687" s="8">
        <f t="shared" si="406"/>
        <v>41753.384942129625</v>
      </c>
      <c r="T3687" s="11">
        <f t="shared" si="407"/>
        <v>41778.666666666664</v>
      </c>
      <c r="U3687" t="str">
        <f t="shared" si="408"/>
        <v>FALSE</v>
      </c>
      <c r="V3687" s="18">
        <f t="shared" si="409"/>
        <v>2</v>
      </c>
      <c r="W3687">
        <f t="shared" si="410"/>
        <v>1</v>
      </c>
    </row>
    <row r="3688" spans="1:23" ht="100.8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s="13" t="b">
        <v>0</v>
      </c>
      <c r="L3688">
        <v>6</v>
      </c>
      <c r="M3688" t="b">
        <v>1</v>
      </c>
      <c r="N3688" t="s">
        <v>8271</v>
      </c>
      <c r="O3688" s="15">
        <f t="shared" si="405"/>
        <v>101.42857142857142</v>
      </c>
      <c r="P3688" s="15">
        <f t="shared" si="404"/>
        <v>59.166666666666664</v>
      </c>
      <c r="Q3688" t="s">
        <v>8328</v>
      </c>
      <c r="R3688" t="s">
        <v>8329</v>
      </c>
      <c r="S3688" s="8">
        <f t="shared" si="406"/>
        <v>42230.454398148147</v>
      </c>
      <c r="T3688" s="11">
        <f t="shared" si="407"/>
        <v>42244.957638888889</v>
      </c>
      <c r="U3688" t="str">
        <f t="shared" si="408"/>
        <v>FALSE</v>
      </c>
      <c r="V3688" s="18">
        <f t="shared" si="409"/>
        <v>2</v>
      </c>
      <c r="W3688">
        <f t="shared" si="410"/>
        <v>1</v>
      </c>
    </row>
    <row r="3689" spans="1:23" ht="115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s="13" t="b">
        <v>0</v>
      </c>
      <c r="L3689">
        <v>25</v>
      </c>
      <c r="M3689" t="b">
        <v>1</v>
      </c>
      <c r="N3689" t="s">
        <v>8271</v>
      </c>
      <c r="O3689" s="15">
        <f t="shared" si="405"/>
        <v>100.245</v>
      </c>
      <c r="P3689" s="15">
        <f t="shared" si="404"/>
        <v>200.49</v>
      </c>
      <c r="Q3689" t="s">
        <v>8328</v>
      </c>
      <c r="R3689" t="s">
        <v>8329</v>
      </c>
      <c r="S3689" s="8">
        <f t="shared" si="406"/>
        <v>41787.009895833333</v>
      </c>
      <c r="T3689" s="11">
        <f t="shared" si="407"/>
        <v>41817.009895833333</v>
      </c>
      <c r="U3689" t="str">
        <f t="shared" si="408"/>
        <v>FALSE</v>
      </c>
      <c r="V3689" s="18">
        <f t="shared" si="409"/>
        <v>2</v>
      </c>
      <c r="W3689">
        <f t="shared" si="410"/>
        <v>1</v>
      </c>
    </row>
    <row r="3690" spans="1:23" ht="100.8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s="13" t="b">
        <v>0</v>
      </c>
      <c r="L3690">
        <v>39</v>
      </c>
      <c r="M3690" t="b">
        <v>1</v>
      </c>
      <c r="N3690" t="s">
        <v>8271</v>
      </c>
      <c r="O3690" s="15">
        <f t="shared" si="405"/>
        <v>109.16666666666666</v>
      </c>
      <c r="P3690" s="15">
        <f t="shared" si="404"/>
        <v>83.974358974358978</v>
      </c>
      <c r="Q3690" t="s">
        <v>8328</v>
      </c>
      <c r="R3690" t="s">
        <v>8329</v>
      </c>
      <c r="S3690" s="8">
        <f t="shared" si="406"/>
        <v>41829.578749999993</v>
      </c>
      <c r="T3690" s="11">
        <f t="shared" si="407"/>
        <v>41859.578749999993</v>
      </c>
      <c r="U3690" t="str">
        <f t="shared" si="408"/>
        <v>FALSE</v>
      </c>
      <c r="V3690" s="18">
        <f t="shared" si="409"/>
        <v>2</v>
      </c>
      <c r="W3690">
        <f t="shared" si="410"/>
        <v>1</v>
      </c>
    </row>
    <row r="3691" spans="1:23" ht="115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s="13" t="b">
        <v>0</v>
      </c>
      <c r="L3691">
        <v>62</v>
      </c>
      <c r="M3691" t="b">
        <v>1</v>
      </c>
      <c r="N3691" t="s">
        <v>8271</v>
      </c>
      <c r="O3691" s="15">
        <f t="shared" si="405"/>
        <v>118.33333333333333</v>
      </c>
      <c r="P3691" s="15">
        <f t="shared" si="404"/>
        <v>57.258064516129032</v>
      </c>
      <c r="Q3691" t="s">
        <v>8328</v>
      </c>
      <c r="R3691" t="s">
        <v>8329</v>
      </c>
      <c r="S3691" s="8">
        <f t="shared" si="406"/>
        <v>42147.61850694444</v>
      </c>
      <c r="T3691" s="11">
        <f t="shared" si="407"/>
        <v>42176.725694444445</v>
      </c>
      <c r="U3691" t="str">
        <f t="shared" si="408"/>
        <v>FALSE</v>
      </c>
      <c r="V3691" s="18">
        <f t="shared" si="409"/>
        <v>2</v>
      </c>
      <c r="W3691">
        <f t="shared" si="410"/>
        <v>1</v>
      </c>
    </row>
    <row r="3692" spans="1:23" ht="100.8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s="13" t="b">
        <v>0</v>
      </c>
      <c r="L3692">
        <v>31</v>
      </c>
      <c r="M3692" t="b">
        <v>1</v>
      </c>
      <c r="N3692" t="s">
        <v>8271</v>
      </c>
      <c r="O3692" s="15">
        <f t="shared" si="405"/>
        <v>120</v>
      </c>
      <c r="P3692" s="15">
        <f t="shared" si="404"/>
        <v>58.064516129032256</v>
      </c>
      <c r="Q3692" t="s">
        <v>8328</v>
      </c>
      <c r="R3692" t="s">
        <v>8329</v>
      </c>
      <c r="S3692" s="8">
        <f t="shared" si="406"/>
        <v>41940.389849537038</v>
      </c>
      <c r="T3692" s="11">
        <f t="shared" si="407"/>
        <v>41970.431516203702</v>
      </c>
      <c r="U3692" t="str">
        <f t="shared" si="408"/>
        <v>FALSE</v>
      </c>
      <c r="V3692" s="18">
        <f t="shared" si="409"/>
        <v>2</v>
      </c>
      <c r="W3692">
        <f t="shared" si="410"/>
        <v>1</v>
      </c>
    </row>
    <row r="3693" spans="1:23" ht="57.6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s="13" t="b">
        <v>0</v>
      </c>
      <c r="L3693">
        <v>274</v>
      </c>
      <c r="M3693" t="b">
        <v>1</v>
      </c>
      <c r="N3693" t="s">
        <v>8271</v>
      </c>
      <c r="O3693" s="15">
        <f t="shared" si="405"/>
        <v>127.96000000000001</v>
      </c>
      <c r="P3693" s="15">
        <f t="shared" si="404"/>
        <v>186.80291970802921</v>
      </c>
      <c r="Q3693" t="s">
        <v>8328</v>
      </c>
      <c r="R3693" t="s">
        <v>8329</v>
      </c>
      <c r="S3693" s="8">
        <f t="shared" si="406"/>
        <v>42020.492233796293</v>
      </c>
      <c r="T3693" s="11">
        <f t="shared" si="407"/>
        <v>42064.999305555553</v>
      </c>
      <c r="U3693" t="str">
        <f t="shared" si="408"/>
        <v>FALSE</v>
      </c>
      <c r="V3693" s="18">
        <f t="shared" si="409"/>
        <v>2</v>
      </c>
      <c r="W3693">
        <f t="shared" si="410"/>
        <v>1</v>
      </c>
    </row>
    <row r="3694" spans="1:23" ht="72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s="13" t="b">
        <v>0</v>
      </c>
      <c r="L3694">
        <v>17</v>
      </c>
      <c r="M3694" t="b">
        <v>1</v>
      </c>
      <c r="N3694" t="s">
        <v>8271</v>
      </c>
      <c r="O3694" s="15">
        <f t="shared" si="405"/>
        <v>126</v>
      </c>
      <c r="P3694" s="15">
        <f t="shared" si="404"/>
        <v>74.117647058823536</v>
      </c>
      <c r="Q3694" t="s">
        <v>8328</v>
      </c>
      <c r="R3694" t="s">
        <v>8329</v>
      </c>
      <c r="S3694" s="8">
        <f t="shared" si="406"/>
        <v>41891.756701388884</v>
      </c>
      <c r="T3694" s="11">
        <f t="shared" si="407"/>
        <v>41900.791666666664</v>
      </c>
      <c r="U3694" t="str">
        <f t="shared" si="408"/>
        <v>FALSE</v>
      </c>
      <c r="V3694" s="18">
        <f t="shared" si="409"/>
        <v>2</v>
      </c>
      <c r="W3694">
        <f t="shared" si="410"/>
        <v>1</v>
      </c>
    </row>
    <row r="3695" spans="1:23" ht="115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s="13" t="b">
        <v>0</v>
      </c>
      <c r="L3695">
        <v>14</v>
      </c>
      <c r="M3695" t="b">
        <v>1</v>
      </c>
      <c r="N3695" t="s">
        <v>8271</v>
      </c>
      <c r="O3695" s="15">
        <f t="shared" si="405"/>
        <v>129.12912912912913</v>
      </c>
      <c r="P3695" s="15">
        <f t="shared" si="404"/>
        <v>30.714285714285715</v>
      </c>
      <c r="Q3695" t="s">
        <v>8328</v>
      </c>
      <c r="R3695" t="s">
        <v>8329</v>
      </c>
      <c r="S3695" s="8">
        <f t="shared" si="406"/>
        <v>42308.98297453703</v>
      </c>
      <c r="T3695" s="11">
        <f t="shared" si="407"/>
        <v>42338.729166666664</v>
      </c>
      <c r="U3695" t="str">
        <f t="shared" si="408"/>
        <v>FALSE</v>
      </c>
      <c r="V3695" s="18">
        <f t="shared" si="409"/>
        <v>2</v>
      </c>
      <c r="W3695">
        <f t="shared" si="410"/>
        <v>1</v>
      </c>
    </row>
    <row r="3696" spans="1:23" ht="86.4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s="13" t="b">
        <v>0</v>
      </c>
      <c r="L3696">
        <v>60</v>
      </c>
      <c r="M3696" t="b">
        <v>1</v>
      </c>
      <c r="N3696" t="s">
        <v>8271</v>
      </c>
      <c r="O3696" s="15">
        <f t="shared" si="405"/>
        <v>107.42857142857143</v>
      </c>
      <c r="P3696" s="15">
        <f t="shared" si="404"/>
        <v>62.666666666666664</v>
      </c>
      <c r="Q3696" t="s">
        <v>8328</v>
      </c>
      <c r="R3696" t="s">
        <v>8329</v>
      </c>
      <c r="S3696" s="8">
        <f t="shared" si="406"/>
        <v>42489.925543981481</v>
      </c>
      <c r="T3696" s="11">
        <f t="shared" si="407"/>
        <v>42526.874999999993</v>
      </c>
      <c r="U3696" t="str">
        <f t="shared" si="408"/>
        <v>FALSE</v>
      </c>
      <c r="V3696" s="18">
        <f t="shared" si="409"/>
        <v>2</v>
      </c>
      <c r="W3696">
        <f t="shared" si="410"/>
        <v>1</v>
      </c>
    </row>
    <row r="3697" spans="1:23" ht="100.8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s="13" t="b">
        <v>0</v>
      </c>
      <c r="L3697">
        <v>33</v>
      </c>
      <c r="M3697" t="b">
        <v>1</v>
      </c>
      <c r="N3697" t="s">
        <v>8271</v>
      </c>
      <c r="O3697" s="15">
        <f t="shared" si="405"/>
        <v>100.125</v>
      </c>
      <c r="P3697" s="15">
        <f t="shared" ref="P3697:P3760" si="411">IFERROR(E3697/L3697,0)</f>
        <v>121.36363636363636</v>
      </c>
      <c r="Q3697" t="s">
        <v>8328</v>
      </c>
      <c r="R3697" t="s">
        <v>8329</v>
      </c>
      <c r="S3697" s="8">
        <f t="shared" si="406"/>
        <v>41995.662152777775</v>
      </c>
      <c r="T3697" s="11">
        <f t="shared" si="407"/>
        <v>42015.662152777775</v>
      </c>
      <c r="U3697" t="str">
        <f t="shared" si="408"/>
        <v>FALSE</v>
      </c>
      <c r="V3697" s="18">
        <f t="shared" si="409"/>
        <v>2</v>
      </c>
      <c r="W3697">
        <f t="shared" si="410"/>
        <v>1</v>
      </c>
    </row>
    <row r="3698" spans="1:23" ht="86.4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s="13" t="b">
        <v>0</v>
      </c>
      <c r="L3698">
        <v>78</v>
      </c>
      <c r="M3698" t="b">
        <v>1</v>
      </c>
      <c r="N3698" t="s">
        <v>8271</v>
      </c>
      <c r="O3698" s="15">
        <f t="shared" si="405"/>
        <v>155</v>
      </c>
      <c r="P3698" s="15">
        <f t="shared" si="411"/>
        <v>39.743589743589745</v>
      </c>
      <c r="Q3698" t="s">
        <v>8328</v>
      </c>
      <c r="R3698" t="s">
        <v>8329</v>
      </c>
      <c r="S3698" s="8">
        <f t="shared" si="406"/>
        <v>41988.408749999995</v>
      </c>
      <c r="T3698" s="11">
        <f t="shared" si="407"/>
        <v>42048.408749999995</v>
      </c>
      <c r="U3698" t="str">
        <f t="shared" si="408"/>
        <v>FALSE</v>
      </c>
      <c r="V3698" s="18">
        <f t="shared" si="409"/>
        <v>2</v>
      </c>
      <c r="W3698">
        <f t="shared" si="410"/>
        <v>1</v>
      </c>
    </row>
    <row r="3699" spans="1:23" ht="100.8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s="13" t="b">
        <v>0</v>
      </c>
      <c r="L3699">
        <v>30</v>
      </c>
      <c r="M3699" t="b">
        <v>1</v>
      </c>
      <c r="N3699" t="s">
        <v>8271</v>
      </c>
      <c r="O3699" s="15">
        <f t="shared" si="405"/>
        <v>108</v>
      </c>
      <c r="P3699" s="15">
        <f t="shared" si="411"/>
        <v>72</v>
      </c>
      <c r="Q3699" t="s">
        <v>8328</v>
      </c>
      <c r="R3699" t="s">
        <v>8329</v>
      </c>
      <c r="S3699" s="8">
        <f t="shared" si="406"/>
        <v>42479.2575</v>
      </c>
      <c r="T3699" s="11">
        <f t="shared" si="407"/>
        <v>42500.2575</v>
      </c>
      <c r="U3699" t="str">
        <f t="shared" si="408"/>
        <v>FALSE</v>
      </c>
      <c r="V3699" s="18">
        <f t="shared" si="409"/>
        <v>2</v>
      </c>
      <c r="W3699">
        <f t="shared" si="410"/>
        <v>1</v>
      </c>
    </row>
    <row r="3700" spans="1:23" ht="86.4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s="13" t="b">
        <v>0</v>
      </c>
      <c r="L3700">
        <v>136</v>
      </c>
      <c r="M3700" t="b">
        <v>1</v>
      </c>
      <c r="N3700" t="s">
        <v>8271</v>
      </c>
      <c r="O3700" s="15">
        <f t="shared" si="405"/>
        <v>110.52</v>
      </c>
      <c r="P3700" s="15">
        <f t="shared" si="411"/>
        <v>40.632352941176471</v>
      </c>
      <c r="Q3700" t="s">
        <v>8328</v>
      </c>
      <c r="R3700" t="s">
        <v>8329</v>
      </c>
      <c r="S3700" s="8">
        <f t="shared" si="406"/>
        <v>42401.598229166666</v>
      </c>
      <c r="T3700" s="11">
        <f t="shared" si="407"/>
        <v>42431.598229166666</v>
      </c>
      <c r="U3700" t="str">
        <f t="shared" si="408"/>
        <v>FALSE</v>
      </c>
      <c r="V3700" s="18">
        <f t="shared" si="409"/>
        <v>2</v>
      </c>
      <c r="W3700">
        <f t="shared" si="410"/>
        <v>1</v>
      </c>
    </row>
    <row r="3701" spans="1:23" ht="115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s="13" t="b">
        <v>0</v>
      </c>
      <c r="L3701">
        <v>40</v>
      </c>
      <c r="M3701" t="b">
        <v>1</v>
      </c>
      <c r="N3701" t="s">
        <v>8271</v>
      </c>
      <c r="O3701" s="15">
        <f t="shared" si="405"/>
        <v>100.8</v>
      </c>
      <c r="P3701" s="15">
        <f t="shared" si="411"/>
        <v>63</v>
      </c>
      <c r="Q3701" t="s">
        <v>8328</v>
      </c>
      <c r="R3701" t="s">
        <v>8329</v>
      </c>
      <c r="S3701" s="8">
        <f t="shared" si="406"/>
        <v>41897.393703703703</v>
      </c>
      <c r="T3701" s="11">
        <f t="shared" si="407"/>
        <v>41927.393703703703</v>
      </c>
      <c r="U3701" t="str">
        <f t="shared" si="408"/>
        <v>FALSE</v>
      </c>
      <c r="V3701" s="18">
        <f t="shared" si="409"/>
        <v>2</v>
      </c>
      <c r="W3701">
        <f t="shared" si="410"/>
        <v>1</v>
      </c>
    </row>
    <row r="3702" spans="1:23" ht="57.6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s="13" t="b">
        <v>0</v>
      </c>
      <c r="L3702">
        <v>18</v>
      </c>
      <c r="M3702" t="b">
        <v>1</v>
      </c>
      <c r="N3702" t="s">
        <v>8271</v>
      </c>
      <c r="O3702" s="15">
        <f t="shared" si="405"/>
        <v>121.2</v>
      </c>
      <c r="P3702" s="15">
        <f t="shared" si="411"/>
        <v>33.666666666666664</v>
      </c>
      <c r="Q3702" t="s">
        <v>8328</v>
      </c>
      <c r="R3702" t="s">
        <v>8329</v>
      </c>
      <c r="S3702" s="8">
        <f t="shared" si="406"/>
        <v>41882.37731481481</v>
      </c>
      <c r="T3702" s="11">
        <f t="shared" si="407"/>
        <v>41912.458333333328</v>
      </c>
      <c r="U3702" t="str">
        <f t="shared" si="408"/>
        <v>FALSE</v>
      </c>
      <c r="V3702" s="18">
        <f t="shared" si="409"/>
        <v>2</v>
      </c>
      <c r="W3702">
        <f t="shared" si="410"/>
        <v>1</v>
      </c>
    </row>
    <row r="3703" spans="1:23" ht="100.8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s="13" t="b">
        <v>0</v>
      </c>
      <c r="L3703">
        <v>39</v>
      </c>
      <c r="M3703" t="b">
        <v>1</v>
      </c>
      <c r="N3703" t="s">
        <v>8271</v>
      </c>
      <c r="O3703" s="15">
        <f t="shared" si="405"/>
        <v>100.33333333333334</v>
      </c>
      <c r="P3703" s="15">
        <f t="shared" si="411"/>
        <v>38.589743589743591</v>
      </c>
      <c r="Q3703" t="s">
        <v>8328</v>
      </c>
      <c r="R3703" t="s">
        <v>8329</v>
      </c>
      <c r="S3703" s="8">
        <f t="shared" si="406"/>
        <v>42129.333252314813</v>
      </c>
      <c r="T3703" s="11">
        <f t="shared" si="407"/>
        <v>42159.333252314813</v>
      </c>
      <c r="U3703" t="str">
        <f t="shared" si="408"/>
        <v>FALSE</v>
      </c>
      <c r="V3703" s="18">
        <f t="shared" si="409"/>
        <v>2</v>
      </c>
      <c r="W3703">
        <f t="shared" si="410"/>
        <v>1</v>
      </c>
    </row>
    <row r="3704" spans="1:23" ht="100.8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s="13" t="b">
        <v>0</v>
      </c>
      <c r="L3704">
        <v>21</v>
      </c>
      <c r="M3704" t="b">
        <v>1</v>
      </c>
      <c r="N3704" t="s">
        <v>8271</v>
      </c>
      <c r="O3704" s="15">
        <f t="shared" si="405"/>
        <v>109.16666666666666</v>
      </c>
      <c r="P3704" s="15">
        <f t="shared" si="411"/>
        <v>155.95238095238096</v>
      </c>
      <c r="Q3704" t="s">
        <v>8328</v>
      </c>
      <c r="R3704" t="s">
        <v>8329</v>
      </c>
      <c r="S3704" s="8">
        <f t="shared" si="406"/>
        <v>42524.329675925925</v>
      </c>
      <c r="T3704" s="11">
        <f t="shared" si="407"/>
        <v>42561.749305555553</v>
      </c>
      <c r="U3704" t="str">
        <f t="shared" si="408"/>
        <v>FALSE</v>
      </c>
      <c r="V3704" s="18">
        <f t="shared" si="409"/>
        <v>2</v>
      </c>
      <c r="W3704">
        <f t="shared" si="410"/>
        <v>1</v>
      </c>
    </row>
    <row r="3705" spans="1:23" ht="100.8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s="13" t="b">
        <v>0</v>
      </c>
      <c r="L3705">
        <v>30</v>
      </c>
      <c r="M3705" t="b">
        <v>1</v>
      </c>
      <c r="N3705" t="s">
        <v>8271</v>
      </c>
      <c r="O3705" s="15">
        <f t="shared" si="405"/>
        <v>123.42857142857142</v>
      </c>
      <c r="P3705" s="15">
        <f t="shared" si="411"/>
        <v>43.2</v>
      </c>
      <c r="Q3705" t="s">
        <v>8328</v>
      </c>
      <c r="R3705" t="s">
        <v>8329</v>
      </c>
      <c r="S3705" s="8">
        <f t="shared" si="406"/>
        <v>42556.296157407407</v>
      </c>
      <c r="T3705" s="11">
        <f t="shared" si="407"/>
        <v>42595.082638888889</v>
      </c>
      <c r="U3705" t="str">
        <f t="shared" si="408"/>
        <v>FALSE</v>
      </c>
      <c r="V3705" s="18">
        <f t="shared" si="409"/>
        <v>2</v>
      </c>
      <c r="W3705">
        <f t="shared" si="410"/>
        <v>1</v>
      </c>
    </row>
    <row r="3706" spans="1:23" ht="100.8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s="13" t="b">
        <v>0</v>
      </c>
      <c r="L3706">
        <v>27</v>
      </c>
      <c r="M3706" t="b">
        <v>1</v>
      </c>
      <c r="N3706" t="s">
        <v>8271</v>
      </c>
      <c r="O3706" s="15">
        <f t="shared" si="405"/>
        <v>136.33666666666667</v>
      </c>
      <c r="P3706" s="15">
        <f t="shared" si="411"/>
        <v>15.148518518518518</v>
      </c>
      <c r="Q3706" t="s">
        <v>8328</v>
      </c>
      <c r="R3706" t="s">
        <v>8329</v>
      </c>
      <c r="S3706" s="8">
        <f t="shared" si="406"/>
        <v>42461.481412037036</v>
      </c>
      <c r="T3706" s="11">
        <f t="shared" si="407"/>
        <v>42521.481412037036</v>
      </c>
      <c r="U3706" t="str">
        <f t="shared" si="408"/>
        <v>FALSE</v>
      </c>
      <c r="V3706" s="18">
        <f t="shared" si="409"/>
        <v>2</v>
      </c>
      <c r="W3706">
        <f t="shared" si="410"/>
        <v>1</v>
      </c>
    </row>
    <row r="3707" spans="1:23" ht="100.8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s="13" t="b">
        <v>0</v>
      </c>
      <c r="L3707">
        <v>35</v>
      </c>
      <c r="M3707" t="b">
        <v>1</v>
      </c>
      <c r="N3707" t="s">
        <v>8271</v>
      </c>
      <c r="O3707" s="15">
        <f t="shared" si="405"/>
        <v>103.46657233816768</v>
      </c>
      <c r="P3707" s="15">
        <f t="shared" si="411"/>
        <v>83.571428571428569</v>
      </c>
      <c r="Q3707" t="s">
        <v>8328</v>
      </c>
      <c r="R3707" t="s">
        <v>8329</v>
      </c>
      <c r="S3707" s="8">
        <f t="shared" si="406"/>
        <v>41792.334652777776</v>
      </c>
      <c r="T3707" s="11">
        <f t="shared" si="407"/>
        <v>41813.541666666664</v>
      </c>
      <c r="U3707" t="str">
        <f t="shared" si="408"/>
        <v>FALSE</v>
      </c>
      <c r="V3707" s="18">
        <f t="shared" si="409"/>
        <v>2</v>
      </c>
      <c r="W3707">
        <f t="shared" si="410"/>
        <v>1</v>
      </c>
    </row>
    <row r="3708" spans="1:23" ht="86.4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s="13" t="b">
        <v>0</v>
      </c>
      <c r="L3708">
        <v>13</v>
      </c>
      <c r="M3708" t="b">
        <v>1</v>
      </c>
      <c r="N3708" t="s">
        <v>8271</v>
      </c>
      <c r="O3708" s="15">
        <f t="shared" si="405"/>
        <v>121.33333333333334</v>
      </c>
      <c r="P3708" s="15">
        <f t="shared" si="411"/>
        <v>140</v>
      </c>
      <c r="Q3708" t="s">
        <v>8328</v>
      </c>
      <c r="R3708" t="s">
        <v>8329</v>
      </c>
      <c r="S3708" s="8">
        <f t="shared" si="406"/>
        <v>41879.705428240741</v>
      </c>
      <c r="T3708" s="11">
        <f t="shared" si="407"/>
        <v>41894.705428240741</v>
      </c>
      <c r="U3708" t="str">
        <f t="shared" si="408"/>
        <v>FALSE</v>
      </c>
      <c r="V3708" s="18">
        <f t="shared" si="409"/>
        <v>2</v>
      </c>
      <c r="W3708">
        <f t="shared" si="410"/>
        <v>1</v>
      </c>
    </row>
    <row r="3709" spans="1:23" ht="86.4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s="13" t="b">
        <v>0</v>
      </c>
      <c r="L3709">
        <v>23</v>
      </c>
      <c r="M3709" t="b">
        <v>1</v>
      </c>
      <c r="N3709" t="s">
        <v>8271</v>
      </c>
      <c r="O3709" s="15">
        <f t="shared" si="405"/>
        <v>186</v>
      </c>
      <c r="P3709" s="15">
        <f t="shared" si="411"/>
        <v>80.869565217391298</v>
      </c>
      <c r="Q3709" t="s">
        <v>8328</v>
      </c>
      <c r="R3709" t="s">
        <v>8329</v>
      </c>
      <c r="S3709" s="8">
        <f t="shared" si="406"/>
        <v>42551.840023148143</v>
      </c>
      <c r="T3709" s="11">
        <f t="shared" si="407"/>
        <v>42573.018055555549</v>
      </c>
      <c r="U3709" t="str">
        <f t="shared" si="408"/>
        <v>FALSE</v>
      </c>
      <c r="V3709" s="18">
        <f t="shared" si="409"/>
        <v>2</v>
      </c>
      <c r="W3709">
        <f t="shared" si="410"/>
        <v>1</v>
      </c>
    </row>
    <row r="3710" spans="1:23" ht="100.8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s="13" t="b">
        <v>0</v>
      </c>
      <c r="L3710">
        <v>39</v>
      </c>
      <c r="M3710" t="b">
        <v>1</v>
      </c>
      <c r="N3710" t="s">
        <v>8271</v>
      </c>
      <c r="O3710" s="15">
        <f t="shared" si="405"/>
        <v>300</v>
      </c>
      <c r="P3710" s="15">
        <f t="shared" si="411"/>
        <v>53.846153846153847</v>
      </c>
      <c r="Q3710" t="s">
        <v>8328</v>
      </c>
      <c r="R3710" t="s">
        <v>8329</v>
      </c>
      <c r="S3710" s="8">
        <f t="shared" si="406"/>
        <v>41809.933865740735</v>
      </c>
      <c r="T3710" s="11">
        <f t="shared" si="407"/>
        <v>41823.933865740742</v>
      </c>
      <c r="U3710" t="str">
        <f t="shared" si="408"/>
        <v>FALSE</v>
      </c>
      <c r="V3710" s="18">
        <f t="shared" si="409"/>
        <v>2</v>
      </c>
      <c r="W3710">
        <f t="shared" si="410"/>
        <v>1</v>
      </c>
    </row>
    <row r="3711" spans="1:23" ht="86.4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s="13" t="b">
        <v>0</v>
      </c>
      <c r="L3711">
        <v>35</v>
      </c>
      <c r="M3711" t="b">
        <v>1</v>
      </c>
      <c r="N3711" t="s">
        <v>8271</v>
      </c>
      <c r="O3711" s="15">
        <f t="shared" si="405"/>
        <v>108.25</v>
      </c>
      <c r="P3711" s="15">
        <f t="shared" si="411"/>
        <v>30.928571428571427</v>
      </c>
      <c r="Q3711" t="s">
        <v>8328</v>
      </c>
      <c r="R3711" t="s">
        <v>8329</v>
      </c>
      <c r="S3711" s="8">
        <f t="shared" si="406"/>
        <v>41785.499374999999</v>
      </c>
      <c r="T3711" s="11">
        <f t="shared" si="407"/>
        <v>41815.499374999999</v>
      </c>
      <c r="U3711" t="str">
        <f t="shared" si="408"/>
        <v>FALSE</v>
      </c>
      <c r="V3711" s="18">
        <f t="shared" si="409"/>
        <v>2</v>
      </c>
      <c r="W3711">
        <f t="shared" si="410"/>
        <v>1</v>
      </c>
    </row>
    <row r="3712" spans="1:23" ht="57.6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s="13" t="b">
        <v>0</v>
      </c>
      <c r="L3712">
        <v>27</v>
      </c>
      <c r="M3712" t="b">
        <v>1</v>
      </c>
      <c r="N3712" t="s">
        <v>8271</v>
      </c>
      <c r="O3712" s="15">
        <f t="shared" si="405"/>
        <v>141.15384615384616</v>
      </c>
      <c r="P3712" s="15">
        <f t="shared" si="411"/>
        <v>67.962962962962962</v>
      </c>
      <c r="Q3712" t="s">
        <v>8328</v>
      </c>
      <c r="R3712" t="s">
        <v>8329</v>
      </c>
      <c r="S3712" s="8">
        <f t="shared" si="406"/>
        <v>42072.367916666662</v>
      </c>
      <c r="T3712" s="11">
        <f t="shared" si="407"/>
        <v>42097.367916666662</v>
      </c>
      <c r="U3712" t="str">
        <f t="shared" si="408"/>
        <v>FALSE</v>
      </c>
      <c r="V3712" s="18">
        <f t="shared" si="409"/>
        <v>2</v>
      </c>
      <c r="W3712">
        <f t="shared" si="410"/>
        <v>1</v>
      </c>
    </row>
    <row r="3713" spans="1:23" ht="57.6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s="13" t="b">
        <v>0</v>
      </c>
      <c r="L3713">
        <v>21</v>
      </c>
      <c r="M3713" t="b">
        <v>1</v>
      </c>
      <c r="N3713" t="s">
        <v>8271</v>
      </c>
      <c r="O3713" s="15">
        <f t="shared" si="405"/>
        <v>113.99999999999999</v>
      </c>
      <c r="P3713" s="15">
        <f t="shared" si="411"/>
        <v>27.142857142857142</v>
      </c>
      <c r="Q3713" t="s">
        <v>8328</v>
      </c>
      <c r="R3713" t="s">
        <v>8329</v>
      </c>
      <c r="S3713" s="8">
        <f t="shared" si="406"/>
        <v>41779.5158912037</v>
      </c>
      <c r="T3713" s="11">
        <f t="shared" si="407"/>
        <v>41805.458333333328</v>
      </c>
      <c r="U3713" t="str">
        <f t="shared" si="408"/>
        <v>FALSE</v>
      </c>
      <c r="V3713" s="18">
        <f t="shared" si="409"/>
        <v>2</v>
      </c>
      <c r="W3713">
        <f t="shared" si="410"/>
        <v>1</v>
      </c>
    </row>
    <row r="3714" spans="1:23" ht="100.8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s="13" t="b">
        <v>0</v>
      </c>
      <c r="L3714">
        <v>104</v>
      </c>
      <c r="M3714" t="b">
        <v>1</v>
      </c>
      <c r="N3714" t="s">
        <v>8271</v>
      </c>
      <c r="O3714" s="15">
        <f t="shared" si="405"/>
        <v>153.73333333333335</v>
      </c>
      <c r="P3714" s="15">
        <f t="shared" si="411"/>
        <v>110.86538461538461</v>
      </c>
      <c r="Q3714" t="s">
        <v>8328</v>
      </c>
      <c r="R3714" t="s">
        <v>8329</v>
      </c>
      <c r="S3714" s="8">
        <f t="shared" si="406"/>
        <v>42133.963738425926</v>
      </c>
      <c r="T3714" s="11">
        <f t="shared" si="407"/>
        <v>42155.082638888889</v>
      </c>
      <c r="U3714" t="str">
        <f t="shared" si="408"/>
        <v>FALSE</v>
      </c>
      <c r="V3714" s="18">
        <f t="shared" si="409"/>
        <v>2</v>
      </c>
      <c r="W3714">
        <f t="shared" si="410"/>
        <v>1</v>
      </c>
    </row>
    <row r="3715" spans="1:23" ht="100.8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s="13" t="b">
        <v>0</v>
      </c>
      <c r="L3715">
        <v>19</v>
      </c>
      <c r="M3715" t="b">
        <v>1</v>
      </c>
      <c r="N3715" t="s">
        <v>8271</v>
      </c>
      <c r="O3715" s="15">
        <f t="shared" ref="O3715:O3778" si="412">(E3715/D3715)*100</f>
        <v>101.49999999999999</v>
      </c>
      <c r="P3715" s="15">
        <f t="shared" si="411"/>
        <v>106.84210526315789</v>
      </c>
      <c r="Q3715" t="s">
        <v>8328</v>
      </c>
      <c r="R3715" t="s">
        <v>8329</v>
      </c>
      <c r="S3715" s="8">
        <f t="shared" ref="S3715:S3778" si="413">(((J3715/60)/60)/24)+DATE(1970,1,1)+(-5/24)</f>
        <v>42505.529699074068</v>
      </c>
      <c r="T3715" s="11">
        <f t="shared" ref="T3715:T3778" si="414">(I3715/86400)+25569+(-5/24)</f>
        <v>42525.529699074068</v>
      </c>
      <c r="U3715" t="str">
        <f t="shared" ref="U3715:U3778" si="415">TRIM(K3715)</f>
        <v>FALSE</v>
      </c>
      <c r="V3715" s="18">
        <f t="shared" ref="V3715:V3778" si="416">IF(U3715="TRUE", 1, 2)</f>
        <v>2</v>
      </c>
      <c r="W3715">
        <f t="shared" ref="W3715:W3778" si="417">IF(F3715="successful", 1,  IF(F3715= "failed", 2, IF(F3715="canceled", 3, 4)))</f>
        <v>1</v>
      </c>
    </row>
    <row r="3716" spans="1:23" ht="100.8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s="13" t="b">
        <v>0</v>
      </c>
      <c r="L3716">
        <v>97</v>
      </c>
      <c r="M3716" t="b">
        <v>1</v>
      </c>
      <c r="N3716" t="s">
        <v>8271</v>
      </c>
      <c r="O3716" s="15">
        <f t="shared" si="412"/>
        <v>102.35000000000001</v>
      </c>
      <c r="P3716" s="15">
        <f t="shared" si="411"/>
        <v>105.51546391752578</v>
      </c>
      <c r="Q3716" t="s">
        <v>8328</v>
      </c>
      <c r="R3716" t="s">
        <v>8329</v>
      </c>
      <c r="S3716" s="8">
        <f t="shared" si="413"/>
        <v>42118.347997685189</v>
      </c>
      <c r="T3716" s="11">
        <f t="shared" si="414"/>
        <v>42149.957638888889</v>
      </c>
      <c r="U3716" t="str">
        <f t="shared" si="415"/>
        <v>FALSE</v>
      </c>
      <c r="V3716" s="18">
        <f t="shared" si="416"/>
        <v>2</v>
      </c>
      <c r="W3716">
        <f t="shared" si="417"/>
        <v>1</v>
      </c>
    </row>
    <row r="3717" spans="1:23" ht="115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s="13" t="b">
        <v>0</v>
      </c>
      <c r="L3717">
        <v>27</v>
      </c>
      <c r="M3717" t="b">
        <v>1</v>
      </c>
      <c r="N3717" t="s">
        <v>8271</v>
      </c>
      <c r="O3717" s="15">
        <f t="shared" si="412"/>
        <v>102.57142857142858</v>
      </c>
      <c r="P3717" s="15">
        <f t="shared" si="411"/>
        <v>132.96296296296296</v>
      </c>
      <c r="Q3717" t="s">
        <v>8328</v>
      </c>
      <c r="R3717" t="s">
        <v>8329</v>
      </c>
      <c r="S3717" s="8">
        <f t="shared" si="413"/>
        <v>42036.787256944437</v>
      </c>
      <c r="T3717" s="11">
        <f t="shared" si="414"/>
        <v>42094.327777777777</v>
      </c>
      <c r="U3717" t="str">
        <f t="shared" si="415"/>
        <v>FALSE</v>
      </c>
      <c r="V3717" s="18">
        <f t="shared" si="416"/>
        <v>2</v>
      </c>
      <c r="W3717">
        <f t="shared" si="417"/>
        <v>1</v>
      </c>
    </row>
    <row r="3718" spans="1:23" ht="100.8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s="13" t="b">
        <v>0</v>
      </c>
      <c r="L3718">
        <v>24</v>
      </c>
      <c r="M3718" t="b">
        <v>1</v>
      </c>
      <c r="N3718" t="s">
        <v>8271</v>
      </c>
      <c r="O3718" s="15">
        <f t="shared" si="412"/>
        <v>155.75</v>
      </c>
      <c r="P3718" s="15">
        <f t="shared" si="411"/>
        <v>51.916666666666664</v>
      </c>
      <c r="Q3718" t="s">
        <v>8328</v>
      </c>
      <c r="R3718" t="s">
        <v>8329</v>
      </c>
      <c r="S3718" s="8">
        <f t="shared" si="413"/>
        <v>42360.679502314808</v>
      </c>
      <c r="T3718" s="11">
        <f t="shared" si="414"/>
        <v>42390.679502314808</v>
      </c>
      <c r="U3718" t="str">
        <f t="shared" si="415"/>
        <v>FALSE</v>
      </c>
      <c r="V3718" s="18">
        <f t="shared" si="416"/>
        <v>2</v>
      </c>
      <c r="W3718">
        <f t="shared" si="417"/>
        <v>1</v>
      </c>
    </row>
    <row r="3719" spans="1:23" ht="86.4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s="13" t="b">
        <v>0</v>
      </c>
      <c r="L3719">
        <v>13</v>
      </c>
      <c r="M3719" t="b">
        <v>1</v>
      </c>
      <c r="N3719" t="s">
        <v>8271</v>
      </c>
      <c r="O3719" s="15">
        <f t="shared" si="412"/>
        <v>100.75</v>
      </c>
      <c r="P3719" s="15">
        <f t="shared" si="411"/>
        <v>310</v>
      </c>
      <c r="Q3719" t="s">
        <v>8328</v>
      </c>
      <c r="R3719" t="s">
        <v>8329</v>
      </c>
      <c r="S3719" s="8">
        <f t="shared" si="413"/>
        <v>42102.657974537033</v>
      </c>
      <c r="T3719" s="11">
        <f t="shared" si="414"/>
        <v>42133.657974537033</v>
      </c>
      <c r="U3719" t="str">
        <f t="shared" si="415"/>
        <v>FALSE</v>
      </c>
      <c r="V3719" s="18">
        <f t="shared" si="416"/>
        <v>2</v>
      </c>
      <c r="W3719">
        <f t="shared" si="417"/>
        <v>1</v>
      </c>
    </row>
    <row r="3720" spans="1:23" ht="86.4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s="13" t="b">
        <v>0</v>
      </c>
      <c r="L3720">
        <v>46</v>
      </c>
      <c r="M3720" t="b">
        <v>1</v>
      </c>
      <c r="N3720" t="s">
        <v>8271</v>
      </c>
      <c r="O3720" s="15">
        <f t="shared" si="412"/>
        <v>239.4</v>
      </c>
      <c r="P3720" s="15">
        <f t="shared" si="411"/>
        <v>26.021739130434781</v>
      </c>
      <c r="Q3720" t="s">
        <v>8328</v>
      </c>
      <c r="R3720" t="s">
        <v>8329</v>
      </c>
      <c r="S3720" s="8">
        <f t="shared" si="413"/>
        <v>42032.507812499993</v>
      </c>
      <c r="T3720" s="11">
        <f t="shared" si="414"/>
        <v>42062.507812499993</v>
      </c>
      <c r="U3720" t="str">
        <f t="shared" si="415"/>
        <v>FALSE</v>
      </c>
      <c r="V3720" s="18">
        <f t="shared" si="416"/>
        <v>2</v>
      </c>
      <c r="W3720">
        <f t="shared" si="417"/>
        <v>1</v>
      </c>
    </row>
    <row r="3721" spans="1:23" ht="57.6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s="13" t="b">
        <v>0</v>
      </c>
      <c r="L3721">
        <v>4</v>
      </c>
      <c r="M3721" t="b">
        <v>1</v>
      </c>
      <c r="N3721" t="s">
        <v>8271</v>
      </c>
      <c r="O3721" s="15">
        <f t="shared" si="412"/>
        <v>210</v>
      </c>
      <c r="P3721" s="15">
        <f t="shared" si="411"/>
        <v>105</v>
      </c>
      <c r="Q3721" t="s">
        <v>8328</v>
      </c>
      <c r="R3721" t="s">
        <v>8329</v>
      </c>
      <c r="S3721" s="8">
        <f t="shared" si="413"/>
        <v>42147.521597222221</v>
      </c>
      <c r="T3721" s="11">
        <f t="shared" si="414"/>
        <v>42177.521597222221</v>
      </c>
      <c r="U3721" t="str">
        <f t="shared" si="415"/>
        <v>FALSE</v>
      </c>
      <c r="V3721" s="18">
        <f t="shared" si="416"/>
        <v>2</v>
      </c>
      <c r="W3721">
        <f t="shared" si="417"/>
        <v>1</v>
      </c>
    </row>
    <row r="3722" spans="1:23" ht="57.6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s="13" t="b">
        <v>0</v>
      </c>
      <c r="L3722">
        <v>40</v>
      </c>
      <c r="M3722" t="b">
        <v>1</v>
      </c>
      <c r="N3722" t="s">
        <v>8271</v>
      </c>
      <c r="O3722" s="15">
        <f t="shared" si="412"/>
        <v>104.51515151515152</v>
      </c>
      <c r="P3722" s="15">
        <f t="shared" si="411"/>
        <v>86.224999999999994</v>
      </c>
      <c r="Q3722" t="s">
        <v>8328</v>
      </c>
      <c r="R3722" t="s">
        <v>8329</v>
      </c>
      <c r="S3722" s="8">
        <f t="shared" si="413"/>
        <v>42165.784791666665</v>
      </c>
      <c r="T3722" s="11">
        <f t="shared" si="414"/>
        <v>42187.784791666665</v>
      </c>
      <c r="U3722" t="str">
        <f t="shared" si="415"/>
        <v>FALSE</v>
      </c>
      <c r="V3722" s="18">
        <f t="shared" si="416"/>
        <v>2</v>
      </c>
      <c r="W3722">
        <f t="shared" si="417"/>
        <v>1</v>
      </c>
    </row>
    <row r="3723" spans="1:23" ht="100.8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s="13" t="b">
        <v>0</v>
      </c>
      <c r="L3723">
        <v>44</v>
      </c>
      <c r="M3723" t="b">
        <v>1</v>
      </c>
      <c r="N3723" t="s">
        <v>8271</v>
      </c>
      <c r="O3723" s="15">
        <f t="shared" si="412"/>
        <v>100.8</v>
      </c>
      <c r="P3723" s="15">
        <f t="shared" si="411"/>
        <v>114.54545454545455</v>
      </c>
      <c r="Q3723" t="s">
        <v>8328</v>
      </c>
      <c r="R3723" t="s">
        <v>8329</v>
      </c>
      <c r="S3723" s="8">
        <f t="shared" si="413"/>
        <v>41927.727824074071</v>
      </c>
      <c r="T3723" s="11">
        <f t="shared" si="414"/>
        <v>41948.769490740735</v>
      </c>
      <c r="U3723" t="str">
        <f t="shared" si="415"/>
        <v>FALSE</v>
      </c>
      <c r="V3723" s="18">
        <f t="shared" si="416"/>
        <v>2</v>
      </c>
      <c r="W3723">
        <f t="shared" si="417"/>
        <v>1</v>
      </c>
    </row>
    <row r="3724" spans="1:23" ht="129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s="13" t="b">
        <v>0</v>
      </c>
      <c r="L3724">
        <v>35</v>
      </c>
      <c r="M3724" t="b">
        <v>1</v>
      </c>
      <c r="N3724" t="s">
        <v>8271</v>
      </c>
      <c r="O3724" s="15">
        <f t="shared" si="412"/>
        <v>111.20000000000002</v>
      </c>
      <c r="P3724" s="15">
        <f t="shared" si="411"/>
        <v>47.657142857142858</v>
      </c>
      <c r="Q3724" t="s">
        <v>8328</v>
      </c>
      <c r="R3724" t="s">
        <v>8329</v>
      </c>
      <c r="S3724" s="8">
        <f t="shared" si="413"/>
        <v>42381.463506944441</v>
      </c>
      <c r="T3724" s="11">
        <f t="shared" si="414"/>
        <v>42411.749305555553</v>
      </c>
      <c r="U3724" t="str">
        <f t="shared" si="415"/>
        <v>FALSE</v>
      </c>
      <c r="V3724" s="18">
        <f t="shared" si="416"/>
        <v>2</v>
      </c>
      <c r="W3724">
        <f t="shared" si="417"/>
        <v>1</v>
      </c>
    </row>
    <row r="3725" spans="1:23" ht="57.6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s="13" t="b">
        <v>0</v>
      </c>
      <c r="L3725">
        <v>63</v>
      </c>
      <c r="M3725" t="b">
        <v>1</v>
      </c>
      <c r="N3725" t="s">
        <v>8271</v>
      </c>
      <c r="O3725" s="15">
        <f t="shared" si="412"/>
        <v>102.04444444444445</v>
      </c>
      <c r="P3725" s="15">
        <f t="shared" si="411"/>
        <v>72.888888888888886</v>
      </c>
      <c r="Q3725" t="s">
        <v>8328</v>
      </c>
      <c r="R3725" t="s">
        <v>8329</v>
      </c>
      <c r="S3725" s="8">
        <f t="shared" si="413"/>
        <v>41943.544699074075</v>
      </c>
      <c r="T3725" s="11">
        <f t="shared" si="414"/>
        <v>41973.586365740739</v>
      </c>
      <c r="U3725" t="str">
        <f t="shared" si="415"/>
        <v>FALSE</v>
      </c>
      <c r="V3725" s="18">
        <f t="shared" si="416"/>
        <v>2</v>
      </c>
      <c r="W3725">
        <f t="shared" si="417"/>
        <v>1</v>
      </c>
    </row>
    <row r="3726" spans="1:23" ht="115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s="13" t="b">
        <v>0</v>
      </c>
      <c r="L3726">
        <v>89</v>
      </c>
      <c r="M3726" t="b">
        <v>1</v>
      </c>
      <c r="N3726" t="s">
        <v>8271</v>
      </c>
      <c r="O3726" s="15">
        <f t="shared" si="412"/>
        <v>102.54767441860466</v>
      </c>
      <c r="P3726" s="15">
        <f t="shared" si="411"/>
        <v>49.545505617977533</v>
      </c>
      <c r="Q3726" t="s">
        <v>8328</v>
      </c>
      <c r="R3726" t="s">
        <v>8329</v>
      </c>
      <c r="S3726" s="8">
        <f t="shared" si="413"/>
        <v>42465.283101851855</v>
      </c>
      <c r="T3726" s="11">
        <f t="shared" si="414"/>
        <v>42494.749999999993</v>
      </c>
      <c r="U3726" t="str">
        <f t="shared" si="415"/>
        <v>FALSE</v>
      </c>
      <c r="V3726" s="18">
        <f t="shared" si="416"/>
        <v>2</v>
      </c>
      <c r="W3726">
        <f t="shared" si="417"/>
        <v>1</v>
      </c>
    </row>
    <row r="3727" spans="1:23" ht="115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s="13" t="b">
        <v>0</v>
      </c>
      <c r="L3727">
        <v>15</v>
      </c>
      <c r="M3727" t="b">
        <v>1</v>
      </c>
      <c r="N3727" t="s">
        <v>8271</v>
      </c>
      <c r="O3727" s="15">
        <f t="shared" si="412"/>
        <v>127</v>
      </c>
      <c r="P3727" s="15">
        <f t="shared" si="411"/>
        <v>25.4</v>
      </c>
      <c r="Q3727" t="s">
        <v>8328</v>
      </c>
      <c r="R3727" t="s">
        <v>8329</v>
      </c>
      <c r="S3727" s="8">
        <f t="shared" si="413"/>
        <v>42401.736886574072</v>
      </c>
      <c r="T3727" s="11">
        <f t="shared" si="414"/>
        <v>42418.687499999993</v>
      </c>
      <c r="U3727" t="str">
        <f t="shared" si="415"/>
        <v>FALSE</v>
      </c>
      <c r="V3727" s="18">
        <f t="shared" si="416"/>
        <v>2</v>
      </c>
      <c r="W3727">
        <f t="shared" si="417"/>
        <v>1</v>
      </c>
    </row>
    <row r="3728" spans="1:23" ht="100.8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s="13" t="b">
        <v>0</v>
      </c>
      <c r="L3728">
        <v>46</v>
      </c>
      <c r="M3728" t="b">
        <v>1</v>
      </c>
      <c r="N3728" t="s">
        <v>8271</v>
      </c>
      <c r="O3728" s="15">
        <f t="shared" si="412"/>
        <v>338.70588235294122</v>
      </c>
      <c r="P3728" s="15">
        <f t="shared" si="411"/>
        <v>62.586956521739133</v>
      </c>
      <c r="Q3728" t="s">
        <v>8328</v>
      </c>
      <c r="R3728" t="s">
        <v>8329</v>
      </c>
      <c r="S3728" s="8">
        <f t="shared" si="413"/>
        <v>42461.932534722226</v>
      </c>
      <c r="T3728" s="11">
        <f t="shared" si="414"/>
        <v>42489.666666666664</v>
      </c>
      <c r="U3728" t="str">
        <f t="shared" si="415"/>
        <v>FALSE</v>
      </c>
      <c r="V3728" s="18">
        <f t="shared" si="416"/>
        <v>2</v>
      </c>
      <c r="W3728">
        <f t="shared" si="417"/>
        <v>1</v>
      </c>
    </row>
    <row r="3729" spans="1:23" ht="86.4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s="13" t="b">
        <v>0</v>
      </c>
      <c r="L3729">
        <v>33</v>
      </c>
      <c r="M3729" t="b">
        <v>1</v>
      </c>
      <c r="N3729" t="s">
        <v>8271</v>
      </c>
      <c r="O3729" s="15">
        <f t="shared" si="412"/>
        <v>100.75</v>
      </c>
      <c r="P3729" s="15">
        <f t="shared" si="411"/>
        <v>61.060606060606062</v>
      </c>
      <c r="Q3729" t="s">
        <v>8328</v>
      </c>
      <c r="R3729" t="s">
        <v>8329</v>
      </c>
      <c r="S3729" s="8">
        <f t="shared" si="413"/>
        <v>42632.139976851853</v>
      </c>
      <c r="T3729" s="11">
        <f t="shared" si="414"/>
        <v>42662.996527777774</v>
      </c>
      <c r="U3729" t="str">
        <f t="shared" si="415"/>
        <v>FALSE</v>
      </c>
      <c r="V3729" s="18">
        <f t="shared" si="416"/>
        <v>2</v>
      </c>
      <c r="W3729">
        <f t="shared" si="417"/>
        <v>1</v>
      </c>
    </row>
    <row r="3730" spans="1:23" ht="86.4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s="13" t="b">
        <v>0</v>
      </c>
      <c r="L3730">
        <v>31</v>
      </c>
      <c r="M3730" t="b">
        <v>0</v>
      </c>
      <c r="N3730" t="s">
        <v>8271</v>
      </c>
      <c r="O3730" s="15">
        <f t="shared" si="412"/>
        <v>9.31</v>
      </c>
      <c r="P3730" s="15">
        <f t="shared" si="411"/>
        <v>60.064516129032256</v>
      </c>
      <c r="Q3730" t="s">
        <v>8328</v>
      </c>
      <c r="R3730" t="s">
        <v>8329</v>
      </c>
      <c r="S3730" s="8">
        <f t="shared" si="413"/>
        <v>42204.962685185186</v>
      </c>
      <c r="T3730" s="11">
        <f t="shared" si="414"/>
        <v>42234.962685185186</v>
      </c>
      <c r="U3730" t="str">
        <f t="shared" si="415"/>
        <v>FALSE</v>
      </c>
      <c r="V3730" s="18">
        <f t="shared" si="416"/>
        <v>2</v>
      </c>
      <c r="W3730">
        <f t="shared" si="417"/>
        <v>2</v>
      </c>
    </row>
    <row r="3731" spans="1:23" ht="100.8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s="13" t="b">
        <v>0</v>
      </c>
      <c r="L3731">
        <v>5</v>
      </c>
      <c r="M3731" t="b">
        <v>0</v>
      </c>
      <c r="N3731" t="s">
        <v>8271</v>
      </c>
      <c r="O3731" s="15">
        <f t="shared" si="412"/>
        <v>7.24</v>
      </c>
      <c r="P3731" s="15">
        <f t="shared" si="411"/>
        <v>72.400000000000006</v>
      </c>
      <c r="Q3731" t="s">
        <v>8328</v>
      </c>
      <c r="R3731" t="s">
        <v>8329</v>
      </c>
      <c r="S3731" s="8">
        <f t="shared" si="413"/>
        <v>42040.996666666666</v>
      </c>
      <c r="T3731" s="11">
        <f t="shared" si="414"/>
        <v>42085.954999999994</v>
      </c>
      <c r="U3731" t="str">
        <f t="shared" si="415"/>
        <v>FALSE</v>
      </c>
      <c r="V3731" s="18">
        <f t="shared" si="416"/>
        <v>2</v>
      </c>
      <c r="W3731">
        <f t="shared" si="417"/>
        <v>2</v>
      </c>
    </row>
    <row r="3732" spans="1:23" ht="115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s="13" t="b">
        <v>0</v>
      </c>
      <c r="L3732">
        <v>1</v>
      </c>
      <c r="M3732" t="b">
        <v>0</v>
      </c>
      <c r="N3732" t="s">
        <v>8271</v>
      </c>
      <c r="O3732" s="15">
        <f t="shared" si="412"/>
        <v>10</v>
      </c>
      <c r="P3732" s="15">
        <f t="shared" si="411"/>
        <v>100</v>
      </c>
      <c r="Q3732" t="s">
        <v>8328</v>
      </c>
      <c r="R3732" t="s">
        <v>8329</v>
      </c>
      <c r="S3732" s="8">
        <f t="shared" si="413"/>
        <v>42203.46943287037</v>
      </c>
      <c r="T3732" s="11">
        <f t="shared" si="414"/>
        <v>42233.46943287037</v>
      </c>
      <c r="U3732" t="str">
        <f t="shared" si="415"/>
        <v>FALSE</v>
      </c>
      <c r="V3732" s="18">
        <f t="shared" si="416"/>
        <v>2</v>
      </c>
      <c r="W3732">
        <f t="shared" si="417"/>
        <v>2</v>
      </c>
    </row>
    <row r="3733" spans="1:23" ht="100.8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s="13" t="b">
        <v>0</v>
      </c>
      <c r="L3733">
        <v>12</v>
      </c>
      <c r="M3733" t="b">
        <v>0</v>
      </c>
      <c r="N3733" t="s">
        <v>8271</v>
      </c>
      <c r="O3733" s="15">
        <f t="shared" si="412"/>
        <v>11.272727272727273</v>
      </c>
      <c r="P3733" s="15">
        <f t="shared" si="411"/>
        <v>51.666666666666664</v>
      </c>
      <c r="Q3733" t="s">
        <v>8328</v>
      </c>
      <c r="R3733" t="s">
        <v>8329</v>
      </c>
      <c r="S3733" s="8">
        <f t="shared" si="413"/>
        <v>41983.544513888883</v>
      </c>
      <c r="T3733" s="11">
        <f t="shared" si="414"/>
        <v>42013.932638888888</v>
      </c>
      <c r="U3733" t="str">
        <f t="shared" si="415"/>
        <v>FALSE</v>
      </c>
      <c r="V3733" s="18">
        <f t="shared" si="416"/>
        <v>2</v>
      </c>
      <c r="W3733">
        <f t="shared" si="417"/>
        <v>2</v>
      </c>
    </row>
    <row r="3734" spans="1:23" ht="86.4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s="13" t="b">
        <v>0</v>
      </c>
      <c r="L3734">
        <v>4</v>
      </c>
      <c r="M3734" t="b">
        <v>0</v>
      </c>
      <c r="N3734" t="s">
        <v>8271</v>
      </c>
      <c r="O3734" s="15">
        <f t="shared" si="412"/>
        <v>15.411764705882353</v>
      </c>
      <c r="P3734" s="15">
        <f t="shared" si="411"/>
        <v>32.75</v>
      </c>
      <c r="Q3734" t="s">
        <v>8328</v>
      </c>
      <c r="R3734" t="s">
        <v>8329</v>
      </c>
      <c r="S3734" s="8">
        <f t="shared" si="413"/>
        <v>41968.469131944446</v>
      </c>
      <c r="T3734" s="11">
        <f t="shared" si="414"/>
        <v>42028.291666666664</v>
      </c>
      <c r="U3734" t="str">
        <f t="shared" si="415"/>
        <v>FALSE</v>
      </c>
      <c r="V3734" s="18">
        <f t="shared" si="416"/>
        <v>2</v>
      </c>
      <c r="W3734">
        <f t="shared" si="417"/>
        <v>2</v>
      </c>
    </row>
    <row r="3735" spans="1:23" ht="86.4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s="13" t="b">
        <v>0</v>
      </c>
      <c r="L3735">
        <v>0</v>
      </c>
      <c r="M3735" t="b">
        <v>0</v>
      </c>
      <c r="N3735" t="s">
        <v>8271</v>
      </c>
      <c r="O3735" s="15">
        <f t="shared" si="412"/>
        <v>0</v>
      </c>
      <c r="P3735" s="15">
        <f t="shared" si="411"/>
        <v>0</v>
      </c>
      <c r="Q3735" t="s">
        <v>8328</v>
      </c>
      <c r="R3735" t="s">
        <v>8329</v>
      </c>
      <c r="S3735" s="8">
        <f t="shared" si="413"/>
        <v>42102.816064814811</v>
      </c>
      <c r="T3735" s="11">
        <f t="shared" si="414"/>
        <v>42112.729166666664</v>
      </c>
      <c r="U3735" t="str">
        <f t="shared" si="415"/>
        <v>FALSE</v>
      </c>
      <c r="V3735" s="18">
        <f t="shared" si="416"/>
        <v>2</v>
      </c>
      <c r="W3735">
        <f t="shared" si="417"/>
        <v>2</v>
      </c>
    </row>
    <row r="3736" spans="1:23" ht="115.2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s="13" t="b">
        <v>0</v>
      </c>
      <c r="L3736">
        <v>7</v>
      </c>
      <c r="M3736" t="b">
        <v>0</v>
      </c>
      <c r="N3736" t="s">
        <v>8271</v>
      </c>
      <c r="O3736" s="15">
        <f t="shared" si="412"/>
        <v>28.466666666666669</v>
      </c>
      <c r="P3736" s="15">
        <f t="shared" si="411"/>
        <v>61</v>
      </c>
      <c r="Q3736" t="s">
        <v>8328</v>
      </c>
      <c r="R3736" t="s">
        <v>8329</v>
      </c>
      <c r="S3736" s="8">
        <f t="shared" si="413"/>
        <v>42089.693240740737</v>
      </c>
      <c r="T3736" s="11">
        <f t="shared" si="414"/>
        <v>42149.693240740737</v>
      </c>
      <c r="U3736" t="str">
        <f t="shared" si="415"/>
        <v>FALSE</v>
      </c>
      <c r="V3736" s="18">
        <f t="shared" si="416"/>
        <v>2</v>
      </c>
      <c r="W3736">
        <f t="shared" si="417"/>
        <v>2</v>
      </c>
    </row>
    <row r="3737" spans="1:23" ht="72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s="13" t="b">
        <v>0</v>
      </c>
      <c r="L3737">
        <v>2</v>
      </c>
      <c r="M3737" t="b">
        <v>0</v>
      </c>
      <c r="N3737" t="s">
        <v>8271</v>
      </c>
      <c r="O3737" s="15">
        <f t="shared" si="412"/>
        <v>13.333333333333334</v>
      </c>
      <c r="P3737" s="15">
        <f t="shared" si="411"/>
        <v>10</v>
      </c>
      <c r="Q3737" t="s">
        <v>8328</v>
      </c>
      <c r="R3737" t="s">
        <v>8329</v>
      </c>
      <c r="S3737" s="8">
        <f t="shared" si="413"/>
        <v>42122.484826388885</v>
      </c>
      <c r="T3737" s="11">
        <f t="shared" si="414"/>
        <v>42152.484826388885</v>
      </c>
      <c r="U3737" t="str">
        <f t="shared" si="415"/>
        <v>FALSE</v>
      </c>
      <c r="V3737" s="18">
        <f t="shared" si="416"/>
        <v>2</v>
      </c>
      <c r="W3737">
        <f t="shared" si="417"/>
        <v>2</v>
      </c>
    </row>
    <row r="3738" spans="1:23" ht="100.8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s="13" t="b">
        <v>0</v>
      </c>
      <c r="L3738">
        <v>1</v>
      </c>
      <c r="M3738" t="b">
        <v>0</v>
      </c>
      <c r="N3738" t="s">
        <v>8271</v>
      </c>
      <c r="O3738" s="15">
        <f t="shared" si="412"/>
        <v>0.66666666666666674</v>
      </c>
      <c r="P3738" s="15">
        <f t="shared" si="411"/>
        <v>10</v>
      </c>
      <c r="Q3738" t="s">
        <v>8328</v>
      </c>
      <c r="R3738" t="s">
        <v>8329</v>
      </c>
      <c r="S3738" s="8">
        <f t="shared" si="413"/>
        <v>42048.503391203696</v>
      </c>
      <c r="T3738" s="11">
        <f t="shared" si="414"/>
        <v>42086.541666666664</v>
      </c>
      <c r="U3738" t="str">
        <f t="shared" si="415"/>
        <v>FALSE</v>
      </c>
      <c r="V3738" s="18">
        <f t="shared" si="416"/>
        <v>2</v>
      </c>
      <c r="W3738">
        <f t="shared" si="417"/>
        <v>2</v>
      </c>
    </row>
    <row r="3739" spans="1:23" ht="7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s="13" t="b">
        <v>0</v>
      </c>
      <c r="L3739">
        <v>4</v>
      </c>
      <c r="M3739" t="b">
        <v>0</v>
      </c>
      <c r="N3739" t="s">
        <v>8271</v>
      </c>
      <c r="O3739" s="15">
        <f t="shared" si="412"/>
        <v>21.428571428571427</v>
      </c>
      <c r="P3739" s="15">
        <f t="shared" si="411"/>
        <v>37.5</v>
      </c>
      <c r="Q3739" t="s">
        <v>8328</v>
      </c>
      <c r="R3739" t="s">
        <v>8329</v>
      </c>
      <c r="S3739" s="8">
        <f t="shared" si="413"/>
        <v>42297.482673611106</v>
      </c>
      <c r="T3739" s="11">
        <f t="shared" si="414"/>
        <v>42320.082638888889</v>
      </c>
      <c r="U3739" t="str">
        <f t="shared" si="415"/>
        <v>FALSE</v>
      </c>
      <c r="V3739" s="18">
        <f t="shared" si="416"/>
        <v>2</v>
      </c>
      <c r="W3739">
        <f t="shared" si="417"/>
        <v>2</v>
      </c>
    </row>
    <row r="3740" spans="1:23" ht="72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s="13" t="b">
        <v>0</v>
      </c>
      <c r="L3740">
        <v>6</v>
      </c>
      <c r="M3740" t="b">
        <v>0</v>
      </c>
      <c r="N3740" t="s">
        <v>8271</v>
      </c>
      <c r="O3740" s="15">
        <f t="shared" si="412"/>
        <v>18</v>
      </c>
      <c r="P3740" s="15">
        <f t="shared" si="411"/>
        <v>45</v>
      </c>
      <c r="Q3740" t="s">
        <v>8328</v>
      </c>
      <c r="R3740" t="s">
        <v>8329</v>
      </c>
      <c r="S3740" s="8">
        <f t="shared" si="413"/>
        <v>41813.730381944442</v>
      </c>
      <c r="T3740" s="11">
        <f t="shared" si="414"/>
        <v>41835.708333333328</v>
      </c>
      <c r="U3740" t="str">
        <f t="shared" si="415"/>
        <v>FALSE</v>
      </c>
      <c r="V3740" s="18">
        <f t="shared" si="416"/>
        <v>2</v>
      </c>
      <c r="W3740">
        <f t="shared" si="417"/>
        <v>2</v>
      </c>
    </row>
    <row r="3741" spans="1:23" ht="115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s="13" t="b">
        <v>0</v>
      </c>
      <c r="L3741">
        <v>8</v>
      </c>
      <c r="M3741" t="b">
        <v>0</v>
      </c>
      <c r="N3741" t="s">
        <v>8271</v>
      </c>
      <c r="O3741" s="15">
        <f t="shared" si="412"/>
        <v>20.125</v>
      </c>
      <c r="P3741" s="15">
        <f t="shared" si="411"/>
        <v>100.625</v>
      </c>
      <c r="Q3741" t="s">
        <v>8328</v>
      </c>
      <c r="R3741" t="s">
        <v>8329</v>
      </c>
      <c r="S3741" s="8">
        <f t="shared" si="413"/>
        <v>42548.241527777776</v>
      </c>
      <c r="T3741" s="11">
        <f t="shared" si="414"/>
        <v>42568.241527777776</v>
      </c>
      <c r="U3741" t="str">
        <f t="shared" si="415"/>
        <v>FALSE</v>
      </c>
      <c r="V3741" s="18">
        <f t="shared" si="416"/>
        <v>2</v>
      </c>
      <c r="W3741">
        <f t="shared" si="417"/>
        <v>2</v>
      </c>
    </row>
    <row r="3742" spans="1:23" ht="115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s="13" t="b">
        <v>0</v>
      </c>
      <c r="L3742">
        <v>14</v>
      </c>
      <c r="M3742" t="b">
        <v>0</v>
      </c>
      <c r="N3742" t="s">
        <v>8271</v>
      </c>
      <c r="O3742" s="15">
        <f t="shared" si="412"/>
        <v>17.899999999999999</v>
      </c>
      <c r="P3742" s="15">
        <f t="shared" si="411"/>
        <v>25.571428571428573</v>
      </c>
      <c r="Q3742" t="s">
        <v>8328</v>
      </c>
      <c r="R3742" t="s">
        <v>8329</v>
      </c>
      <c r="S3742" s="8">
        <f t="shared" si="413"/>
        <v>41832.881423611107</v>
      </c>
      <c r="T3742" s="11">
        <f t="shared" si="414"/>
        <v>41862.870810185181</v>
      </c>
      <c r="U3742" t="str">
        <f t="shared" si="415"/>
        <v>FALSE</v>
      </c>
      <c r="V3742" s="18">
        <f t="shared" si="416"/>
        <v>2</v>
      </c>
      <c r="W3742">
        <f t="shared" si="417"/>
        <v>2</v>
      </c>
    </row>
    <row r="3743" spans="1:23" ht="86.4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s="13" t="b">
        <v>0</v>
      </c>
      <c r="L3743">
        <v>0</v>
      </c>
      <c r="M3743" t="b">
        <v>0</v>
      </c>
      <c r="N3743" t="s">
        <v>8271</v>
      </c>
      <c r="O3743" s="15">
        <f t="shared" si="412"/>
        <v>0</v>
      </c>
      <c r="P3743" s="15">
        <f t="shared" si="411"/>
        <v>0</v>
      </c>
      <c r="Q3743" t="s">
        <v>8328</v>
      </c>
      <c r="R3743" t="s">
        <v>8329</v>
      </c>
      <c r="S3743" s="8">
        <f t="shared" si="413"/>
        <v>42325.712384259255</v>
      </c>
      <c r="T3743" s="11">
        <f t="shared" si="414"/>
        <v>42355.712384259255</v>
      </c>
      <c r="U3743" t="str">
        <f t="shared" si="415"/>
        <v>FALSE</v>
      </c>
      <c r="V3743" s="18">
        <f t="shared" si="416"/>
        <v>2</v>
      </c>
      <c r="W3743">
        <f t="shared" si="417"/>
        <v>2</v>
      </c>
    </row>
    <row r="3744" spans="1:23" ht="100.8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s="13" t="b">
        <v>0</v>
      </c>
      <c r="L3744">
        <v>4</v>
      </c>
      <c r="M3744" t="b">
        <v>0</v>
      </c>
      <c r="N3744" t="s">
        <v>8271</v>
      </c>
      <c r="O3744" s="15">
        <f t="shared" si="412"/>
        <v>2</v>
      </c>
      <c r="P3744" s="15">
        <f t="shared" si="411"/>
        <v>25</v>
      </c>
      <c r="Q3744" t="s">
        <v>8328</v>
      </c>
      <c r="R3744" t="s">
        <v>8329</v>
      </c>
      <c r="S3744" s="8">
        <f t="shared" si="413"/>
        <v>41858.006296296291</v>
      </c>
      <c r="T3744" s="11">
        <f t="shared" si="414"/>
        <v>41888.006296296291</v>
      </c>
      <c r="U3744" t="str">
        <f t="shared" si="415"/>
        <v>FALSE</v>
      </c>
      <c r="V3744" s="18">
        <f t="shared" si="416"/>
        <v>2</v>
      </c>
      <c r="W3744">
        <f t="shared" si="417"/>
        <v>2</v>
      </c>
    </row>
    <row r="3745" spans="1:23" ht="72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s="13" t="b">
        <v>0</v>
      </c>
      <c r="L3745">
        <v>0</v>
      </c>
      <c r="M3745" t="b">
        <v>0</v>
      </c>
      <c r="N3745" t="s">
        <v>8271</v>
      </c>
      <c r="O3745" s="15">
        <f t="shared" si="412"/>
        <v>0</v>
      </c>
      <c r="P3745" s="15">
        <f t="shared" si="411"/>
        <v>0</v>
      </c>
      <c r="Q3745" t="s">
        <v>8328</v>
      </c>
      <c r="R3745" t="s">
        <v>8329</v>
      </c>
      <c r="S3745" s="8">
        <f t="shared" si="413"/>
        <v>41793.501898148148</v>
      </c>
      <c r="T3745" s="11">
        <f t="shared" si="414"/>
        <v>41823.501898148148</v>
      </c>
      <c r="U3745" t="str">
        <f t="shared" si="415"/>
        <v>FALSE</v>
      </c>
      <c r="V3745" s="18">
        <f t="shared" si="416"/>
        <v>2</v>
      </c>
      <c r="W3745">
        <f t="shared" si="417"/>
        <v>2</v>
      </c>
    </row>
    <row r="3746" spans="1:23" ht="100.8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s="13" t="b">
        <v>0</v>
      </c>
      <c r="L3746">
        <v>0</v>
      </c>
      <c r="M3746" t="b">
        <v>0</v>
      </c>
      <c r="N3746" t="s">
        <v>8271</v>
      </c>
      <c r="O3746" s="15">
        <f t="shared" si="412"/>
        <v>0</v>
      </c>
      <c r="P3746" s="15">
        <f t="shared" si="411"/>
        <v>0</v>
      </c>
      <c r="Q3746" t="s">
        <v>8328</v>
      </c>
      <c r="R3746" t="s">
        <v>8329</v>
      </c>
      <c r="S3746" s="8">
        <f t="shared" si="413"/>
        <v>41793.605925925927</v>
      </c>
      <c r="T3746" s="11">
        <f t="shared" si="414"/>
        <v>41824.957638888889</v>
      </c>
      <c r="U3746" t="str">
        <f t="shared" si="415"/>
        <v>FALSE</v>
      </c>
      <c r="V3746" s="18">
        <f t="shared" si="416"/>
        <v>2</v>
      </c>
      <c r="W3746">
        <f t="shared" si="417"/>
        <v>2</v>
      </c>
    </row>
    <row r="3747" spans="1:23" ht="86.4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s="13" t="b">
        <v>0</v>
      </c>
      <c r="L3747">
        <v>1</v>
      </c>
      <c r="M3747" t="b">
        <v>0</v>
      </c>
      <c r="N3747" t="s">
        <v>8271</v>
      </c>
      <c r="O3747" s="15">
        <f t="shared" si="412"/>
        <v>10</v>
      </c>
      <c r="P3747" s="15">
        <f t="shared" si="411"/>
        <v>10</v>
      </c>
      <c r="Q3747" t="s">
        <v>8328</v>
      </c>
      <c r="R3747" t="s">
        <v>8329</v>
      </c>
      <c r="S3747" s="8">
        <f t="shared" si="413"/>
        <v>41831.489606481482</v>
      </c>
      <c r="T3747" s="11">
        <f t="shared" si="414"/>
        <v>41861.489606481475</v>
      </c>
      <c r="U3747" t="str">
        <f t="shared" si="415"/>
        <v>FALSE</v>
      </c>
      <c r="V3747" s="18">
        <f t="shared" si="416"/>
        <v>2</v>
      </c>
      <c r="W3747">
        <f t="shared" si="417"/>
        <v>2</v>
      </c>
    </row>
    <row r="3748" spans="1:23" ht="43.2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s="13" t="b">
        <v>0</v>
      </c>
      <c r="L3748">
        <v>1</v>
      </c>
      <c r="M3748" t="b">
        <v>0</v>
      </c>
      <c r="N3748" t="s">
        <v>8271</v>
      </c>
      <c r="O3748" s="15">
        <f t="shared" si="412"/>
        <v>2.3764705882352941</v>
      </c>
      <c r="P3748" s="15">
        <f t="shared" si="411"/>
        <v>202</v>
      </c>
      <c r="Q3748" t="s">
        <v>8328</v>
      </c>
      <c r="R3748" t="s">
        <v>8329</v>
      </c>
      <c r="S3748" s="8">
        <f t="shared" si="413"/>
        <v>42621.18100694444</v>
      </c>
      <c r="T3748" s="11">
        <f t="shared" si="414"/>
        <v>42651.18100694444</v>
      </c>
      <c r="U3748" t="str">
        <f t="shared" si="415"/>
        <v>FALSE</v>
      </c>
      <c r="V3748" s="18">
        <f t="shared" si="416"/>
        <v>2</v>
      </c>
      <c r="W3748">
        <f t="shared" si="417"/>
        <v>2</v>
      </c>
    </row>
    <row r="3749" spans="1:23" ht="72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s="13" t="b">
        <v>0</v>
      </c>
      <c r="L3749">
        <v>1</v>
      </c>
      <c r="M3749" t="b">
        <v>0</v>
      </c>
      <c r="N3749" t="s">
        <v>8271</v>
      </c>
      <c r="O3749" s="15">
        <f t="shared" si="412"/>
        <v>1</v>
      </c>
      <c r="P3749" s="15">
        <f t="shared" si="411"/>
        <v>25</v>
      </c>
      <c r="Q3749" t="s">
        <v>8328</v>
      </c>
      <c r="R3749" t="s">
        <v>8329</v>
      </c>
      <c r="S3749" s="8">
        <f t="shared" si="413"/>
        <v>42164.091388888883</v>
      </c>
      <c r="T3749" s="11">
        <f t="shared" si="414"/>
        <v>42190.749305555553</v>
      </c>
      <c r="U3749" t="str">
        <f t="shared" si="415"/>
        <v>FALSE</v>
      </c>
      <c r="V3749" s="18">
        <f t="shared" si="416"/>
        <v>2</v>
      </c>
      <c r="W3749">
        <f t="shared" si="417"/>
        <v>2</v>
      </c>
    </row>
    <row r="3750" spans="1:23" ht="100.8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s="13" t="b">
        <v>0</v>
      </c>
      <c r="L3750">
        <v>52</v>
      </c>
      <c r="M3750" t="b">
        <v>1</v>
      </c>
      <c r="N3750" t="s">
        <v>8305</v>
      </c>
      <c r="O3750" s="15">
        <f t="shared" si="412"/>
        <v>103.52</v>
      </c>
      <c r="P3750" s="15">
        <f t="shared" si="411"/>
        <v>99.538461538461533</v>
      </c>
      <c r="Q3750" t="s">
        <v>8328</v>
      </c>
      <c r="R3750" t="s">
        <v>8358</v>
      </c>
      <c r="S3750" s="8">
        <f t="shared" si="413"/>
        <v>42395.498101851852</v>
      </c>
      <c r="T3750" s="11">
        <f t="shared" si="414"/>
        <v>42416.040972222218</v>
      </c>
      <c r="U3750" t="str">
        <f t="shared" si="415"/>
        <v>FALSE</v>
      </c>
      <c r="V3750" s="18">
        <f t="shared" si="416"/>
        <v>2</v>
      </c>
      <c r="W3750">
        <f t="shared" si="417"/>
        <v>1</v>
      </c>
    </row>
    <row r="3751" spans="1:23" ht="86.4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s="13" t="b">
        <v>0</v>
      </c>
      <c r="L3751">
        <v>7</v>
      </c>
      <c r="M3751" t="b">
        <v>1</v>
      </c>
      <c r="N3751" t="s">
        <v>8305</v>
      </c>
      <c r="O3751" s="15">
        <f t="shared" si="412"/>
        <v>105</v>
      </c>
      <c r="P3751" s="15">
        <f t="shared" si="411"/>
        <v>75</v>
      </c>
      <c r="Q3751" t="s">
        <v>8328</v>
      </c>
      <c r="R3751" t="s">
        <v>8358</v>
      </c>
      <c r="S3751" s="8">
        <f t="shared" si="413"/>
        <v>42457.918842592589</v>
      </c>
      <c r="T3751" s="11">
        <f t="shared" si="414"/>
        <v>42488.957638888889</v>
      </c>
      <c r="U3751" t="str">
        <f t="shared" si="415"/>
        <v>FALSE</v>
      </c>
      <c r="V3751" s="18">
        <f t="shared" si="416"/>
        <v>2</v>
      </c>
      <c r="W3751">
        <f t="shared" si="417"/>
        <v>1</v>
      </c>
    </row>
    <row r="3752" spans="1:23" ht="14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s="13" t="b">
        <v>0</v>
      </c>
      <c r="L3752">
        <v>28</v>
      </c>
      <c r="M3752" t="b">
        <v>1</v>
      </c>
      <c r="N3752" t="s">
        <v>8305</v>
      </c>
      <c r="O3752" s="15">
        <f t="shared" si="412"/>
        <v>100.44999999999999</v>
      </c>
      <c r="P3752" s="15">
        <f t="shared" si="411"/>
        <v>215.25</v>
      </c>
      <c r="Q3752" t="s">
        <v>8328</v>
      </c>
      <c r="R3752" t="s">
        <v>8358</v>
      </c>
      <c r="S3752" s="8">
        <f t="shared" si="413"/>
        <v>42016.773240740738</v>
      </c>
      <c r="T3752" s="11">
        <f t="shared" si="414"/>
        <v>42045.124305555553</v>
      </c>
      <c r="U3752" t="str">
        <f t="shared" si="415"/>
        <v>FALSE</v>
      </c>
      <c r="V3752" s="18">
        <f t="shared" si="416"/>
        <v>2</v>
      </c>
      <c r="W3752">
        <f t="shared" si="417"/>
        <v>1</v>
      </c>
    </row>
    <row r="3753" spans="1:23" ht="86.4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s="13" t="b">
        <v>0</v>
      </c>
      <c r="L3753">
        <v>11</v>
      </c>
      <c r="M3753" t="b">
        <v>1</v>
      </c>
      <c r="N3753" t="s">
        <v>8305</v>
      </c>
      <c r="O3753" s="15">
        <f t="shared" si="412"/>
        <v>132.6</v>
      </c>
      <c r="P3753" s="15">
        <f t="shared" si="411"/>
        <v>120.54545454545455</v>
      </c>
      <c r="Q3753" t="s">
        <v>8328</v>
      </c>
      <c r="R3753" t="s">
        <v>8358</v>
      </c>
      <c r="S3753" s="8">
        <f t="shared" si="413"/>
        <v>42402.827233796292</v>
      </c>
      <c r="T3753" s="11">
        <f t="shared" si="414"/>
        <v>42462.785567129627</v>
      </c>
      <c r="U3753" t="str">
        <f t="shared" si="415"/>
        <v>FALSE</v>
      </c>
      <c r="V3753" s="18">
        <f t="shared" si="416"/>
        <v>2</v>
      </c>
      <c r="W3753">
        <f t="shared" si="417"/>
        <v>1</v>
      </c>
    </row>
    <row r="3754" spans="1:23" ht="115.2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s="13" t="b">
        <v>0</v>
      </c>
      <c r="L3754">
        <v>15</v>
      </c>
      <c r="M3754" t="b">
        <v>1</v>
      </c>
      <c r="N3754" t="s">
        <v>8305</v>
      </c>
      <c r="O3754" s="15">
        <f t="shared" si="412"/>
        <v>112.99999999999999</v>
      </c>
      <c r="P3754" s="15">
        <f t="shared" si="411"/>
        <v>37.666666666666664</v>
      </c>
      <c r="Q3754" t="s">
        <v>8328</v>
      </c>
      <c r="R3754" t="s">
        <v>8358</v>
      </c>
      <c r="S3754" s="8">
        <f t="shared" si="413"/>
        <v>42619.594155092585</v>
      </c>
      <c r="T3754" s="11">
        <f t="shared" si="414"/>
        <v>42659.666666666664</v>
      </c>
      <c r="U3754" t="str">
        <f t="shared" si="415"/>
        <v>FALSE</v>
      </c>
      <c r="V3754" s="18">
        <f t="shared" si="416"/>
        <v>2</v>
      </c>
      <c r="W3754">
        <f t="shared" si="417"/>
        <v>1</v>
      </c>
    </row>
    <row r="3755" spans="1:23" ht="115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s="13" t="b">
        <v>0</v>
      </c>
      <c r="L3755">
        <v>30</v>
      </c>
      <c r="M3755" t="b">
        <v>1</v>
      </c>
      <c r="N3755" t="s">
        <v>8305</v>
      </c>
      <c r="O3755" s="15">
        <f t="shared" si="412"/>
        <v>103.34</v>
      </c>
      <c r="P3755" s="15">
        <f t="shared" si="411"/>
        <v>172.23333333333332</v>
      </c>
      <c r="Q3755" t="s">
        <v>8328</v>
      </c>
      <c r="R3755" t="s">
        <v>8358</v>
      </c>
      <c r="S3755" s="8">
        <f t="shared" si="413"/>
        <v>42128.615740740737</v>
      </c>
      <c r="T3755" s="11">
        <f t="shared" si="414"/>
        <v>42157.791666666664</v>
      </c>
      <c r="U3755" t="str">
        <f t="shared" si="415"/>
        <v>FALSE</v>
      </c>
      <c r="V3755" s="18">
        <f t="shared" si="416"/>
        <v>2</v>
      </c>
      <c r="W3755">
        <f t="shared" si="417"/>
        <v>1</v>
      </c>
    </row>
    <row r="3756" spans="1:23" ht="86.4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s="13" t="b">
        <v>0</v>
      </c>
      <c r="L3756">
        <v>27</v>
      </c>
      <c r="M3756" t="b">
        <v>1</v>
      </c>
      <c r="N3756" t="s">
        <v>8305</v>
      </c>
      <c r="O3756" s="15">
        <f t="shared" si="412"/>
        <v>120</v>
      </c>
      <c r="P3756" s="15">
        <f t="shared" si="411"/>
        <v>111.11111111111111</v>
      </c>
      <c r="Q3756" t="s">
        <v>8328</v>
      </c>
      <c r="R3756" t="s">
        <v>8358</v>
      </c>
      <c r="S3756" s="8">
        <f t="shared" si="413"/>
        <v>41808.67288194444</v>
      </c>
      <c r="T3756" s="11">
        <f t="shared" si="414"/>
        <v>41845.999305555553</v>
      </c>
      <c r="U3756" t="str">
        <f t="shared" si="415"/>
        <v>FALSE</v>
      </c>
      <c r="V3756" s="18">
        <f t="shared" si="416"/>
        <v>2</v>
      </c>
      <c r="W3756">
        <f t="shared" si="417"/>
        <v>1</v>
      </c>
    </row>
    <row r="3757" spans="1:23" ht="100.8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s="13" t="b">
        <v>0</v>
      </c>
      <c r="L3757">
        <v>28</v>
      </c>
      <c r="M3757" t="b">
        <v>1</v>
      </c>
      <c r="N3757" t="s">
        <v>8305</v>
      </c>
      <c r="O3757" s="15">
        <f t="shared" si="412"/>
        <v>129.63636363636363</v>
      </c>
      <c r="P3757" s="15">
        <f t="shared" si="411"/>
        <v>25.464285714285715</v>
      </c>
      <c r="Q3757" t="s">
        <v>8328</v>
      </c>
      <c r="R3757" t="s">
        <v>8358</v>
      </c>
      <c r="S3757" s="8">
        <f t="shared" si="413"/>
        <v>42445.658645833326</v>
      </c>
      <c r="T3757" s="11">
        <f t="shared" si="414"/>
        <v>42475.658645833326</v>
      </c>
      <c r="U3757" t="str">
        <f t="shared" si="415"/>
        <v>FALSE</v>
      </c>
      <c r="V3757" s="18">
        <f t="shared" si="416"/>
        <v>2</v>
      </c>
      <c r="W3757">
        <f t="shared" si="417"/>
        <v>1</v>
      </c>
    </row>
    <row r="3758" spans="1:23" ht="100.8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s="13" t="b">
        <v>0</v>
      </c>
      <c r="L3758">
        <v>17</v>
      </c>
      <c r="M3758" t="b">
        <v>1</v>
      </c>
      <c r="N3758" t="s">
        <v>8305</v>
      </c>
      <c r="O3758" s="15">
        <f t="shared" si="412"/>
        <v>101.11111111111111</v>
      </c>
      <c r="P3758" s="15">
        <f t="shared" si="411"/>
        <v>267.64705882352939</v>
      </c>
      <c r="Q3758" t="s">
        <v>8328</v>
      </c>
      <c r="R3758" t="s">
        <v>8358</v>
      </c>
      <c r="S3758" s="8">
        <f t="shared" si="413"/>
        <v>41771.606458333328</v>
      </c>
      <c r="T3758" s="11">
        <f t="shared" si="414"/>
        <v>41801.606458333328</v>
      </c>
      <c r="U3758" t="str">
        <f t="shared" si="415"/>
        <v>FALSE</v>
      </c>
      <c r="V3758" s="18">
        <f t="shared" si="416"/>
        <v>2</v>
      </c>
      <c r="W3758">
        <f t="shared" si="417"/>
        <v>1</v>
      </c>
    </row>
    <row r="3759" spans="1:23" ht="86.4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s="13" t="b">
        <v>0</v>
      </c>
      <c r="L3759">
        <v>50</v>
      </c>
      <c r="M3759" t="b">
        <v>1</v>
      </c>
      <c r="N3759" t="s">
        <v>8305</v>
      </c>
      <c r="O3759" s="15">
        <f t="shared" si="412"/>
        <v>108.51428571428572</v>
      </c>
      <c r="P3759" s="15">
        <f t="shared" si="411"/>
        <v>75.959999999999994</v>
      </c>
      <c r="Q3759" t="s">
        <v>8328</v>
      </c>
      <c r="R3759" t="s">
        <v>8358</v>
      </c>
      <c r="S3759" s="8">
        <f t="shared" si="413"/>
        <v>41954.642534722218</v>
      </c>
      <c r="T3759" s="11">
        <f t="shared" si="414"/>
        <v>41974.642534722218</v>
      </c>
      <c r="U3759" t="str">
        <f t="shared" si="415"/>
        <v>FALSE</v>
      </c>
      <c r="V3759" s="18">
        <f t="shared" si="416"/>
        <v>2</v>
      </c>
      <c r="W3759">
        <f t="shared" si="417"/>
        <v>1</v>
      </c>
    </row>
    <row r="3760" spans="1:23" ht="43.2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s="13" t="b">
        <v>0</v>
      </c>
      <c r="L3760">
        <v>26</v>
      </c>
      <c r="M3760" t="b">
        <v>1</v>
      </c>
      <c r="N3760" t="s">
        <v>8305</v>
      </c>
      <c r="O3760" s="15">
        <f t="shared" si="412"/>
        <v>102.33333333333334</v>
      </c>
      <c r="P3760" s="15">
        <f t="shared" si="411"/>
        <v>59.03846153846154</v>
      </c>
      <c r="Q3760" t="s">
        <v>8328</v>
      </c>
      <c r="R3760" t="s">
        <v>8358</v>
      </c>
      <c r="S3760" s="8">
        <f t="shared" si="413"/>
        <v>41747.26317129629</v>
      </c>
      <c r="T3760" s="11">
        <f t="shared" si="414"/>
        <v>41778</v>
      </c>
      <c r="U3760" t="str">
        <f t="shared" si="415"/>
        <v>FALSE</v>
      </c>
      <c r="V3760" s="18">
        <f t="shared" si="416"/>
        <v>2</v>
      </c>
      <c r="W3760">
        <f t="shared" si="417"/>
        <v>1</v>
      </c>
    </row>
    <row r="3761" spans="1:23" ht="57.6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s="13" t="b">
        <v>0</v>
      </c>
      <c r="L3761">
        <v>88</v>
      </c>
      <c r="M3761" t="b">
        <v>1</v>
      </c>
      <c r="N3761" t="s">
        <v>8305</v>
      </c>
      <c r="O3761" s="15">
        <f t="shared" si="412"/>
        <v>110.24425000000002</v>
      </c>
      <c r="P3761" s="15">
        <f t="shared" ref="P3761:P3824" si="418">IFERROR(E3761/L3761,0)</f>
        <v>50.111022727272733</v>
      </c>
      <c r="Q3761" t="s">
        <v>8328</v>
      </c>
      <c r="R3761" t="s">
        <v>8358</v>
      </c>
      <c r="S3761" s="8">
        <f t="shared" si="413"/>
        <v>42181.899918981479</v>
      </c>
      <c r="T3761" s="11">
        <f t="shared" si="414"/>
        <v>42241.899918981479</v>
      </c>
      <c r="U3761" t="str">
        <f t="shared" si="415"/>
        <v>FALSE</v>
      </c>
      <c r="V3761" s="18">
        <f t="shared" si="416"/>
        <v>2</v>
      </c>
      <c r="W3761">
        <f t="shared" si="417"/>
        <v>1</v>
      </c>
    </row>
    <row r="3762" spans="1:23" ht="100.8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s="13" t="b">
        <v>0</v>
      </c>
      <c r="L3762">
        <v>91</v>
      </c>
      <c r="M3762" t="b">
        <v>1</v>
      </c>
      <c r="N3762" t="s">
        <v>8305</v>
      </c>
      <c r="O3762" s="15">
        <f t="shared" si="412"/>
        <v>101.0154</v>
      </c>
      <c r="P3762" s="15">
        <f t="shared" si="418"/>
        <v>55.502967032967035</v>
      </c>
      <c r="Q3762" t="s">
        <v>8328</v>
      </c>
      <c r="R3762" t="s">
        <v>8358</v>
      </c>
      <c r="S3762" s="8">
        <f t="shared" si="413"/>
        <v>41739.316967592589</v>
      </c>
      <c r="T3762" s="11">
        <f t="shared" si="414"/>
        <v>41764.316967592589</v>
      </c>
      <c r="U3762" t="str">
        <f t="shared" si="415"/>
        <v>FALSE</v>
      </c>
      <c r="V3762" s="18">
        <f t="shared" si="416"/>
        <v>2</v>
      </c>
      <c r="W3762">
        <f t="shared" si="417"/>
        <v>1</v>
      </c>
    </row>
    <row r="3763" spans="1:23" ht="115.2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s="13" t="b">
        <v>0</v>
      </c>
      <c r="L3763">
        <v>3</v>
      </c>
      <c r="M3763" t="b">
        <v>1</v>
      </c>
      <c r="N3763" t="s">
        <v>8305</v>
      </c>
      <c r="O3763" s="15">
        <f t="shared" si="412"/>
        <v>100</v>
      </c>
      <c r="P3763" s="15">
        <f t="shared" si="418"/>
        <v>166.66666666666666</v>
      </c>
      <c r="Q3763" t="s">
        <v>8328</v>
      </c>
      <c r="R3763" t="s">
        <v>8358</v>
      </c>
      <c r="S3763" s="8">
        <f t="shared" si="413"/>
        <v>42173.258530092593</v>
      </c>
      <c r="T3763" s="11">
        <f t="shared" si="414"/>
        <v>42226.749999999993</v>
      </c>
      <c r="U3763" t="str">
        <f t="shared" si="415"/>
        <v>FALSE</v>
      </c>
      <c r="V3763" s="18">
        <f t="shared" si="416"/>
        <v>2</v>
      </c>
      <c r="W3763">
        <f t="shared" si="417"/>
        <v>1</v>
      </c>
    </row>
    <row r="3764" spans="1:23" ht="100.8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s="13" t="b">
        <v>0</v>
      </c>
      <c r="L3764">
        <v>28</v>
      </c>
      <c r="M3764" t="b">
        <v>1</v>
      </c>
      <c r="N3764" t="s">
        <v>8305</v>
      </c>
      <c r="O3764" s="15">
        <f t="shared" si="412"/>
        <v>106.24</v>
      </c>
      <c r="P3764" s="15">
        <f t="shared" si="418"/>
        <v>47.428571428571431</v>
      </c>
      <c r="Q3764" t="s">
        <v>8328</v>
      </c>
      <c r="R3764" t="s">
        <v>8358</v>
      </c>
      <c r="S3764" s="8">
        <f t="shared" si="413"/>
        <v>42193.605196759258</v>
      </c>
      <c r="T3764" s="11">
        <f t="shared" si="414"/>
        <v>42218.605196759258</v>
      </c>
      <c r="U3764" t="str">
        <f t="shared" si="415"/>
        <v>FALSE</v>
      </c>
      <c r="V3764" s="18">
        <f t="shared" si="416"/>
        <v>2</v>
      </c>
      <c r="W3764">
        <f t="shared" si="417"/>
        <v>1</v>
      </c>
    </row>
    <row r="3765" spans="1:23" ht="72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s="13" t="b">
        <v>0</v>
      </c>
      <c r="L3765">
        <v>77</v>
      </c>
      <c r="M3765" t="b">
        <v>1</v>
      </c>
      <c r="N3765" t="s">
        <v>8305</v>
      </c>
      <c r="O3765" s="15">
        <f t="shared" si="412"/>
        <v>100</v>
      </c>
      <c r="P3765" s="15">
        <f t="shared" si="418"/>
        <v>64.935064935064929</v>
      </c>
      <c r="Q3765" t="s">
        <v>8328</v>
      </c>
      <c r="R3765" t="s">
        <v>8358</v>
      </c>
      <c r="S3765" s="8">
        <f t="shared" si="413"/>
        <v>42065.541967592588</v>
      </c>
      <c r="T3765" s="11">
        <f t="shared" si="414"/>
        <v>42095.500300925924</v>
      </c>
      <c r="U3765" t="str">
        <f t="shared" si="415"/>
        <v>FALSE</v>
      </c>
      <c r="V3765" s="18">
        <f t="shared" si="416"/>
        <v>2</v>
      </c>
      <c r="W3765">
        <f t="shared" si="417"/>
        <v>1</v>
      </c>
    </row>
    <row r="3766" spans="1:23" ht="86.4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s="13" t="b">
        <v>0</v>
      </c>
      <c r="L3766">
        <v>27</v>
      </c>
      <c r="M3766" t="b">
        <v>1</v>
      </c>
      <c r="N3766" t="s">
        <v>8305</v>
      </c>
      <c r="O3766" s="15">
        <f t="shared" si="412"/>
        <v>100</v>
      </c>
      <c r="P3766" s="15">
        <f t="shared" si="418"/>
        <v>55.555555555555557</v>
      </c>
      <c r="Q3766" t="s">
        <v>8328</v>
      </c>
      <c r="R3766" t="s">
        <v>8358</v>
      </c>
      <c r="S3766" s="8">
        <f t="shared" si="413"/>
        <v>42499.634629629632</v>
      </c>
      <c r="T3766" s="11">
        <f t="shared" si="414"/>
        <v>42518.816666666666</v>
      </c>
      <c r="U3766" t="str">
        <f t="shared" si="415"/>
        <v>FALSE</v>
      </c>
      <c r="V3766" s="18">
        <f t="shared" si="416"/>
        <v>2</v>
      </c>
      <c r="W3766">
        <f t="shared" si="417"/>
        <v>1</v>
      </c>
    </row>
    <row r="3767" spans="1:23" ht="100.8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s="13" t="b">
        <v>0</v>
      </c>
      <c r="L3767">
        <v>107</v>
      </c>
      <c r="M3767" t="b">
        <v>1</v>
      </c>
      <c r="N3767" t="s">
        <v>8305</v>
      </c>
      <c r="O3767" s="15">
        <f t="shared" si="412"/>
        <v>113.45714285714286</v>
      </c>
      <c r="P3767" s="15">
        <f t="shared" si="418"/>
        <v>74.224299065420567</v>
      </c>
      <c r="Q3767" t="s">
        <v>8328</v>
      </c>
      <c r="R3767" t="s">
        <v>8358</v>
      </c>
      <c r="S3767" s="8">
        <f t="shared" si="413"/>
        <v>41820.568078703705</v>
      </c>
      <c r="T3767" s="11">
        <f t="shared" si="414"/>
        <v>41850.568078703705</v>
      </c>
      <c r="U3767" t="str">
        <f t="shared" si="415"/>
        <v>FALSE</v>
      </c>
      <c r="V3767" s="18">
        <f t="shared" si="416"/>
        <v>2</v>
      </c>
      <c r="W3767">
        <f t="shared" si="417"/>
        <v>1</v>
      </c>
    </row>
    <row r="3768" spans="1:23" ht="7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s="13" t="b">
        <v>0</v>
      </c>
      <c r="L3768">
        <v>96</v>
      </c>
      <c r="M3768" t="b">
        <v>1</v>
      </c>
      <c r="N3768" t="s">
        <v>8305</v>
      </c>
      <c r="O3768" s="15">
        <f t="shared" si="412"/>
        <v>102.65010000000001</v>
      </c>
      <c r="P3768" s="15">
        <f t="shared" si="418"/>
        <v>106.9271875</v>
      </c>
      <c r="Q3768" t="s">
        <v>8328</v>
      </c>
      <c r="R3768" t="s">
        <v>8358</v>
      </c>
      <c r="S3768" s="8">
        <f t="shared" si="413"/>
        <v>41787.958854166667</v>
      </c>
      <c r="T3768" s="11">
        <f t="shared" si="414"/>
        <v>41822.958854166667</v>
      </c>
      <c r="U3768" t="str">
        <f t="shared" si="415"/>
        <v>FALSE</v>
      </c>
      <c r="V3768" s="18">
        <f t="shared" si="416"/>
        <v>2</v>
      </c>
      <c r="W3768">
        <f t="shared" si="417"/>
        <v>1</v>
      </c>
    </row>
    <row r="3769" spans="1:23" ht="100.8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s="13" t="b">
        <v>0</v>
      </c>
      <c r="L3769">
        <v>56</v>
      </c>
      <c r="M3769" t="b">
        <v>1</v>
      </c>
      <c r="N3769" t="s">
        <v>8305</v>
      </c>
      <c r="O3769" s="15">
        <f t="shared" si="412"/>
        <v>116.75</v>
      </c>
      <c r="P3769" s="15">
        <f t="shared" si="418"/>
        <v>41.696428571428569</v>
      </c>
      <c r="Q3769" t="s">
        <v>8328</v>
      </c>
      <c r="R3769" t="s">
        <v>8358</v>
      </c>
      <c r="S3769" s="8">
        <f t="shared" si="413"/>
        <v>42049.811307870368</v>
      </c>
      <c r="T3769" s="11">
        <f t="shared" si="414"/>
        <v>42063.999305555553</v>
      </c>
      <c r="U3769" t="str">
        <f t="shared" si="415"/>
        <v>FALSE</v>
      </c>
      <c r="V3769" s="18">
        <f t="shared" si="416"/>
        <v>2</v>
      </c>
      <c r="W3769">
        <f t="shared" si="417"/>
        <v>1</v>
      </c>
    </row>
    <row r="3770" spans="1:23" ht="100.8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s="13" t="b">
        <v>0</v>
      </c>
      <c r="L3770">
        <v>58</v>
      </c>
      <c r="M3770" t="b">
        <v>1</v>
      </c>
      <c r="N3770" t="s">
        <v>8305</v>
      </c>
      <c r="O3770" s="15">
        <f t="shared" si="412"/>
        <v>107.65274999999998</v>
      </c>
      <c r="P3770" s="15">
        <f t="shared" si="418"/>
        <v>74.243275862068955</v>
      </c>
      <c r="Q3770" t="s">
        <v>8328</v>
      </c>
      <c r="R3770" t="s">
        <v>8358</v>
      </c>
      <c r="S3770" s="8">
        <f t="shared" si="413"/>
        <v>41772.519560185181</v>
      </c>
      <c r="T3770" s="11">
        <f t="shared" si="414"/>
        <v>41802.519560185181</v>
      </c>
      <c r="U3770" t="str">
        <f t="shared" si="415"/>
        <v>FALSE</v>
      </c>
      <c r="V3770" s="18">
        <f t="shared" si="416"/>
        <v>2</v>
      </c>
      <c r="W3770">
        <f t="shared" si="417"/>
        <v>1</v>
      </c>
    </row>
    <row r="3771" spans="1:23" ht="100.8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s="13" t="b">
        <v>0</v>
      </c>
      <c r="L3771">
        <v>15</v>
      </c>
      <c r="M3771" t="b">
        <v>1</v>
      </c>
      <c r="N3771" t="s">
        <v>8305</v>
      </c>
      <c r="O3771" s="15">
        <f t="shared" si="412"/>
        <v>100</v>
      </c>
      <c r="P3771" s="15">
        <f t="shared" si="418"/>
        <v>73.333333333333329</v>
      </c>
      <c r="Q3771" t="s">
        <v>8328</v>
      </c>
      <c r="R3771" t="s">
        <v>8358</v>
      </c>
      <c r="S3771" s="8">
        <f t="shared" si="413"/>
        <v>42445.389803240738</v>
      </c>
      <c r="T3771" s="11">
        <f t="shared" si="414"/>
        <v>42475.389803240738</v>
      </c>
      <c r="U3771" t="str">
        <f t="shared" si="415"/>
        <v>FALSE</v>
      </c>
      <c r="V3771" s="18">
        <f t="shared" si="416"/>
        <v>2</v>
      </c>
      <c r="W3771">
        <f t="shared" si="417"/>
        <v>1</v>
      </c>
    </row>
    <row r="3772" spans="1:23" ht="100.8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s="13" t="b">
        <v>0</v>
      </c>
      <c r="L3772">
        <v>20</v>
      </c>
      <c r="M3772" t="b">
        <v>1</v>
      </c>
      <c r="N3772" t="s">
        <v>8305</v>
      </c>
      <c r="O3772" s="15">
        <f t="shared" si="412"/>
        <v>100</v>
      </c>
      <c r="P3772" s="15">
        <f t="shared" si="418"/>
        <v>100</v>
      </c>
      <c r="Q3772" t="s">
        <v>8328</v>
      </c>
      <c r="R3772" t="s">
        <v>8358</v>
      </c>
      <c r="S3772" s="8">
        <f t="shared" si="413"/>
        <v>42138.722337962965</v>
      </c>
      <c r="T3772" s="11">
        <f t="shared" si="414"/>
        <v>42168.722337962965</v>
      </c>
      <c r="U3772" t="str">
        <f t="shared" si="415"/>
        <v>FALSE</v>
      </c>
      <c r="V3772" s="18">
        <f t="shared" si="416"/>
        <v>2</v>
      </c>
      <c r="W3772">
        <f t="shared" si="417"/>
        <v>1</v>
      </c>
    </row>
    <row r="3773" spans="1:23" ht="57.6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s="13" t="b">
        <v>0</v>
      </c>
      <c r="L3773">
        <v>38</v>
      </c>
      <c r="M3773" t="b">
        <v>1</v>
      </c>
      <c r="N3773" t="s">
        <v>8305</v>
      </c>
      <c r="O3773" s="15">
        <f t="shared" si="412"/>
        <v>146</v>
      </c>
      <c r="P3773" s="15">
        <f t="shared" si="418"/>
        <v>38.421052631578945</v>
      </c>
      <c r="Q3773" t="s">
        <v>8328</v>
      </c>
      <c r="R3773" t="s">
        <v>8358</v>
      </c>
      <c r="S3773" s="8">
        <f t="shared" si="413"/>
        <v>42493.64875</v>
      </c>
      <c r="T3773" s="11">
        <f t="shared" si="414"/>
        <v>42507.791666666664</v>
      </c>
      <c r="U3773" t="str">
        <f t="shared" si="415"/>
        <v>FALSE</v>
      </c>
      <c r="V3773" s="18">
        <f t="shared" si="416"/>
        <v>2</v>
      </c>
      <c r="W3773">
        <f t="shared" si="417"/>
        <v>1</v>
      </c>
    </row>
    <row r="3774" spans="1:23" ht="86.4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s="13" t="b">
        <v>0</v>
      </c>
      <c r="L3774">
        <v>33</v>
      </c>
      <c r="M3774" t="b">
        <v>1</v>
      </c>
      <c r="N3774" t="s">
        <v>8305</v>
      </c>
      <c r="O3774" s="15">
        <f t="shared" si="412"/>
        <v>110.2</v>
      </c>
      <c r="P3774" s="15">
        <f t="shared" si="418"/>
        <v>166.96969696969697</v>
      </c>
      <c r="Q3774" t="s">
        <v>8328</v>
      </c>
      <c r="R3774" t="s">
        <v>8358</v>
      </c>
      <c r="S3774" s="8">
        <f t="shared" si="413"/>
        <v>42682.408634259256</v>
      </c>
      <c r="T3774" s="11">
        <f t="shared" si="414"/>
        <v>42703.041666666664</v>
      </c>
      <c r="U3774" t="str">
        <f t="shared" si="415"/>
        <v>FALSE</v>
      </c>
      <c r="V3774" s="18">
        <f t="shared" si="416"/>
        <v>2</v>
      </c>
      <c r="W3774">
        <f t="shared" si="417"/>
        <v>1</v>
      </c>
    </row>
    <row r="3775" spans="1:23" ht="57.6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s="13" t="b">
        <v>0</v>
      </c>
      <c r="L3775">
        <v>57</v>
      </c>
      <c r="M3775" t="b">
        <v>1</v>
      </c>
      <c r="N3775" t="s">
        <v>8305</v>
      </c>
      <c r="O3775" s="15">
        <f t="shared" si="412"/>
        <v>108.2</v>
      </c>
      <c r="P3775" s="15">
        <f t="shared" si="418"/>
        <v>94.912280701754383</v>
      </c>
      <c r="Q3775" t="s">
        <v>8328</v>
      </c>
      <c r="R3775" t="s">
        <v>8358</v>
      </c>
      <c r="S3775" s="8">
        <f t="shared" si="413"/>
        <v>42655.79684027777</v>
      </c>
      <c r="T3775" s="11">
        <f t="shared" si="414"/>
        <v>42688.880555555552</v>
      </c>
      <c r="U3775" t="str">
        <f t="shared" si="415"/>
        <v>FALSE</v>
      </c>
      <c r="V3775" s="18">
        <f t="shared" si="416"/>
        <v>2</v>
      </c>
      <c r="W3775">
        <f t="shared" si="417"/>
        <v>1</v>
      </c>
    </row>
    <row r="3776" spans="1:23" ht="100.8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s="13" t="b">
        <v>0</v>
      </c>
      <c r="L3776">
        <v>25</v>
      </c>
      <c r="M3776" t="b">
        <v>1</v>
      </c>
      <c r="N3776" t="s">
        <v>8305</v>
      </c>
      <c r="O3776" s="15">
        <f t="shared" si="412"/>
        <v>100</v>
      </c>
      <c r="P3776" s="15">
        <f t="shared" si="418"/>
        <v>100</v>
      </c>
      <c r="Q3776" t="s">
        <v>8328</v>
      </c>
      <c r="R3776" t="s">
        <v>8358</v>
      </c>
      <c r="S3776" s="8">
        <f t="shared" si="413"/>
        <v>42087.583969907406</v>
      </c>
      <c r="T3776" s="11">
        <f t="shared" si="414"/>
        <v>42103.583969907406</v>
      </c>
      <c r="U3776" t="str">
        <f t="shared" si="415"/>
        <v>FALSE</v>
      </c>
      <c r="V3776" s="18">
        <f t="shared" si="416"/>
        <v>2</v>
      </c>
      <c r="W3776">
        <f t="shared" si="417"/>
        <v>1</v>
      </c>
    </row>
    <row r="3777" spans="1:23" ht="100.8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s="13" t="b">
        <v>0</v>
      </c>
      <c r="L3777">
        <v>14</v>
      </c>
      <c r="M3777" t="b">
        <v>1</v>
      </c>
      <c r="N3777" t="s">
        <v>8305</v>
      </c>
      <c r="O3777" s="15">
        <f t="shared" si="412"/>
        <v>100.25</v>
      </c>
      <c r="P3777" s="15">
        <f t="shared" si="418"/>
        <v>143.21428571428572</v>
      </c>
      <c r="Q3777" t="s">
        <v>8328</v>
      </c>
      <c r="R3777" t="s">
        <v>8358</v>
      </c>
      <c r="S3777" s="8">
        <f t="shared" si="413"/>
        <v>42075.734293981477</v>
      </c>
      <c r="T3777" s="11">
        <f t="shared" si="414"/>
        <v>42102.958333333336</v>
      </c>
      <c r="U3777" t="str">
        <f t="shared" si="415"/>
        <v>FALSE</v>
      </c>
      <c r="V3777" s="18">
        <f t="shared" si="416"/>
        <v>2</v>
      </c>
      <c r="W3777">
        <f t="shared" si="417"/>
        <v>1</v>
      </c>
    </row>
    <row r="3778" spans="1:23" ht="115.2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s="13" t="b">
        <v>0</v>
      </c>
      <c r="L3778">
        <v>94</v>
      </c>
      <c r="M3778" t="b">
        <v>1</v>
      </c>
      <c r="N3778" t="s">
        <v>8305</v>
      </c>
      <c r="O3778" s="15">
        <f t="shared" si="412"/>
        <v>106.71250000000001</v>
      </c>
      <c r="P3778" s="15">
        <f t="shared" si="418"/>
        <v>90.819148936170208</v>
      </c>
      <c r="Q3778" t="s">
        <v>8328</v>
      </c>
      <c r="R3778" t="s">
        <v>8358</v>
      </c>
      <c r="S3778" s="8">
        <f t="shared" si="413"/>
        <v>41814.159467592588</v>
      </c>
      <c r="T3778" s="11">
        <f t="shared" si="414"/>
        <v>41851.833333333328</v>
      </c>
      <c r="U3778" t="str">
        <f t="shared" si="415"/>
        <v>FALSE</v>
      </c>
      <c r="V3778" s="18">
        <f t="shared" si="416"/>
        <v>2</v>
      </c>
      <c r="W3778">
        <f t="shared" si="417"/>
        <v>1</v>
      </c>
    </row>
    <row r="3779" spans="1:23" ht="100.8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s="13" t="b">
        <v>0</v>
      </c>
      <c r="L3779">
        <v>59</v>
      </c>
      <c r="M3779" t="b">
        <v>1</v>
      </c>
      <c r="N3779" t="s">
        <v>8305</v>
      </c>
      <c r="O3779" s="15">
        <f t="shared" ref="O3779:O3842" si="419">(E3779/D3779)*100</f>
        <v>143.19999999999999</v>
      </c>
      <c r="P3779" s="15">
        <f t="shared" si="418"/>
        <v>48.542372881355931</v>
      </c>
      <c r="Q3779" t="s">
        <v>8328</v>
      </c>
      <c r="R3779" t="s">
        <v>8358</v>
      </c>
      <c r="S3779" s="8">
        <f t="shared" ref="S3779:S3842" si="420">(((J3779/60)/60)/24)+DATE(1970,1,1)+(-5/24)</f>
        <v>41886.903020833335</v>
      </c>
      <c r="T3779" s="11">
        <f t="shared" ref="T3779:T3842" si="421">(I3779/86400)+25569+(-5/24)</f>
        <v>41908.958333333328</v>
      </c>
      <c r="U3779" t="str">
        <f t="shared" ref="U3779:U3842" si="422">TRIM(K3779)</f>
        <v>FALSE</v>
      </c>
      <c r="V3779" s="18">
        <f t="shared" ref="V3779:V3842" si="423">IF(U3779="TRUE", 1, 2)</f>
        <v>2</v>
      </c>
      <c r="W3779">
        <f t="shared" ref="W3779:W3842" si="424">IF(F3779="successful", 1,  IF(F3779= "failed", 2, IF(F3779="canceled", 3, 4)))</f>
        <v>1</v>
      </c>
    </row>
    <row r="3780" spans="1:23" ht="57.6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s="13" t="b">
        <v>0</v>
      </c>
      <c r="L3780">
        <v>36</v>
      </c>
      <c r="M3780" t="b">
        <v>1</v>
      </c>
      <c r="N3780" t="s">
        <v>8305</v>
      </c>
      <c r="O3780" s="15">
        <f t="shared" si="419"/>
        <v>105.04166666666667</v>
      </c>
      <c r="P3780" s="15">
        <f t="shared" si="418"/>
        <v>70.027777777777771</v>
      </c>
      <c r="Q3780" t="s">
        <v>8328</v>
      </c>
      <c r="R3780" t="s">
        <v>8358</v>
      </c>
      <c r="S3780" s="8">
        <f t="shared" si="420"/>
        <v>41989.610879629625</v>
      </c>
      <c r="T3780" s="11">
        <f t="shared" si="421"/>
        <v>42049.610879629625</v>
      </c>
      <c r="U3780" t="str">
        <f t="shared" si="422"/>
        <v>FALSE</v>
      </c>
      <c r="V3780" s="18">
        <f t="shared" si="423"/>
        <v>2</v>
      </c>
      <c r="W3780">
        <f t="shared" si="424"/>
        <v>1</v>
      </c>
    </row>
    <row r="3781" spans="1:23" ht="43.2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s="13" t="b">
        <v>0</v>
      </c>
      <c r="L3781">
        <v>115</v>
      </c>
      <c r="M3781" t="b">
        <v>1</v>
      </c>
      <c r="N3781" t="s">
        <v>8305</v>
      </c>
      <c r="O3781" s="15">
        <f t="shared" si="419"/>
        <v>103.98</v>
      </c>
      <c r="P3781" s="15">
        <f t="shared" si="418"/>
        <v>135.62608695652173</v>
      </c>
      <c r="Q3781" t="s">
        <v>8328</v>
      </c>
      <c r="R3781" t="s">
        <v>8358</v>
      </c>
      <c r="S3781" s="8">
        <f t="shared" si="420"/>
        <v>42425.527083333327</v>
      </c>
      <c r="T3781" s="11">
        <f t="shared" si="421"/>
        <v>42455.485416666663</v>
      </c>
      <c r="U3781" t="str">
        <f t="shared" si="422"/>
        <v>FALSE</v>
      </c>
      <c r="V3781" s="18">
        <f t="shared" si="423"/>
        <v>2</v>
      </c>
      <c r="W3781">
        <f t="shared" si="424"/>
        <v>1</v>
      </c>
    </row>
    <row r="3782" spans="1:23" ht="100.8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s="13" t="b">
        <v>0</v>
      </c>
      <c r="L3782">
        <v>30</v>
      </c>
      <c r="M3782" t="b">
        <v>1</v>
      </c>
      <c r="N3782" t="s">
        <v>8305</v>
      </c>
      <c r="O3782" s="15">
        <f t="shared" si="419"/>
        <v>120</v>
      </c>
      <c r="P3782" s="15">
        <f t="shared" si="418"/>
        <v>100</v>
      </c>
      <c r="Q3782" t="s">
        <v>8328</v>
      </c>
      <c r="R3782" t="s">
        <v>8358</v>
      </c>
      <c r="S3782" s="8">
        <f t="shared" si="420"/>
        <v>42166.011400462965</v>
      </c>
      <c r="T3782" s="11">
        <f t="shared" si="421"/>
        <v>42198.629166666666</v>
      </c>
      <c r="U3782" t="str">
        <f t="shared" si="422"/>
        <v>FALSE</v>
      </c>
      <c r="V3782" s="18">
        <f t="shared" si="423"/>
        <v>2</v>
      </c>
      <c r="W3782">
        <f t="shared" si="424"/>
        <v>1</v>
      </c>
    </row>
    <row r="3783" spans="1:23" ht="115.2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s="13" t="b">
        <v>0</v>
      </c>
      <c r="L3783">
        <v>52</v>
      </c>
      <c r="M3783" t="b">
        <v>1</v>
      </c>
      <c r="N3783" t="s">
        <v>8305</v>
      </c>
      <c r="O3783" s="15">
        <f t="shared" si="419"/>
        <v>109.66666666666667</v>
      </c>
      <c r="P3783" s="15">
        <f t="shared" si="418"/>
        <v>94.90384615384616</v>
      </c>
      <c r="Q3783" t="s">
        <v>8328</v>
      </c>
      <c r="R3783" t="s">
        <v>8358</v>
      </c>
      <c r="S3783" s="8">
        <f t="shared" si="420"/>
        <v>41865.674594907403</v>
      </c>
      <c r="T3783" s="11">
        <f t="shared" si="421"/>
        <v>41890.674594907403</v>
      </c>
      <c r="U3783" t="str">
        <f t="shared" si="422"/>
        <v>FALSE</v>
      </c>
      <c r="V3783" s="18">
        <f t="shared" si="423"/>
        <v>2</v>
      </c>
      <c r="W3783">
        <f t="shared" si="424"/>
        <v>1</v>
      </c>
    </row>
    <row r="3784" spans="1:23" ht="115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s="13" t="b">
        <v>0</v>
      </c>
      <c r="L3784">
        <v>27</v>
      </c>
      <c r="M3784" t="b">
        <v>1</v>
      </c>
      <c r="N3784" t="s">
        <v>8305</v>
      </c>
      <c r="O3784" s="15">
        <f t="shared" si="419"/>
        <v>101.75</v>
      </c>
      <c r="P3784" s="15">
        <f t="shared" si="418"/>
        <v>75.370370370370367</v>
      </c>
      <c r="Q3784" t="s">
        <v>8328</v>
      </c>
      <c r="R3784" t="s">
        <v>8358</v>
      </c>
      <c r="S3784" s="8">
        <f t="shared" si="420"/>
        <v>42546.653900462967</v>
      </c>
      <c r="T3784" s="11">
        <f t="shared" si="421"/>
        <v>42575.749999999993</v>
      </c>
      <c r="U3784" t="str">
        <f t="shared" si="422"/>
        <v>FALSE</v>
      </c>
      <c r="V3784" s="18">
        <f t="shared" si="423"/>
        <v>2</v>
      </c>
      <c r="W3784">
        <f t="shared" si="424"/>
        <v>1</v>
      </c>
    </row>
    <row r="3785" spans="1:23" ht="86.4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s="13" t="b">
        <v>0</v>
      </c>
      <c r="L3785">
        <v>24</v>
      </c>
      <c r="M3785" t="b">
        <v>1</v>
      </c>
      <c r="N3785" t="s">
        <v>8305</v>
      </c>
      <c r="O3785" s="15">
        <f t="shared" si="419"/>
        <v>128.91666666666666</v>
      </c>
      <c r="P3785" s="15">
        <f t="shared" si="418"/>
        <v>64.458333333333329</v>
      </c>
      <c r="Q3785" t="s">
        <v>8328</v>
      </c>
      <c r="R3785" t="s">
        <v>8358</v>
      </c>
      <c r="S3785" s="8">
        <f t="shared" si="420"/>
        <v>42419.931944444441</v>
      </c>
      <c r="T3785" s="11">
        <f t="shared" si="421"/>
        <v>42444.458333333336</v>
      </c>
      <c r="U3785" t="str">
        <f t="shared" si="422"/>
        <v>FALSE</v>
      </c>
      <c r="V3785" s="18">
        <f t="shared" si="423"/>
        <v>2</v>
      </c>
      <c r="W3785">
        <f t="shared" si="424"/>
        <v>1</v>
      </c>
    </row>
    <row r="3786" spans="1:23" ht="100.8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s="13" t="b">
        <v>0</v>
      </c>
      <c r="L3786">
        <v>10</v>
      </c>
      <c r="M3786" t="b">
        <v>1</v>
      </c>
      <c r="N3786" t="s">
        <v>8305</v>
      </c>
      <c r="O3786" s="15">
        <f t="shared" si="419"/>
        <v>114.99999999999999</v>
      </c>
      <c r="P3786" s="15">
        <f t="shared" si="418"/>
        <v>115</v>
      </c>
      <c r="Q3786" t="s">
        <v>8328</v>
      </c>
      <c r="R3786" t="s">
        <v>8358</v>
      </c>
      <c r="S3786" s="8">
        <f t="shared" si="420"/>
        <v>42531.772361111107</v>
      </c>
      <c r="T3786" s="11">
        <f t="shared" si="421"/>
        <v>42561.772361111107</v>
      </c>
      <c r="U3786" t="str">
        <f t="shared" si="422"/>
        <v>FALSE</v>
      </c>
      <c r="V3786" s="18">
        <f t="shared" si="423"/>
        <v>2</v>
      </c>
      <c r="W3786">
        <f t="shared" si="424"/>
        <v>1</v>
      </c>
    </row>
    <row r="3787" spans="1:23" ht="100.8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s="13" t="b">
        <v>0</v>
      </c>
      <c r="L3787">
        <v>30</v>
      </c>
      <c r="M3787" t="b">
        <v>1</v>
      </c>
      <c r="N3787" t="s">
        <v>8305</v>
      </c>
      <c r="O3787" s="15">
        <f t="shared" si="419"/>
        <v>150.75</v>
      </c>
      <c r="P3787" s="15">
        <f t="shared" si="418"/>
        <v>100.5</v>
      </c>
      <c r="Q3787" t="s">
        <v>8328</v>
      </c>
      <c r="R3787" t="s">
        <v>8358</v>
      </c>
      <c r="S3787" s="8">
        <f t="shared" si="420"/>
        <v>42548.430196759255</v>
      </c>
      <c r="T3787" s="11">
        <f t="shared" si="421"/>
        <v>42584.210416666661</v>
      </c>
      <c r="U3787" t="str">
        <f t="shared" si="422"/>
        <v>FALSE</v>
      </c>
      <c r="V3787" s="18">
        <f t="shared" si="423"/>
        <v>2</v>
      </c>
      <c r="W3787">
        <f t="shared" si="424"/>
        <v>1</v>
      </c>
    </row>
    <row r="3788" spans="1:23" ht="100.8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s="13" t="b">
        <v>0</v>
      </c>
      <c r="L3788">
        <v>71</v>
      </c>
      <c r="M3788" t="b">
        <v>1</v>
      </c>
      <c r="N3788" t="s">
        <v>8305</v>
      </c>
      <c r="O3788" s="15">
        <f t="shared" si="419"/>
        <v>110.96666666666665</v>
      </c>
      <c r="P3788" s="15">
        <f t="shared" si="418"/>
        <v>93.774647887323937</v>
      </c>
      <c r="Q3788" t="s">
        <v>8328</v>
      </c>
      <c r="R3788" t="s">
        <v>8358</v>
      </c>
      <c r="S3788" s="8">
        <f t="shared" si="420"/>
        <v>42486.829571759255</v>
      </c>
      <c r="T3788" s="11">
        <f t="shared" si="421"/>
        <v>42516.829571759255</v>
      </c>
      <c r="U3788" t="str">
        <f t="shared" si="422"/>
        <v>FALSE</v>
      </c>
      <c r="V3788" s="18">
        <f t="shared" si="423"/>
        <v>2</v>
      </c>
      <c r="W3788">
        <f t="shared" si="424"/>
        <v>1</v>
      </c>
    </row>
    <row r="3789" spans="1:23" ht="100.8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s="13" t="b">
        <v>0</v>
      </c>
      <c r="L3789">
        <v>10</v>
      </c>
      <c r="M3789" t="b">
        <v>1</v>
      </c>
      <c r="N3789" t="s">
        <v>8305</v>
      </c>
      <c r="O3789" s="15">
        <f t="shared" si="419"/>
        <v>100.28571428571429</v>
      </c>
      <c r="P3789" s="15">
        <f t="shared" si="418"/>
        <v>35.1</v>
      </c>
      <c r="Q3789" t="s">
        <v>8328</v>
      </c>
      <c r="R3789" t="s">
        <v>8358</v>
      </c>
      <c r="S3789" s="8">
        <f t="shared" si="420"/>
        <v>42167.326458333329</v>
      </c>
      <c r="T3789" s="11">
        <f t="shared" si="421"/>
        <v>42195.957638888889</v>
      </c>
      <c r="U3789" t="str">
        <f t="shared" si="422"/>
        <v>FALSE</v>
      </c>
      <c r="V3789" s="18">
        <f t="shared" si="423"/>
        <v>2</v>
      </c>
      <c r="W3789">
        <f t="shared" si="424"/>
        <v>1</v>
      </c>
    </row>
    <row r="3790" spans="1:23" ht="129.6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s="13" t="b">
        <v>0</v>
      </c>
      <c r="L3790">
        <v>1</v>
      </c>
      <c r="M3790" t="b">
        <v>0</v>
      </c>
      <c r="N3790" t="s">
        <v>8305</v>
      </c>
      <c r="O3790" s="15">
        <f t="shared" si="419"/>
        <v>0.66666666666666674</v>
      </c>
      <c r="P3790" s="15">
        <f t="shared" si="418"/>
        <v>500</v>
      </c>
      <c r="Q3790" t="s">
        <v>8328</v>
      </c>
      <c r="R3790" t="s">
        <v>8358</v>
      </c>
      <c r="S3790" s="8">
        <f t="shared" si="420"/>
        <v>42333.487488425926</v>
      </c>
      <c r="T3790" s="11">
        <f t="shared" si="421"/>
        <v>42361.470833333333</v>
      </c>
      <c r="U3790" t="str">
        <f t="shared" si="422"/>
        <v>FALSE</v>
      </c>
      <c r="V3790" s="18">
        <f t="shared" si="423"/>
        <v>2</v>
      </c>
      <c r="W3790">
        <f t="shared" si="424"/>
        <v>2</v>
      </c>
    </row>
    <row r="3791" spans="1:23" ht="86.4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s="13" t="b">
        <v>0</v>
      </c>
      <c r="L3791">
        <v>4</v>
      </c>
      <c r="M3791" t="b">
        <v>0</v>
      </c>
      <c r="N3791" t="s">
        <v>8305</v>
      </c>
      <c r="O3791" s="15">
        <f t="shared" si="419"/>
        <v>3.267605633802817</v>
      </c>
      <c r="P3791" s="15">
        <f t="shared" si="418"/>
        <v>29</v>
      </c>
      <c r="Q3791" t="s">
        <v>8328</v>
      </c>
      <c r="R3791" t="s">
        <v>8358</v>
      </c>
      <c r="S3791" s="8">
        <f t="shared" si="420"/>
        <v>42138.590486111112</v>
      </c>
      <c r="T3791" s="11">
        <f t="shared" si="421"/>
        <v>42170.590486111112</v>
      </c>
      <c r="U3791" t="str">
        <f t="shared" si="422"/>
        <v>FALSE</v>
      </c>
      <c r="V3791" s="18">
        <f t="shared" si="423"/>
        <v>2</v>
      </c>
      <c r="W3791">
        <f t="shared" si="424"/>
        <v>2</v>
      </c>
    </row>
    <row r="3792" spans="1:23" ht="100.8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s="13" t="b">
        <v>0</v>
      </c>
      <c r="L3792">
        <v>0</v>
      </c>
      <c r="M3792" t="b">
        <v>0</v>
      </c>
      <c r="N3792" t="s">
        <v>8305</v>
      </c>
      <c r="O3792" s="15">
        <f t="shared" si="419"/>
        <v>0</v>
      </c>
      <c r="P3792" s="15">
        <f t="shared" si="418"/>
        <v>0</v>
      </c>
      <c r="Q3792" t="s">
        <v>8328</v>
      </c>
      <c r="R3792" t="s">
        <v>8358</v>
      </c>
      <c r="S3792" s="8">
        <f t="shared" si="420"/>
        <v>42666.458599537036</v>
      </c>
      <c r="T3792" s="11">
        <f t="shared" si="421"/>
        <v>42696.5002662037</v>
      </c>
      <c r="U3792" t="str">
        <f t="shared" si="422"/>
        <v>FALSE</v>
      </c>
      <c r="V3792" s="18">
        <f t="shared" si="423"/>
        <v>2</v>
      </c>
      <c r="W3792">
        <f t="shared" si="424"/>
        <v>2</v>
      </c>
    </row>
    <row r="3793" spans="1:23" ht="72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s="13" t="b">
        <v>0</v>
      </c>
      <c r="L3793">
        <v>0</v>
      </c>
      <c r="M3793" t="b">
        <v>0</v>
      </c>
      <c r="N3793" t="s">
        <v>8305</v>
      </c>
      <c r="O3793" s="15">
        <f t="shared" si="419"/>
        <v>0</v>
      </c>
      <c r="P3793" s="15">
        <f t="shared" si="418"/>
        <v>0</v>
      </c>
      <c r="Q3793" t="s">
        <v>8328</v>
      </c>
      <c r="R3793" t="s">
        <v>8358</v>
      </c>
      <c r="S3793" s="8">
        <f t="shared" si="420"/>
        <v>41766.4837037037</v>
      </c>
      <c r="T3793" s="11">
        <f t="shared" si="421"/>
        <v>41826.4837037037</v>
      </c>
      <c r="U3793" t="str">
        <f t="shared" si="422"/>
        <v>FALSE</v>
      </c>
      <c r="V3793" s="18">
        <f t="shared" si="423"/>
        <v>2</v>
      </c>
      <c r="W3793">
        <f t="shared" si="424"/>
        <v>2</v>
      </c>
    </row>
    <row r="3794" spans="1:23" ht="57.6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s="13" t="b">
        <v>0</v>
      </c>
      <c r="L3794">
        <v>2</v>
      </c>
      <c r="M3794" t="b">
        <v>0</v>
      </c>
      <c r="N3794" t="s">
        <v>8305</v>
      </c>
      <c r="O3794" s="15">
        <f t="shared" si="419"/>
        <v>0.27999999999999997</v>
      </c>
      <c r="P3794" s="15">
        <f t="shared" si="418"/>
        <v>17.5</v>
      </c>
      <c r="Q3794" t="s">
        <v>8328</v>
      </c>
      <c r="R3794" t="s">
        <v>8358</v>
      </c>
      <c r="S3794" s="8">
        <f t="shared" si="420"/>
        <v>42170.238680555551</v>
      </c>
      <c r="T3794" s="11">
        <f t="shared" si="421"/>
        <v>42200.238680555551</v>
      </c>
      <c r="U3794" t="str">
        <f t="shared" si="422"/>
        <v>FALSE</v>
      </c>
      <c r="V3794" s="18">
        <f t="shared" si="423"/>
        <v>2</v>
      </c>
      <c r="W3794">
        <f t="shared" si="424"/>
        <v>2</v>
      </c>
    </row>
    <row r="3795" spans="1:23" ht="115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s="13" t="b">
        <v>0</v>
      </c>
      <c r="L3795">
        <v>24</v>
      </c>
      <c r="M3795" t="b">
        <v>0</v>
      </c>
      <c r="N3795" t="s">
        <v>8305</v>
      </c>
      <c r="O3795" s="15">
        <f t="shared" si="419"/>
        <v>59.657142857142851</v>
      </c>
      <c r="P3795" s="15">
        <f t="shared" si="418"/>
        <v>174</v>
      </c>
      <c r="Q3795" t="s">
        <v>8328</v>
      </c>
      <c r="R3795" t="s">
        <v>8358</v>
      </c>
      <c r="S3795" s="8">
        <f t="shared" si="420"/>
        <v>41968.73065972222</v>
      </c>
      <c r="T3795" s="11">
        <f t="shared" si="421"/>
        <v>41989.73065972222</v>
      </c>
      <c r="U3795" t="str">
        <f t="shared" si="422"/>
        <v>FALSE</v>
      </c>
      <c r="V3795" s="18">
        <f t="shared" si="423"/>
        <v>2</v>
      </c>
      <c r="W3795">
        <f t="shared" si="424"/>
        <v>2</v>
      </c>
    </row>
    <row r="3796" spans="1:23" ht="115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s="13" t="b">
        <v>0</v>
      </c>
      <c r="L3796">
        <v>1</v>
      </c>
      <c r="M3796" t="b">
        <v>0</v>
      </c>
      <c r="N3796" t="s">
        <v>8305</v>
      </c>
      <c r="O3796" s="15">
        <f t="shared" si="419"/>
        <v>1</v>
      </c>
      <c r="P3796" s="15">
        <f t="shared" si="418"/>
        <v>50</v>
      </c>
      <c r="Q3796" t="s">
        <v>8328</v>
      </c>
      <c r="R3796" t="s">
        <v>8358</v>
      </c>
      <c r="S3796" s="8">
        <f t="shared" si="420"/>
        <v>42132.372152777774</v>
      </c>
      <c r="T3796" s="11">
        <f t="shared" si="421"/>
        <v>42162.372152777774</v>
      </c>
      <c r="U3796" t="str">
        <f t="shared" si="422"/>
        <v>FALSE</v>
      </c>
      <c r="V3796" s="18">
        <f t="shared" si="423"/>
        <v>2</v>
      </c>
      <c r="W3796">
        <f t="shared" si="424"/>
        <v>2</v>
      </c>
    </row>
    <row r="3797" spans="1:23" ht="86.4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s="13" t="b">
        <v>0</v>
      </c>
      <c r="L3797">
        <v>2</v>
      </c>
      <c r="M3797" t="b">
        <v>0</v>
      </c>
      <c r="N3797" t="s">
        <v>8305</v>
      </c>
      <c r="O3797" s="15">
        <f t="shared" si="419"/>
        <v>1.6666666666666667</v>
      </c>
      <c r="P3797" s="15">
        <f t="shared" si="418"/>
        <v>5</v>
      </c>
      <c r="Q3797" t="s">
        <v>8328</v>
      </c>
      <c r="R3797" t="s">
        <v>8358</v>
      </c>
      <c r="S3797" s="8">
        <f t="shared" si="420"/>
        <v>42201.227893518517</v>
      </c>
      <c r="T3797" s="11">
        <f t="shared" si="421"/>
        <v>42244.729166666664</v>
      </c>
      <c r="U3797" t="str">
        <f t="shared" si="422"/>
        <v>FALSE</v>
      </c>
      <c r="V3797" s="18">
        <f t="shared" si="423"/>
        <v>2</v>
      </c>
      <c r="W3797">
        <f t="shared" si="424"/>
        <v>2</v>
      </c>
    </row>
    <row r="3798" spans="1:23" ht="100.8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s="13" t="b">
        <v>0</v>
      </c>
      <c r="L3798">
        <v>1</v>
      </c>
      <c r="M3798" t="b">
        <v>0</v>
      </c>
      <c r="N3798" t="s">
        <v>8305</v>
      </c>
      <c r="O3798" s="15">
        <f t="shared" si="419"/>
        <v>4.4444444444444444E-3</v>
      </c>
      <c r="P3798" s="15">
        <f t="shared" si="418"/>
        <v>1</v>
      </c>
      <c r="Q3798" t="s">
        <v>8328</v>
      </c>
      <c r="R3798" t="s">
        <v>8358</v>
      </c>
      <c r="S3798" s="8">
        <f t="shared" si="420"/>
        <v>42688.821250000001</v>
      </c>
      <c r="T3798" s="11">
        <f t="shared" si="421"/>
        <v>42748.821250000001</v>
      </c>
      <c r="U3798" t="str">
        <f t="shared" si="422"/>
        <v>FALSE</v>
      </c>
      <c r="V3798" s="18">
        <f t="shared" si="423"/>
        <v>2</v>
      </c>
      <c r="W3798">
        <f t="shared" si="424"/>
        <v>2</v>
      </c>
    </row>
    <row r="3799" spans="1:23" ht="115.2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s="13" t="b">
        <v>0</v>
      </c>
      <c r="L3799">
        <v>37</v>
      </c>
      <c r="M3799" t="b">
        <v>0</v>
      </c>
      <c r="N3799" t="s">
        <v>8305</v>
      </c>
      <c r="O3799" s="15">
        <f t="shared" si="419"/>
        <v>89.666666666666657</v>
      </c>
      <c r="P3799" s="15">
        <f t="shared" si="418"/>
        <v>145.40540540540542</v>
      </c>
      <c r="Q3799" t="s">
        <v>8328</v>
      </c>
      <c r="R3799" t="s">
        <v>8358</v>
      </c>
      <c r="S3799" s="8">
        <f t="shared" si="420"/>
        <v>42084.673206018517</v>
      </c>
      <c r="T3799" s="11">
        <f t="shared" si="421"/>
        <v>42114.673206018517</v>
      </c>
      <c r="U3799" t="str">
        <f t="shared" si="422"/>
        <v>FALSE</v>
      </c>
      <c r="V3799" s="18">
        <f t="shared" si="423"/>
        <v>2</v>
      </c>
      <c r="W3799">
        <f t="shared" si="424"/>
        <v>2</v>
      </c>
    </row>
    <row r="3800" spans="1:23" ht="100.8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s="13" t="b">
        <v>0</v>
      </c>
      <c r="L3800">
        <v>5</v>
      </c>
      <c r="M3800" t="b">
        <v>0</v>
      </c>
      <c r="N3800" t="s">
        <v>8305</v>
      </c>
      <c r="O3800" s="15">
        <f t="shared" si="419"/>
        <v>1.4642857142857144</v>
      </c>
      <c r="P3800" s="15">
        <f t="shared" si="418"/>
        <v>205</v>
      </c>
      <c r="Q3800" t="s">
        <v>8328</v>
      </c>
      <c r="R3800" t="s">
        <v>8358</v>
      </c>
      <c r="S3800" s="8">
        <f t="shared" si="420"/>
        <v>41831.514444444445</v>
      </c>
      <c r="T3800" s="11">
        <f t="shared" si="421"/>
        <v>41861.514444444438</v>
      </c>
      <c r="U3800" t="str">
        <f t="shared" si="422"/>
        <v>FALSE</v>
      </c>
      <c r="V3800" s="18">
        <f t="shared" si="423"/>
        <v>2</v>
      </c>
      <c r="W3800">
        <f t="shared" si="424"/>
        <v>2</v>
      </c>
    </row>
    <row r="3801" spans="1:23" ht="7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s="13" t="b">
        <v>0</v>
      </c>
      <c r="L3801">
        <v>4</v>
      </c>
      <c r="M3801" t="b">
        <v>0</v>
      </c>
      <c r="N3801" t="s">
        <v>8305</v>
      </c>
      <c r="O3801" s="15">
        <f t="shared" si="419"/>
        <v>4.0199999999999996</v>
      </c>
      <c r="P3801" s="15">
        <f t="shared" si="418"/>
        <v>100.5</v>
      </c>
      <c r="Q3801" t="s">
        <v>8328</v>
      </c>
      <c r="R3801" t="s">
        <v>8358</v>
      </c>
      <c r="S3801" s="8">
        <f t="shared" si="420"/>
        <v>42410.722719907404</v>
      </c>
      <c r="T3801" s="11">
        <f t="shared" si="421"/>
        <v>42440.722719907404</v>
      </c>
      <c r="U3801" t="str">
        <f t="shared" si="422"/>
        <v>FALSE</v>
      </c>
      <c r="V3801" s="18">
        <f t="shared" si="423"/>
        <v>2</v>
      </c>
      <c r="W3801">
        <f t="shared" si="424"/>
        <v>2</v>
      </c>
    </row>
    <row r="3802" spans="1:23" ht="115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s="13" t="b">
        <v>0</v>
      </c>
      <c r="L3802">
        <v>16</v>
      </c>
      <c r="M3802" t="b">
        <v>0</v>
      </c>
      <c r="N3802" t="s">
        <v>8305</v>
      </c>
      <c r="O3802" s="15">
        <f t="shared" si="419"/>
        <v>4.004545454545454</v>
      </c>
      <c r="P3802" s="15">
        <f t="shared" si="418"/>
        <v>55.0625</v>
      </c>
      <c r="Q3802" t="s">
        <v>8328</v>
      </c>
      <c r="R3802" t="s">
        <v>8358</v>
      </c>
      <c r="S3802" s="8">
        <f t="shared" si="420"/>
        <v>41982.528738425921</v>
      </c>
      <c r="T3802" s="11">
        <f t="shared" si="421"/>
        <v>42014.999305555553</v>
      </c>
      <c r="U3802" t="str">
        <f t="shared" si="422"/>
        <v>FALSE</v>
      </c>
      <c r="V3802" s="18">
        <f t="shared" si="423"/>
        <v>2</v>
      </c>
      <c r="W3802">
        <f t="shared" si="424"/>
        <v>2</v>
      </c>
    </row>
    <row r="3803" spans="1:23" ht="115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s="13" t="b">
        <v>0</v>
      </c>
      <c r="L3803">
        <v>9</v>
      </c>
      <c r="M3803" t="b">
        <v>0</v>
      </c>
      <c r="N3803" t="s">
        <v>8305</v>
      </c>
      <c r="O3803" s="15">
        <f t="shared" si="419"/>
        <v>8.52</v>
      </c>
      <c r="P3803" s="15">
        <f t="shared" si="418"/>
        <v>47.333333333333336</v>
      </c>
      <c r="Q3803" t="s">
        <v>8328</v>
      </c>
      <c r="R3803" t="s">
        <v>8358</v>
      </c>
      <c r="S3803" s="8">
        <f t="shared" si="420"/>
        <v>41975.467777777776</v>
      </c>
      <c r="T3803" s="11">
        <f t="shared" si="421"/>
        <v>42006.467777777776</v>
      </c>
      <c r="U3803" t="str">
        <f t="shared" si="422"/>
        <v>FALSE</v>
      </c>
      <c r="V3803" s="18">
        <f t="shared" si="423"/>
        <v>2</v>
      </c>
      <c r="W3803">
        <f t="shared" si="424"/>
        <v>2</v>
      </c>
    </row>
    <row r="3804" spans="1:23" ht="86.4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s="13" t="b">
        <v>0</v>
      </c>
      <c r="L3804">
        <v>0</v>
      </c>
      <c r="M3804" t="b">
        <v>0</v>
      </c>
      <c r="N3804" t="s">
        <v>8305</v>
      </c>
      <c r="O3804" s="15">
        <f t="shared" si="419"/>
        <v>0</v>
      </c>
      <c r="P3804" s="15">
        <f t="shared" si="418"/>
        <v>0</v>
      </c>
      <c r="Q3804" t="s">
        <v>8328</v>
      </c>
      <c r="R3804" t="s">
        <v>8358</v>
      </c>
      <c r="S3804" s="8">
        <f t="shared" si="420"/>
        <v>42268.917893518512</v>
      </c>
      <c r="T3804" s="11">
        <f t="shared" si="421"/>
        <v>42298.917893518512</v>
      </c>
      <c r="U3804" t="str">
        <f t="shared" si="422"/>
        <v>FALSE</v>
      </c>
      <c r="V3804" s="18">
        <f t="shared" si="423"/>
        <v>2</v>
      </c>
      <c r="W3804">
        <f t="shared" si="424"/>
        <v>2</v>
      </c>
    </row>
    <row r="3805" spans="1:23" ht="57.6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s="13" t="b">
        <v>0</v>
      </c>
      <c r="L3805">
        <v>40</v>
      </c>
      <c r="M3805" t="b">
        <v>0</v>
      </c>
      <c r="N3805" t="s">
        <v>8305</v>
      </c>
      <c r="O3805" s="15">
        <f t="shared" si="419"/>
        <v>19.650000000000002</v>
      </c>
      <c r="P3805" s="15">
        <f t="shared" si="418"/>
        <v>58.95</v>
      </c>
      <c r="Q3805" t="s">
        <v>8328</v>
      </c>
      <c r="R3805" t="s">
        <v>8358</v>
      </c>
      <c r="S3805" s="8">
        <f t="shared" si="420"/>
        <v>42403.763518518514</v>
      </c>
      <c r="T3805" s="11">
        <f t="shared" si="421"/>
        <v>42433.763518518514</v>
      </c>
      <c r="U3805" t="str">
        <f t="shared" si="422"/>
        <v>FALSE</v>
      </c>
      <c r="V3805" s="18">
        <f t="shared" si="423"/>
        <v>2</v>
      </c>
      <c r="W3805">
        <f t="shared" si="424"/>
        <v>2</v>
      </c>
    </row>
    <row r="3806" spans="1:23" ht="100.8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s="13" t="b">
        <v>0</v>
      </c>
      <c r="L3806">
        <v>0</v>
      </c>
      <c r="M3806" t="b">
        <v>0</v>
      </c>
      <c r="N3806" t="s">
        <v>8305</v>
      </c>
      <c r="O3806" s="15">
        <f t="shared" si="419"/>
        <v>0</v>
      </c>
      <c r="P3806" s="15">
        <f t="shared" si="418"/>
        <v>0</v>
      </c>
      <c r="Q3806" t="s">
        <v>8328</v>
      </c>
      <c r="R3806" t="s">
        <v>8358</v>
      </c>
      <c r="S3806" s="8">
        <f t="shared" si="420"/>
        <v>42526.801203703704</v>
      </c>
      <c r="T3806" s="11">
        <f t="shared" si="421"/>
        <v>42582.083333333336</v>
      </c>
      <c r="U3806" t="str">
        <f t="shared" si="422"/>
        <v>FALSE</v>
      </c>
      <c r="V3806" s="18">
        <f t="shared" si="423"/>
        <v>2</v>
      </c>
      <c r="W3806">
        <f t="shared" si="424"/>
        <v>2</v>
      </c>
    </row>
    <row r="3807" spans="1:23" ht="86.4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s="13" t="b">
        <v>0</v>
      </c>
      <c r="L3807">
        <v>2</v>
      </c>
      <c r="M3807" t="b">
        <v>0</v>
      </c>
      <c r="N3807" t="s">
        <v>8305</v>
      </c>
      <c r="O3807" s="15">
        <f t="shared" si="419"/>
        <v>2E-3</v>
      </c>
      <c r="P3807" s="15">
        <f t="shared" si="418"/>
        <v>1.5</v>
      </c>
      <c r="Q3807" t="s">
        <v>8328</v>
      </c>
      <c r="R3807" t="s">
        <v>8358</v>
      </c>
      <c r="S3807" s="8">
        <f t="shared" si="420"/>
        <v>41849.678703703699</v>
      </c>
      <c r="T3807" s="11">
        <f t="shared" si="421"/>
        <v>41909.678703703699</v>
      </c>
      <c r="U3807" t="str">
        <f t="shared" si="422"/>
        <v>FALSE</v>
      </c>
      <c r="V3807" s="18">
        <f t="shared" si="423"/>
        <v>2</v>
      </c>
      <c r="W3807">
        <f t="shared" si="424"/>
        <v>2</v>
      </c>
    </row>
    <row r="3808" spans="1:23" ht="115.2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s="13" t="b">
        <v>0</v>
      </c>
      <c r="L3808">
        <v>1</v>
      </c>
      <c r="M3808" t="b">
        <v>0</v>
      </c>
      <c r="N3808" t="s">
        <v>8305</v>
      </c>
      <c r="O3808" s="15">
        <f t="shared" si="419"/>
        <v>6.6666666666666666E-2</v>
      </c>
      <c r="P3808" s="15">
        <f t="shared" si="418"/>
        <v>5</v>
      </c>
      <c r="Q3808" t="s">
        <v>8328</v>
      </c>
      <c r="R3808" t="s">
        <v>8358</v>
      </c>
      <c r="S3808" s="8">
        <f t="shared" si="420"/>
        <v>41799.050706018512</v>
      </c>
      <c r="T3808" s="11">
        <f t="shared" si="421"/>
        <v>41819.050706018512</v>
      </c>
      <c r="U3808" t="str">
        <f t="shared" si="422"/>
        <v>FALSE</v>
      </c>
      <c r="V3808" s="18">
        <f t="shared" si="423"/>
        <v>2</v>
      </c>
      <c r="W3808">
        <f t="shared" si="424"/>
        <v>2</v>
      </c>
    </row>
    <row r="3809" spans="1:23" ht="115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s="13" t="b">
        <v>0</v>
      </c>
      <c r="L3809">
        <v>9</v>
      </c>
      <c r="M3809" t="b">
        <v>0</v>
      </c>
      <c r="N3809" t="s">
        <v>8305</v>
      </c>
      <c r="O3809" s="15">
        <f t="shared" si="419"/>
        <v>30.333333333333336</v>
      </c>
      <c r="P3809" s="15">
        <f t="shared" si="418"/>
        <v>50.555555555555557</v>
      </c>
      <c r="Q3809" t="s">
        <v>8328</v>
      </c>
      <c r="R3809" t="s">
        <v>8358</v>
      </c>
      <c r="S3809" s="8">
        <f t="shared" si="420"/>
        <v>42090.700682870367</v>
      </c>
      <c r="T3809" s="11">
        <f t="shared" si="421"/>
        <v>42097.700682870367</v>
      </c>
      <c r="U3809" t="str">
        <f t="shared" si="422"/>
        <v>FALSE</v>
      </c>
      <c r="V3809" s="18">
        <f t="shared" si="423"/>
        <v>2</v>
      </c>
      <c r="W3809">
        <f t="shared" si="424"/>
        <v>2</v>
      </c>
    </row>
    <row r="3810" spans="1:23" ht="86.4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s="13" t="b">
        <v>0</v>
      </c>
      <c r="L3810">
        <v>24</v>
      </c>
      <c r="M3810" t="b">
        <v>1</v>
      </c>
      <c r="N3810" t="s">
        <v>8271</v>
      </c>
      <c r="O3810" s="15">
        <f t="shared" si="419"/>
        <v>100</v>
      </c>
      <c r="P3810" s="15">
        <f t="shared" si="418"/>
        <v>41.666666666666664</v>
      </c>
      <c r="Q3810" t="s">
        <v>8328</v>
      </c>
      <c r="R3810" t="s">
        <v>8329</v>
      </c>
      <c r="S3810" s="8">
        <f t="shared" si="420"/>
        <v>42059.24559027778</v>
      </c>
      <c r="T3810" s="11">
        <f t="shared" si="421"/>
        <v>42119.203923611109</v>
      </c>
      <c r="U3810" t="str">
        <f t="shared" si="422"/>
        <v>FALSE</v>
      </c>
      <c r="V3810" s="18">
        <f t="shared" si="423"/>
        <v>2</v>
      </c>
      <c r="W3810">
        <f t="shared" si="424"/>
        <v>1</v>
      </c>
    </row>
    <row r="3811" spans="1:23" ht="115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s="13" t="b">
        <v>0</v>
      </c>
      <c r="L3811">
        <v>38</v>
      </c>
      <c r="M3811" t="b">
        <v>1</v>
      </c>
      <c r="N3811" t="s">
        <v>8271</v>
      </c>
      <c r="O3811" s="15">
        <f t="shared" si="419"/>
        <v>101.25</v>
      </c>
      <c r="P3811" s="15">
        <f t="shared" si="418"/>
        <v>53.289473684210527</v>
      </c>
      <c r="Q3811" t="s">
        <v>8328</v>
      </c>
      <c r="R3811" t="s">
        <v>8329</v>
      </c>
      <c r="S3811" s="8">
        <f t="shared" si="420"/>
        <v>41800.318368055552</v>
      </c>
      <c r="T3811" s="11">
        <f t="shared" si="421"/>
        <v>41850.75</v>
      </c>
      <c r="U3811" t="str">
        <f t="shared" si="422"/>
        <v>FALSE</v>
      </c>
      <c r="V3811" s="18">
        <f t="shared" si="423"/>
        <v>2</v>
      </c>
      <c r="W3811">
        <f t="shared" si="424"/>
        <v>1</v>
      </c>
    </row>
    <row r="3812" spans="1:23" ht="100.8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s="13" t="b">
        <v>0</v>
      </c>
      <c r="L3812">
        <v>26</v>
      </c>
      <c r="M3812" t="b">
        <v>1</v>
      </c>
      <c r="N3812" t="s">
        <v>8271</v>
      </c>
      <c r="O3812" s="15">
        <f t="shared" si="419"/>
        <v>121.73333333333333</v>
      </c>
      <c r="P3812" s="15">
        <f t="shared" si="418"/>
        <v>70.230769230769226</v>
      </c>
      <c r="Q3812" t="s">
        <v>8328</v>
      </c>
      <c r="R3812" t="s">
        <v>8329</v>
      </c>
      <c r="S3812" s="8">
        <f t="shared" si="420"/>
        <v>42054.640717592592</v>
      </c>
      <c r="T3812" s="11">
        <f t="shared" si="421"/>
        <v>42084.599050925921</v>
      </c>
      <c r="U3812" t="str">
        <f t="shared" si="422"/>
        <v>FALSE</v>
      </c>
      <c r="V3812" s="18">
        <f t="shared" si="423"/>
        <v>2</v>
      </c>
      <c r="W3812">
        <f t="shared" si="424"/>
        <v>1</v>
      </c>
    </row>
    <row r="3813" spans="1:23" ht="100.8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s="13" t="b">
        <v>0</v>
      </c>
      <c r="L3813">
        <v>19</v>
      </c>
      <c r="M3813" t="b">
        <v>1</v>
      </c>
      <c r="N3813" t="s">
        <v>8271</v>
      </c>
      <c r="O3813" s="15">
        <f t="shared" si="419"/>
        <v>330</v>
      </c>
      <c r="P3813" s="15">
        <f t="shared" si="418"/>
        <v>43.421052631578945</v>
      </c>
      <c r="Q3813" t="s">
        <v>8328</v>
      </c>
      <c r="R3813" t="s">
        <v>8329</v>
      </c>
      <c r="S3813" s="8">
        <f t="shared" si="420"/>
        <v>42487.418668981474</v>
      </c>
      <c r="T3813" s="11">
        <f t="shared" si="421"/>
        <v>42521.249999999993</v>
      </c>
      <c r="U3813" t="str">
        <f t="shared" si="422"/>
        <v>FALSE</v>
      </c>
      <c r="V3813" s="18">
        <f t="shared" si="423"/>
        <v>2</v>
      </c>
      <c r="W3813">
        <f t="shared" si="424"/>
        <v>1</v>
      </c>
    </row>
    <row r="3814" spans="1:23" ht="100.8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s="13" t="b">
        <v>0</v>
      </c>
      <c r="L3814">
        <v>11</v>
      </c>
      <c r="M3814" t="b">
        <v>1</v>
      </c>
      <c r="N3814" t="s">
        <v>8271</v>
      </c>
      <c r="O3814" s="15">
        <f t="shared" si="419"/>
        <v>109.55</v>
      </c>
      <c r="P3814" s="15">
        <f t="shared" si="418"/>
        <v>199.18181818181819</v>
      </c>
      <c r="Q3814" t="s">
        <v>8328</v>
      </c>
      <c r="R3814" t="s">
        <v>8329</v>
      </c>
      <c r="S3814" s="8">
        <f t="shared" si="420"/>
        <v>42109.542916666665</v>
      </c>
      <c r="T3814" s="11">
        <f t="shared" si="421"/>
        <v>42155.957638888889</v>
      </c>
      <c r="U3814" t="str">
        <f t="shared" si="422"/>
        <v>FALSE</v>
      </c>
      <c r="V3814" s="18">
        <f t="shared" si="423"/>
        <v>2</v>
      </c>
      <c r="W3814">
        <f t="shared" si="424"/>
        <v>1</v>
      </c>
    </row>
    <row r="3815" spans="1:23" ht="115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s="13" t="b">
        <v>0</v>
      </c>
      <c r="L3815">
        <v>27</v>
      </c>
      <c r="M3815" t="b">
        <v>1</v>
      </c>
      <c r="N3815" t="s">
        <v>8271</v>
      </c>
      <c r="O3815" s="15">
        <f t="shared" si="419"/>
        <v>100.95190476190474</v>
      </c>
      <c r="P3815" s="15">
        <f t="shared" si="418"/>
        <v>78.518148148148143</v>
      </c>
      <c r="Q3815" t="s">
        <v>8328</v>
      </c>
      <c r="R3815" t="s">
        <v>8329</v>
      </c>
      <c r="S3815" s="8">
        <f t="shared" si="420"/>
        <v>42497.067372685182</v>
      </c>
      <c r="T3815" s="11">
        <f t="shared" si="421"/>
        <v>42535.696527777771</v>
      </c>
      <c r="U3815" t="str">
        <f t="shared" si="422"/>
        <v>FALSE</v>
      </c>
      <c r="V3815" s="18">
        <f t="shared" si="423"/>
        <v>2</v>
      </c>
      <c r="W3815">
        <f t="shared" si="424"/>
        <v>1</v>
      </c>
    </row>
    <row r="3816" spans="1:23" ht="100.8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s="13" t="b">
        <v>0</v>
      </c>
      <c r="L3816">
        <v>34</v>
      </c>
      <c r="M3816" t="b">
        <v>1</v>
      </c>
      <c r="N3816" t="s">
        <v>8271</v>
      </c>
      <c r="O3816" s="15">
        <f t="shared" si="419"/>
        <v>140.13333333333333</v>
      </c>
      <c r="P3816" s="15">
        <f t="shared" si="418"/>
        <v>61.823529411764703</v>
      </c>
      <c r="Q3816" t="s">
        <v>8328</v>
      </c>
      <c r="R3816" t="s">
        <v>8329</v>
      </c>
      <c r="S3816" s="8">
        <f t="shared" si="420"/>
        <v>42058.695740740739</v>
      </c>
      <c r="T3816" s="11">
        <f t="shared" si="421"/>
        <v>42094.957638888889</v>
      </c>
      <c r="U3816" t="str">
        <f t="shared" si="422"/>
        <v>FALSE</v>
      </c>
      <c r="V3816" s="18">
        <f t="shared" si="423"/>
        <v>2</v>
      </c>
      <c r="W3816">
        <f t="shared" si="424"/>
        <v>1</v>
      </c>
    </row>
    <row r="3817" spans="1:23" ht="57.6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s="13" t="b">
        <v>0</v>
      </c>
      <c r="L3817">
        <v>20</v>
      </c>
      <c r="M3817" t="b">
        <v>1</v>
      </c>
      <c r="N3817" t="s">
        <v>8271</v>
      </c>
      <c r="O3817" s="15">
        <f t="shared" si="419"/>
        <v>100.001</v>
      </c>
      <c r="P3817" s="15">
        <f t="shared" si="418"/>
        <v>50.000500000000002</v>
      </c>
      <c r="Q3817" t="s">
        <v>8328</v>
      </c>
      <c r="R3817" t="s">
        <v>8329</v>
      </c>
      <c r="S3817" s="8">
        <f t="shared" si="420"/>
        <v>42207.051585648143</v>
      </c>
      <c r="T3817" s="11">
        <f t="shared" si="421"/>
        <v>42236.749999999993</v>
      </c>
      <c r="U3817" t="str">
        <f t="shared" si="422"/>
        <v>FALSE</v>
      </c>
      <c r="V3817" s="18">
        <f t="shared" si="423"/>
        <v>2</v>
      </c>
      <c r="W3817">
        <f t="shared" si="424"/>
        <v>1</v>
      </c>
    </row>
    <row r="3818" spans="1:23" ht="115.2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s="13" t="b">
        <v>0</v>
      </c>
      <c r="L3818">
        <v>37</v>
      </c>
      <c r="M3818" t="b">
        <v>1</v>
      </c>
      <c r="N3818" t="s">
        <v>8271</v>
      </c>
      <c r="O3818" s="15">
        <f t="shared" si="419"/>
        <v>119.238</v>
      </c>
      <c r="P3818" s="15">
        <f t="shared" si="418"/>
        <v>48.339729729729726</v>
      </c>
      <c r="Q3818" t="s">
        <v>8328</v>
      </c>
      <c r="R3818" t="s">
        <v>8329</v>
      </c>
      <c r="S3818" s="8">
        <f t="shared" si="420"/>
        <v>41807.481747685182</v>
      </c>
      <c r="T3818" s="11">
        <f t="shared" si="421"/>
        <v>41837.481747685182</v>
      </c>
      <c r="U3818" t="str">
        <f t="shared" si="422"/>
        <v>FALSE</v>
      </c>
      <c r="V3818" s="18">
        <f t="shared" si="423"/>
        <v>2</v>
      </c>
      <c r="W3818">
        <f t="shared" si="424"/>
        <v>1</v>
      </c>
    </row>
    <row r="3819" spans="1:23" ht="115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s="13" t="b">
        <v>0</v>
      </c>
      <c r="L3819">
        <v>20</v>
      </c>
      <c r="M3819" t="b">
        <v>1</v>
      </c>
      <c r="N3819" t="s">
        <v>8271</v>
      </c>
      <c r="O3819" s="15">
        <f t="shared" si="419"/>
        <v>107.25</v>
      </c>
      <c r="P3819" s="15">
        <f t="shared" si="418"/>
        <v>107.25</v>
      </c>
      <c r="Q3819" t="s">
        <v>8328</v>
      </c>
      <c r="R3819" t="s">
        <v>8329</v>
      </c>
      <c r="S3819" s="8">
        <f t="shared" si="420"/>
        <v>42284.488611111105</v>
      </c>
      <c r="T3819" s="11">
        <f t="shared" si="421"/>
        <v>42300.957638888889</v>
      </c>
      <c r="U3819" t="str">
        <f t="shared" si="422"/>
        <v>FALSE</v>
      </c>
      <c r="V3819" s="18">
        <f t="shared" si="423"/>
        <v>2</v>
      </c>
      <c r="W3819">
        <f t="shared" si="424"/>
        <v>1</v>
      </c>
    </row>
    <row r="3820" spans="1:23" ht="100.8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s="13" t="b">
        <v>0</v>
      </c>
      <c r="L3820">
        <v>10</v>
      </c>
      <c r="M3820" t="b">
        <v>1</v>
      </c>
      <c r="N3820" t="s">
        <v>8271</v>
      </c>
      <c r="O3820" s="15">
        <f t="shared" si="419"/>
        <v>227.99999999999997</v>
      </c>
      <c r="P3820" s="15">
        <f t="shared" si="418"/>
        <v>57</v>
      </c>
      <c r="Q3820" t="s">
        <v>8328</v>
      </c>
      <c r="R3820" t="s">
        <v>8329</v>
      </c>
      <c r="S3820" s="8">
        <f t="shared" si="420"/>
        <v>42045.634050925924</v>
      </c>
      <c r="T3820" s="11">
        <f t="shared" si="421"/>
        <v>42075.592384259253</v>
      </c>
      <c r="U3820" t="str">
        <f t="shared" si="422"/>
        <v>FALSE</v>
      </c>
      <c r="V3820" s="18">
        <f t="shared" si="423"/>
        <v>2</v>
      </c>
      <c r="W3820">
        <f t="shared" si="424"/>
        <v>1</v>
      </c>
    </row>
    <row r="3821" spans="1:23" ht="86.4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s="13" t="b">
        <v>0</v>
      </c>
      <c r="L3821">
        <v>26</v>
      </c>
      <c r="M3821" t="b">
        <v>1</v>
      </c>
      <c r="N3821" t="s">
        <v>8271</v>
      </c>
      <c r="O3821" s="15">
        <f t="shared" si="419"/>
        <v>106.4</v>
      </c>
      <c r="P3821" s="15">
        <f t="shared" si="418"/>
        <v>40.92307692307692</v>
      </c>
      <c r="Q3821" t="s">
        <v>8328</v>
      </c>
      <c r="R3821" t="s">
        <v>8329</v>
      </c>
      <c r="S3821" s="8">
        <f t="shared" si="420"/>
        <v>42184.001203703701</v>
      </c>
      <c r="T3821" s="11">
        <f t="shared" si="421"/>
        <v>42202.668055555558</v>
      </c>
      <c r="U3821" t="str">
        <f t="shared" si="422"/>
        <v>FALSE</v>
      </c>
      <c r="V3821" s="18">
        <f t="shared" si="423"/>
        <v>2</v>
      </c>
      <c r="W3821">
        <f t="shared" si="424"/>
        <v>1</v>
      </c>
    </row>
    <row r="3822" spans="1:23" ht="115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s="13" t="b">
        <v>0</v>
      </c>
      <c r="L3822">
        <v>20</v>
      </c>
      <c r="M3822" t="b">
        <v>1</v>
      </c>
      <c r="N3822" t="s">
        <v>8271</v>
      </c>
      <c r="O3822" s="15">
        <f t="shared" si="419"/>
        <v>143.33333333333334</v>
      </c>
      <c r="P3822" s="15">
        <f t="shared" si="418"/>
        <v>21.5</v>
      </c>
      <c r="Q3822" t="s">
        <v>8328</v>
      </c>
      <c r="R3822" t="s">
        <v>8329</v>
      </c>
      <c r="S3822" s="8">
        <f t="shared" si="420"/>
        <v>42160.443483796298</v>
      </c>
      <c r="T3822" s="11">
        <f t="shared" si="421"/>
        <v>42190.443483796298</v>
      </c>
      <c r="U3822" t="str">
        <f t="shared" si="422"/>
        <v>FALSE</v>
      </c>
      <c r="V3822" s="18">
        <f t="shared" si="423"/>
        <v>2</v>
      </c>
      <c r="W3822">
        <f t="shared" si="424"/>
        <v>1</v>
      </c>
    </row>
    <row r="3823" spans="1:23" ht="115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s="13" t="b">
        <v>0</v>
      </c>
      <c r="L3823">
        <v>46</v>
      </c>
      <c r="M3823" t="b">
        <v>1</v>
      </c>
      <c r="N3823" t="s">
        <v>8271</v>
      </c>
      <c r="O3823" s="15">
        <f t="shared" si="419"/>
        <v>104.54285714285714</v>
      </c>
      <c r="P3823" s="15">
        <f t="shared" si="418"/>
        <v>79.543478260869563</v>
      </c>
      <c r="Q3823" t="s">
        <v>8328</v>
      </c>
      <c r="R3823" t="s">
        <v>8329</v>
      </c>
      <c r="S3823" s="8">
        <f t="shared" si="420"/>
        <v>42340.972303240742</v>
      </c>
      <c r="T3823" s="11">
        <f t="shared" si="421"/>
        <v>42372.972303240742</v>
      </c>
      <c r="U3823" t="str">
        <f t="shared" si="422"/>
        <v>FALSE</v>
      </c>
      <c r="V3823" s="18">
        <f t="shared" si="423"/>
        <v>2</v>
      </c>
      <c r="W3823">
        <f t="shared" si="424"/>
        <v>1</v>
      </c>
    </row>
    <row r="3824" spans="1:23" ht="115.2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s="13" t="b">
        <v>0</v>
      </c>
      <c r="L3824">
        <v>76</v>
      </c>
      <c r="M3824" t="b">
        <v>1</v>
      </c>
      <c r="N3824" t="s">
        <v>8271</v>
      </c>
      <c r="O3824" s="15">
        <f t="shared" si="419"/>
        <v>110.02000000000001</v>
      </c>
      <c r="P3824" s="15">
        <f t="shared" si="418"/>
        <v>72.381578947368425</v>
      </c>
      <c r="Q3824" t="s">
        <v>8328</v>
      </c>
      <c r="R3824" t="s">
        <v>8329</v>
      </c>
      <c r="S3824" s="8">
        <f t="shared" si="420"/>
        <v>42329.629826388882</v>
      </c>
      <c r="T3824" s="11">
        <f t="shared" si="421"/>
        <v>42388.749305555553</v>
      </c>
      <c r="U3824" t="str">
        <f t="shared" si="422"/>
        <v>FALSE</v>
      </c>
      <c r="V3824" s="18">
        <f t="shared" si="423"/>
        <v>2</v>
      </c>
      <c r="W3824">
        <f t="shared" si="424"/>
        <v>1</v>
      </c>
    </row>
    <row r="3825" spans="1:23" ht="100.8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s="13" t="b">
        <v>0</v>
      </c>
      <c r="L3825">
        <v>41</v>
      </c>
      <c r="M3825" t="b">
        <v>1</v>
      </c>
      <c r="N3825" t="s">
        <v>8271</v>
      </c>
      <c r="O3825" s="15">
        <f t="shared" si="419"/>
        <v>106</v>
      </c>
      <c r="P3825" s="15">
        <f t="shared" ref="P3825:P3888" si="425">IFERROR(E3825/L3825,0)</f>
        <v>64.634146341463421</v>
      </c>
      <c r="Q3825" t="s">
        <v>8328</v>
      </c>
      <c r="R3825" t="s">
        <v>8329</v>
      </c>
      <c r="S3825" s="8">
        <f t="shared" si="420"/>
        <v>42170.701898148145</v>
      </c>
      <c r="T3825" s="11">
        <f t="shared" si="421"/>
        <v>42204.957638888889</v>
      </c>
      <c r="U3825" t="str">
        <f t="shared" si="422"/>
        <v>FALSE</v>
      </c>
      <c r="V3825" s="18">
        <f t="shared" si="423"/>
        <v>2</v>
      </c>
      <c r="W3825">
        <f t="shared" si="424"/>
        <v>1</v>
      </c>
    </row>
    <row r="3826" spans="1:23" ht="115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s="13" t="b">
        <v>0</v>
      </c>
      <c r="L3826">
        <v>7</v>
      </c>
      <c r="M3826" t="b">
        <v>1</v>
      </c>
      <c r="N3826" t="s">
        <v>8271</v>
      </c>
      <c r="O3826" s="15">
        <f t="shared" si="419"/>
        <v>108</v>
      </c>
      <c r="P3826" s="15">
        <f t="shared" si="425"/>
        <v>38.571428571428569</v>
      </c>
      <c r="Q3826" t="s">
        <v>8328</v>
      </c>
      <c r="R3826" t="s">
        <v>8329</v>
      </c>
      <c r="S3826" s="8">
        <f t="shared" si="420"/>
        <v>42571.417858796289</v>
      </c>
      <c r="T3826" s="11">
        <f t="shared" si="421"/>
        <v>42583.361805555549</v>
      </c>
      <c r="U3826" t="str">
        <f t="shared" si="422"/>
        <v>FALSE</v>
      </c>
      <c r="V3826" s="18">
        <f t="shared" si="423"/>
        <v>2</v>
      </c>
      <c r="W3826">
        <f t="shared" si="424"/>
        <v>1</v>
      </c>
    </row>
    <row r="3827" spans="1:23" ht="100.8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s="13" t="b">
        <v>0</v>
      </c>
      <c r="L3827">
        <v>49</v>
      </c>
      <c r="M3827" t="b">
        <v>1</v>
      </c>
      <c r="N3827" t="s">
        <v>8271</v>
      </c>
      <c r="O3827" s="15">
        <f t="shared" si="419"/>
        <v>105.42</v>
      </c>
      <c r="P3827" s="15">
        <f t="shared" si="425"/>
        <v>107.57142857142857</v>
      </c>
      <c r="Q3827" t="s">
        <v>8328</v>
      </c>
      <c r="R3827" t="s">
        <v>8329</v>
      </c>
      <c r="S3827" s="8">
        <f t="shared" si="420"/>
        <v>42150.861273148148</v>
      </c>
      <c r="T3827" s="11">
        <f t="shared" si="421"/>
        <v>42171.861273148148</v>
      </c>
      <c r="U3827" t="str">
        <f t="shared" si="422"/>
        <v>FALSE</v>
      </c>
      <c r="V3827" s="18">
        <f t="shared" si="423"/>
        <v>2</v>
      </c>
      <c r="W3827">
        <f t="shared" si="424"/>
        <v>1</v>
      </c>
    </row>
    <row r="3828" spans="1:23" ht="72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s="13" t="b">
        <v>0</v>
      </c>
      <c r="L3828">
        <v>26</v>
      </c>
      <c r="M3828" t="b">
        <v>1</v>
      </c>
      <c r="N3828" t="s">
        <v>8271</v>
      </c>
      <c r="O3828" s="15">
        <f t="shared" si="419"/>
        <v>119.16666666666667</v>
      </c>
      <c r="P3828" s="15">
        <f t="shared" si="425"/>
        <v>27.5</v>
      </c>
      <c r="Q3828" t="s">
        <v>8328</v>
      </c>
      <c r="R3828" t="s">
        <v>8329</v>
      </c>
      <c r="S3828" s="8">
        <f t="shared" si="420"/>
        <v>42101.215208333328</v>
      </c>
      <c r="T3828" s="11">
        <f t="shared" si="421"/>
        <v>42131.215208333328</v>
      </c>
      <c r="U3828" t="str">
        <f t="shared" si="422"/>
        <v>FALSE</v>
      </c>
      <c r="V3828" s="18">
        <f t="shared" si="423"/>
        <v>2</v>
      </c>
      <c r="W3828">
        <f t="shared" si="424"/>
        <v>1</v>
      </c>
    </row>
    <row r="3829" spans="1:23" ht="129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s="13" t="b">
        <v>0</v>
      </c>
      <c r="L3829">
        <v>65</v>
      </c>
      <c r="M3829" t="b">
        <v>1</v>
      </c>
      <c r="N3829" t="s">
        <v>8271</v>
      </c>
      <c r="O3829" s="15">
        <f t="shared" si="419"/>
        <v>152.66666666666666</v>
      </c>
      <c r="P3829" s="15">
        <f t="shared" si="425"/>
        <v>70.461538461538467</v>
      </c>
      <c r="Q3829" t="s">
        <v>8328</v>
      </c>
      <c r="R3829" t="s">
        <v>8329</v>
      </c>
      <c r="S3829" s="8">
        <f t="shared" si="420"/>
        <v>42034.719918981478</v>
      </c>
      <c r="T3829" s="11">
        <f t="shared" si="421"/>
        <v>42089.791666666664</v>
      </c>
      <c r="U3829" t="str">
        <f t="shared" si="422"/>
        <v>FALSE</v>
      </c>
      <c r="V3829" s="18">
        <f t="shared" si="423"/>
        <v>2</v>
      </c>
      <c r="W3829">
        <f t="shared" si="424"/>
        <v>1</v>
      </c>
    </row>
    <row r="3830" spans="1:23" ht="115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s="13" t="b">
        <v>0</v>
      </c>
      <c r="L3830">
        <v>28</v>
      </c>
      <c r="M3830" t="b">
        <v>1</v>
      </c>
      <c r="N3830" t="s">
        <v>8271</v>
      </c>
      <c r="O3830" s="15">
        <f t="shared" si="419"/>
        <v>100</v>
      </c>
      <c r="P3830" s="15">
        <f t="shared" si="425"/>
        <v>178.57142857142858</v>
      </c>
      <c r="Q3830" t="s">
        <v>8328</v>
      </c>
      <c r="R3830" t="s">
        <v>8329</v>
      </c>
      <c r="S3830" s="8">
        <f t="shared" si="420"/>
        <v>41944.319293981483</v>
      </c>
      <c r="T3830" s="11">
        <f t="shared" si="421"/>
        <v>42004.36096064814</v>
      </c>
      <c r="U3830" t="str">
        <f t="shared" si="422"/>
        <v>FALSE</v>
      </c>
      <c r="V3830" s="18">
        <f t="shared" si="423"/>
        <v>2</v>
      </c>
      <c r="W3830">
        <f t="shared" si="424"/>
        <v>1</v>
      </c>
    </row>
    <row r="3831" spans="1:23" ht="115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s="13" t="b">
        <v>0</v>
      </c>
      <c r="L3831">
        <v>8</v>
      </c>
      <c r="M3831" t="b">
        <v>1</v>
      </c>
      <c r="N3831" t="s">
        <v>8271</v>
      </c>
      <c r="O3831" s="15">
        <f t="shared" si="419"/>
        <v>100.2</v>
      </c>
      <c r="P3831" s="15">
        <f t="shared" si="425"/>
        <v>62.625</v>
      </c>
      <c r="Q3831" t="s">
        <v>8328</v>
      </c>
      <c r="R3831" t="s">
        <v>8329</v>
      </c>
      <c r="S3831" s="8">
        <f t="shared" si="420"/>
        <v>42593.657071759262</v>
      </c>
      <c r="T3831" s="11">
        <f t="shared" si="421"/>
        <v>42613.657071759262</v>
      </c>
      <c r="U3831" t="str">
        <f t="shared" si="422"/>
        <v>FALSE</v>
      </c>
      <c r="V3831" s="18">
        <f t="shared" si="423"/>
        <v>2</v>
      </c>
      <c r="W3831">
        <f t="shared" si="424"/>
        <v>1</v>
      </c>
    </row>
    <row r="3832" spans="1:23" ht="100.8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s="13" t="b">
        <v>0</v>
      </c>
      <c r="L3832">
        <v>3</v>
      </c>
      <c r="M3832" t="b">
        <v>1</v>
      </c>
      <c r="N3832" t="s">
        <v>8271</v>
      </c>
      <c r="O3832" s="15">
        <f t="shared" si="419"/>
        <v>225</v>
      </c>
      <c r="P3832" s="15">
        <f t="shared" si="425"/>
        <v>75</v>
      </c>
      <c r="Q3832" t="s">
        <v>8328</v>
      </c>
      <c r="R3832" t="s">
        <v>8329</v>
      </c>
      <c r="S3832" s="8">
        <f t="shared" si="420"/>
        <v>42503.532534722217</v>
      </c>
      <c r="T3832" s="11">
        <f t="shared" si="421"/>
        <v>42517.532534722217</v>
      </c>
      <c r="U3832" t="str">
        <f t="shared" si="422"/>
        <v>FALSE</v>
      </c>
      <c r="V3832" s="18">
        <f t="shared" si="423"/>
        <v>2</v>
      </c>
      <c r="W3832">
        <f t="shared" si="424"/>
        <v>1</v>
      </c>
    </row>
    <row r="3833" spans="1:23" ht="100.8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s="13" t="b">
        <v>0</v>
      </c>
      <c r="L3833">
        <v>9</v>
      </c>
      <c r="M3833" t="b">
        <v>1</v>
      </c>
      <c r="N3833" t="s">
        <v>8271</v>
      </c>
      <c r="O3833" s="15">
        <f t="shared" si="419"/>
        <v>106.02199999999999</v>
      </c>
      <c r="P3833" s="15">
        <f t="shared" si="425"/>
        <v>58.901111111111113</v>
      </c>
      <c r="Q3833" t="s">
        <v>8328</v>
      </c>
      <c r="R3833" t="s">
        <v>8329</v>
      </c>
      <c r="S3833" s="8">
        <f t="shared" si="420"/>
        <v>41927.640567129631</v>
      </c>
      <c r="T3833" s="11">
        <f t="shared" si="421"/>
        <v>41948.682233796295</v>
      </c>
      <c r="U3833" t="str">
        <f t="shared" si="422"/>
        <v>FALSE</v>
      </c>
      <c r="V3833" s="18">
        <f t="shared" si="423"/>
        <v>2</v>
      </c>
      <c r="W3833">
        <f t="shared" si="424"/>
        <v>1</v>
      </c>
    </row>
    <row r="3834" spans="1:23" ht="115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s="13" t="b">
        <v>0</v>
      </c>
      <c r="L3834">
        <v>9</v>
      </c>
      <c r="M3834" t="b">
        <v>1</v>
      </c>
      <c r="N3834" t="s">
        <v>8271</v>
      </c>
      <c r="O3834" s="15">
        <f t="shared" si="419"/>
        <v>104.66666666666666</v>
      </c>
      <c r="P3834" s="15">
        <f t="shared" si="425"/>
        <v>139.55555555555554</v>
      </c>
      <c r="Q3834" t="s">
        <v>8328</v>
      </c>
      <c r="R3834" t="s">
        <v>8329</v>
      </c>
      <c r="S3834" s="8">
        <f t="shared" si="420"/>
        <v>42374.906655092585</v>
      </c>
      <c r="T3834" s="11">
        <f t="shared" si="421"/>
        <v>42419.906655092585</v>
      </c>
      <c r="U3834" t="str">
        <f t="shared" si="422"/>
        <v>FALSE</v>
      </c>
      <c r="V3834" s="18">
        <f t="shared" si="423"/>
        <v>2</v>
      </c>
      <c r="W3834">
        <f t="shared" si="424"/>
        <v>1</v>
      </c>
    </row>
    <row r="3835" spans="1:23" ht="115.2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s="13" t="b">
        <v>0</v>
      </c>
      <c r="L3835">
        <v>20</v>
      </c>
      <c r="M3835" t="b">
        <v>1</v>
      </c>
      <c r="N3835" t="s">
        <v>8271</v>
      </c>
      <c r="O3835" s="15">
        <f t="shared" si="419"/>
        <v>116.66666666666667</v>
      </c>
      <c r="P3835" s="15">
        <f t="shared" si="425"/>
        <v>70</v>
      </c>
      <c r="Q3835" t="s">
        <v>8328</v>
      </c>
      <c r="R3835" t="s">
        <v>8329</v>
      </c>
      <c r="S3835" s="8">
        <f t="shared" si="420"/>
        <v>41963.66402777777</v>
      </c>
      <c r="T3835" s="11">
        <f t="shared" si="421"/>
        <v>41974.589583333327</v>
      </c>
      <c r="U3835" t="str">
        <f t="shared" si="422"/>
        <v>FALSE</v>
      </c>
      <c r="V3835" s="18">
        <f t="shared" si="423"/>
        <v>2</v>
      </c>
      <c r="W3835">
        <f t="shared" si="424"/>
        <v>1</v>
      </c>
    </row>
    <row r="3836" spans="1:23" ht="115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s="13" t="b">
        <v>0</v>
      </c>
      <c r="L3836">
        <v>57</v>
      </c>
      <c r="M3836" t="b">
        <v>1</v>
      </c>
      <c r="N3836" t="s">
        <v>8271</v>
      </c>
      <c r="O3836" s="15">
        <f t="shared" si="419"/>
        <v>109.03333333333333</v>
      </c>
      <c r="P3836" s="15">
        <f t="shared" si="425"/>
        <v>57.385964912280699</v>
      </c>
      <c r="Q3836" t="s">
        <v>8328</v>
      </c>
      <c r="R3836" t="s">
        <v>8329</v>
      </c>
      <c r="S3836" s="8">
        <f t="shared" si="420"/>
        <v>42143.236886574072</v>
      </c>
      <c r="T3836" s="11">
        <f t="shared" si="421"/>
        <v>42173.236886574072</v>
      </c>
      <c r="U3836" t="str">
        <f t="shared" si="422"/>
        <v>FALSE</v>
      </c>
      <c r="V3836" s="18">
        <f t="shared" si="423"/>
        <v>2</v>
      </c>
      <c r="W3836">
        <f t="shared" si="424"/>
        <v>1</v>
      </c>
    </row>
    <row r="3837" spans="1:23" ht="100.8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s="13" t="b">
        <v>0</v>
      </c>
      <c r="L3837">
        <v>8</v>
      </c>
      <c r="M3837" t="b">
        <v>1</v>
      </c>
      <c r="N3837" t="s">
        <v>8271</v>
      </c>
      <c r="O3837" s="15">
        <f t="shared" si="419"/>
        <v>160</v>
      </c>
      <c r="P3837" s="15">
        <f t="shared" si="425"/>
        <v>40</v>
      </c>
      <c r="Q3837" t="s">
        <v>8328</v>
      </c>
      <c r="R3837" t="s">
        <v>8329</v>
      </c>
      <c r="S3837" s="8">
        <f t="shared" si="420"/>
        <v>42460.733888888884</v>
      </c>
      <c r="T3837" s="11">
        <f t="shared" si="421"/>
        <v>42481.733888888884</v>
      </c>
      <c r="U3837" t="str">
        <f t="shared" si="422"/>
        <v>FALSE</v>
      </c>
      <c r="V3837" s="18">
        <f t="shared" si="423"/>
        <v>2</v>
      </c>
      <c r="W3837">
        <f t="shared" si="424"/>
        <v>1</v>
      </c>
    </row>
    <row r="3838" spans="1:23" ht="86.4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s="13" t="b">
        <v>0</v>
      </c>
      <c r="L3838">
        <v>14</v>
      </c>
      <c r="M3838" t="b">
        <v>1</v>
      </c>
      <c r="N3838" t="s">
        <v>8271</v>
      </c>
      <c r="O3838" s="15">
        <f t="shared" si="419"/>
        <v>112.5</v>
      </c>
      <c r="P3838" s="15">
        <f t="shared" si="425"/>
        <v>64.285714285714292</v>
      </c>
      <c r="Q3838" t="s">
        <v>8328</v>
      </c>
      <c r="R3838" t="s">
        <v>8329</v>
      </c>
      <c r="S3838" s="8">
        <f t="shared" si="420"/>
        <v>42553.718194444438</v>
      </c>
      <c r="T3838" s="11">
        <f t="shared" si="421"/>
        <v>42584.964583333327</v>
      </c>
      <c r="U3838" t="str">
        <f t="shared" si="422"/>
        <v>FALSE</v>
      </c>
      <c r="V3838" s="18">
        <f t="shared" si="423"/>
        <v>2</v>
      </c>
      <c r="W3838">
        <f t="shared" si="424"/>
        <v>1</v>
      </c>
    </row>
    <row r="3839" spans="1:23" ht="57.6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s="13" t="b">
        <v>0</v>
      </c>
      <c r="L3839">
        <v>17</v>
      </c>
      <c r="M3839" t="b">
        <v>1</v>
      </c>
      <c r="N3839" t="s">
        <v>8271</v>
      </c>
      <c r="O3839" s="15">
        <f t="shared" si="419"/>
        <v>102.1</v>
      </c>
      <c r="P3839" s="15">
        <f t="shared" si="425"/>
        <v>120.11764705882354</v>
      </c>
      <c r="Q3839" t="s">
        <v>8328</v>
      </c>
      <c r="R3839" t="s">
        <v>8329</v>
      </c>
      <c r="S3839" s="8">
        <f t="shared" si="420"/>
        <v>42152.557384259257</v>
      </c>
      <c r="T3839" s="11">
        <f t="shared" si="421"/>
        <v>42188.557384259257</v>
      </c>
      <c r="U3839" t="str">
        <f t="shared" si="422"/>
        <v>FALSE</v>
      </c>
      <c r="V3839" s="18">
        <f t="shared" si="423"/>
        <v>2</v>
      </c>
      <c r="W3839">
        <f t="shared" si="424"/>
        <v>1</v>
      </c>
    </row>
    <row r="3840" spans="1:23" ht="129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s="13" t="b">
        <v>0</v>
      </c>
      <c r="L3840">
        <v>100</v>
      </c>
      <c r="M3840" t="b">
        <v>1</v>
      </c>
      <c r="N3840" t="s">
        <v>8271</v>
      </c>
      <c r="O3840" s="15">
        <f t="shared" si="419"/>
        <v>100.824</v>
      </c>
      <c r="P3840" s="15">
        <f t="shared" si="425"/>
        <v>1008.24</v>
      </c>
      <c r="Q3840" t="s">
        <v>8328</v>
      </c>
      <c r="R3840" t="s">
        <v>8329</v>
      </c>
      <c r="S3840" s="8">
        <f t="shared" si="420"/>
        <v>42116.502418981479</v>
      </c>
      <c r="T3840" s="11">
        <f t="shared" si="421"/>
        <v>42146.502418981479</v>
      </c>
      <c r="U3840" t="str">
        <f t="shared" si="422"/>
        <v>FALSE</v>
      </c>
      <c r="V3840" s="18">
        <f t="shared" si="423"/>
        <v>2</v>
      </c>
      <c r="W3840">
        <f t="shared" si="424"/>
        <v>1</v>
      </c>
    </row>
    <row r="3841" spans="1:23" ht="115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s="13" t="b">
        <v>0</v>
      </c>
      <c r="L3841">
        <v>32</v>
      </c>
      <c r="M3841" t="b">
        <v>1</v>
      </c>
      <c r="N3841" t="s">
        <v>8271</v>
      </c>
      <c r="O3841" s="15">
        <f t="shared" si="419"/>
        <v>101.25</v>
      </c>
      <c r="P3841" s="15">
        <f t="shared" si="425"/>
        <v>63.28125</v>
      </c>
      <c r="Q3841" t="s">
        <v>8328</v>
      </c>
      <c r="R3841" t="s">
        <v>8329</v>
      </c>
      <c r="S3841" s="8">
        <f t="shared" si="420"/>
        <v>42154.934305555551</v>
      </c>
      <c r="T3841" s="11">
        <f t="shared" si="421"/>
        <v>42214.934305555558</v>
      </c>
      <c r="U3841" t="str">
        <f t="shared" si="422"/>
        <v>FALSE</v>
      </c>
      <c r="V3841" s="18">
        <f t="shared" si="423"/>
        <v>2</v>
      </c>
      <c r="W3841">
        <f t="shared" si="424"/>
        <v>1</v>
      </c>
    </row>
    <row r="3842" spans="1:23" ht="100.8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s="13" t="b">
        <v>0</v>
      </c>
      <c r="L3842">
        <v>3</v>
      </c>
      <c r="M3842" t="b">
        <v>1</v>
      </c>
      <c r="N3842" t="s">
        <v>8271</v>
      </c>
      <c r="O3842" s="15">
        <f t="shared" si="419"/>
        <v>6500</v>
      </c>
      <c r="P3842" s="15">
        <f t="shared" si="425"/>
        <v>21.666666666666668</v>
      </c>
      <c r="Q3842" t="s">
        <v>8328</v>
      </c>
      <c r="R3842" t="s">
        <v>8329</v>
      </c>
      <c r="S3842" s="8">
        <f t="shared" si="420"/>
        <v>42432.493391203701</v>
      </c>
      <c r="T3842" s="11">
        <f t="shared" si="421"/>
        <v>42457.45172453703</v>
      </c>
      <c r="U3842" t="str">
        <f t="shared" si="422"/>
        <v>FALSE</v>
      </c>
      <c r="V3842" s="18">
        <f t="shared" si="423"/>
        <v>2</v>
      </c>
      <c r="W3842">
        <f t="shared" si="424"/>
        <v>1</v>
      </c>
    </row>
    <row r="3843" spans="1:23" ht="115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s="13" t="b">
        <v>1</v>
      </c>
      <c r="L3843">
        <v>34</v>
      </c>
      <c r="M3843" t="b">
        <v>0</v>
      </c>
      <c r="N3843" t="s">
        <v>8271</v>
      </c>
      <c r="O3843" s="15">
        <f t="shared" ref="O3843:O3906" si="426">(E3843/D3843)*100</f>
        <v>8.7200000000000006</v>
      </c>
      <c r="P3843" s="15">
        <f t="shared" si="425"/>
        <v>25.647058823529413</v>
      </c>
      <c r="Q3843" t="s">
        <v>8328</v>
      </c>
      <c r="R3843" t="s">
        <v>8329</v>
      </c>
      <c r="S3843" s="8">
        <f t="shared" ref="S3843:S3906" si="427">(((J3843/60)/60)/24)+DATE(1970,1,1)+(-5/24)</f>
        <v>41780.57739583333</v>
      </c>
      <c r="T3843" s="11">
        <f t="shared" ref="T3843:T3906" si="428">(I3843/86400)+25569+(-5/24)</f>
        <v>41840.57739583333</v>
      </c>
      <c r="U3843" t="str">
        <f t="shared" ref="U3843:U3906" si="429">TRIM(K3843)</f>
        <v>TRUE</v>
      </c>
      <c r="V3843" s="18">
        <f t="shared" ref="V3843:V3906" si="430">IF(U3843="TRUE", 1, 2)</f>
        <v>1</v>
      </c>
      <c r="W3843">
        <f t="shared" ref="W3843:W3906" si="431">IF(F3843="successful", 1,  IF(F3843= "failed", 2, IF(F3843="canceled", 3, 4)))</f>
        <v>2</v>
      </c>
    </row>
    <row r="3844" spans="1:23" ht="100.8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s="13" t="b">
        <v>1</v>
      </c>
      <c r="L3844">
        <v>23</v>
      </c>
      <c r="M3844" t="b">
        <v>0</v>
      </c>
      <c r="N3844" t="s">
        <v>8271</v>
      </c>
      <c r="O3844" s="15">
        <f t="shared" si="426"/>
        <v>21.94</v>
      </c>
      <c r="P3844" s="15">
        <f t="shared" si="425"/>
        <v>47.695652173913047</v>
      </c>
      <c r="Q3844" t="s">
        <v>8328</v>
      </c>
      <c r="R3844" t="s">
        <v>8329</v>
      </c>
      <c r="S3844" s="8">
        <f t="shared" si="427"/>
        <v>41740.285324074073</v>
      </c>
      <c r="T3844" s="11">
        <f t="shared" si="428"/>
        <v>41770.285324074073</v>
      </c>
      <c r="U3844" t="str">
        <f t="shared" si="429"/>
        <v>TRUE</v>
      </c>
      <c r="V3844" s="18">
        <f t="shared" si="430"/>
        <v>1</v>
      </c>
      <c r="W3844">
        <f t="shared" si="431"/>
        <v>2</v>
      </c>
    </row>
    <row r="3845" spans="1:23" ht="100.8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s="13" t="b">
        <v>1</v>
      </c>
      <c r="L3845">
        <v>19</v>
      </c>
      <c r="M3845" t="b">
        <v>0</v>
      </c>
      <c r="N3845" t="s">
        <v>8271</v>
      </c>
      <c r="O3845" s="15">
        <f t="shared" si="426"/>
        <v>21.3</v>
      </c>
      <c r="P3845" s="15">
        <f t="shared" si="425"/>
        <v>56.05263157894737</v>
      </c>
      <c r="Q3845" t="s">
        <v>8328</v>
      </c>
      <c r="R3845" t="s">
        <v>8329</v>
      </c>
      <c r="S3845" s="8">
        <f t="shared" si="427"/>
        <v>41765.864166666666</v>
      </c>
      <c r="T3845" s="11">
        <f t="shared" si="428"/>
        <v>41790.864166666666</v>
      </c>
      <c r="U3845" t="str">
        <f t="shared" si="429"/>
        <v>TRUE</v>
      </c>
      <c r="V3845" s="18">
        <f t="shared" si="430"/>
        <v>1</v>
      </c>
      <c r="W3845">
        <f t="shared" si="431"/>
        <v>2</v>
      </c>
    </row>
    <row r="3846" spans="1:23" ht="100.8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s="13" t="b">
        <v>1</v>
      </c>
      <c r="L3846">
        <v>50</v>
      </c>
      <c r="M3846" t="b">
        <v>0</v>
      </c>
      <c r="N3846" t="s">
        <v>8271</v>
      </c>
      <c r="O3846" s="15">
        <f t="shared" si="426"/>
        <v>41.489795918367342</v>
      </c>
      <c r="P3846" s="15">
        <f t="shared" si="425"/>
        <v>81.319999999999993</v>
      </c>
      <c r="Q3846" t="s">
        <v>8328</v>
      </c>
      <c r="R3846" t="s">
        <v>8329</v>
      </c>
      <c r="S3846" s="8">
        <f t="shared" si="427"/>
        <v>41766.408958333333</v>
      </c>
      <c r="T3846" s="11">
        <f t="shared" si="428"/>
        <v>41793.082638888889</v>
      </c>
      <c r="U3846" t="str">
        <f t="shared" si="429"/>
        <v>TRUE</v>
      </c>
      <c r="V3846" s="18">
        <f t="shared" si="430"/>
        <v>1</v>
      </c>
      <c r="W3846">
        <f t="shared" si="431"/>
        <v>2</v>
      </c>
    </row>
    <row r="3847" spans="1:23" ht="115.2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s="13" t="b">
        <v>1</v>
      </c>
      <c r="L3847">
        <v>12</v>
      </c>
      <c r="M3847" t="b">
        <v>0</v>
      </c>
      <c r="N3847" t="s">
        <v>8271</v>
      </c>
      <c r="O3847" s="15">
        <f t="shared" si="426"/>
        <v>2.105</v>
      </c>
      <c r="P3847" s="15">
        <f t="shared" si="425"/>
        <v>70.166666666666671</v>
      </c>
      <c r="Q3847" t="s">
        <v>8328</v>
      </c>
      <c r="R3847" t="s">
        <v>8329</v>
      </c>
      <c r="S3847" s="8">
        <f t="shared" si="427"/>
        <v>42248.418680555551</v>
      </c>
      <c r="T3847" s="11">
        <f t="shared" si="428"/>
        <v>42278.418680555558</v>
      </c>
      <c r="U3847" t="str">
        <f t="shared" si="429"/>
        <v>TRUE</v>
      </c>
      <c r="V3847" s="18">
        <f t="shared" si="430"/>
        <v>1</v>
      </c>
      <c r="W3847">
        <f t="shared" si="431"/>
        <v>2</v>
      </c>
    </row>
    <row r="3848" spans="1:23" ht="100.8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s="13" t="b">
        <v>1</v>
      </c>
      <c r="L3848">
        <v>8</v>
      </c>
      <c r="M3848" t="b">
        <v>0</v>
      </c>
      <c r="N3848" t="s">
        <v>8271</v>
      </c>
      <c r="O3848" s="15">
        <f t="shared" si="426"/>
        <v>2.7</v>
      </c>
      <c r="P3848" s="15">
        <f t="shared" si="425"/>
        <v>23.625</v>
      </c>
      <c r="Q3848" t="s">
        <v>8328</v>
      </c>
      <c r="R3848" t="s">
        <v>8329</v>
      </c>
      <c r="S3848" s="8">
        <f t="shared" si="427"/>
        <v>41885.01321759259</v>
      </c>
      <c r="T3848" s="11">
        <f t="shared" si="428"/>
        <v>41916.082638888889</v>
      </c>
      <c r="U3848" t="str">
        <f t="shared" si="429"/>
        <v>TRUE</v>
      </c>
      <c r="V3848" s="18">
        <f t="shared" si="430"/>
        <v>1</v>
      </c>
      <c r="W3848">
        <f t="shared" si="431"/>
        <v>2</v>
      </c>
    </row>
    <row r="3849" spans="1:23" ht="100.8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s="13" t="b">
        <v>1</v>
      </c>
      <c r="L3849">
        <v>9</v>
      </c>
      <c r="M3849" t="b">
        <v>0</v>
      </c>
      <c r="N3849" t="s">
        <v>8271</v>
      </c>
      <c r="O3849" s="15">
        <f t="shared" si="426"/>
        <v>16.161904761904761</v>
      </c>
      <c r="P3849" s="15">
        <f t="shared" si="425"/>
        <v>188.55555555555554</v>
      </c>
      <c r="Q3849" t="s">
        <v>8328</v>
      </c>
      <c r="R3849" t="s">
        <v>8329</v>
      </c>
      <c r="S3849" s="8">
        <f t="shared" si="427"/>
        <v>42159.016099537032</v>
      </c>
      <c r="T3849" s="11">
        <f t="shared" si="428"/>
        <v>42204.016099537032</v>
      </c>
      <c r="U3849" t="str">
        <f t="shared" si="429"/>
        <v>TRUE</v>
      </c>
      <c r="V3849" s="18">
        <f t="shared" si="430"/>
        <v>1</v>
      </c>
      <c r="W3849">
        <f t="shared" si="431"/>
        <v>2</v>
      </c>
    </row>
    <row r="3850" spans="1:23" ht="115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s="13" t="b">
        <v>1</v>
      </c>
      <c r="L3850">
        <v>43</v>
      </c>
      <c r="M3850" t="b">
        <v>0</v>
      </c>
      <c r="N3850" t="s">
        <v>8271</v>
      </c>
      <c r="O3850" s="15">
        <f t="shared" si="426"/>
        <v>16.376923076923077</v>
      </c>
      <c r="P3850" s="15">
        <f t="shared" si="425"/>
        <v>49.511627906976742</v>
      </c>
      <c r="Q3850" t="s">
        <v>8328</v>
      </c>
      <c r="R3850" t="s">
        <v>8329</v>
      </c>
      <c r="S3850" s="8">
        <f t="shared" si="427"/>
        <v>42265.608668981477</v>
      </c>
      <c r="T3850" s="11">
        <f t="shared" si="428"/>
        <v>42295.608668981477</v>
      </c>
      <c r="U3850" t="str">
        <f t="shared" si="429"/>
        <v>TRUE</v>
      </c>
      <c r="V3850" s="18">
        <f t="shared" si="430"/>
        <v>1</v>
      </c>
      <c r="W3850">
        <f t="shared" si="431"/>
        <v>2</v>
      </c>
    </row>
    <row r="3851" spans="1:23" ht="129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s="13" t="b">
        <v>1</v>
      </c>
      <c r="L3851">
        <v>28</v>
      </c>
      <c r="M3851" t="b">
        <v>0</v>
      </c>
      <c r="N3851" t="s">
        <v>8271</v>
      </c>
      <c r="O3851" s="15">
        <f t="shared" si="426"/>
        <v>7.043333333333333</v>
      </c>
      <c r="P3851" s="15">
        <f t="shared" si="425"/>
        <v>75.464285714285708</v>
      </c>
      <c r="Q3851" t="s">
        <v>8328</v>
      </c>
      <c r="R3851" t="s">
        <v>8329</v>
      </c>
      <c r="S3851" s="8">
        <f t="shared" si="427"/>
        <v>42136.558842592589</v>
      </c>
      <c r="T3851" s="11">
        <f t="shared" si="428"/>
        <v>42166.558842592589</v>
      </c>
      <c r="U3851" t="str">
        <f t="shared" si="429"/>
        <v>TRUE</v>
      </c>
      <c r="V3851" s="18">
        <f t="shared" si="430"/>
        <v>1</v>
      </c>
      <c r="W3851">
        <f t="shared" si="431"/>
        <v>2</v>
      </c>
    </row>
    <row r="3852" spans="1:23" ht="57.6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s="13" t="b">
        <v>1</v>
      </c>
      <c r="L3852">
        <v>4</v>
      </c>
      <c r="M3852" t="b">
        <v>0</v>
      </c>
      <c r="N3852" t="s">
        <v>8271</v>
      </c>
      <c r="O3852" s="15">
        <f t="shared" si="426"/>
        <v>3.8</v>
      </c>
      <c r="P3852" s="15">
        <f t="shared" si="425"/>
        <v>9.5</v>
      </c>
      <c r="Q3852" t="s">
        <v>8328</v>
      </c>
      <c r="R3852" t="s">
        <v>8329</v>
      </c>
      <c r="S3852" s="8">
        <f t="shared" si="427"/>
        <v>41974.916006944441</v>
      </c>
      <c r="T3852" s="11">
        <f t="shared" si="428"/>
        <v>42004.916006944441</v>
      </c>
      <c r="U3852" t="str">
        <f t="shared" si="429"/>
        <v>TRUE</v>
      </c>
      <c r="V3852" s="18">
        <f t="shared" si="430"/>
        <v>1</v>
      </c>
      <c r="W3852">
        <f t="shared" si="431"/>
        <v>2</v>
      </c>
    </row>
    <row r="3853" spans="1:23" ht="86.4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s="13" t="b">
        <v>1</v>
      </c>
      <c r="L3853">
        <v>24</v>
      </c>
      <c r="M3853" t="b">
        <v>0</v>
      </c>
      <c r="N3853" t="s">
        <v>8271</v>
      </c>
      <c r="O3853" s="15">
        <f t="shared" si="426"/>
        <v>34.08</v>
      </c>
      <c r="P3853" s="15">
        <f t="shared" si="425"/>
        <v>35.5</v>
      </c>
      <c r="Q3853" t="s">
        <v>8328</v>
      </c>
      <c r="R3853" t="s">
        <v>8329</v>
      </c>
      <c r="S3853" s="8">
        <f t="shared" si="427"/>
        <v>42172.23123842592</v>
      </c>
      <c r="T3853" s="11">
        <f t="shared" si="428"/>
        <v>42202.23123842592</v>
      </c>
      <c r="U3853" t="str">
        <f t="shared" si="429"/>
        <v>TRUE</v>
      </c>
      <c r="V3853" s="18">
        <f t="shared" si="430"/>
        <v>1</v>
      </c>
      <c r="W3853">
        <f t="shared" si="431"/>
        <v>2</v>
      </c>
    </row>
    <row r="3854" spans="1:23" ht="100.8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s="13" t="b">
        <v>0</v>
      </c>
      <c r="L3854">
        <v>2</v>
      </c>
      <c r="M3854" t="b">
        <v>0</v>
      </c>
      <c r="N3854" t="s">
        <v>8271</v>
      </c>
      <c r="O3854" s="15">
        <f t="shared" si="426"/>
        <v>0.2</v>
      </c>
      <c r="P3854" s="15">
        <f t="shared" si="425"/>
        <v>10</v>
      </c>
      <c r="Q3854" t="s">
        <v>8328</v>
      </c>
      <c r="R3854" t="s">
        <v>8329</v>
      </c>
      <c r="S3854" s="8">
        <f t="shared" si="427"/>
        <v>42064.982361111113</v>
      </c>
      <c r="T3854" s="11">
        <f t="shared" si="428"/>
        <v>42089.940694444442</v>
      </c>
      <c r="U3854" t="str">
        <f t="shared" si="429"/>
        <v>FALSE</v>
      </c>
      <c r="V3854" s="18">
        <f t="shared" si="430"/>
        <v>2</v>
      </c>
      <c r="W3854">
        <f t="shared" si="431"/>
        <v>2</v>
      </c>
    </row>
    <row r="3855" spans="1:23" ht="7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s="13" t="b">
        <v>0</v>
      </c>
      <c r="L3855">
        <v>2</v>
      </c>
      <c r="M3855" t="b">
        <v>0</v>
      </c>
      <c r="N3855" t="s">
        <v>8271</v>
      </c>
      <c r="O3855" s="15">
        <f t="shared" si="426"/>
        <v>2.5999999999999999E-2</v>
      </c>
      <c r="P3855" s="15">
        <f t="shared" si="425"/>
        <v>13</v>
      </c>
      <c r="Q3855" t="s">
        <v>8328</v>
      </c>
      <c r="R3855" t="s">
        <v>8329</v>
      </c>
      <c r="S3855" s="8">
        <f t="shared" si="427"/>
        <v>41848.631689814814</v>
      </c>
      <c r="T3855" s="11">
        <f t="shared" si="428"/>
        <v>41883.631689814814</v>
      </c>
      <c r="U3855" t="str">
        <f t="shared" si="429"/>
        <v>FALSE</v>
      </c>
      <c r="V3855" s="18">
        <f t="shared" si="430"/>
        <v>2</v>
      </c>
      <c r="W3855">
        <f t="shared" si="431"/>
        <v>2</v>
      </c>
    </row>
    <row r="3856" spans="1:23" ht="57.6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s="13" t="b">
        <v>0</v>
      </c>
      <c r="L3856">
        <v>20</v>
      </c>
      <c r="M3856" t="b">
        <v>0</v>
      </c>
      <c r="N3856" t="s">
        <v>8271</v>
      </c>
      <c r="O3856" s="15">
        <f t="shared" si="426"/>
        <v>16.254545454545454</v>
      </c>
      <c r="P3856" s="15">
        <f t="shared" si="425"/>
        <v>89.4</v>
      </c>
      <c r="Q3856" t="s">
        <v>8328</v>
      </c>
      <c r="R3856" t="s">
        <v>8329</v>
      </c>
      <c r="S3856" s="8">
        <f t="shared" si="427"/>
        <v>42103.67659722222</v>
      </c>
      <c r="T3856" s="11">
        <f t="shared" si="428"/>
        <v>42133.67659722222</v>
      </c>
      <c r="U3856" t="str">
        <f t="shared" si="429"/>
        <v>FALSE</v>
      </c>
      <c r="V3856" s="18">
        <f t="shared" si="430"/>
        <v>2</v>
      </c>
      <c r="W3856">
        <f t="shared" si="431"/>
        <v>2</v>
      </c>
    </row>
    <row r="3857" spans="1:23" ht="129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s="13" t="b">
        <v>0</v>
      </c>
      <c r="L3857">
        <v>1</v>
      </c>
      <c r="M3857" t="b">
        <v>0</v>
      </c>
      <c r="N3857" t="s">
        <v>8271</v>
      </c>
      <c r="O3857" s="15">
        <f t="shared" si="426"/>
        <v>2.5</v>
      </c>
      <c r="P3857" s="15">
        <f t="shared" si="425"/>
        <v>25</v>
      </c>
      <c r="Q3857" t="s">
        <v>8328</v>
      </c>
      <c r="R3857" t="s">
        <v>8329</v>
      </c>
      <c r="S3857" s="8">
        <f t="shared" si="427"/>
        <v>42059.762395833335</v>
      </c>
      <c r="T3857" s="11">
        <f t="shared" si="428"/>
        <v>42089.720729166664</v>
      </c>
      <c r="U3857" t="str">
        <f t="shared" si="429"/>
        <v>FALSE</v>
      </c>
      <c r="V3857" s="18">
        <f t="shared" si="430"/>
        <v>2</v>
      </c>
      <c r="W3857">
        <f t="shared" si="431"/>
        <v>2</v>
      </c>
    </row>
    <row r="3858" spans="1:23" ht="115.2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s="13" t="b">
        <v>0</v>
      </c>
      <c r="L3858">
        <v>1</v>
      </c>
      <c r="M3858" t="b">
        <v>0</v>
      </c>
      <c r="N3858" t="s">
        <v>8271</v>
      </c>
      <c r="O3858" s="15">
        <f t="shared" si="426"/>
        <v>0.02</v>
      </c>
      <c r="P3858" s="15">
        <f t="shared" si="425"/>
        <v>1</v>
      </c>
      <c r="Q3858" t="s">
        <v>8328</v>
      </c>
      <c r="R3858" t="s">
        <v>8329</v>
      </c>
      <c r="S3858" s="8">
        <f t="shared" si="427"/>
        <v>42041.534756944442</v>
      </c>
      <c r="T3858" s="11">
        <f t="shared" si="428"/>
        <v>42071.493090277778</v>
      </c>
      <c r="U3858" t="str">
        <f t="shared" si="429"/>
        <v>FALSE</v>
      </c>
      <c r="V3858" s="18">
        <f t="shared" si="430"/>
        <v>2</v>
      </c>
      <c r="W3858">
        <f t="shared" si="431"/>
        <v>2</v>
      </c>
    </row>
    <row r="3859" spans="1:23" ht="129.6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s="13" t="b">
        <v>0</v>
      </c>
      <c r="L3859">
        <v>4</v>
      </c>
      <c r="M3859" t="b">
        <v>0</v>
      </c>
      <c r="N3859" t="s">
        <v>8271</v>
      </c>
      <c r="O3859" s="15">
        <f t="shared" si="426"/>
        <v>5.2</v>
      </c>
      <c r="P3859" s="15">
        <f t="shared" si="425"/>
        <v>65</v>
      </c>
      <c r="Q3859" t="s">
        <v>8328</v>
      </c>
      <c r="R3859" t="s">
        <v>8329</v>
      </c>
      <c r="S3859" s="8">
        <f t="shared" si="427"/>
        <v>41829.528819444444</v>
      </c>
      <c r="T3859" s="11">
        <f t="shared" si="428"/>
        <v>41852.508333333331</v>
      </c>
      <c r="U3859" t="str">
        <f t="shared" si="429"/>
        <v>FALSE</v>
      </c>
      <c r="V3859" s="18">
        <f t="shared" si="430"/>
        <v>2</v>
      </c>
      <c r="W3859">
        <f t="shared" si="431"/>
        <v>2</v>
      </c>
    </row>
    <row r="3860" spans="1:23" ht="115.2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s="13" t="b">
        <v>0</v>
      </c>
      <c r="L3860">
        <v>1</v>
      </c>
      <c r="M3860" t="b">
        <v>0</v>
      </c>
      <c r="N3860" t="s">
        <v>8271</v>
      </c>
      <c r="O3860" s="15">
        <f t="shared" si="426"/>
        <v>2</v>
      </c>
      <c r="P3860" s="15">
        <f t="shared" si="425"/>
        <v>10</v>
      </c>
      <c r="Q3860" t="s">
        <v>8328</v>
      </c>
      <c r="R3860" t="s">
        <v>8329</v>
      </c>
      <c r="S3860" s="8">
        <f t="shared" si="427"/>
        <v>42128.222731481481</v>
      </c>
      <c r="T3860" s="11">
        <f t="shared" si="428"/>
        <v>42146.666666666664</v>
      </c>
      <c r="U3860" t="str">
        <f t="shared" si="429"/>
        <v>FALSE</v>
      </c>
      <c r="V3860" s="18">
        <f t="shared" si="430"/>
        <v>2</v>
      </c>
      <c r="W3860">
        <f t="shared" si="431"/>
        <v>2</v>
      </c>
    </row>
    <row r="3861" spans="1:23" ht="100.8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s="13" t="b">
        <v>0</v>
      </c>
      <c r="L3861">
        <v>1</v>
      </c>
      <c r="M3861" t="b">
        <v>0</v>
      </c>
      <c r="N3861" t="s">
        <v>8271</v>
      </c>
      <c r="O3861" s="15">
        <f t="shared" si="426"/>
        <v>0.04</v>
      </c>
      <c r="P3861" s="15">
        <f t="shared" si="425"/>
        <v>1</v>
      </c>
      <c r="Q3861" t="s">
        <v>8328</v>
      </c>
      <c r="R3861" t="s">
        <v>8329</v>
      </c>
      <c r="S3861" s="8">
        <f t="shared" si="427"/>
        <v>41789.685266203705</v>
      </c>
      <c r="T3861" s="11">
        <f t="shared" si="428"/>
        <v>41815.666666666664</v>
      </c>
      <c r="U3861" t="str">
        <f t="shared" si="429"/>
        <v>FALSE</v>
      </c>
      <c r="V3861" s="18">
        <f t="shared" si="430"/>
        <v>2</v>
      </c>
      <c r="W3861">
        <f t="shared" si="431"/>
        <v>2</v>
      </c>
    </row>
    <row r="3862" spans="1:23" ht="115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s="13" t="b">
        <v>0</v>
      </c>
      <c r="L3862">
        <v>13</v>
      </c>
      <c r="M3862" t="b">
        <v>0</v>
      </c>
      <c r="N3862" t="s">
        <v>8271</v>
      </c>
      <c r="O3862" s="15">
        <f t="shared" si="426"/>
        <v>17.666666666666668</v>
      </c>
      <c r="P3862" s="15">
        <f t="shared" si="425"/>
        <v>81.538461538461533</v>
      </c>
      <c r="Q3862" t="s">
        <v>8328</v>
      </c>
      <c r="R3862" t="s">
        <v>8329</v>
      </c>
      <c r="S3862" s="8">
        <f t="shared" si="427"/>
        <v>41833.452662037031</v>
      </c>
      <c r="T3862" s="11">
        <f t="shared" si="428"/>
        <v>41863.452662037038</v>
      </c>
      <c r="U3862" t="str">
        <f t="shared" si="429"/>
        <v>FALSE</v>
      </c>
      <c r="V3862" s="18">
        <f t="shared" si="430"/>
        <v>2</v>
      </c>
      <c r="W3862">
        <f t="shared" si="431"/>
        <v>2</v>
      </c>
    </row>
    <row r="3863" spans="1:23" ht="28.8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s="13" t="b">
        <v>0</v>
      </c>
      <c r="L3863">
        <v>1</v>
      </c>
      <c r="M3863" t="b">
        <v>0</v>
      </c>
      <c r="N3863" t="s">
        <v>8271</v>
      </c>
      <c r="O3863" s="15">
        <f t="shared" si="426"/>
        <v>5</v>
      </c>
      <c r="P3863" s="15">
        <f t="shared" si="425"/>
        <v>100</v>
      </c>
      <c r="Q3863" t="s">
        <v>8328</v>
      </c>
      <c r="R3863" t="s">
        <v>8329</v>
      </c>
      <c r="S3863" s="8">
        <f t="shared" si="427"/>
        <v>41914.381678240738</v>
      </c>
      <c r="T3863" s="11">
        <f t="shared" si="428"/>
        <v>41955.699305555558</v>
      </c>
      <c r="U3863" t="str">
        <f t="shared" si="429"/>
        <v>FALSE</v>
      </c>
      <c r="V3863" s="18">
        <f t="shared" si="430"/>
        <v>2</v>
      </c>
      <c r="W3863">
        <f t="shared" si="431"/>
        <v>2</v>
      </c>
    </row>
    <row r="3864" spans="1:23" ht="57.6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s="13" t="b">
        <v>0</v>
      </c>
      <c r="L3864">
        <v>1</v>
      </c>
      <c r="M3864" t="b">
        <v>0</v>
      </c>
      <c r="N3864" t="s">
        <v>8271</v>
      </c>
      <c r="O3864" s="15">
        <f t="shared" si="426"/>
        <v>1.3333333333333334E-2</v>
      </c>
      <c r="P3864" s="15">
        <f t="shared" si="425"/>
        <v>1</v>
      </c>
      <c r="Q3864" t="s">
        <v>8328</v>
      </c>
      <c r="R3864" t="s">
        <v>8329</v>
      </c>
      <c r="S3864" s="8">
        <f t="shared" si="427"/>
        <v>42611.052731481475</v>
      </c>
      <c r="T3864" s="11">
        <f t="shared" si="428"/>
        <v>42625.499305555553</v>
      </c>
      <c r="U3864" t="str">
        <f t="shared" si="429"/>
        <v>FALSE</v>
      </c>
      <c r="V3864" s="18">
        <f t="shared" si="430"/>
        <v>2</v>
      </c>
      <c r="W3864">
        <f t="shared" si="431"/>
        <v>2</v>
      </c>
    </row>
    <row r="3865" spans="1:23" ht="100.8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s="13" t="b">
        <v>0</v>
      </c>
      <c r="L3865">
        <v>0</v>
      </c>
      <c r="M3865" t="b">
        <v>0</v>
      </c>
      <c r="N3865" t="s">
        <v>8271</v>
      </c>
      <c r="O3865" s="15">
        <f t="shared" si="426"/>
        <v>0</v>
      </c>
      <c r="P3865" s="15">
        <f t="shared" si="425"/>
        <v>0</v>
      </c>
      <c r="Q3865" t="s">
        <v>8328</v>
      </c>
      <c r="R3865" t="s">
        <v>8329</v>
      </c>
      <c r="S3865" s="8">
        <f t="shared" si="427"/>
        <v>42253.424826388888</v>
      </c>
      <c r="T3865" s="11">
        <f t="shared" si="428"/>
        <v>42313.466493055552</v>
      </c>
      <c r="U3865" t="str">
        <f t="shared" si="429"/>
        <v>FALSE</v>
      </c>
      <c r="V3865" s="18">
        <f t="shared" si="430"/>
        <v>2</v>
      </c>
      <c r="W3865">
        <f t="shared" si="431"/>
        <v>2</v>
      </c>
    </row>
    <row r="3866" spans="1:23" ht="115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s="13" t="b">
        <v>0</v>
      </c>
      <c r="L3866">
        <v>3</v>
      </c>
      <c r="M3866" t="b">
        <v>0</v>
      </c>
      <c r="N3866" t="s">
        <v>8271</v>
      </c>
      <c r="O3866" s="15">
        <f t="shared" si="426"/>
        <v>1.2</v>
      </c>
      <c r="P3866" s="15">
        <f t="shared" si="425"/>
        <v>20</v>
      </c>
      <c r="Q3866" t="s">
        <v>8328</v>
      </c>
      <c r="R3866" t="s">
        <v>8329</v>
      </c>
      <c r="S3866" s="8">
        <f t="shared" si="427"/>
        <v>42295.683495370373</v>
      </c>
      <c r="T3866" s="11">
        <f t="shared" si="428"/>
        <v>42325.72516203703</v>
      </c>
      <c r="U3866" t="str">
        <f t="shared" si="429"/>
        <v>FALSE</v>
      </c>
      <c r="V3866" s="18">
        <f t="shared" si="430"/>
        <v>2</v>
      </c>
      <c r="W3866">
        <f t="shared" si="431"/>
        <v>2</v>
      </c>
    </row>
    <row r="3867" spans="1:23" ht="86.4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s="13" t="b">
        <v>0</v>
      </c>
      <c r="L3867">
        <v>14</v>
      </c>
      <c r="M3867" t="b">
        <v>0</v>
      </c>
      <c r="N3867" t="s">
        <v>8271</v>
      </c>
      <c r="O3867" s="15">
        <f t="shared" si="426"/>
        <v>26.937422295897225</v>
      </c>
      <c r="P3867" s="15">
        <f t="shared" si="425"/>
        <v>46.428571428571431</v>
      </c>
      <c r="Q3867" t="s">
        <v>8328</v>
      </c>
      <c r="R3867" t="s">
        <v>8329</v>
      </c>
      <c r="S3867" s="8">
        <f t="shared" si="427"/>
        <v>41841.44326388889</v>
      </c>
      <c r="T3867" s="11">
        <f t="shared" si="428"/>
        <v>41881.020833333328</v>
      </c>
      <c r="U3867" t="str">
        <f t="shared" si="429"/>
        <v>FALSE</v>
      </c>
      <c r="V3867" s="18">
        <f t="shared" si="430"/>
        <v>2</v>
      </c>
      <c r="W3867">
        <f t="shared" si="431"/>
        <v>2</v>
      </c>
    </row>
    <row r="3868" spans="1:23" ht="57.6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s="13" t="b">
        <v>0</v>
      </c>
      <c r="L3868">
        <v>2</v>
      </c>
      <c r="M3868" t="b">
        <v>0</v>
      </c>
      <c r="N3868" t="s">
        <v>8271</v>
      </c>
      <c r="O3868" s="15">
        <f t="shared" si="426"/>
        <v>0.54999999999999993</v>
      </c>
      <c r="P3868" s="15">
        <f t="shared" si="425"/>
        <v>5.5</v>
      </c>
      <c r="Q3868" t="s">
        <v>8328</v>
      </c>
      <c r="R3868" t="s">
        <v>8329</v>
      </c>
      <c r="S3868" s="8">
        <f t="shared" si="427"/>
        <v>42402.738668981481</v>
      </c>
      <c r="T3868" s="11">
        <f t="shared" si="428"/>
        <v>42451.936805555553</v>
      </c>
      <c r="U3868" t="str">
        <f t="shared" si="429"/>
        <v>FALSE</v>
      </c>
      <c r="V3868" s="18">
        <f t="shared" si="430"/>
        <v>2</v>
      </c>
      <c r="W3868">
        <f t="shared" si="431"/>
        <v>2</v>
      </c>
    </row>
    <row r="3869" spans="1:23" ht="100.8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s="13" t="b">
        <v>0</v>
      </c>
      <c r="L3869">
        <v>5</v>
      </c>
      <c r="M3869" t="b">
        <v>0</v>
      </c>
      <c r="N3869" t="s">
        <v>8271</v>
      </c>
      <c r="O3869" s="15">
        <f t="shared" si="426"/>
        <v>12.55</v>
      </c>
      <c r="P3869" s="15">
        <f t="shared" si="425"/>
        <v>50.2</v>
      </c>
      <c r="Q3869" t="s">
        <v>8328</v>
      </c>
      <c r="R3869" t="s">
        <v>8329</v>
      </c>
      <c r="S3869" s="8">
        <f t="shared" si="427"/>
        <v>42509.605775462966</v>
      </c>
      <c r="T3869" s="11">
        <f t="shared" si="428"/>
        <v>42539.605775462966</v>
      </c>
      <c r="U3869" t="str">
        <f t="shared" si="429"/>
        <v>FALSE</v>
      </c>
      <c r="V3869" s="18">
        <f t="shared" si="430"/>
        <v>2</v>
      </c>
      <c r="W3869">
        <f t="shared" si="431"/>
        <v>2</v>
      </c>
    </row>
    <row r="3870" spans="1:23" ht="43.2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s="13" t="b">
        <v>0</v>
      </c>
      <c r="L3870">
        <v>1</v>
      </c>
      <c r="M3870" t="b">
        <v>0</v>
      </c>
      <c r="N3870" t="s">
        <v>8305</v>
      </c>
      <c r="O3870" s="15">
        <f t="shared" si="426"/>
        <v>0.2</v>
      </c>
      <c r="P3870" s="15">
        <f t="shared" si="425"/>
        <v>10</v>
      </c>
      <c r="Q3870" t="s">
        <v>8328</v>
      </c>
      <c r="R3870" t="s">
        <v>8358</v>
      </c>
      <c r="S3870" s="8">
        <f t="shared" si="427"/>
        <v>41865.451446759253</v>
      </c>
      <c r="T3870" s="11">
        <f t="shared" si="428"/>
        <v>41890.45144675926</v>
      </c>
      <c r="U3870" t="str">
        <f t="shared" si="429"/>
        <v>FALSE</v>
      </c>
      <c r="V3870" s="18">
        <f t="shared" si="430"/>
        <v>2</v>
      </c>
      <c r="W3870">
        <f t="shared" si="431"/>
        <v>3</v>
      </c>
    </row>
    <row r="3871" spans="1:23" ht="72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s="13" t="b">
        <v>0</v>
      </c>
      <c r="L3871">
        <v>15</v>
      </c>
      <c r="M3871" t="b">
        <v>0</v>
      </c>
      <c r="N3871" t="s">
        <v>8305</v>
      </c>
      <c r="O3871" s="15">
        <f t="shared" si="426"/>
        <v>3.4474868431088401</v>
      </c>
      <c r="P3871" s="15">
        <f t="shared" si="425"/>
        <v>30.133333333333333</v>
      </c>
      <c r="Q3871" t="s">
        <v>8328</v>
      </c>
      <c r="R3871" t="s">
        <v>8358</v>
      </c>
      <c r="S3871" s="8">
        <f t="shared" si="427"/>
        <v>42047.516111111108</v>
      </c>
      <c r="T3871" s="11">
        <f t="shared" si="428"/>
        <v>42076.924305555549</v>
      </c>
      <c r="U3871" t="str">
        <f t="shared" si="429"/>
        <v>FALSE</v>
      </c>
      <c r="V3871" s="18">
        <f t="shared" si="430"/>
        <v>2</v>
      </c>
      <c r="W3871">
        <f t="shared" si="431"/>
        <v>3</v>
      </c>
    </row>
    <row r="3872" spans="1:23" ht="115.2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s="13" t="b">
        <v>0</v>
      </c>
      <c r="L3872">
        <v>10</v>
      </c>
      <c r="M3872" t="b">
        <v>0</v>
      </c>
      <c r="N3872" t="s">
        <v>8305</v>
      </c>
      <c r="O3872" s="15">
        <f t="shared" si="426"/>
        <v>15</v>
      </c>
      <c r="P3872" s="15">
        <f t="shared" si="425"/>
        <v>150</v>
      </c>
      <c r="Q3872" t="s">
        <v>8328</v>
      </c>
      <c r="R3872" t="s">
        <v>8358</v>
      </c>
      <c r="S3872" s="8">
        <f t="shared" si="427"/>
        <v>41792.963865740734</v>
      </c>
      <c r="T3872" s="11">
        <f t="shared" si="428"/>
        <v>41822.963865740741</v>
      </c>
      <c r="U3872" t="str">
        <f t="shared" si="429"/>
        <v>FALSE</v>
      </c>
      <c r="V3872" s="18">
        <f t="shared" si="430"/>
        <v>2</v>
      </c>
      <c r="W3872">
        <f t="shared" si="431"/>
        <v>3</v>
      </c>
    </row>
    <row r="3873" spans="1:23" ht="72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s="13" t="b">
        <v>0</v>
      </c>
      <c r="L3873">
        <v>3</v>
      </c>
      <c r="M3873" t="b">
        <v>0</v>
      </c>
      <c r="N3873" t="s">
        <v>8305</v>
      </c>
      <c r="O3873" s="15">
        <f t="shared" si="426"/>
        <v>2.666666666666667</v>
      </c>
      <c r="P3873" s="15">
        <f t="shared" si="425"/>
        <v>13.333333333333334</v>
      </c>
      <c r="Q3873" t="s">
        <v>8328</v>
      </c>
      <c r="R3873" t="s">
        <v>8358</v>
      </c>
      <c r="S3873" s="8">
        <f t="shared" si="427"/>
        <v>42763.572337962956</v>
      </c>
      <c r="T3873" s="11">
        <f t="shared" si="428"/>
        <v>42823.530671296299</v>
      </c>
      <c r="U3873" t="str">
        <f t="shared" si="429"/>
        <v>FALSE</v>
      </c>
      <c r="V3873" s="18">
        <f t="shared" si="430"/>
        <v>2</v>
      </c>
      <c r="W3873">
        <f t="shared" si="431"/>
        <v>3</v>
      </c>
    </row>
    <row r="3874" spans="1:23" ht="100.8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s="13" t="b">
        <v>0</v>
      </c>
      <c r="L3874">
        <v>0</v>
      </c>
      <c r="M3874" t="b">
        <v>0</v>
      </c>
      <c r="N3874" t="s">
        <v>8305</v>
      </c>
      <c r="O3874" s="15">
        <f t="shared" si="426"/>
        <v>0</v>
      </c>
      <c r="P3874" s="15">
        <f t="shared" si="425"/>
        <v>0</v>
      </c>
      <c r="Q3874" t="s">
        <v>8328</v>
      </c>
      <c r="R3874" t="s">
        <v>8358</v>
      </c>
      <c r="S3874" s="8">
        <f t="shared" si="427"/>
        <v>42179.9374537037</v>
      </c>
      <c r="T3874" s="11">
        <f t="shared" si="428"/>
        <v>42229.9374537037</v>
      </c>
      <c r="U3874" t="str">
        <f t="shared" si="429"/>
        <v>FALSE</v>
      </c>
      <c r="V3874" s="18">
        <f t="shared" si="430"/>
        <v>2</v>
      </c>
      <c r="W3874">
        <f t="shared" si="431"/>
        <v>3</v>
      </c>
    </row>
    <row r="3875" spans="1:23" ht="115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s="13" t="b">
        <v>0</v>
      </c>
      <c r="L3875">
        <v>0</v>
      </c>
      <c r="M3875" t="b">
        <v>0</v>
      </c>
      <c r="N3875" t="s">
        <v>8305</v>
      </c>
      <c r="O3875" s="15">
        <f t="shared" si="426"/>
        <v>0</v>
      </c>
      <c r="P3875" s="15">
        <f t="shared" si="425"/>
        <v>0</v>
      </c>
      <c r="Q3875" t="s">
        <v>8328</v>
      </c>
      <c r="R3875" t="s">
        <v>8358</v>
      </c>
      <c r="S3875" s="8">
        <f t="shared" si="427"/>
        <v>42255.487673611111</v>
      </c>
      <c r="T3875" s="11">
        <f t="shared" si="428"/>
        <v>42285.487673611111</v>
      </c>
      <c r="U3875" t="str">
        <f t="shared" si="429"/>
        <v>FALSE</v>
      </c>
      <c r="V3875" s="18">
        <f t="shared" si="430"/>
        <v>2</v>
      </c>
      <c r="W3875">
        <f t="shared" si="431"/>
        <v>3</v>
      </c>
    </row>
    <row r="3876" spans="1:23" ht="100.8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s="13" t="b">
        <v>0</v>
      </c>
      <c r="L3876">
        <v>0</v>
      </c>
      <c r="M3876" t="b">
        <v>0</v>
      </c>
      <c r="N3876" t="s">
        <v>8305</v>
      </c>
      <c r="O3876" s="15">
        <f t="shared" si="426"/>
        <v>0</v>
      </c>
      <c r="P3876" s="15">
        <f t="shared" si="425"/>
        <v>0</v>
      </c>
      <c r="Q3876" t="s">
        <v>8328</v>
      </c>
      <c r="R3876" t="s">
        <v>8358</v>
      </c>
      <c r="S3876" s="8">
        <f t="shared" si="427"/>
        <v>42006.808124999996</v>
      </c>
      <c r="T3876" s="11">
        <f t="shared" si="428"/>
        <v>42027.833333333336</v>
      </c>
      <c r="U3876" t="str">
        <f t="shared" si="429"/>
        <v>FALSE</v>
      </c>
      <c r="V3876" s="18">
        <f t="shared" si="430"/>
        <v>2</v>
      </c>
      <c r="W3876">
        <f t="shared" si="431"/>
        <v>3</v>
      </c>
    </row>
    <row r="3877" spans="1:23" ht="115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s="13" t="b">
        <v>0</v>
      </c>
      <c r="L3877">
        <v>0</v>
      </c>
      <c r="M3877" t="b">
        <v>0</v>
      </c>
      <c r="N3877" t="s">
        <v>8305</v>
      </c>
      <c r="O3877" s="15">
        <f t="shared" si="426"/>
        <v>0</v>
      </c>
      <c r="P3877" s="15">
        <f t="shared" si="425"/>
        <v>0</v>
      </c>
      <c r="Q3877" t="s">
        <v>8328</v>
      </c>
      <c r="R3877" t="s">
        <v>8358</v>
      </c>
      <c r="S3877" s="8">
        <f t="shared" si="427"/>
        <v>42615.138483796291</v>
      </c>
      <c r="T3877" s="11">
        <f t="shared" si="428"/>
        <v>42616.208333333336</v>
      </c>
      <c r="U3877" t="str">
        <f t="shared" si="429"/>
        <v>FALSE</v>
      </c>
      <c r="V3877" s="18">
        <f t="shared" si="430"/>
        <v>2</v>
      </c>
      <c r="W3877">
        <f t="shared" si="431"/>
        <v>3</v>
      </c>
    </row>
    <row r="3878" spans="1:23" ht="115.2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s="13" t="b">
        <v>0</v>
      </c>
      <c r="L3878">
        <v>46</v>
      </c>
      <c r="M3878" t="b">
        <v>0</v>
      </c>
      <c r="N3878" t="s">
        <v>8305</v>
      </c>
      <c r="O3878" s="15">
        <f t="shared" si="426"/>
        <v>52.794871794871788</v>
      </c>
      <c r="P3878" s="15">
        <f t="shared" si="425"/>
        <v>44.760869565217391</v>
      </c>
      <c r="Q3878" t="s">
        <v>8328</v>
      </c>
      <c r="R3878" t="s">
        <v>8358</v>
      </c>
      <c r="S3878" s="8">
        <f t="shared" si="427"/>
        <v>42372.415833333333</v>
      </c>
      <c r="T3878" s="11">
        <f t="shared" si="428"/>
        <v>42402.415833333333</v>
      </c>
      <c r="U3878" t="str">
        <f t="shared" si="429"/>
        <v>FALSE</v>
      </c>
      <c r="V3878" s="18">
        <f t="shared" si="430"/>
        <v>2</v>
      </c>
      <c r="W3878">
        <f t="shared" si="431"/>
        <v>3</v>
      </c>
    </row>
    <row r="3879" spans="1:23" ht="100.8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s="13" t="b">
        <v>0</v>
      </c>
      <c r="L3879">
        <v>14</v>
      </c>
      <c r="M3879" t="b">
        <v>0</v>
      </c>
      <c r="N3879" t="s">
        <v>8305</v>
      </c>
      <c r="O3879" s="15">
        <f t="shared" si="426"/>
        <v>4.9639999999999995</v>
      </c>
      <c r="P3879" s="15">
        <f t="shared" si="425"/>
        <v>88.642857142857139</v>
      </c>
      <c r="Q3879" t="s">
        <v>8328</v>
      </c>
      <c r="R3879" t="s">
        <v>8358</v>
      </c>
      <c r="S3879" s="8">
        <f t="shared" si="427"/>
        <v>42682.469351851854</v>
      </c>
      <c r="T3879" s="11">
        <f t="shared" si="428"/>
        <v>42712.469351851854</v>
      </c>
      <c r="U3879" t="str">
        <f t="shared" si="429"/>
        <v>FALSE</v>
      </c>
      <c r="V3879" s="18">
        <f t="shared" si="430"/>
        <v>2</v>
      </c>
      <c r="W3879">
        <f t="shared" si="431"/>
        <v>3</v>
      </c>
    </row>
    <row r="3880" spans="1:23" ht="100.8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s="13" t="b">
        <v>0</v>
      </c>
      <c r="L3880">
        <v>1</v>
      </c>
      <c r="M3880" t="b">
        <v>0</v>
      </c>
      <c r="N3880" t="s">
        <v>8305</v>
      </c>
      <c r="O3880" s="15">
        <f t="shared" si="426"/>
        <v>5.5555555555555552E-2</v>
      </c>
      <c r="P3880" s="15">
        <f t="shared" si="425"/>
        <v>10</v>
      </c>
      <c r="Q3880" t="s">
        <v>8328</v>
      </c>
      <c r="R3880" t="s">
        <v>8358</v>
      </c>
      <c r="S3880" s="8">
        <f t="shared" si="427"/>
        <v>42154.610486111109</v>
      </c>
      <c r="T3880" s="11">
        <f t="shared" si="428"/>
        <v>42184.957638888889</v>
      </c>
      <c r="U3880" t="str">
        <f t="shared" si="429"/>
        <v>FALSE</v>
      </c>
      <c r="V3880" s="18">
        <f t="shared" si="430"/>
        <v>2</v>
      </c>
      <c r="W3880">
        <f t="shared" si="431"/>
        <v>3</v>
      </c>
    </row>
    <row r="3881" spans="1:23" ht="100.8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s="13" t="b">
        <v>0</v>
      </c>
      <c r="L3881">
        <v>0</v>
      </c>
      <c r="M3881" t="b">
        <v>0</v>
      </c>
      <c r="N3881" t="s">
        <v>8305</v>
      </c>
      <c r="O3881" s="15">
        <f t="shared" si="426"/>
        <v>0</v>
      </c>
      <c r="P3881" s="15">
        <f t="shared" si="425"/>
        <v>0</v>
      </c>
      <c r="Q3881" t="s">
        <v>8328</v>
      </c>
      <c r="R3881" t="s">
        <v>8358</v>
      </c>
      <c r="S3881" s="8">
        <f t="shared" si="427"/>
        <v>41999.652731481481</v>
      </c>
      <c r="T3881" s="11">
        <f t="shared" si="428"/>
        <v>42029.652731481481</v>
      </c>
      <c r="U3881" t="str">
        <f t="shared" si="429"/>
        <v>FALSE</v>
      </c>
      <c r="V3881" s="18">
        <f t="shared" si="430"/>
        <v>2</v>
      </c>
      <c r="W3881">
        <f t="shared" si="431"/>
        <v>3</v>
      </c>
    </row>
    <row r="3882" spans="1:23" ht="100.8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s="13" t="b">
        <v>0</v>
      </c>
      <c r="L3882">
        <v>17</v>
      </c>
      <c r="M3882" t="b">
        <v>0</v>
      </c>
      <c r="N3882" t="s">
        <v>8305</v>
      </c>
      <c r="O3882" s="15">
        <f t="shared" si="426"/>
        <v>13.066666666666665</v>
      </c>
      <c r="P3882" s="15">
        <f t="shared" si="425"/>
        <v>57.647058823529413</v>
      </c>
      <c r="Q3882" t="s">
        <v>8328</v>
      </c>
      <c r="R3882" t="s">
        <v>8358</v>
      </c>
      <c r="S3882" s="8">
        <f t="shared" si="427"/>
        <v>41815.606712962959</v>
      </c>
      <c r="T3882" s="11">
        <f t="shared" si="428"/>
        <v>41850.75</v>
      </c>
      <c r="U3882" t="str">
        <f t="shared" si="429"/>
        <v>FALSE</v>
      </c>
      <c r="V3882" s="18">
        <f t="shared" si="430"/>
        <v>2</v>
      </c>
      <c r="W3882">
        <f t="shared" si="431"/>
        <v>3</v>
      </c>
    </row>
    <row r="3883" spans="1:23" ht="72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s="13" t="b">
        <v>0</v>
      </c>
      <c r="L3883">
        <v>1</v>
      </c>
      <c r="M3883" t="b">
        <v>0</v>
      </c>
      <c r="N3883" t="s">
        <v>8305</v>
      </c>
      <c r="O3883" s="15">
        <f t="shared" si="426"/>
        <v>5</v>
      </c>
      <c r="P3883" s="15">
        <f t="shared" si="425"/>
        <v>25</v>
      </c>
      <c r="Q3883" t="s">
        <v>8328</v>
      </c>
      <c r="R3883" t="s">
        <v>8358</v>
      </c>
      <c r="S3883" s="8">
        <f t="shared" si="427"/>
        <v>42755.810173611106</v>
      </c>
      <c r="T3883" s="11">
        <f t="shared" si="428"/>
        <v>42785.810173611106</v>
      </c>
      <c r="U3883" t="str">
        <f t="shared" si="429"/>
        <v>FALSE</v>
      </c>
      <c r="V3883" s="18">
        <f t="shared" si="430"/>
        <v>2</v>
      </c>
      <c r="W3883">
        <f t="shared" si="431"/>
        <v>3</v>
      </c>
    </row>
    <row r="3884" spans="1:23" ht="100.8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s="13" t="b">
        <v>0</v>
      </c>
      <c r="L3884">
        <v>0</v>
      </c>
      <c r="M3884" t="b">
        <v>0</v>
      </c>
      <c r="N3884" t="s">
        <v>8305</v>
      </c>
      <c r="O3884" s="15">
        <f t="shared" si="426"/>
        <v>0</v>
      </c>
      <c r="P3884" s="15">
        <f t="shared" si="425"/>
        <v>0</v>
      </c>
      <c r="Q3884" t="s">
        <v>8328</v>
      </c>
      <c r="R3884" t="s">
        <v>8358</v>
      </c>
      <c r="S3884" s="8">
        <f t="shared" si="427"/>
        <v>42373.77511574074</v>
      </c>
      <c r="T3884" s="11">
        <f t="shared" si="428"/>
        <v>42400.752083333333</v>
      </c>
      <c r="U3884" t="str">
        <f t="shared" si="429"/>
        <v>FALSE</v>
      </c>
      <c r="V3884" s="18">
        <f t="shared" si="430"/>
        <v>2</v>
      </c>
      <c r="W3884">
        <f t="shared" si="431"/>
        <v>3</v>
      </c>
    </row>
    <row r="3885" spans="1:23" ht="115.2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s="13" t="b">
        <v>0</v>
      </c>
      <c r="L3885">
        <v>0</v>
      </c>
      <c r="M3885" t="b">
        <v>0</v>
      </c>
      <c r="N3885" t="s">
        <v>8305</v>
      </c>
      <c r="O3885" s="15">
        <f t="shared" si="426"/>
        <v>0</v>
      </c>
      <c r="P3885" s="15">
        <f t="shared" si="425"/>
        <v>0</v>
      </c>
      <c r="Q3885" t="s">
        <v>8328</v>
      </c>
      <c r="R3885" t="s">
        <v>8358</v>
      </c>
      <c r="S3885" s="8">
        <f t="shared" si="427"/>
        <v>41854.394317129627</v>
      </c>
      <c r="T3885" s="11">
        <f t="shared" si="428"/>
        <v>41884.394317129627</v>
      </c>
      <c r="U3885" t="str">
        <f t="shared" si="429"/>
        <v>FALSE</v>
      </c>
      <c r="V3885" s="18">
        <f t="shared" si="430"/>
        <v>2</v>
      </c>
      <c r="W3885">
        <f t="shared" si="431"/>
        <v>3</v>
      </c>
    </row>
    <row r="3886" spans="1:23" ht="86.4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s="13" t="b">
        <v>0</v>
      </c>
      <c r="L3886">
        <v>0</v>
      </c>
      <c r="M3886" t="b">
        <v>0</v>
      </c>
      <c r="N3886" t="s">
        <v>8305</v>
      </c>
      <c r="O3886" s="15">
        <f t="shared" si="426"/>
        <v>0</v>
      </c>
      <c r="P3886" s="15">
        <f t="shared" si="425"/>
        <v>0</v>
      </c>
      <c r="Q3886" t="s">
        <v>8328</v>
      </c>
      <c r="R3886" t="s">
        <v>8358</v>
      </c>
      <c r="S3886" s="8">
        <f t="shared" si="427"/>
        <v>42065.583240740736</v>
      </c>
      <c r="T3886" s="11">
        <f t="shared" si="428"/>
        <v>42090.541574074072</v>
      </c>
      <c r="U3886" t="str">
        <f t="shared" si="429"/>
        <v>FALSE</v>
      </c>
      <c r="V3886" s="18">
        <f t="shared" si="430"/>
        <v>2</v>
      </c>
      <c r="W3886">
        <f t="shared" si="431"/>
        <v>3</v>
      </c>
    </row>
    <row r="3887" spans="1:23" ht="86.4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s="13" t="b">
        <v>0</v>
      </c>
      <c r="L3887">
        <v>0</v>
      </c>
      <c r="M3887" t="b">
        <v>0</v>
      </c>
      <c r="N3887" t="s">
        <v>8305</v>
      </c>
      <c r="O3887" s="15">
        <f t="shared" si="426"/>
        <v>0</v>
      </c>
      <c r="P3887" s="15">
        <f t="shared" si="425"/>
        <v>0</v>
      </c>
      <c r="Q3887" t="s">
        <v>8328</v>
      </c>
      <c r="R3887" t="s">
        <v>8358</v>
      </c>
      <c r="S3887" s="8">
        <f t="shared" si="427"/>
        <v>42469.742951388886</v>
      </c>
      <c r="T3887" s="11">
        <f t="shared" si="428"/>
        <v>42499.742951388886</v>
      </c>
      <c r="U3887" t="str">
        <f t="shared" si="429"/>
        <v>FALSE</v>
      </c>
      <c r="V3887" s="18">
        <f t="shared" si="430"/>
        <v>2</v>
      </c>
      <c r="W3887">
        <f t="shared" si="431"/>
        <v>3</v>
      </c>
    </row>
    <row r="3888" spans="1:23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s="13" t="b">
        <v>0</v>
      </c>
      <c r="L3888">
        <v>0</v>
      </c>
      <c r="M3888" t="b">
        <v>0</v>
      </c>
      <c r="N3888" t="s">
        <v>8305</v>
      </c>
      <c r="O3888" s="15">
        <f t="shared" si="426"/>
        <v>0</v>
      </c>
      <c r="P3888" s="15">
        <f t="shared" si="425"/>
        <v>0</v>
      </c>
      <c r="Q3888" t="s">
        <v>8328</v>
      </c>
      <c r="R3888" t="s">
        <v>8358</v>
      </c>
      <c r="S3888" s="8">
        <f t="shared" si="427"/>
        <v>41954.019699074073</v>
      </c>
      <c r="T3888" s="11">
        <f t="shared" si="428"/>
        <v>41984.019699074073</v>
      </c>
      <c r="U3888" t="str">
        <f t="shared" si="429"/>
        <v>FALSE</v>
      </c>
      <c r="V3888" s="18">
        <f t="shared" si="430"/>
        <v>2</v>
      </c>
      <c r="W3888">
        <f t="shared" si="431"/>
        <v>3</v>
      </c>
    </row>
    <row r="3889" spans="1:23" ht="100.8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s="13" t="b">
        <v>0</v>
      </c>
      <c r="L3889">
        <v>2</v>
      </c>
      <c r="M3889" t="b">
        <v>0</v>
      </c>
      <c r="N3889" t="s">
        <v>8305</v>
      </c>
      <c r="O3889" s="15">
        <f t="shared" si="426"/>
        <v>1.7500000000000002</v>
      </c>
      <c r="P3889" s="15">
        <f t="shared" ref="P3889:P3952" si="432">IFERROR(E3889/L3889,0)</f>
        <v>17.5</v>
      </c>
      <c r="Q3889" t="s">
        <v>8328</v>
      </c>
      <c r="R3889" t="s">
        <v>8358</v>
      </c>
      <c r="S3889" s="8">
        <f t="shared" si="427"/>
        <v>42079.649641203701</v>
      </c>
      <c r="T3889" s="11">
        <f t="shared" si="428"/>
        <v>42125.708333333336</v>
      </c>
      <c r="U3889" t="str">
        <f t="shared" si="429"/>
        <v>FALSE</v>
      </c>
      <c r="V3889" s="18">
        <f t="shared" si="430"/>
        <v>2</v>
      </c>
      <c r="W3889">
        <f t="shared" si="431"/>
        <v>3</v>
      </c>
    </row>
    <row r="3890" spans="1:23" ht="115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s="13" t="b">
        <v>0</v>
      </c>
      <c r="L3890">
        <v>14</v>
      </c>
      <c r="M3890" t="b">
        <v>0</v>
      </c>
      <c r="N3890" t="s">
        <v>8271</v>
      </c>
      <c r="O3890" s="15">
        <f t="shared" si="426"/>
        <v>27.1</v>
      </c>
      <c r="P3890" s="15">
        <f t="shared" si="432"/>
        <v>38.714285714285715</v>
      </c>
      <c r="Q3890" t="s">
        <v>8328</v>
      </c>
      <c r="R3890" t="s">
        <v>8329</v>
      </c>
      <c r="S3890" s="8">
        <f t="shared" si="427"/>
        <v>42762.337476851848</v>
      </c>
      <c r="T3890" s="11">
        <f t="shared" si="428"/>
        <v>42792.337476851848</v>
      </c>
      <c r="U3890" t="str">
        <f t="shared" si="429"/>
        <v>FALSE</v>
      </c>
      <c r="V3890" s="18">
        <f t="shared" si="430"/>
        <v>2</v>
      </c>
      <c r="W3890">
        <f t="shared" si="431"/>
        <v>2</v>
      </c>
    </row>
    <row r="3891" spans="1:23" ht="86.4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s="13" t="b">
        <v>0</v>
      </c>
      <c r="L3891">
        <v>9</v>
      </c>
      <c r="M3891" t="b">
        <v>0</v>
      </c>
      <c r="N3891" t="s">
        <v>8271</v>
      </c>
      <c r="O3891" s="15">
        <f t="shared" si="426"/>
        <v>1.4749999999999999</v>
      </c>
      <c r="P3891" s="15">
        <f t="shared" si="432"/>
        <v>13.111111111111111</v>
      </c>
      <c r="Q3891" t="s">
        <v>8328</v>
      </c>
      <c r="R3891" t="s">
        <v>8329</v>
      </c>
      <c r="S3891" s="8">
        <f t="shared" si="427"/>
        <v>41976.796643518515</v>
      </c>
      <c r="T3891" s="11">
        <f t="shared" si="428"/>
        <v>42008.768055555549</v>
      </c>
      <c r="U3891" t="str">
        <f t="shared" si="429"/>
        <v>FALSE</v>
      </c>
      <c r="V3891" s="18">
        <f t="shared" si="430"/>
        <v>2</v>
      </c>
      <c r="W3891">
        <f t="shared" si="431"/>
        <v>2</v>
      </c>
    </row>
    <row r="3892" spans="1:23" ht="100.8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s="13" t="b">
        <v>0</v>
      </c>
      <c r="L3892">
        <v>8</v>
      </c>
      <c r="M3892" t="b">
        <v>0</v>
      </c>
      <c r="N3892" t="s">
        <v>8271</v>
      </c>
      <c r="O3892" s="15">
        <f t="shared" si="426"/>
        <v>16.826666666666668</v>
      </c>
      <c r="P3892" s="15">
        <f t="shared" si="432"/>
        <v>315.5</v>
      </c>
      <c r="Q3892" t="s">
        <v>8328</v>
      </c>
      <c r="R3892" t="s">
        <v>8329</v>
      </c>
      <c r="S3892" s="8">
        <f t="shared" si="427"/>
        <v>42171.55027777778</v>
      </c>
      <c r="T3892" s="11">
        <f t="shared" si="428"/>
        <v>42231.55027777778</v>
      </c>
      <c r="U3892" t="str">
        <f t="shared" si="429"/>
        <v>FALSE</v>
      </c>
      <c r="V3892" s="18">
        <f t="shared" si="430"/>
        <v>2</v>
      </c>
      <c r="W3892">
        <f t="shared" si="431"/>
        <v>2</v>
      </c>
    </row>
    <row r="3893" spans="1:23" ht="57.6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s="13" t="b">
        <v>0</v>
      </c>
      <c r="L3893">
        <v>7</v>
      </c>
      <c r="M3893" t="b">
        <v>0</v>
      </c>
      <c r="N3893" t="s">
        <v>8271</v>
      </c>
      <c r="O3893" s="15">
        <f t="shared" si="426"/>
        <v>32.5</v>
      </c>
      <c r="P3893" s="15">
        <f t="shared" si="432"/>
        <v>37.142857142857146</v>
      </c>
      <c r="Q3893" t="s">
        <v>8328</v>
      </c>
      <c r="R3893" t="s">
        <v>8329</v>
      </c>
      <c r="S3893" s="8">
        <f t="shared" si="427"/>
        <v>42055.924120370364</v>
      </c>
      <c r="T3893" s="11">
        <f t="shared" si="428"/>
        <v>42085.999305555553</v>
      </c>
      <c r="U3893" t="str">
        <f t="shared" si="429"/>
        <v>FALSE</v>
      </c>
      <c r="V3893" s="18">
        <f t="shared" si="430"/>
        <v>2</v>
      </c>
      <c r="W3893">
        <f t="shared" si="431"/>
        <v>2</v>
      </c>
    </row>
    <row r="3894" spans="1:23" ht="115.2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s="13" t="b">
        <v>0</v>
      </c>
      <c r="L3894">
        <v>0</v>
      </c>
      <c r="M3894" t="b">
        <v>0</v>
      </c>
      <c r="N3894" t="s">
        <v>8271</v>
      </c>
      <c r="O3894" s="15">
        <f t="shared" si="426"/>
        <v>0</v>
      </c>
      <c r="P3894" s="15">
        <f t="shared" si="432"/>
        <v>0</v>
      </c>
      <c r="Q3894" t="s">
        <v>8328</v>
      </c>
      <c r="R3894" t="s">
        <v>8329</v>
      </c>
      <c r="S3894" s="8">
        <f t="shared" si="427"/>
        <v>41867.44394675926</v>
      </c>
      <c r="T3894" s="11">
        <f t="shared" si="428"/>
        <v>41875.083333333328</v>
      </c>
      <c r="U3894" t="str">
        <f t="shared" si="429"/>
        <v>FALSE</v>
      </c>
      <c r="V3894" s="18">
        <f t="shared" si="430"/>
        <v>2</v>
      </c>
      <c r="W3894">
        <f t="shared" si="431"/>
        <v>2</v>
      </c>
    </row>
    <row r="3895" spans="1:23" ht="100.8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s="13" t="b">
        <v>0</v>
      </c>
      <c r="L3895">
        <v>84</v>
      </c>
      <c r="M3895" t="b">
        <v>0</v>
      </c>
      <c r="N3895" t="s">
        <v>8271</v>
      </c>
      <c r="O3895" s="15">
        <f t="shared" si="426"/>
        <v>21.55</v>
      </c>
      <c r="P3895" s="15">
        <f t="shared" si="432"/>
        <v>128.27380952380952</v>
      </c>
      <c r="Q3895" t="s">
        <v>8328</v>
      </c>
      <c r="R3895" t="s">
        <v>8329</v>
      </c>
      <c r="S3895" s="8">
        <f t="shared" si="427"/>
        <v>41779.449537037035</v>
      </c>
      <c r="T3895" s="11">
        <f t="shared" si="428"/>
        <v>41821.041666666664</v>
      </c>
      <c r="U3895" t="str">
        <f t="shared" si="429"/>
        <v>FALSE</v>
      </c>
      <c r="V3895" s="18">
        <f t="shared" si="430"/>
        <v>2</v>
      </c>
      <c r="W3895">
        <f t="shared" si="431"/>
        <v>2</v>
      </c>
    </row>
    <row r="3896" spans="1:23" ht="100.8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s="13" t="b">
        <v>0</v>
      </c>
      <c r="L3896">
        <v>11</v>
      </c>
      <c r="M3896" t="b">
        <v>0</v>
      </c>
      <c r="N3896" t="s">
        <v>8271</v>
      </c>
      <c r="O3896" s="15">
        <f t="shared" si="426"/>
        <v>3.4666666666666663</v>
      </c>
      <c r="P3896" s="15">
        <f t="shared" si="432"/>
        <v>47.272727272727273</v>
      </c>
      <c r="Q3896" t="s">
        <v>8328</v>
      </c>
      <c r="R3896" t="s">
        <v>8329</v>
      </c>
      <c r="S3896" s="8">
        <f t="shared" si="427"/>
        <v>42679.750138888885</v>
      </c>
      <c r="T3896" s="11">
        <f t="shared" si="428"/>
        <v>42709.999305555553</v>
      </c>
      <c r="U3896" t="str">
        <f t="shared" si="429"/>
        <v>FALSE</v>
      </c>
      <c r="V3896" s="18">
        <f t="shared" si="430"/>
        <v>2</v>
      </c>
      <c r="W3896">
        <f t="shared" si="431"/>
        <v>2</v>
      </c>
    </row>
    <row r="3897" spans="1:23" ht="115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s="13" t="b">
        <v>0</v>
      </c>
      <c r="L3897">
        <v>1</v>
      </c>
      <c r="M3897" t="b">
        <v>0</v>
      </c>
      <c r="N3897" t="s">
        <v>8271</v>
      </c>
      <c r="O3897" s="15">
        <f t="shared" si="426"/>
        <v>5</v>
      </c>
      <c r="P3897" s="15">
        <f t="shared" si="432"/>
        <v>50</v>
      </c>
      <c r="Q3897" t="s">
        <v>8328</v>
      </c>
      <c r="R3897" t="s">
        <v>8329</v>
      </c>
      <c r="S3897" s="8">
        <f t="shared" si="427"/>
        <v>42032.041875000003</v>
      </c>
      <c r="T3897" s="11">
        <f t="shared" si="428"/>
        <v>42063.041875000003</v>
      </c>
      <c r="U3897" t="str">
        <f t="shared" si="429"/>
        <v>FALSE</v>
      </c>
      <c r="V3897" s="18">
        <f t="shared" si="430"/>
        <v>2</v>
      </c>
      <c r="W3897">
        <f t="shared" si="431"/>
        <v>2</v>
      </c>
    </row>
    <row r="3898" spans="1:23" ht="100.8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s="13" t="b">
        <v>0</v>
      </c>
      <c r="L3898">
        <v>4</v>
      </c>
      <c r="M3898" t="b">
        <v>0</v>
      </c>
      <c r="N3898" t="s">
        <v>8271</v>
      </c>
      <c r="O3898" s="15">
        <f t="shared" si="426"/>
        <v>10.625</v>
      </c>
      <c r="P3898" s="15">
        <f t="shared" si="432"/>
        <v>42.5</v>
      </c>
      <c r="Q3898" t="s">
        <v>8328</v>
      </c>
      <c r="R3898" t="s">
        <v>8329</v>
      </c>
      <c r="S3898" s="8">
        <f t="shared" si="427"/>
        <v>41792.983541666668</v>
      </c>
      <c r="T3898" s="11">
        <f t="shared" si="428"/>
        <v>41806.983541666668</v>
      </c>
      <c r="U3898" t="str">
        <f t="shared" si="429"/>
        <v>FALSE</v>
      </c>
      <c r="V3898" s="18">
        <f t="shared" si="430"/>
        <v>2</v>
      </c>
      <c r="W3898">
        <f t="shared" si="431"/>
        <v>2</v>
      </c>
    </row>
    <row r="3899" spans="1:23" ht="100.8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s="13" t="b">
        <v>0</v>
      </c>
      <c r="L3899">
        <v>10</v>
      </c>
      <c r="M3899" t="b">
        <v>0</v>
      </c>
      <c r="N3899" t="s">
        <v>8271</v>
      </c>
      <c r="O3899" s="15">
        <f t="shared" si="426"/>
        <v>17.599999999999998</v>
      </c>
      <c r="P3899" s="15">
        <f t="shared" si="432"/>
        <v>44</v>
      </c>
      <c r="Q3899" t="s">
        <v>8328</v>
      </c>
      <c r="R3899" t="s">
        <v>8329</v>
      </c>
      <c r="S3899" s="8">
        <f t="shared" si="427"/>
        <v>41982.665312499994</v>
      </c>
      <c r="T3899" s="11">
        <f t="shared" si="428"/>
        <v>42012.665312499994</v>
      </c>
      <c r="U3899" t="str">
        <f t="shared" si="429"/>
        <v>FALSE</v>
      </c>
      <c r="V3899" s="18">
        <f t="shared" si="430"/>
        <v>2</v>
      </c>
      <c r="W3899">
        <f t="shared" si="431"/>
        <v>2</v>
      </c>
    </row>
    <row r="3900" spans="1:23" ht="129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s="13" t="b">
        <v>0</v>
      </c>
      <c r="L3900">
        <v>16</v>
      </c>
      <c r="M3900" t="b">
        <v>0</v>
      </c>
      <c r="N3900" t="s">
        <v>8271</v>
      </c>
      <c r="O3900" s="15">
        <f t="shared" si="426"/>
        <v>32.56</v>
      </c>
      <c r="P3900" s="15">
        <f t="shared" si="432"/>
        <v>50.875</v>
      </c>
      <c r="Q3900" t="s">
        <v>8328</v>
      </c>
      <c r="R3900" t="s">
        <v>8329</v>
      </c>
      <c r="S3900" s="8">
        <f t="shared" si="427"/>
        <v>42193.273958333331</v>
      </c>
      <c r="T3900" s="11">
        <f t="shared" si="428"/>
        <v>42233.458333333336</v>
      </c>
      <c r="U3900" t="str">
        <f t="shared" si="429"/>
        <v>FALSE</v>
      </c>
      <c r="V3900" s="18">
        <f t="shared" si="430"/>
        <v>2</v>
      </c>
      <c r="W3900">
        <f t="shared" si="431"/>
        <v>2</v>
      </c>
    </row>
    <row r="3901" spans="1:23" ht="86.4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s="13" t="b">
        <v>0</v>
      </c>
      <c r="L3901">
        <v>2</v>
      </c>
      <c r="M3901" t="b">
        <v>0</v>
      </c>
      <c r="N3901" t="s">
        <v>8271</v>
      </c>
      <c r="O3901" s="15">
        <f t="shared" si="426"/>
        <v>1.25</v>
      </c>
      <c r="P3901" s="15">
        <f t="shared" si="432"/>
        <v>62.5</v>
      </c>
      <c r="Q3901" t="s">
        <v>8328</v>
      </c>
      <c r="R3901" t="s">
        <v>8329</v>
      </c>
      <c r="S3901" s="8">
        <f t="shared" si="427"/>
        <v>41843.566678240735</v>
      </c>
      <c r="T3901" s="11">
        <f t="shared" si="428"/>
        <v>41863.566678240742</v>
      </c>
      <c r="U3901" t="str">
        <f t="shared" si="429"/>
        <v>FALSE</v>
      </c>
      <c r="V3901" s="18">
        <f t="shared" si="430"/>
        <v>2</v>
      </c>
      <c r="W3901">
        <f t="shared" si="431"/>
        <v>2</v>
      </c>
    </row>
    <row r="3902" spans="1:23" ht="86.4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s="13" t="b">
        <v>0</v>
      </c>
      <c r="L3902">
        <v>5</v>
      </c>
      <c r="M3902" t="b">
        <v>0</v>
      </c>
      <c r="N3902" t="s">
        <v>8271</v>
      </c>
      <c r="O3902" s="15">
        <f t="shared" si="426"/>
        <v>5.4</v>
      </c>
      <c r="P3902" s="15">
        <f t="shared" si="432"/>
        <v>27</v>
      </c>
      <c r="Q3902" t="s">
        <v>8328</v>
      </c>
      <c r="R3902" t="s">
        <v>8329</v>
      </c>
      <c r="S3902" s="8">
        <f t="shared" si="427"/>
        <v>42135.884155092594</v>
      </c>
      <c r="T3902" s="11">
        <f t="shared" si="428"/>
        <v>42165.884155092594</v>
      </c>
      <c r="U3902" t="str">
        <f t="shared" si="429"/>
        <v>FALSE</v>
      </c>
      <c r="V3902" s="18">
        <f t="shared" si="430"/>
        <v>2</v>
      </c>
      <c r="W3902">
        <f t="shared" si="431"/>
        <v>2</v>
      </c>
    </row>
    <row r="3903" spans="1:23" ht="100.8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s="13" t="b">
        <v>0</v>
      </c>
      <c r="L3903">
        <v>1</v>
      </c>
      <c r="M3903" t="b">
        <v>0</v>
      </c>
      <c r="N3903" t="s">
        <v>8271</v>
      </c>
      <c r="O3903" s="15">
        <f t="shared" si="426"/>
        <v>0.83333333333333337</v>
      </c>
      <c r="P3903" s="15">
        <f t="shared" si="432"/>
        <v>25</v>
      </c>
      <c r="Q3903" t="s">
        <v>8328</v>
      </c>
      <c r="R3903" t="s">
        <v>8329</v>
      </c>
      <c r="S3903" s="8">
        <f t="shared" si="427"/>
        <v>42317.618043981485</v>
      </c>
      <c r="T3903" s="11">
        <f t="shared" si="428"/>
        <v>42357.618043981478</v>
      </c>
      <c r="U3903" t="str">
        <f t="shared" si="429"/>
        <v>FALSE</v>
      </c>
      <c r="V3903" s="18">
        <f t="shared" si="430"/>
        <v>2</v>
      </c>
      <c r="W3903">
        <f t="shared" si="431"/>
        <v>2</v>
      </c>
    </row>
    <row r="3904" spans="1:23" ht="100.8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s="13" t="b">
        <v>0</v>
      </c>
      <c r="L3904">
        <v>31</v>
      </c>
      <c r="M3904" t="b">
        <v>0</v>
      </c>
      <c r="N3904" t="s">
        <v>8271</v>
      </c>
      <c r="O3904" s="15">
        <f t="shared" si="426"/>
        <v>48.833333333333336</v>
      </c>
      <c r="P3904" s="15">
        <f t="shared" si="432"/>
        <v>47.258064516129032</v>
      </c>
      <c r="Q3904" t="s">
        <v>8328</v>
      </c>
      <c r="R3904" t="s">
        <v>8329</v>
      </c>
      <c r="S3904" s="8">
        <f t="shared" si="427"/>
        <v>42663.259745370371</v>
      </c>
      <c r="T3904" s="11">
        <f t="shared" si="428"/>
        <v>42688.301412037035</v>
      </c>
      <c r="U3904" t="str">
        <f t="shared" si="429"/>
        <v>FALSE</v>
      </c>
      <c r="V3904" s="18">
        <f t="shared" si="430"/>
        <v>2</v>
      </c>
      <c r="W3904">
        <f t="shared" si="431"/>
        <v>2</v>
      </c>
    </row>
    <row r="3905" spans="1:23" ht="115.2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s="13" t="b">
        <v>0</v>
      </c>
      <c r="L3905">
        <v>0</v>
      </c>
      <c r="M3905" t="b">
        <v>0</v>
      </c>
      <c r="N3905" t="s">
        <v>8271</v>
      </c>
      <c r="O3905" s="15">
        <f t="shared" si="426"/>
        <v>0</v>
      </c>
      <c r="P3905" s="15">
        <f t="shared" si="432"/>
        <v>0</v>
      </c>
      <c r="Q3905" t="s">
        <v>8328</v>
      </c>
      <c r="R3905" t="s">
        <v>8329</v>
      </c>
      <c r="S3905" s="8">
        <f t="shared" si="427"/>
        <v>42185.802835648145</v>
      </c>
      <c r="T3905" s="11">
        <f t="shared" si="428"/>
        <v>42230.609722222223</v>
      </c>
      <c r="U3905" t="str">
        <f t="shared" si="429"/>
        <v>FALSE</v>
      </c>
      <c r="V3905" s="18">
        <f t="shared" si="430"/>
        <v>2</v>
      </c>
      <c r="W3905">
        <f t="shared" si="431"/>
        <v>2</v>
      </c>
    </row>
    <row r="3906" spans="1:23" ht="43.2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s="13" t="b">
        <v>0</v>
      </c>
      <c r="L3906">
        <v>2</v>
      </c>
      <c r="M3906" t="b">
        <v>0</v>
      </c>
      <c r="N3906" t="s">
        <v>8271</v>
      </c>
      <c r="O3906" s="15">
        <f t="shared" si="426"/>
        <v>0.03</v>
      </c>
      <c r="P3906" s="15">
        <f t="shared" si="432"/>
        <v>1.5</v>
      </c>
      <c r="Q3906" t="s">
        <v>8328</v>
      </c>
      <c r="R3906" t="s">
        <v>8329</v>
      </c>
      <c r="S3906" s="8">
        <f t="shared" si="427"/>
        <v>42095.020833333336</v>
      </c>
      <c r="T3906" s="11">
        <f t="shared" si="428"/>
        <v>42109.00277777778</v>
      </c>
      <c r="U3906" t="str">
        <f t="shared" si="429"/>
        <v>FALSE</v>
      </c>
      <c r="V3906" s="18">
        <f t="shared" si="430"/>
        <v>2</v>
      </c>
      <c r="W3906">
        <f t="shared" si="431"/>
        <v>2</v>
      </c>
    </row>
    <row r="3907" spans="1:23" ht="115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s="13" t="b">
        <v>0</v>
      </c>
      <c r="L3907">
        <v>7</v>
      </c>
      <c r="M3907" t="b">
        <v>0</v>
      </c>
      <c r="N3907" t="s">
        <v>8271</v>
      </c>
      <c r="O3907" s="15">
        <f t="shared" ref="O3907:O3970" si="433">(E3907/D3907)*100</f>
        <v>11.533333333333333</v>
      </c>
      <c r="P3907" s="15">
        <f t="shared" si="432"/>
        <v>24.714285714285715</v>
      </c>
      <c r="Q3907" t="s">
        <v>8328</v>
      </c>
      <c r="R3907" t="s">
        <v>8329</v>
      </c>
      <c r="S3907" s="8">
        <f t="shared" ref="S3907:S3970" si="434">(((J3907/60)/60)/24)+DATE(1970,1,1)+(-5/24)</f>
        <v>42124.415543981479</v>
      </c>
      <c r="T3907" s="11">
        <f t="shared" ref="T3907:T3970" si="435">(I3907/86400)+25569+(-5/24)</f>
        <v>42166.749999999993</v>
      </c>
      <c r="U3907" t="str">
        <f t="shared" ref="U3907:U3970" si="436">TRIM(K3907)</f>
        <v>FALSE</v>
      </c>
      <c r="V3907" s="18">
        <f t="shared" ref="V3907:V3970" si="437">IF(U3907="TRUE", 1, 2)</f>
        <v>2</v>
      </c>
      <c r="W3907">
        <f t="shared" ref="W3907:W3970" si="438">IF(F3907="successful", 1,  IF(F3907= "failed", 2, IF(F3907="canceled", 3, 4)))</f>
        <v>2</v>
      </c>
    </row>
    <row r="3908" spans="1:23" ht="115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s="13" t="b">
        <v>0</v>
      </c>
      <c r="L3908">
        <v>16</v>
      </c>
      <c r="M3908" t="b">
        <v>0</v>
      </c>
      <c r="N3908" t="s">
        <v>8271</v>
      </c>
      <c r="O3908" s="15">
        <f t="shared" si="433"/>
        <v>67.333333333333329</v>
      </c>
      <c r="P3908" s="15">
        <f t="shared" si="432"/>
        <v>63.125</v>
      </c>
      <c r="Q3908" t="s">
        <v>8328</v>
      </c>
      <c r="R3908" t="s">
        <v>8329</v>
      </c>
      <c r="S3908" s="8">
        <f t="shared" si="434"/>
        <v>42143.709409722222</v>
      </c>
      <c r="T3908" s="11">
        <f t="shared" si="435"/>
        <v>42181.350694444445</v>
      </c>
      <c r="U3908" t="str">
        <f t="shared" si="436"/>
        <v>FALSE</v>
      </c>
      <c r="V3908" s="18">
        <f t="shared" si="437"/>
        <v>2</v>
      </c>
      <c r="W3908">
        <f t="shared" si="438"/>
        <v>2</v>
      </c>
    </row>
    <row r="3909" spans="1:23" ht="86.4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s="13" t="b">
        <v>0</v>
      </c>
      <c r="L3909">
        <v>4</v>
      </c>
      <c r="M3909" t="b">
        <v>0</v>
      </c>
      <c r="N3909" t="s">
        <v>8271</v>
      </c>
      <c r="O3909" s="15">
        <f t="shared" si="433"/>
        <v>15.299999999999999</v>
      </c>
      <c r="P3909" s="15">
        <f t="shared" si="432"/>
        <v>38.25</v>
      </c>
      <c r="Q3909" t="s">
        <v>8328</v>
      </c>
      <c r="R3909" t="s">
        <v>8329</v>
      </c>
      <c r="S3909" s="8">
        <f t="shared" si="434"/>
        <v>41906.611180555556</v>
      </c>
      <c r="T3909" s="11">
        <f t="shared" si="435"/>
        <v>41938.630555555552</v>
      </c>
      <c r="U3909" t="str">
        <f t="shared" si="436"/>
        <v>FALSE</v>
      </c>
      <c r="V3909" s="18">
        <f t="shared" si="437"/>
        <v>2</v>
      </c>
      <c r="W3909">
        <f t="shared" si="438"/>
        <v>2</v>
      </c>
    </row>
    <row r="3910" spans="1:23" ht="100.8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s="13" t="b">
        <v>0</v>
      </c>
      <c r="L3910">
        <v>4</v>
      </c>
      <c r="M3910" t="b">
        <v>0</v>
      </c>
      <c r="N3910" t="s">
        <v>8271</v>
      </c>
      <c r="O3910" s="15">
        <f t="shared" si="433"/>
        <v>8.6666666666666679</v>
      </c>
      <c r="P3910" s="15">
        <f t="shared" si="432"/>
        <v>16.25</v>
      </c>
      <c r="Q3910" t="s">
        <v>8328</v>
      </c>
      <c r="R3910" t="s">
        <v>8329</v>
      </c>
      <c r="S3910" s="8">
        <f t="shared" si="434"/>
        <v>41833.927037037036</v>
      </c>
      <c r="T3910" s="11">
        <f t="shared" si="435"/>
        <v>41848.927037037036</v>
      </c>
      <c r="U3910" t="str">
        <f t="shared" si="436"/>
        <v>FALSE</v>
      </c>
      <c r="V3910" s="18">
        <f t="shared" si="437"/>
        <v>2</v>
      </c>
      <c r="W3910">
        <f t="shared" si="438"/>
        <v>2</v>
      </c>
    </row>
    <row r="3911" spans="1:23" ht="100.8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s="13" t="b">
        <v>0</v>
      </c>
      <c r="L3911">
        <v>4</v>
      </c>
      <c r="M3911" t="b">
        <v>0</v>
      </c>
      <c r="N3911" t="s">
        <v>8271</v>
      </c>
      <c r="O3911" s="15">
        <f t="shared" si="433"/>
        <v>0.22499999999999998</v>
      </c>
      <c r="P3911" s="15">
        <f t="shared" si="432"/>
        <v>33.75</v>
      </c>
      <c r="Q3911" t="s">
        <v>8328</v>
      </c>
      <c r="R3911" t="s">
        <v>8329</v>
      </c>
      <c r="S3911" s="8">
        <f t="shared" si="434"/>
        <v>41863.150949074072</v>
      </c>
      <c r="T3911" s="11">
        <f t="shared" si="435"/>
        <v>41893.150949074072</v>
      </c>
      <c r="U3911" t="str">
        <f t="shared" si="436"/>
        <v>FALSE</v>
      </c>
      <c r="V3911" s="18">
        <f t="shared" si="437"/>
        <v>2</v>
      </c>
      <c r="W3911">
        <f t="shared" si="438"/>
        <v>2</v>
      </c>
    </row>
    <row r="3912" spans="1:23" ht="100.8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s="13" t="b">
        <v>0</v>
      </c>
      <c r="L3912">
        <v>3</v>
      </c>
      <c r="M3912" t="b">
        <v>0</v>
      </c>
      <c r="N3912" t="s">
        <v>8271</v>
      </c>
      <c r="O3912" s="15">
        <f t="shared" si="433"/>
        <v>3.0833333333333335</v>
      </c>
      <c r="P3912" s="15">
        <f t="shared" si="432"/>
        <v>61.666666666666664</v>
      </c>
      <c r="Q3912" t="s">
        <v>8328</v>
      </c>
      <c r="R3912" t="s">
        <v>8329</v>
      </c>
      <c r="S3912" s="8">
        <f t="shared" si="434"/>
        <v>42224.548576388886</v>
      </c>
      <c r="T3912" s="11">
        <f t="shared" si="435"/>
        <v>42254.548576388886</v>
      </c>
      <c r="U3912" t="str">
        <f t="shared" si="436"/>
        <v>FALSE</v>
      </c>
      <c r="V3912" s="18">
        <f t="shared" si="437"/>
        <v>2</v>
      </c>
      <c r="W3912">
        <f t="shared" si="438"/>
        <v>2</v>
      </c>
    </row>
    <row r="3913" spans="1:23" ht="86.4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s="13" t="b">
        <v>0</v>
      </c>
      <c r="L3913">
        <v>36</v>
      </c>
      <c r="M3913" t="b">
        <v>0</v>
      </c>
      <c r="N3913" t="s">
        <v>8271</v>
      </c>
      <c r="O3913" s="15">
        <f t="shared" si="433"/>
        <v>37.412500000000001</v>
      </c>
      <c r="P3913" s="15">
        <f t="shared" si="432"/>
        <v>83.138888888888886</v>
      </c>
      <c r="Q3913" t="s">
        <v>8328</v>
      </c>
      <c r="R3913" t="s">
        <v>8329</v>
      </c>
      <c r="S3913" s="8">
        <f t="shared" si="434"/>
        <v>41939.603900462964</v>
      </c>
      <c r="T3913" s="11">
        <f t="shared" si="435"/>
        <v>41969.645567129628</v>
      </c>
      <c r="U3913" t="str">
        <f t="shared" si="436"/>
        <v>FALSE</v>
      </c>
      <c r="V3913" s="18">
        <f t="shared" si="437"/>
        <v>2</v>
      </c>
      <c r="W3913">
        <f t="shared" si="438"/>
        <v>2</v>
      </c>
    </row>
    <row r="3914" spans="1:23" ht="86.4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s="13" t="b">
        <v>0</v>
      </c>
      <c r="L3914">
        <v>1</v>
      </c>
      <c r="M3914" t="b">
        <v>0</v>
      </c>
      <c r="N3914" t="s">
        <v>8271</v>
      </c>
      <c r="O3914" s="15">
        <f t="shared" si="433"/>
        <v>6.6666666666666671E-3</v>
      </c>
      <c r="P3914" s="15">
        <f t="shared" si="432"/>
        <v>1</v>
      </c>
      <c r="Q3914" t="s">
        <v>8328</v>
      </c>
      <c r="R3914" t="s">
        <v>8329</v>
      </c>
      <c r="S3914" s="8">
        <f t="shared" si="434"/>
        <v>42059.061689814807</v>
      </c>
      <c r="T3914" s="11">
        <f t="shared" si="435"/>
        <v>42118.982638888883</v>
      </c>
      <c r="U3914" t="str">
        <f t="shared" si="436"/>
        <v>FALSE</v>
      </c>
      <c r="V3914" s="18">
        <f t="shared" si="437"/>
        <v>2</v>
      </c>
      <c r="W3914">
        <f t="shared" si="438"/>
        <v>2</v>
      </c>
    </row>
    <row r="3915" spans="1:23" ht="86.4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s="13" t="b">
        <v>0</v>
      </c>
      <c r="L3915">
        <v>7</v>
      </c>
      <c r="M3915" t="b">
        <v>0</v>
      </c>
      <c r="N3915" t="s">
        <v>8271</v>
      </c>
      <c r="O3915" s="15">
        <f t="shared" si="433"/>
        <v>10</v>
      </c>
      <c r="P3915" s="15">
        <f t="shared" si="432"/>
        <v>142.85714285714286</v>
      </c>
      <c r="Q3915" t="s">
        <v>8328</v>
      </c>
      <c r="R3915" t="s">
        <v>8329</v>
      </c>
      <c r="S3915" s="8">
        <f t="shared" si="434"/>
        <v>42308.002881944441</v>
      </c>
      <c r="T3915" s="11">
        <f t="shared" si="435"/>
        <v>42338.044548611106</v>
      </c>
      <c r="U3915" t="str">
        <f t="shared" si="436"/>
        <v>FALSE</v>
      </c>
      <c r="V3915" s="18">
        <f t="shared" si="437"/>
        <v>2</v>
      </c>
      <c r="W3915">
        <f t="shared" si="438"/>
        <v>2</v>
      </c>
    </row>
    <row r="3916" spans="1:23" ht="115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s="13" t="b">
        <v>0</v>
      </c>
      <c r="L3916">
        <v>27</v>
      </c>
      <c r="M3916" t="b">
        <v>0</v>
      </c>
      <c r="N3916" t="s">
        <v>8271</v>
      </c>
      <c r="O3916" s="15">
        <f t="shared" si="433"/>
        <v>36.36</v>
      </c>
      <c r="P3916" s="15">
        <f t="shared" si="432"/>
        <v>33.666666666666664</v>
      </c>
      <c r="Q3916" t="s">
        <v>8328</v>
      </c>
      <c r="R3916" t="s">
        <v>8329</v>
      </c>
      <c r="S3916" s="8">
        <f t="shared" si="434"/>
        <v>42114.610601851848</v>
      </c>
      <c r="T3916" s="11">
        <f t="shared" si="435"/>
        <v>42134.749305555553</v>
      </c>
      <c r="U3916" t="str">
        <f t="shared" si="436"/>
        <v>FALSE</v>
      </c>
      <c r="V3916" s="18">
        <f t="shared" si="437"/>
        <v>2</v>
      </c>
      <c r="W3916">
        <f t="shared" si="438"/>
        <v>2</v>
      </c>
    </row>
    <row r="3917" spans="1:23" ht="100.8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s="13" t="b">
        <v>0</v>
      </c>
      <c r="L3917">
        <v>1</v>
      </c>
      <c r="M3917" t="b">
        <v>0</v>
      </c>
      <c r="N3917" t="s">
        <v>8271</v>
      </c>
      <c r="O3917" s="15">
        <f t="shared" si="433"/>
        <v>0.33333333333333337</v>
      </c>
      <c r="P3917" s="15">
        <f t="shared" si="432"/>
        <v>5</v>
      </c>
      <c r="Q3917" t="s">
        <v>8328</v>
      </c>
      <c r="R3917" t="s">
        <v>8329</v>
      </c>
      <c r="S3917" s="8">
        <f t="shared" si="434"/>
        <v>42492.776724537034</v>
      </c>
      <c r="T3917" s="11">
        <f t="shared" si="435"/>
        <v>42522.776724537034</v>
      </c>
      <c r="U3917" t="str">
        <f t="shared" si="436"/>
        <v>FALSE</v>
      </c>
      <c r="V3917" s="18">
        <f t="shared" si="437"/>
        <v>2</v>
      </c>
      <c r="W3917">
        <f t="shared" si="438"/>
        <v>2</v>
      </c>
    </row>
    <row r="3918" spans="1:23" ht="100.8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s="13" t="b">
        <v>0</v>
      </c>
      <c r="L3918">
        <v>0</v>
      </c>
      <c r="M3918" t="b">
        <v>0</v>
      </c>
      <c r="N3918" t="s">
        <v>8271</v>
      </c>
      <c r="O3918" s="15">
        <f t="shared" si="433"/>
        <v>0</v>
      </c>
      <c r="P3918" s="15">
        <f t="shared" si="432"/>
        <v>0</v>
      </c>
      <c r="Q3918" t="s">
        <v>8328</v>
      </c>
      <c r="R3918" t="s">
        <v>8329</v>
      </c>
      <c r="S3918" s="8">
        <f t="shared" si="434"/>
        <v>42494.263333333329</v>
      </c>
      <c r="T3918" s="11">
        <f t="shared" si="435"/>
        <v>42524.263333333329</v>
      </c>
      <c r="U3918" t="str">
        <f t="shared" si="436"/>
        <v>FALSE</v>
      </c>
      <c r="V3918" s="18">
        <f t="shared" si="437"/>
        <v>2</v>
      </c>
      <c r="W3918">
        <f t="shared" si="438"/>
        <v>2</v>
      </c>
    </row>
    <row r="3919" spans="1:23" ht="100.8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s="13" t="b">
        <v>0</v>
      </c>
      <c r="L3919">
        <v>1</v>
      </c>
      <c r="M3919" t="b">
        <v>0</v>
      </c>
      <c r="N3919" t="s">
        <v>8271</v>
      </c>
      <c r="O3919" s="15">
        <f t="shared" si="433"/>
        <v>0.2857142857142857</v>
      </c>
      <c r="P3919" s="15">
        <f t="shared" si="432"/>
        <v>10</v>
      </c>
      <c r="Q3919" t="s">
        <v>8328</v>
      </c>
      <c r="R3919" t="s">
        <v>8329</v>
      </c>
      <c r="S3919" s="8">
        <f t="shared" si="434"/>
        <v>41863.318993055553</v>
      </c>
      <c r="T3919" s="11">
        <f t="shared" si="435"/>
        <v>41893.318993055553</v>
      </c>
      <c r="U3919" t="str">
        <f t="shared" si="436"/>
        <v>FALSE</v>
      </c>
      <c r="V3919" s="18">
        <f t="shared" si="437"/>
        <v>2</v>
      </c>
      <c r="W3919">
        <f t="shared" si="438"/>
        <v>2</v>
      </c>
    </row>
    <row r="3920" spans="1:23" ht="115.2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s="13" t="b">
        <v>0</v>
      </c>
      <c r="L3920">
        <v>3</v>
      </c>
      <c r="M3920" t="b">
        <v>0</v>
      </c>
      <c r="N3920" t="s">
        <v>8271</v>
      </c>
      <c r="O3920" s="15">
        <f t="shared" si="433"/>
        <v>0.2</v>
      </c>
      <c r="P3920" s="15">
        <f t="shared" si="432"/>
        <v>40</v>
      </c>
      <c r="Q3920" t="s">
        <v>8328</v>
      </c>
      <c r="R3920" t="s">
        <v>8329</v>
      </c>
      <c r="S3920" s="8">
        <f t="shared" si="434"/>
        <v>41843.456284722219</v>
      </c>
      <c r="T3920" s="11">
        <f t="shared" si="435"/>
        <v>41855.458333333328</v>
      </c>
      <c r="U3920" t="str">
        <f t="shared" si="436"/>
        <v>FALSE</v>
      </c>
      <c r="V3920" s="18">
        <f t="shared" si="437"/>
        <v>2</v>
      </c>
      <c r="W3920">
        <f t="shared" si="438"/>
        <v>2</v>
      </c>
    </row>
    <row r="3921" spans="1:23" ht="100.8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s="13" t="b">
        <v>0</v>
      </c>
      <c r="L3921">
        <v>3</v>
      </c>
      <c r="M3921" t="b">
        <v>0</v>
      </c>
      <c r="N3921" t="s">
        <v>8271</v>
      </c>
      <c r="O3921" s="15">
        <f t="shared" si="433"/>
        <v>1.7999999999999998</v>
      </c>
      <c r="P3921" s="15">
        <f t="shared" si="432"/>
        <v>30</v>
      </c>
      <c r="Q3921" t="s">
        <v>8328</v>
      </c>
      <c r="R3921" t="s">
        <v>8329</v>
      </c>
      <c r="S3921" s="8">
        <f t="shared" si="434"/>
        <v>42358.476539351854</v>
      </c>
      <c r="T3921" s="11">
        <f t="shared" si="435"/>
        <v>42386.791666666664</v>
      </c>
      <c r="U3921" t="str">
        <f t="shared" si="436"/>
        <v>FALSE</v>
      </c>
      <c r="V3921" s="18">
        <f t="shared" si="437"/>
        <v>2</v>
      </c>
      <c r="W3921">
        <f t="shared" si="438"/>
        <v>2</v>
      </c>
    </row>
    <row r="3922" spans="1:23" ht="100.8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s="13" t="b">
        <v>0</v>
      </c>
      <c r="L3922">
        <v>3</v>
      </c>
      <c r="M3922" t="b">
        <v>0</v>
      </c>
      <c r="N3922" t="s">
        <v>8271</v>
      </c>
      <c r="O3922" s="15">
        <f t="shared" si="433"/>
        <v>5.4</v>
      </c>
      <c r="P3922" s="15">
        <f t="shared" si="432"/>
        <v>45</v>
      </c>
      <c r="Q3922" t="s">
        <v>8328</v>
      </c>
      <c r="R3922" t="s">
        <v>8329</v>
      </c>
      <c r="S3922" s="8">
        <f t="shared" si="434"/>
        <v>42657.178935185184</v>
      </c>
      <c r="T3922" s="11">
        <f t="shared" si="435"/>
        <v>42687.220601851848</v>
      </c>
      <c r="U3922" t="str">
        <f t="shared" si="436"/>
        <v>FALSE</v>
      </c>
      <c r="V3922" s="18">
        <f t="shared" si="437"/>
        <v>2</v>
      </c>
      <c r="W3922">
        <f t="shared" si="438"/>
        <v>2</v>
      </c>
    </row>
    <row r="3923" spans="1:23" ht="100.8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s="13" t="b">
        <v>0</v>
      </c>
      <c r="L3923">
        <v>0</v>
      </c>
      <c r="M3923" t="b">
        <v>0</v>
      </c>
      <c r="N3923" t="s">
        <v>8271</v>
      </c>
      <c r="O3923" s="15">
        <f t="shared" si="433"/>
        <v>0</v>
      </c>
      <c r="P3923" s="15">
        <f t="shared" si="432"/>
        <v>0</v>
      </c>
      <c r="Q3923" t="s">
        <v>8328</v>
      </c>
      <c r="R3923" t="s">
        <v>8329</v>
      </c>
      <c r="S3923" s="8">
        <f t="shared" si="434"/>
        <v>41926.333969907406</v>
      </c>
      <c r="T3923" s="11">
        <f t="shared" si="435"/>
        <v>41938.541666666664</v>
      </c>
      <c r="U3923" t="str">
        <f t="shared" si="436"/>
        <v>FALSE</v>
      </c>
      <c r="V3923" s="18">
        <f t="shared" si="437"/>
        <v>2</v>
      </c>
      <c r="W3923">
        <f t="shared" si="438"/>
        <v>2</v>
      </c>
    </row>
    <row r="3924" spans="1:23" ht="100.8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s="13" t="b">
        <v>0</v>
      </c>
      <c r="L3924">
        <v>6</v>
      </c>
      <c r="M3924" t="b">
        <v>0</v>
      </c>
      <c r="N3924" t="s">
        <v>8271</v>
      </c>
      <c r="O3924" s="15">
        <f t="shared" si="433"/>
        <v>8.1333333333333329</v>
      </c>
      <c r="P3924" s="15">
        <f t="shared" si="432"/>
        <v>10.166666666666666</v>
      </c>
      <c r="Q3924" t="s">
        <v>8328</v>
      </c>
      <c r="R3924" t="s">
        <v>8329</v>
      </c>
      <c r="S3924" s="8">
        <f t="shared" si="434"/>
        <v>42020.560300925928</v>
      </c>
      <c r="T3924" s="11">
        <f t="shared" si="435"/>
        <v>42065.749999999993</v>
      </c>
      <c r="U3924" t="str">
        <f t="shared" si="436"/>
        <v>FALSE</v>
      </c>
      <c r="V3924" s="18">
        <f t="shared" si="437"/>
        <v>2</v>
      </c>
      <c r="W3924">
        <f t="shared" si="438"/>
        <v>2</v>
      </c>
    </row>
    <row r="3925" spans="1:23" ht="115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s="13" t="b">
        <v>0</v>
      </c>
      <c r="L3925">
        <v>17</v>
      </c>
      <c r="M3925" t="b">
        <v>0</v>
      </c>
      <c r="N3925" t="s">
        <v>8271</v>
      </c>
      <c r="O3925" s="15">
        <f t="shared" si="433"/>
        <v>12.034782608695652</v>
      </c>
      <c r="P3925" s="15">
        <f t="shared" si="432"/>
        <v>81.411764705882348</v>
      </c>
      <c r="Q3925" t="s">
        <v>8328</v>
      </c>
      <c r="R3925" t="s">
        <v>8329</v>
      </c>
      <c r="S3925" s="8">
        <f t="shared" si="434"/>
        <v>42075.771655092591</v>
      </c>
      <c r="T3925" s="11">
        <f t="shared" si="435"/>
        <v>42103.771655092591</v>
      </c>
      <c r="U3925" t="str">
        <f t="shared" si="436"/>
        <v>FALSE</v>
      </c>
      <c r="V3925" s="18">
        <f t="shared" si="437"/>
        <v>2</v>
      </c>
      <c r="W3925">
        <f t="shared" si="438"/>
        <v>2</v>
      </c>
    </row>
    <row r="3926" spans="1:23" ht="100.8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s="13" t="b">
        <v>0</v>
      </c>
      <c r="L3926">
        <v>40</v>
      </c>
      <c r="M3926" t="b">
        <v>0</v>
      </c>
      <c r="N3926" t="s">
        <v>8271</v>
      </c>
      <c r="O3926" s="15">
        <f t="shared" si="433"/>
        <v>15.266666666666667</v>
      </c>
      <c r="P3926" s="15">
        <f t="shared" si="432"/>
        <v>57.25</v>
      </c>
      <c r="Q3926" t="s">
        <v>8328</v>
      </c>
      <c r="R3926" t="s">
        <v>8329</v>
      </c>
      <c r="S3926" s="8">
        <f t="shared" si="434"/>
        <v>41786.751412037032</v>
      </c>
      <c r="T3926" s="11">
        <f t="shared" si="435"/>
        <v>41816.751412037032</v>
      </c>
      <c r="U3926" t="str">
        <f t="shared" si="436"/>
        <v>FALSE</v>
      </c>
      <c r="V3926" s="18">
        <f t="shared" si="437"/>
        <v>2</v>
      </c>
      <c r="W3926">
        <f t="shared" si="438"/>
        <v>2</v>
      </c>
    </row>
    <row r="3927" spans="1:23" ht="100.8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s="13" t="b">
        <v>0</v>
      </c>
      <c r="L3927">
        <v>3</v>
      </c>
      <c r="M3927" t="b">
        <v>0</v>
      </c>
      <c r="N3927" t="s">
        <v>8271</v>
      </c>
      <c r="O3927" s="15">
        <f t="shared" si="433"/>
        <v>10</v>
      </c>
      <c r="P3927" s="15">
        <f t="shared" si="432"/>
        <v>5</v>
      </c>
      <c r="Q3927" t="s">
        <v>8328</v>
      </c>
      <c r="R3927" t="s">
        <v>8329</v>
      </c>
      <c r="S3927" s="8">
        <f t="shared" si="434"/>
        <v>41820.662488425922</v>
      </c>
      <c r="T3927" s="11">
        <f t="shared" si="435"/>
        <v>41850.662488425922</v>
      </c>
      <c r="U3927" t="str">
        <f t="shared" si="436"/>
        <v>FALSE</v>
      </c>
      <c r="V3927" s="18">
        <f t="shared" si="437"/>
        <v>2</v>
      </c>
      <c r="W3927">
        <f t="shared" si="438"/>
        <v>2</v>
      </c>
    </row>
    <row r="3928" spans="1:23" ht="72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s="13" t="b">
        <v>0</v>
      </c>
      <c r="L3928">
        <v>1</v>
      </c>
      <c r="M3928" t="b">
        <v>0</v>
      </c>
      <c r="N3928" t="s">
        <v>8271</v>
      </c>
      <c r="O3928" s="15">
        <f t="shared" si="433"/>
        <v>0.3</v>
      </c>
      <c r="P3928" s="15">
        <f t="shared" si="432"/>
        <v>15</v>
      </c>
      <c r="Q3928" t="s">
        <v>8328</v>
      </c>
      <c r="R3928" t="s">
        <v>8329</v>
      </c>
      <c r="S3928" s="8">
        <f t="shared" si="434"/>
        <v>41969.876712962963</v>
      </c>
      <c r="T3928" s="11">
        <f t="shared" si="435"/>
        <v>41999.876712962963</v>
      </c>
      <c r="U3928" t="str">
        <f t="shared" si="436"/>
        <v>FALSE</v>
      </c>
      <c r="V3928" s="18">
        <f t="shared" si="437"/>
        <v>2</v>
      </c>
      <c r="W3928">
        <f t="shared" si="438"/>
        <v>2</v>
      </c>
    </row>
    <row r="3929" spans="1:23" ht="100.8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s="13" t="b">
        <v>0</v>
      </c>
      <c r="L3929">
        <v>2</v>
      </c>
      <c r="M3929" t="b">
        <v>0</v>
      </c>
      <c r="N3929" t="s">
        <v>8271</v>
      </c>
      <c r="O3929" s="15">
        <f t="shared" si="433"/>
        <v>1</v>
      </c>
      <c r="P3929" s="15">
        <f t="shared" si="432"/>
        <v>12.5</v>
      </c>
      <c r="Q3929" t="s">
        <v>8328</v>
      </c>
      <c r="R3929" t="s">
        <v>8329</v>
      </c>
      <c r="S3929" s="8">
        <f t="shared" si="434"/>
        <v>41830.059074074074</v>
      </c>
      <c r="T3929" s="11">
        <f t="shared" si="435"/>
        <v>41860.059074074074</v>
      </c>
      <c r="U3929" t="str">
        <f t="shared" si="436"/>
        <v>FALSE</v>
      </c>
      <c r="V3929" s="18">
        <f t="shared" si="437"/>
        <v>2</v>
      </c>
      <c r="W3929">
        <f t="shared" si="438"/>
        <v>2</v>
      </c>
    </row>
    <row r="3930" spans="1:23" ht="115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s="13" t="b">
        <v>0</v>
      </c>
      <c r="L3930">
        <v>7</v>
      </c>
      <c r="M3930" t="b">
        <v>0</v>
      </c>
      <c r="N3930" t="s">
        <v>8271</v>
      </c>
      <c r="O3930" s="15">
        <f t="shared" si="433"/>
        <v>13.020000000000001</v>
      </c>
      <c r="P3930" s="15">
        <f t="shared" si="432"/>
        <v>93</v>
      </c>
      <c r="Q3930" t="s">
        <v>8328</v>
      </c>
      <c r="R3930" t="s">
        <v>8329</v>
      </c>
      <c r="S3930" s="8">
        <f t="shared" si="434"/>
        <v>42265.474849537037</v>
      </c>
      <c r="T3930" s="11">
        <f t="shared" si="435"/>
        <v>42292.999305555553</v>
      </c>
      <c r="U3930" t="str">
        <f t="shared" si="436"/>
        <v>FALSE</v>
      </c>
      <c r="V3930" s="18">
        <f t="shared" si="437"/>
        <v>2</v>
      </c>
      <c r="W3930">
        <f t="shared" si="438"/>
        <v>2</v>
      </c>
    </row>
    <row r="3931" spans="1:23" ht="100.8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s="13" t="b">
        <v>0</v>
      </c>
      <c r="L3931">
        <v>14</v>
      </c>
      <c r="M3931" t="b">
        <v>0</v>
      </c>
      <c r="N3931" t="s">
        <v>8271</v>
      </c>
      <c r="O3931" s="15">
        <f t="shared" si="433"/>
        <v>2.2650000000000001</v>
      </c>
      <c r="P3931" s="15">
        <f t="shared" si="432"/>
        <v>32.357142857142854</v>
      </c>
      <c r="Q3931" t="s">
        <v>8328</v>
      </c>
      <c r="R3931" t="s">
        <v>8329</v>
      </c>
      <c r="S3931" s="8">
        <f t="shared" si="434"/>
        <v>42601.618807870364</v>
      </c>
      <c r="T3931" s="11">
        <f t="shared" si="435"/>
        <v>42631.618807870364</v>
      </c>
      <c r="U3931" t="str">
        <f t="shared" si="436"/>
        <v>FALSE</v>
      </c>
      <c r="V3931" s="18">
        <f t="shared" si="437"/>
        <v>2</v>
      </c>
      <c r="W3931">
        <f t="shared" si="438"/>
        <v>2</v>
      </c>
    </row>
    <row r="3932" spans="1:23" ht="100.8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s="13" t="b">
        <v>0</v>
      </c>
      <c r="L3932">
        <v>0</v>
      </c>
      <c r="M3932" t="b">
        <v>0</v>
      </c>
      <c r="N3932" t="s">
        <v>8271</v>
      </c>
      <c r="O3932" s="15">
        <f t="shared" si="433"/>
        <v>0</v>
      </c>
      <c r="P3932" s="15">
        <f t="shared" si="432"/>
        <v>0</v>
      </c>
      <c r="Q3932" t="s">
        <v>8328</v>
      </c>
      <c r="R3932" t="s">
        <v>8329</v>
      </c>
      <c r="S3932" s="8">
        <f t="shared" si="434"/>
        <v>42433.13041666666</v>
      </c>
      <c r="T3932" s="11">
        <f t="shared" si="435"/>
        <v>42461.041666666664</v>
      </c>
      <c r="U3932" t="str">
        <f t="shared" si="436"/>
        <v>FALSE</v>
      </c>
      <c r="V3932" s="18">
        <f t="shared" si="437"/>
        <v>2</v>
      </c>
      <c r="W3932">
        <f t="shared" si="438"/>
        <v>2</v>
      </c>
    </row>
    <row r="3933" spans="1:23" ht="115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s="13" t="b">
        <v>0</v>
      </c>
      <c r="L3933">
        <v>0</v>
      </c>
      <c r="M3933" t="b">
        <v>0</v>
      </c>
      <c r="N3933" t="s">
        <v>8271</v>
      </c>
      <c r="O3933" s="15">
        <f t="shared" si="433"/>
        <v>0</v>
      </c>
      <c r="P3933" s="15">
        <f t="shared" si="432"/>
        <v>0</v>
      </c>
      <c r="Q3933" t="s">
        <v>8328</v>
      </c>
      <c r="R3933" t="s">
        <v>8329</v>
      </c>
      <c r="S3933" s="8">
        <f t="shared" si="434"/>
        <v>42227.943368055552</v>
      </c>
      <c r="T3933" s="11">
        <f t="shared" si="435"/>
        <v>42252.943368055552</v>
      </c>
      <c r="U3933" t="str">
        <f t="shared" si="436"/>
        <v>FALSE</v>
      </c>
      <c r="V3933" s="18">
        <f t="shared" si="437"/>
        <v>2</v>
      </c>
      <c r="W3933">
        <f t="shared" si="438"/>
        <v>2</v>
      </c>
    </row>
    <row r="3934" spans="1:23" ht="100.8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s="13" t="b">
        <v>0</v>
      </c>
      <c r="L3934">
        <v>1</v>
      </c>
      <c r="M3934" t="b">
        <v>0</v>
      </c>
      <c r="N3934" t="s">
        <v>8271</v>
      </c>
      <c r="O3934" s="15">
        <f t="shared" si="433"/>
        <v>8.3333333333333332E-3</v>
      </c>
      <c r="P3934" s="15">
        <f t="shared" si="432"/>
        <v>1</v>
      </c>
      <c r="Q3934" t="s">
        <v>8328</v>
      </c>
      <c r="R3934" t="s">
        <v>8329</v>
      </c>
      <c r="S3934" s="8">
        <f t="shared" si="434"/>
        <v>42414.960231481477</v>
      </c>
      <c r="T3934" s="11">
        <f t="shared" si="435"/>
        <v>42444.918564814812</v>
      </c>
      <c r="U3934" t="str">
        <f t="shared" si="436"/>
        <v>FALSE</v>
      </c>
      <c r="V3934" s="18">
        <f t="shared" si="437"/>
        <v>2</v>
      </c>
      <c r="W3934">
        <f t="shared" si="438"/>
        <v>2</v>
      </c>
    </row>
    <row r="3935" spans="1:23" ht="100.8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s="13" t="b">
        <v>0</v>
      </c>
      <c r="L3935">
        <v>12</v>
      </c>
      <c r="M3935" t="b">
        <v>0</v>
      </c>
      <c r="N3935" t="s">
        <v>8271</v>
      </c>
      <c r="O3935" s="15">
        <f t="shared" si="433"/>
        <v>15.742857142857142</v>
      </c>
      <c r="P3935" s="15">
        <f t="shared" si="432"/>
        <v>91.833333333333329</v>
      </c>
      <c r="Q3935" t="s">
        <v>8328</v>
      </c>
      <c r="R3935" t="s">
        <v>8329</v>
      </c>
      <c r="S3935" s="8">
        <f t="shared" si="434"/>
        <v>42538.759976851848</v>
      </c>
      <c r="T3935" s="11">
        <f t="shared" si="435"/>
        <v>42567.821527777771</v>
      </c>
      <c r="U3935" t="str">
        <f t="shared" si="436"/>
        <v>FALSE</v>
      </c>
      <c r="V3935" s="18">
        <f t="shared" si="437"/>
        <v>2</v>
      </c>
      <c r="W3935">
        <f t="shared" si="438"/>
        <v>2</v>
      </c>
    </row>
    <row r="3936" spans="1:23" ht="86.4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s="13" t="b">
        <v>0</v>
      </c>
      <c r="L3936">
        <v>12</v>
      </c>
      <c r="M3936" t="b">
        <v>0</v>
      </c>
      <c r="N3936" t="s">
        <v>8271</v>
      </c>
      <c r="O3936" s="15">
        <f t="shared" si="433"/>
        <v>11</v>
      </c>
      <c r="P3936" s="15">
        <f t="shared" si="432"/>
        <v>45.833333333333336</v>
      </c>
      <c r="Q3936" t="s">
        <v>8328</v>
      </c>
      <c r="R3936" t="s">
        <v>8329</v>
      </c>
      <c r="S3936" s="8">
        <f t="shared" si="434"/>
        <v>42233.463414351849</v>
      </c>
      <c r="T3936" s="11">
        <f t="shared" si="435"/>
        <v>42278.333333333336</v>
      </c>
      <c r="U3936" t="str">
        <f t="shared" si="436"/>
        <v>FALSE</v>
      </c>
      <c r="V3936" s="18">
        <f t="shared" si="437"/>
        <v>2</v>
      </c>
      <c r="W3936">
        <f t="shared" si="438"/>
        <v>2</v>
      </c>
    </row>
    <row r="3937" spans="1:23" ht="115.2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s="13" t="b">
        <v>0</v>
      </c>
      <c r="L3937">
        <v>23</v>
      </c>
      <c r="M3937" t="b">
        <v>0</v>
      </c>
      <c r="N3937" t="s">
        <v>8271</v>
      </c>
      <c r="O3937" s="15">
        <f t="shared" si="433"/>
        <v>43.833333333333336</v>
      </c>
      <c r="P3937" s="15">
        <f t="shared" si="432"/>
        <v>57.173913043478258</v>
      </c>
      <c r="Q3937" t="s">
        <v>8328</v>
      </c>
      <c r="R3937" t="s">
        <v>8329</v>
      </c>
      <c r="S3937" s="8">
        <f t="shared" si="434"/>
        <v>42221.448449074065</v>
      </c>
      <c r="T3937" s="11">
        <f t="shared" si="435"/>
        <v>42281.448449074072</v>
      </c>
      <c r="U3937" t="str">
        <f t="shared" si="436"/>
        <v>FALSE</v>
      </c>
      <c r="V3937" s="18">
        <f t="shared" si="437"/>
        <v>2</v>
      </c>
      <c r="W3937">
        <f t="shared" si="438"/>
        <v>2</v>
      </c>
    </row>
    <row r="3938" spans="1:23" ht="100.8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s="13" t="b">
        <v>0</v>
      </c>
      <c r="L3938">
        <v>0</v>
      </c>
      <c r="M3938" t="b">
        <v>0</v>
      </c>
      <c r="N3938" t="s">
        <v>8271</v>
      </c>
      <c r="O3938" s="15">
        <f t="shared" si="433"/>
        <v>0</v>
      </c>
      <c r="P3938" s="15">
        <f t="shared" si="432"/>
        <v>0</v>
      </c>
      <c r="Q3938" t="s">
        <v>8328</v>
      </c>
      <c r="R3938" t="s">
        <v>8329</v>
      </c>
      <c r="S3938" s="8">
        <f t="shared" si="434"/>
        <v>42675.054629629631</v>
      </c>
      <c r="T3938" s="11">
        <f t="shared" si="435"/>
        <v>42705.096296296295</v>
      </c>
      <c r="U3938" t="str">
        <f t="shared" si="436"/>
        <v>FALSE</v>
      </c>
      <c r="V3938" s="18">
        <f t="shared" si="437"/>
        <v>2</v>
      </c>
      <c r="W3938">
        <f t="shared" si="438"/>
        <v>2</v>
      </c>
    </row>
    <row r="3939" spans="1:23" ht="100.8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s="13" t="b">
        <v>0</v>
      </c>
      <c r="L3939">
        <v>10</v>
      </c>
      <c r="M3939" t="b">
        <v>0</v>
      </c>
      <c r="N3939" t="s">
        <v>8271</v>
      </c>
      <c r="O3939" s="15">
        <f t="shared" si="433"/>
        <v>86.135181975736558</v>
      </c>
      <c r="P3939" s="15">
        <f t="shared" si="432"/>
        <v>248.5</v>
      </c>
      <c r="Q3939" t="s">
        <v>8328</v>
      </c>
      <c r="R3939" t="s">
        <v>8329</v>
      </c>
      <c r="S3939" s="8">
        <f t="shared" si="434"/>
        <v>42534.423148148147</v>
      </c>
      <c r="T3939" s="11">
        <f t="shared" si="435"/>
        <v>42562.423148148147</v>
      </c>
      <c r="U3939" t="str">
        <f t="shared" si="436"/>
        <v>FALSE</v>
      </c>
      <c r="V3939" s="18">
        <f t="shared" si="437"/>
        <v>2</v>
      </c>
      <c r="W3939">
        <f t="shared" si="438"/>
        <v>2</v>
      </c>
    </row>
    <row r="3940" spans="1:23" ht="100.8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s="13" t="b">
        <v>0</v>
      </c>
      <c r="L3940">
        <v>5</v>
      </c>
      <c r="M3940" t="b">
        <v>0</v>
      </c>
      <c r="N3940" t="s">
        <v>8271</v>
      </c>
      <c r="O3940" s="15">
        <f t="shared" si="433"/>
        <v>12.196620583717358</v>
      </c>
      <c r="P3940" s="15">
        <f t="shared" si="432"/>
        <v>79.400000000000006</v>
      </c>
      <c r="Q3940" t="s">
        <v>8328</v>
      </c>
      <c r="R3940" t="s">
        <v>8329</v>
      </c>
      <c r="S3940" s="8">
        <f t="shared" si="434"/>
        <v>42151.697384259263</v>
      </c>
      <c r="T3940" s="11">
        <f t="shared" si="435"/>
        <v>42182.697384259256</v>
      </c>
      <c r="U3940" t="str">
        <f t="shared" si="436"/>
        <v>FALSE</v>
      </c>
      <c r="V3940" s="18">
        <f t="shared" si="437"/>
        <v>2</v>
      </c>
      <c r="W3940">
        <f t="shared" si="438"/>
        <v>2</v>
      </c>
    </row>
    <row r="3941" spans="1:23" ht="100.8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s="13" t="b">
        <v>0</v>
      </c>
      <c r="L3941">
        <v>1</v>
      </c>
      <c r="M3941" t="b">
        <v>0</v>
      </c>
      <c r="N3941" t="s">
        <v>8271</v>
      </c>
      <c r="O3941" s="15">
        <f t="shared" si="433"/>
        <v>0.1</v>
      </c>
      <c r="P3941" s="15">
        <f t="shared" si="432"/>
        <v>5</v>
      </c>
      <c r="Q3941" t="s">
        <v>8328</v>
      </c>
      <c r="R3941" t="s">
        <v>8329</v>
      </c>
      <c r="S3941" s="8">
        <f t="shared" si="434"/>
        <v>41915.191886574074</v>
      </c>
      <c r="T3941" s="11">
        <f t="shared" si="435"/>
        <v>41918.979166666664</v>
      </c>
      <c r="U3941" t="str">
        <f t="shared" si="436"/>
        <v>FALSE</v>
      </c>
      <c r="V3941" s="18">
        <f t="shared" si="437"/>
        <v>2</v>
      </c>
      <c r="W3941">
        <f t="shared" si="438"/>
        <v>2</v>
      </c>
    </row>
    <row r="3942" spans="1:23" ht="100.8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s="13" t="b">
        <v>0</v>
      </c>
      <c r="L3942">
        <v>2</v>
      </c>
      <c r="M3942" t="b">
        <v>0</v>
      </c>
      <c r="N3942" t="s">
        <v>8271</v>
      </c>
      <c r="O3942" s="15">
        <f t="shared" si="433"/>
        <v>0.22</v>
      </c>
      <c r="P3942" s="15">
        <f t="shared" si="432"/>
        <v>5.5</v>
      </c>
      <c r="Q3942" t="s">
        <v>8328</v>
      </c>
      <c r="R3942" t="s">
        <v>8329</v>
      </c>
      <c r="S3942" s="8">
        <f t="shared" si="434"/>
        <v>41961.284155092588</v>
      </c>
      <c r="T3942" s="11">
        <f t="shared" si="435"/>
        <v>42006.284155092588</v>
      </c>
      <c r="U3942" t="str">
        <f t="shared" si="436"/>
        <v>FALSE</v>
      </c>
      <c r="V3942" s="18">
        <f t="shared" si="437"/>
        <v>2</v>
      </c>
      <c r="W3942">
        <f t="shared" si="438"/>
        <v>2</v>
      </c>
    </row>
    <row r="3943" spans="1:23" ht="115.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s="13" t="b">
        <v>0</v>
      </c>
      <c r="L3943">
        <v>2</v>
      </c>
      <c r="M3943" t="b">
        <v>0</v>
      </c>
      <c r="N3943" t="s">
        <v>8271</v>
      </c>
      <c r="O3943" s="15">
        <f t="shared" si="433"/>
        <v>0.90909090909090906</v>
      </c>
      <c r="P3943" s="15">
        <f t="shared" si="432"/>
        <v>25</v>
      </c>
      <c r="Q3943" t="s">
        <v>8328</v>
      </c>
      <c r="R3943" t="s">
        <v>8329</v>
      </c>
      <c r="S3943" s="8">
        <f t="shared" si="434"/>
        <v>41940.378900462958</v>
      </c>
      <c r="T3943" s="11">
        <f t="shared" si="435"/>
        <v>41967.833333333336</v>
      </c>
      <c r="U3943" t="str">
        <f t="shared" si="436"/>
        <v>FALSE</v>
      </c>
      <c r="V3943" s="18">
        <f t="shared" si="437"/>
        <v>2</v>
      </c>
      <c r="W3943">
        <f t="shared" si="438"/>
        <v>2</v>
      </c>
    </row>
    <row r="3944" spans="1:23" ht="100.8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s="13" t="b">
        <v>0</v>
      </c>
      <c r="L3944">
        <v>0</v>
      </c>
      <c r="M3944" t="b">
        <v>0</v>
      </c>
      <c r="N3944" t="s">
        <v>8271</v>
      </c>
      <c r="O3944" s="15">
        <f t="shared" si="433"/>
        <v>0</v>
      </c>
      <c r="P3944" s="15">
        <f t="shared" si="432"/>
        <v>0</v>
      </c>
      <c r="Q3944" t="s">
        <v>8328</v>
      </c>
      <c r="R3944" t="s">
        <v>8329</v>
      </c>
      <c r="S3944" s="8">
        <f t="shared" si="434"/>
        <v>42111.695763888885</v>
      </c>
      <c r="T3944" s="11">
        <f t="shared" si="435"/>
        <v>42171.695763888885</v>
      </c>
      <c r="U3944" t="str">
        <f t="shared" si="436"/>
        <v>FALSE</v>
      </c>
      <c r="V3944" s="18">
        <f t="shared" si="437"/>
        <v>2</v>
      </c>
      <c r="W3944">
        <f t="shared" si="438"/>
        <v>2</v>
      </c>
    </row>
    <row r="3945" spans="1:23" ht="86.4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s="13" t="b">
        <v>0</v>
      </c>
      <c r="L3945">
        <v>13</v>
      </c>
      <c r="M3945" t="b">
        <v>0</v>
      </c>
      <c r="N3945" t="s">
        <v>8271</v>
      </c>
      <c r="O3945" s="15">
        <f t="shared" si="433"/>
        <v>35.64</v>
      </c>
      <c r="P3945" s="15">
        <f t="shared" si="432"/>
        <v>137.07692307692307</v>
      </c>
      <c r="Q3945" t="s">
        <v>8328</v>
      </c>
      <c r="R3945" t="s">
        <v>8329</v>
      </c>
      <c r="S3945" s="8">
        <f t="shared" si="434"/>
        <v>42279.570231481477</v>
      </c>
      <c r="T3945" s="11">
        <f t="shared" si="435"/>
        <v>42310.493055555555</v>
      </c>
      <c r="U3945" t="str">
        <f t="shared" si="436"/>
        <v>FALSE</v>
      </c>
      <c r="V3945" s="18">
        <f t="shared" si="437"/>
        <v>2</v>
      </c>
      <c r="W3945">
        <f t="shared" si="438"/>
        <v>2</v>
      </c>
    </row>
    <row r="3946" spans="1:23" ht="100.8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s="13" t="b">
        <v>0</v>
      </c>
      <c r="L3946">
        <v>0</v>
      </c>
      <c r="M3946" t="b">
        <v>0</v>
      </c>
      <c r="N3946" t="s">
        <v>8271</v>
      </c>
      <c r="O3946" s="15">
        <f t="shared" si="433"/>
        <v>0</v>
      </c>
      <c r="P3946" s="15">
        <f t="shared" si="432"/>
        <v>0</v>
      </c>
      <c r="Q3946" t="s">
        <v>8328</v>
      </c>
      <c r="R3946" t="s">
        <v>8329</v>
      </c>
      <c r="S3946" s="8">
        <f t="shared" si="434"/>
        <v>42213.454571759255</v>
      </c>
      <c r="T3946" s="11">
        <f t="shared" si="435"/>
        <v>42243.454571759255</v>
      </c>
      <c r="U3946" t="str">
        <f t="shared" si="436"/>
        <v>FALSE</v>
      </c>
      <c r="V3946" s="18">
        <f t="shared" si="437"/>
        <v>2</v>
      </c>
      <c r="W3946">
        <f t="shared" si="438"/>
        <v>2</v>
      </c>
    </row>
    <row r="3947" spans="1:23" ht="100.8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s="13" t="b">
        <v>0</v>
      </c>
      <c r="L3947">
        <v>1</v>
      </c>
      <c r="M3947" t="b">
        <v>0</v>
      </c>
      <c r="N3947" t="s">
        <v>8271</v>
      </c>
      <c r="O3947" s="15">
        <f t="shared" si="433"/>
        <v>0.25</v>
      </c>
      <c r="P3947" s="15">
        <f t="shared" si="432"/>
        <v>5</v>
      </c>
      <c r="Q3947" t="s">
        <v>8328</v>
      </c>
      <c r="R3947" t="s">
        <v>8329</v>
      </c>
      <c r="S3947" s="8">
        <f t="shared" si="434"/>
        <v>42109.593379629623</v>
      </c>
      <c r="T3947" s="11">
        <f t="shared" si="435"/>
        <v>42139.593379629623</v>
      </c>
      <c r="U3947" t="str">
        <f t="shared" si="436"/>
        <v>FALSE</v>
      </c>
      <c r="V3947" s="18">
        <f t="shared" si="437"/>
        <v>2</v>
      </c>
      <c r="W3947">
        <f t="shared" si="438"/>
        <v>2</v>
      </c>
    </row>
    <row r="3948" spans="1:23" ht="57.6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s="13" t="b">
        <v>0</v>
      </c>
      <c r="L3948">
        <v>5</v>
      </c>
      <c r="M3948" t="b">
        <v>0</v>
      </c>
      <c r="N3948" t="s">
        <v>8271</v>
      </c>
      <c r="O3948" s="15">
        <f t="shared" si="433"/>
        <v>3.25</v>
      </c>
      <c r="P3948" s="15">
        <f t="shared" si="432"/>
        <v>39</v>
      </c>
      <c r="Q3948" t="s">
        <v>8328</v>
      </c>
      <c r="R3948" t="s">
        <v>8329</v>
      </c>
      <c r="S3948" s="8">
        <f t="shared" si="434"/>
        <v>42031.625254629624</v>
      </c>
      <c r="T3948" s="11">
        <f t="shared" si="435"/>
        <v>42063.124999999993</v>
      </c>
      <c r="U3948" t="str">
        <f t="shared" si="436"/>
        <v>FALSE</v>
      </c>
      <c r="V3948" s="18">
        <f t="shared" si="437"/>
        <v>2</v>
      </c>
      <c r="W3948">
        <f t="shared" si="438"/>
        <v>2</v>
      </c>
    </row>
    <row r="3949" spans="1:23" ht="100.8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s="13" t="b">
        <v>0</v>
      </c>
      <c r="L3949">
        <v>2</v>
      </c>
      <c r="M3949" t="b">
        <v>0</v>
      </c>
      <c r="N3949" t="s">
        <v>8271</v>
      </c>
      <c r="O3949" s="15">
        <f t="shared" si="433"/>
        <v>3.3666666666666663</v>
      </c>
      <c r="P3949" s="15">
        <f t="shared" si="432"/>
        <v>50.5</v>
      </c>
      <c r="Q3949" t="s">
        <v>8328</v>
      </c>
      <c r="R3949" t="s">
        <v>8329</v>
      </c>
      <c r="S3949" s="8">
        <f t="shared" si="434"/>
        <v>42614.934537037036</v>
      </c>
      <c r="T3949" s="11">
        <f t="shared" si="435"/>
        <v>42644.934537037036</v>
      </c>
      <c r="U3949" t="str">
        <f t="shared" si="436"/>
        <v>FALSE</v>
      </c>
      <c r="V3949" s="18">
        <f t="shared" si="437"/>
        <v>2</v>
      </c>
      <c r="W3949">
        <f t="shared" si="438"/>
        <v>2</v>
      </c>
    </row>
    <row r="3950" spans="1:23" ht="100.8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s="13" t="b">
        <v>0</v>
      </c>
      <c r="L3950">
        <v>0</v>
      </c>
      <c r="M3950" t="b">
        <v>0</v>
      </c>
      <c r="N3950" t="s">
        <v>8271</v>
      </c>
      <c r="O3950" s="15">
        <f t="shared" si="433"/>
        <v>0</v>
      </c>
      <c r="P3950" s="15">
        <f t="shared" si="432"/>
        <v>0</v>
      </c>
      <c r="Q3950" t="s">
        <v>8328</v>
      </c>
      <c r="R3950" t="s">
        <v>8329</v>
      </c>
      <c r="S3950" s="8">
        <f t="shared" si="434"/>
        <v>41829.117164351846</v>
      </c>
      <c r="T3950" s="11">
        <f t="shared" si="435"/>
        <v>41889.117164351854</v>
      </c>
      <c r="U3950" t="str">
        <f t="shared" si="436"/>
        <v>FALSE</v>
      </c>
      <c r="V3950" s="18">
        <f t="shared" si="437"/>
        <v>2</v>
      </c>
      <c r="W3950">
        <f t="shared" si="438"/>
        <v>2</v>
      </c>
    </row>
    <row r="3951" spans="1:23" ht="115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s="13" t="b">
        <v>0</v>
      </c>
      <c r="L3951">
        <v>32</v>
      </c>
      <c r="M3951" t="b">
        <v>0</v>
      </c>
      <c r="N3951" t="s">
        <v>8271</v>
      </c>
      <c r="O3951" s="15">
        <f t="shared" si="433"/>
        <v>15.770000000000001</v>
      </c>
      <c r="P3951" s="15">
        <f t="shared" si="432"/>
        <v>49.28125</v>
      </c>
      <c r="Q3951" t="s">
        <v>8328</v>
      </c>
      <c r="R3951" t="s">
        <v>8329</v>
      </c>
      <c r="S3951" s="8">
        <f t="shared" si="434"/>
        <v>42015.912280092591</v>
      </c>
      <c r="T3951" s="11">
        <f t="shared" si="435"/>
        <v>42045.912280092591</v>
      </c>
      <c r="U3951" t="str">
        <f t="shared" si="436"/>
        <v>FALSE</v>
      </c>
      <c r="V3951" s="18">
        <f t="shared" si="437"/>
        <v>2</v>
      </c>
      <c r="W3951">
        <f t="shared" si="438"/>
        <v>2</v>
      </c>
    </row>
    <row r="3952" spans="1:23" ht="129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s="13" t="b">
        <v>0</v>
      </c>
      <c r="L3952">
        <v>1</v>
      </c>
      <c r="M3952" t="b">
        <v>0</v>
      </c>
      <c r="N3952" t="s">
        <v>8271</v>
      </c>
      <c r="O3952" s="15">
        <f t="shared" si="433"/>
        <v>0.625</v>
      </c>
      <c r="P3952" s="15">
        <f t="shared" si="432"/>
        <v>25</v>
      </c>
      <c r="Q3952" t="s">
        <v>8328</v>
      </c>
      <c r="R3952" t="s">
        <v>8329</v>
      </c>
      <c r="S3952" s="8">
        <f t="shared" si="434"/>
        <v>42439.493981481479</v>
      </c>
      <c r="T3952" s="11">
        <f t="shared" si="435"/>
        <v>42468.565972222219</v>
      </c>
      <c r="U3952" t="str">
        <f t="shared" si="436"/>
        <v>FALSE</v>
      </c>
      <c r="V3952" s="18">
        <f t="shared" si="437"/>
        <v>2</v>
      </c>
      <c r="W3952">
        <f t="shared" si="438"/>
        <v>2</v>
      </c>
    </row>
    <row r="3953" spans="1:23" ht="100.8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s="13" t="b">
        <v>0</v>
      </c>
      <c r="L3953">
        <v>1</v>
      </c>
      <c r="M3953" t="b">
        <v>0</v>
      </c>
      <c r="N3953" t="s">
        <v>8271</v>
      </c>
      <c r="O3953" s="15">
        <f t="shared" si="433"/>
        <v>5.0000000000000001E-4</v>
      </c>
      <c r="P3953" s="15">
        <f t="shared" ref="P3953:P4016" si="439">IFERROR(E3953/L3953,0)</f>
        <v>1</v>
      </c>
      <c r="Q3953" t="s">
        <v>8328</v>
      </c>
      <c r="R3953" t="s">
        <v>8329</v>
      </c>
      <c r="S3953" s="8">
        <f t="shared" si="434"/>
        <v>42433.617384259262</v>
      </c>
      <c r="T3953" s="11">
        <f t="shared" si="435"/>
        <v>42493.57571759259</v>
      </c>
      <c r="U3953" t="str">
        <f t="shared" si="436"/>
        <v>FALSE</v>
      </c>
      <c r="V3953" s="18">
        <f t="shared" si="437"/>
        <v>2</v>
      </c>
      <c r="W3953">
        <f t="shared" si="438"/>
        <v>2</v>
      </c>
    </row>
    <row r="3954" spans="1:23" ht="100.8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s="13" t="b">
        <v>0</v>
      </c>
      <c r="L3954">
        <v>1</v>
      </c>
      <c r="M3954" t="b">
        <v>0</v>
      </c>
      <c r="N3954" t="s">
        <v>8271</v>
      </c>
      <c r="O3954" s="15">
        <f t="shared" si="433"/>
        <v>9.6153846153846159E-2</v>
      </c>
      <c r="P3954" s="15">
        <f t="shared" si="439"/>
        <v>25</v>
      </c>
      <c r="Q3954" t="s">
        <v>8328</v>
      </c>
      <c r="R3954" t="s">
        <v>8329</v>
      </c>
      <c r="S3954" s="8">
        <f t="shared" si="434"/>
        <v>42243.582060185181</v>
      </c>
      <c r="T3954" s="11">
        <f t="shared" si="435"/>
        <v>42303.582060185181</v>
      </c>
      <c r="U3954" t="str">
        <f t="shared" si="436"/>
        <v>FALSE</v>
      </c>
      <c r="V3954" s="18">
        <f t="shared" si="437"/>
        <v>2</v>
      </c>
      <c r="W3954">
        <f t="shared" si="438"/>
        <v>2</v>
      </c>
    </row>
    <row r="3955" spans="1:23" ht="100.8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s="13" t="b">
        <v>0</v>
      </c>
      <c r="L3955">
        <v>0</v>
      </c>
      <c r="M3955" t="b">
        <v>0</v>
      </c>
      <c r="N3955" t="s">
        <v>8271</v>
      </c>
      <c r="O3955" s="15">
        <f t="shared" si="433"/>
        <v>0</v>
      </c>
      <c r="P3955" s="15">
        <f t="shared" si="439"/>
        <v>0</v>
      </c>
      <c r="Q3955" t="s">
        <v>8328</v>
      </c>
      <c r="R3955" t="s">
        <v>8329</v>
      </c>
      <c r="S3955" s="8">
        <f t="shared" si="434"/>
        <v>42549.840115740742</v>
      </c>
      <c r="T3955" s="11">
        <f t="shared" si="435"/>
        <v>42580.770138888889</v>
      </c>
      <c r="U3955" t="str">
        <f t="shared" si="436"/>
        <v>FALSE</v>
      </c>
      <c r="V3955" s="18">
        <f t="shared" si="437"/>
        <v>2</v>
      </c>
      <c r="W3955">
        <f t="shared" si="438"/>
        <v>2</v>
      </c>
    </row>
    <row r="3956" spans="1:23" ht="100.8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s="13" t="b">
        <v>0</v>
      </c>
      <c r="L3956">
        <v>0</v>
      </c>
      <c r="M3956" t="b">
        <v>0</v>
      </c>
      <c r="N3956" t="s">
        <v>8271</v>
      </c>
      <c r="O3956" s="15">
        <f t="shared" si="433"/>
        <v>0</v>
      </c>
      <c r="P3956" s="15">
        <f t="shared" si="439"/>
        <v>0</v>
      </c>
      <c r="Q3956" t="s">
        <v>8328</v>
      </c>
      <c r="R3956" t="s">
        <v>8329</v>
      </c>
      <c r="S3956" s="8">
        <f t="shared" si="434"/>
        <v>41774.442870370367</v>
      </c>
      <c r="T3956" s="11">
        <f t="shared" si="435"/>
        <v>41834.442870370367</v>
      </c>
      <c r="U3956" t="str">
        <f t="shared" si="436"/>
        <v>FALSE</v>
      </c>
      <c r="V3956" s="18">
        <f t="shared" si="437"/>
        <v>2</v>
      </c>
      <c r="W3956">
        <f t="shared" si="438"/>
        <v>2</v>
      </c>
    </row>
    <row r="3957" spans="1:23" ht="100.8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s="13" t="b">
        <v>0</v>
      </c>
      <c r="L3957">
        <v>8</v>
      </c>
      <c r="M3957" t="b">
        <v>0</v>
      </c>
      <c r="N3957" t="s">
        <v>8271</v>
      </c>
      <c r="O3957" s="15">
        <f t="shared" si="433"/>
        <v>24.285714285714285</v>
      </c>
      <c r="P3957" s="15">
        <f t="shared" si="439"/>
        <v>53.125</v>
      </c>
      <c r="Q3957" t="s">
        <v>8328</v>
      </c>
      <c r="R3957" t="s">
        <v>8329</v>
      </c>
      <c r="S3957" s="8">
        <f t="shared" si="434"/>
        <v>42306.640520833331</v>
      </c>
      <c r="T3957" s="11">
        <f t="shared" si="435"/>
        <v>42336.682187499995</v>
      </c>
      <c r="U3957" t="str">
        <f t="shared" si="436"/>
        <v>FALSE</v>
      </c>
      <c r="V3957" s="18">
        <f t="shared" si="437"/>
        <v>2</v>
      </c>
      <c r="W3957">
        <f t="shared" si="438"/>
        <v>2</v>
      </c>
    </row>
    <row r="3958" spans="1:23" ht="100.8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s="13" t="b">
        <v>0</v>
      </c>
      <c r="L3958">
        <v>0</v>
      </c>
      <c r="M3958" t="b">
        <v>0</v>
      </c>
      <c r="N3958" t="s">
        <v>8271</v>
      </c>
      <c r="O3958" s="15">
        <f t="shared" si="433"/>
        <v>0</v>
      </c>
      <c r="P3958" s="15">
        <f t="shared" si="439"/>
        <v>0</v>
      </c>
      <c r="Q3958" t="s">
        <v>8328</v>
      </c>
      <c r="R3958" t="s">
        <v>8329</v>
      </c>
      <c r="S3958" s="8">
        <f t="shared" si="434"/>
        <v>42457.723692129628</v>
      </c>
      <c r="T3958" s="11">
        <f t="shared" si="435"/>
        <v>42484.805555555555</v>
      </c>
      <c r="U3958" t="str">
        <f t="shared" si="436"/>
        <v>FALSE</v>
      </c>
      <c r="V3958" s="18">
        <f t="shared" si="437"/>
        <v>2</v>
      </c>
      <c r="W3958">
        <f t="shared" si="438"/>
        <v>2</v>
      </c>
    </row>
    <row r="3959" spans="1:23" ht="86.4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s="13" t="b">
        <v>0</v>
      </c>
      <c r="L3959">
        <v>1</v>
      </c>
      <c r="M3959" t="b">
        <v>0</v>
      </c>
      <c r="N3959" t="s">
        <v>8271</v>
      </c>
      <c r="O3959" s="15">
        <f t="shared" si="433"/>
        <v>2.5000000000000001E-2</v>
      </c>
      <c r="P3959" s="15">
        <f t="shared" si="439"/>
        <v>7</v>
      </c>
      <c r="Q3959" t="s">
        <v>8328</v>
      </c>
      <c r="R3959" t="s">
        <v>8329</v>
      </c>
      <c r="S3959" s="8">
        <f t="shared" si="434"/>
        <v>42513.767986111103</v>
      </c>
      <c r="T3959" s="11">
        <f t="shared" si="435"/>
        <v>42559.76798611111</v>
      </c>
      <c r="U3959" t="str">
        <f t="shared" si="436"/>
        <v>FALSE</v>
      </c>
      <c r="V3959" s="18">
        <f t="shared" si="437"/>
        <v>2</v>
      </c>
      <c r="W3959">
        <f t="shared" si="438"/>
        <v>2</v>
      </c>
    </row>
    <row r="3960" spans="1:23" ht="115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s="13" t="b">
        <v>0</v>
      </c>
      <c r="L3960">
        <v>16</v>
      </c>
      <c r="M3960" t="b">
        <v>0</v>
      </c>
      <c r="N3960" t="s">
        <v>8271</v>
      </c>
      <c r="O3960" s="15">
        <f t="shared" si="433"/>
        <v>32.049999999999997</v>
      </c>
      <c r="P3960" s="15">
        <f t="shared" si="439"/>
        <v>40.0625</v>
      </c>
      <c r="Q3960" t="s">
        <v>8328</v>
      </c>
      <c r="R3960" t="s">
        <v>8329</v>
      </c>
      <c r="S3960" s="8">
        <f t="shared" si="434"/>
        <v>41816.742037037038</v>
      </c>
      <c r="T3960" s="11">
        <f t="shared" si="435"/>
        <v>41853.375</v>
      </c>
      <c r="U3960" t="str">
        <f t="shared" si="436"/>
        <v>FALSE</v>
      </c>
      <c r="V3960" s="18">
        <f t="shared" si="437"/>
        <v>2</v>
      </c>
      <c r="W3960">
        <f t="shared" si="438"/>
        <v>2</v>
      </c>
    </row>
    <row r="3961" spans="1:23" ht="115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s="13" t="b">
        <v>0</v>
      </c>
      <c r="L3961">
        <v>12</v>
      </c>
      <c r="M3961" t="b">
        <v>0</v>
      </c>
      <c r="N3961" t="s">
        <v>8271</v>
      </c>
      <c r="O3961" s="15">
        <f t="shared" si="433"/>
        <v>24.333333333333336</v>
      </c>
      <c r="P3961" s="15">
        <f t="shared" si="439"/>
        <v>24.333333333333332</v>
      </c>
      <c r="Q3961" t="s">
        <v>8328</v>
      </c>
      <c r="R3961" t="s">
        <v>8329</v>
      </c>
      <c r="S3961" s="8">
        <f t="shared" si="434"/>
        <v>41880.580509259256</v>
      </c>
      <c r="T3961" s="11">
        <f t="shared" si="435"/>
        <v>41910.580509259256</v>
      </c>
      <c r="U3961" t="str">
        <f t="shared" si="436"/>
        <v>FALSE</v>
      </c>
      <c r="V3961" s="18">
        <f t="shared" si="437"/>
        <v>2</v>
      </c>
      <c r="W3961">
        <f t="shared" si="438"/>
        <v>2</v>
      </c>
    </row>
    <row r="3962" spans="1:23" ht="115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s="13" t="b">
        <v>0</v>
      </c>
      <c r="L3962">
        <v>4</v>
      </c>
      <c r="M3962" t="b">
        <v>0</v>
      </c>
      <c r="N3962" t="s">
        <v>8271</v>
      </c>
      <c r="O3962" s="15">
        <f t="shared" si="433"/>
        <v>1.5</v>
      </c>
      <c r="P3962" s="15">
        <f t="shared" si="439"/>
        <v>11.25</v>
      </c>
      <c r="Q3962" t="s">
        <v>8328</v>
      </c>
      <c r="R3962" t="s">
        <v>8329</v>
      </c>
      <c r="S3962" s="8">
        <f t="shared" si="434"/>
        <v>42342.63722222222</v>
      </c>
      <c r="T3962" s="11">
        <f t="shared" si="435"/>
        <v>42372.63722222222</v>
      </c>
      <c r="U3962" t="str">
        <f t="shared" si="436"/>
        <v>FALSE</v>
      </c>
      <c r="V3962" s="18">
        <f t="shared" si="437"/>
        <v>2</v>
      </c>
      <c r="W3962">
        <f t="shared" si="438"/>
        <v>2</v>
      </c>
    </row>
    <row r="3963" spans="1:23" ht="100.8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s="13" t="b">
        <v>0</v>
      </c>
      <c r="L3963">
        <v>2</v>
      </c>
      <c r="M3963" t="b">
        <v>0</v>
      </c>
      <c r="N3963" t="s">
        <v>8271</v>
      </c>
      <c r="O3963" s="15">
        <f t="shared" si="433"/>
        <v>0.42</v>
      </c>
      <c r="P3963" s="15">
        <f t="shared" si="439"/>
        <v>10.5</v>
      </c>
      <c r="Q3963" t="s">
        <v>8328</v>
      </c>
      <c r="R3963" t="s">
        <v>8329</v>
      </c>
      <c r="S3963" s="8">
        <f t="shared" si="434"/>
        <v>41745.682986111111</v>
      </c>
      <c r="T3963" s="11">
        <f t="shared" si="435"/>
        <v>41767.682986111111</v>
      </c>
      <c r="U3963" t="str">
        <f t="shared" si="436"/>
        <v>FALSE</v>
      </c>
      <c r="V3963" s="18">
        <f t="shared" si="437"/>
        <v>2</v>
      </c>
      <c r="W3963">
        <f t="shared" si="438"/>
        <v>2</v>
      </c>
    </row>
    <row r="3964" spans="1:23" ht="115.2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s="13" t="b">
        <v>0</v>
      </c>
      <c r="L3964">
        <v>3</v>
      </c>
      <c r="M3964" t="b">
        <v>0</v>
      </c>
      <c r="N3964" t="s">
        <v>8271</v>
      </c>
      <c r="O3964" s="15">
        <f t="shared" si="433"/>
        <v>3.214285714285714</v>
      </c>
      <c r="P3964" s="15">
        <f t="shared" si="439"/>
        <v>15</v>
      </c>
      <c r="Q3964" t="s">
        <v>8328</v>
      </c>
      <c r="R3964" t="s">
        <v>8329</v>
      </c>
      <c r="S3964" s="8">
        <f t="shared" si="434"/>
        <v>42311.413124999999</v>
      </c>
      <c r="T3964" s="11">
        <f t="shared" si="435"/>
        <v>42336.413124999999</v>
      </c>
      <c r="U3964" t="str">
        <f t="shared" si="436"/>
        <v>FALSE</v>
      </c>
      <c r="V3964" s="18">
        <f t="shared" si="437"/>
        <v>2</v>
      </c>
      <c r="W3964">
        <f t="shared" si="438"/>
        <v>2</v>
      </c>
    </row>
    <row r="3965" spans="1:23" ht="100.8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s="13" t="b">
        <v>0</v>
      </c>
      <c r="L3965">
        <v>0</v>
      </c>
      <c r="M3965" t="b">
        <v>0</v>
      </c>
      <c r="N3965" t="s">
        <v>8271</v>
      </c>
      <c r="O3965" s="15">
        <f t="shared" si="433"/>
        <v>0</v>
      </c>
      <c r="P3965" s="15">
        <f t="shared" si="439"/>
        <v>0</v>
      </c>
      <c r="Q3965" t="s">
        <v>8328</v>
      </c>
      <c r="R3965" t="s">
        <v>8329</v>
      </c>
      <c r="S3965" s="8">
        <f t="shared" si="434"/>
        <v>42295.945798611108</v>
      </c>
      <c r="T3965" s="11">
        <f t="shared" si="435"/>
        <v>42325.987465277773</v>
      </c>
      <c r="U3965" t="str">
        <f t="shared" si="436"/>
        <v>FALSE</v>
      </c>
      <c r="V3965" s="18">
        <f t="shared" si="437"/>
        <v>2</v>
      </c>
      <c r="W3965">
        <f t="shared" si="438"/>
        <v>2</v>
      </c>
    </row>
    <row r="3966" spans="1:23" ht="86.4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s="13" t="b">
        <v>0</v>
      </c>
      <c r="L3966">
        <v>3</v>
      </c>
      <c r="M3966" t="b">
        <v>0</v>
      </c>
      <c r="N3966" t="s">
        <v>8271</v>
      </c>
      <c r="O3966" s="15">
        <f t="shared" si="433"/>
        <v>6.3</v>
      </c>
      <c r="P3966" s="15">
        <f t="shared" si="439"/>
        <v>42</v>
      </c>
      <c r="Q3966" t="s">
        <v>8328</v>
      </c>
      <c r="R3966" t="s">
        <v>8329</v>
      </c>
      <c r="S3966" s="8">
        <f t="shared" si="434"/>
        <v>42053.513726851852</v>
      </c>
      <c r="T3966" s="11">
        <f t="shared" si="435"/>
        <v>42113.47206018518</v>
      </c>
      <c r="U3966" t="str">
        <f t="shared" si="436"/>
        <v>FALSE</v>
      </c>
      <c r="V3966" s="18">
        <f t="shared" si="437"/>
        <v>2</v>
      </c>
      <c r="W3966">
        <f t="shared" si="438"/>
        <v>2</v>
      </c>
    </row>
    <row r="3967" spans="1:23" ht="115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s="13" t="b">
        <v>0</v>
      </c>
      <c r="L3967">
        <v>4</v>
      </c>
      <c r="M3967" t="b">
        <v>0</v>
      </c>
      <c r="N3967" t="s">
        <v>8271</v>
      </c>
      <c r="O3967" s="15">
        <f t="shared" si="433"/>
        <v>14.249999999999998</v>
      </c>
      <c r="P3967" s="15">
        <f t="shared" si="439"/>
        <v>71.25</v>
      </c>
      <c r="Q3967" t="s">
        <v>8328</v>
      </c>
      <c r="R3967" t="s">
        <v>8329</v>
      </c>
      <c r="S3967" s="8">
        <f t="shared" si="434"/>
        <v>42414.027546296296</v>
      </c>
      <c r="T3967" s="11">
        <f t="shared" si="435"/>
        <v>42473.985879629625</v>
      </c>
      <c r="U3967" t="str">
        <f t="shared" si="436"/>
        <v>FALSE</v>
      </c>
      <c r="V3967" s="18">
        <f t="shared" si="437"/>
        <v>2</v>
      </c>
      <c r="W3967">
        <f t="shared" si="438"/>
        <v>2</v>
      </c>
    </row>
    <row r="3968" spans="1:23" ht="115.2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s="13" t="b">
        <v>0</v>
      </c>
      <c r="L3968">
        <v>2</v>
      </c>
      <c r="M3968" t="b">
        <v>0</v>
      </c>
      <c r="N3968" t="s">
        <v>8271</v>
      </c>
      <c r="O3968" s="15">
        <f t="shared" si="433"/>
        <v>0.6</v>
      </c>
      <c r="P3968" s="15">
        <f t="shared" si="439"/>
        <v>22.5</v>
      </c>
      <c r="Q3968" t="s">
        <v>8328</v>
      </c>
      <c r="R3968" t="s">
        <v>8329</v>
      </c>
      <c r="S3968" s="8">
        <f t="shared" si="434"/>
        <v>41801.503217592588</v>
      </c>
      <c r="T3968" s="11">
        <f t="shared" si="435"/>
        <v>41843.915972222218</v>
      </c>
      <c r="U3968" t="str">
        <f t="shared" si="436"/>
        <v>FALSE</v>
      </c>
      <c r="V3968" s="18">
        <f t="shared" si="437"/>
        <v>2</v>
      </c>
      <c r="W3968">
        <f t="shared" si="438"/>
        <v>2</v>
      </c>
    </row>
    <row r="3969" spans="1:23" ht="115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s="13" t="b">
        <v>0</v>
      </c>
      <c r="L3969">
        <v>10</v>
      </c>
      <c r="M3969" t="b">
        <v>0</v>
      </c>
      <c r="N3969" t="s">
        <v>8271</v>
      </c>
      <c r="O3969" s="15">
        <f t="shared" si="433"/>
        <v>24.117647058823529</v>
      </c>
      <c r="P3969" s="15">
        <f t="shared" si="439"/>
        <v>41</v>
      </c>
      <c r="Q3969" t="s">
        <v>8328</v>
      </c>
      <c r="R3969" t="s">
        <v>8329</v>
      </c>
      <c r="S3969" s="8">
        <f t="shared" si="434"/>
        <v>42770.082256944443</v>
      </c>
      <c r="T3969" s="11">
        <f t="shared" si="435"/>
        <v>42800.082256944443</v>
      </c>
      <c r="U3969" t="str">
        <f t="shared" si="436"/>
        <v>FALSE</v>
      </c>
      <c r="V3969" s="18">
        <f t="shared" si="437"/>
        <v>2</v>
      </c>
      <c r="W3969">
        <f t="shared" si="438"/>
        <v>2</v>
      </c>
    </row>
    <row r="3970" spans="1:23" ht="86.4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s="13" t="b">
        <v>0</v>
      </c>
      <c r="L3970">
        <v>11</v>
      </c>
      <c r="M3970" t="b">
        <v>0</v>
      </c>
      <c r="N3970" t="s">
        <v>8271</v>
      </c>
      <c r="O3970" s="15">
        <f t="shared" si="433"/>
        <v>10.54</v>
      </c>
      <c r="P3970" s="15">
        <f t="shared" si="439"/>
        <v>47.909090909090907</v>
      </c>
      <c r="Q3970" t="s">
        <v>8328</v>
      </c>
      <c r="R3970" t="s">
        <v>8329</v>
      </c>
      <c r="S3970" s="8">
        <f t="shared" si="434"/>
        <v>42452.60732638889</v>
      </c>
      <c r="T3970" s="11">
        <f t="shared" si="435"/>
        <v>42512.60732638889</v>
      </c>
      <c r="U3970" t="str">
        <f t="shared" si="436"/>
        <v>FALSE</v>
      </c>
      <c r="V3970" s="18">
        <f t="shared" si="437"/>
        <v>2</v>
      </c>
      <c r="W3970">
        <f t="shared" si="438"/>
        <v>2</v>
      </c>
    </row>
    <row r="3971" spans="1:23" ht="100.8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s="13" t="b">
        <v>0</v>
      </c>
      <c r="L3971">
        <v>6</v>
      </c>
      <c r="M3971" t="b">
        <v>0</v>
      </c>
      <c r="N3971" t="s">
        <v>8271</v>
      </c>
      <c r="O3971" s="15">
        <f t="shared" ref="O3971:O4034" si="440">(E3971/D3971)*100</f>
        <v>7.4690265486725664</v>
      </c>
      <c r="P3971" s="15">
        <f t="shared" si="439"/>
        <v>35.166666666666664</v>
      </c>
      <c r="Q3971" t="s">
        <v>8328</v>
      </c>
      <c r="R3971" t="s">
        <v>8329</v>
      </c>
      <c r="S3971" s="8">
        <f t="shared" ref="S3971:S4034" si="441">(((J3971/60)/60)/24)+DATE(1970,1,1)+(-5/24)</f>
        <v>42601.646365740737</v>
      </c>
      <c r="T3971" s="11">
        <f t="shared" ref="T3971:T4034" si="442">(I3971/86400)+25569+(-5/24)</f>
        <v>42610.954861111109</v>
      </c>
      <c r="U3971" t="str">
        <f t="shared" ref="U3971:U4034" si="443">TRIM(K3971)</f>
        <v>FALSE</v>
      </c>
      <c r="V3971" s="18">
        <f t="shared" ref="V3971:V4034" si="444">IF(U3971="TRUE", 1, 2)</f>
        <v>2</v>
      </c>
      <c r="W3971">
        <f t="shared" ref="W3971:W4034" si="445">IF(F3971="successful", 1,  IF(F3971= "failed", 2, IF(F3971="canceled", 3, 4)))</f>
        <v>2</v>
      </c>
    </row>
    <row r="3972" spans="1:23" ht="115.2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s="13" t="b">
        <v>0</v>
      </c>
      <c r="L3972">
        <v>2</v>
      </c>
      <c r="M3972" t="b">
        <v>0</v>
      </c>
      <c r="N3972" t="s">
        <v>8271</v>
      </c>
      <c r="O3972" s="15">
        <f t="shared" si="440"/>
        <v>7.3333333333333334E-2</v>
      </c>
      <c r="P3972" s="15">
        <f t="shared" si="439"/>
        <v>5.5</v>
      </c>
      <c r="Q3972" t="s">
        <v>8328</v>
      </c>
      <c r="R3972" t="s">
        <v>8329</v>
      </c>
      <c r="S3972" s="8">
        <f t="shared" si="441"/>
        <v>42447.655219907399</v>
      </c>
      <c r="T3972" s="11">
        <f t="shared" si="442"/>
        <v>42477.655219907407</v>
      </c>
      <c r="U3972" t="str">
        <f t="shared" si="443"/>
        <v>FALSE</v>
      </c>
      <c r="V3972" s="18">
        <f t="shared" si="444"/>
        <v>2</v>
      </c>
      <c r="W3972">
        <f t="shared" si="445"/>
        <v>2</v>
      </c>
    </row>
    <row r="3973" spans="1:23" ht="100.8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s="13" t="b">
        <v>0</v>
      </c>
      <c r="L3973">
        <v>6</v>
      </c>
      <c r="M3973" t="b">
        <v>0</v>
      </c>
      <c r="N3973" t="s">
        <v>8271</v>
      </c>
      <c r="O3973" s="15">
        <f t="shared" si="440"/>
        <v>0.97142857142857131</v>
      </c>
      <c r="P3973" s="15">
        <f t="shared" si="439"/>
        <v>22.666666666666668</v>
      </c>
      <c r="Q3973" t="s">
        <v>8328</v>
      </c>
      <c r="R3973" t="s">
        <v>8329</v>
      </c>
      <c r="S3973" s="8">
        <f t="shared" si="441"/>
        <v>41811.327847222223</v>
      </c>
      <c r="T3973" s="11">
        <f t="shared" si="442"/>
        <v>41841.327847222223</v>
      </c>
      <c r="U3973" t="str">
        <f t="shared" si="443"/>
        <v>FALSE</v>
      </c>
      <c r="V3973" s="18">
        <f t="shared" si="444"/>
        <v>2</v>
      </c>
      <c r="W3973">
        <f t="shared" si="445"/>
        <v>2</v>
      </c>
    </row>
    <row r="3974" spans="1:23" ht="7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s="13" t="b">
        <v>0</v>
      </c>
      <c r="L3974">
        <v>8</v>
      </c>
      <c r="M3974" t="b">
        <v>0</v>
      </c>
      <c r="N3974" t="s">
        <v>8271</v>
      </c>
      <c r="O3974" s="15">
        <f t="shared" si="440"/>
        <v>21.099999999999998</v>
      </c>
      <c r="P3974" s="15">
        <f t="shared" si="439"/>
        <v>26.375</v>
      </c>
      <c r="Q3974" t="s">
        <v>8328</v>
      </c>
      <c r="R3974" t="s">
        <v>8329</v>
      </c>
      <c r="S3974" s="8">
        <f t="shared" si="441"/>
        <v>41980.859189814808</v>
      </c>
      <c r="T3974" s="11">
        <f t="shared" si="442"/>
        <v>42040.859189814808</v>
      </c>
      <c r="U3974" t="str">
        <f t="shared" si="443"/>
        <v>FALSE</v>
      </c>
      <c r="V3974" s="18">
        <f t="shared" si="444"/>
        <v>2</v>
      </c>
      <c r="W3974">
        <f t="shared" si="445"/>
        <v>2</v>
      </c>
    </row>
    <row r="3975" spans="1:23" ht="100.8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s="13" t="b">
        <v>0</v>
      </c>
      <c r="L3975">
        <v>37</v>
      </c>
      <c r="M3975" t="b">
        <v>0</v>
      </c>
      <c r="N3975" t="s">
        <v>8271</v>
      </c>
      <c r="O3975" s="15">
        <f t="shared" si="440"/>
        <v>78.100000000000009</v>
      </c>
      <c r="P3975" s="15">
        <f t="shared" si="439"/>
        <v>105.54054054054055</v>
      </c>
      <c r="Q3975" t="s">
        <v>8328</v>
      </c>
      <c r="R3975" t="s">
        <v>8329</v>
      </c>
      <c r="S3975" s="8">
        <f t="shared" si="441"/>
        <v>42469.475810185184</v>
      </c>
      <c r="T3975" s="11">
        <f t="shared" si="442"/>
        <v>42498.958333333336</v>
      </c>
      <c r="U3975" t="str">
        <f t="shared" si="443"/>
        <v>FALSE</v>
      </c>
      <c r="V3975" s="18">
        <f t="shared" si="444"/>
        <v>2</v>
      </c>
      <c r="W3975">
        <f t="shared" si="445"/>
        <v>2</v>
      </c>
    </row>
    <row r="3976" spans="1:23" ht="100.8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s="13" t="b">
        <v>0</v>
      </c>
      <c r="L3976">
        <v>11</v>
      </c>
      <c r="M3976" t="b">
        <v>0</v>
      </c>
      <c r="N3976" t="s">
        <v>8271</v>
      </c>
      <c r="O3976" s="15">
        <f t="shared" si="440"/>
        <v>32</v>
      </c>
      <c r="P3976" s="15">
        <f t="shared" si="439"/>
        <v>29.09090909090909</v>
      </c>
      <c r="Q3976" t="s">
        <v>8328</v>
      </c>
      <c r="R3976" t="s">
        <v>8329</v>
      </c>
      <c r="S3976" s="8">
        <f t="shared" si="441"/>
        <v>42493.338518518511</v>
      </c>
      <c r="T3976" s="11">
        <f t="shared" si="442"/>
        <v>42523.338518518511</v>
      </c>
      <c r="U3976" t="str">
        <f t="shared" si="443"/>
        <v>FALSE</v>
      </c>
      <c r="V3976" s="18">
        <f t="shared" si="444"/>
        <v>2</v>
      </c>
      <c r="W3976">
        <f t="shared" si="445"/>
        <v>2</v>
      </c>
    </row>
    <row r="3977" spans="1:23" ht="100.8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s="13" t="b">
        <v>0</v>
      </c>
      <c r="L3977">
        <v>0</v>
      </c>
      <c r="M3977" t="b">
        <v>0</v>
      </c>
      <c r="N3977" t="s">
        <v>8271</v>
      </c>
      <c r="O3977" s="15">
        <f t="shared" si="440"/>
        <v>0</v>
      </c>
      <c r="P3977" s="15">
        <f t="shared" si="439"/>
        <v>0</v>
      </c>
      <c r="Q3977" t="s">
        <v>8328</v>
      </c>
      <c r="R3977" t="s">
        <v>8329</v>
      </c>
      <c r="S3977" s="8">
        <f t="shared" si="441"/>
        <v>42534.658541666664</v>
      </c>
      <c r="T3977" s="11">
        <f t="shared" si="442"/>
        <v>42564.658541666664</v>
      </c>
      <c r="U3977" t="str">
        <f t="shared" si="443"/>
        <v>FALSE</v>
      </c>
      <c r="V3977" s="18">
        <f t="shared" si="444"/>
        <v>2</v>
      </c>
      <c r="W3977">
        <f t="shared" si="445"/>
        <v>2</v>
      </c>
    </row>
    <row r="3978" spans="1:23" ht="115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s="13" t="b">
        <v>0</v>
      </c>
      <c r="L3978">
        <v>10</v>
      </c>
      <c r="M3978" t="b">
        <v>0</v>
      </c>
      <c r="N3978" t="s">
        <v>8271</v>
      </c>
      <c r="O3978" s="15">
        <f t="shared" si="440"/>
        <v>47.692307692307693</v>
      </c>
      <c r="P3978" s="15">
        <f t="shared" si="439"/>
        <v>62</v>
      </c>
      <c r="Q3978" t="s">
        <v>8328</v>
      </c>
      <c r="R3978" t="s">
        <v>8329</v>
      </c>
      <c r="S3978" s="8">
        <f t="shared" si="441"/>
        <v>41830.650011574071</v>
      </c>
      <c r="T3978" s="11">
        <f t="shared" si="442"/>
        <v>41852.083333333328</v>
      </c>
      <c r="U3978" t="str">
        <f t="shared" si="443"/>
        <v>FALSE</v>
      </c>
      <c r="V3978" s="18">
        <f t="shared" si="444"/>
        <v>2</v>
      </c>
      <c r="W3978">
        <f t="shared" si="445"/>
        <v>2</v>
      </c>
    </row>
    <row r="3979" spans="1:23" ht="100.8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s="13" t="b">
        <v>0</v>
      </c>
      <c r="L3979">
        <v>6</v>
      </c>
      <c r="M3979" t="b">
        <v>0</v>
      </c>
      <c r="N3979" t="s">
        <v>8271</v>
      </c>
      <c r="O3979" s="15">
        <f t="shared" si="440"/>
        <v>1.4500000000000002</v>
      </c>
      <c r="P3979" s="15">
        <f t="shared" si="439"/>
        <v>217.5</v>
      </c>
      <c r="Q3979" t="s">
        <v>8328</v>
      </c>
      <c r="R3979" t="s">
        <v>8329</v>
      </c>
      <c r="S3979" s="8">
        <f t="shared" si="441"/>
        <v>42543.580231481479</v>
      </c>
      <c r="T3979" s="11">
        <f t="shared" si="442"/>
        <v>42573.580231481479</v>
      </c>
      <c r="U3979" t="str">
        <f t="shared" si="443"/>
        <v>FALSE</v>
      </c>
      <c r="V3979" s="18">
        <f t="shared" si="444"/>
        <v>2</v>
      </c>
      <c r="W3979">
        <f t="shared" si="445"/>
        <v>2</v>
      </c>
    </row>
    <row r="3980" spans="1:23" ht="100.8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s="13" t="b">
        <v>0</v>
      </c>
      <c r="L3980">
        <v>8</v>
      </c>
      <c r="M3980" t="b">
        <v>0</v>
      </c>
      <c r="N3980" t="s">
        <v>8271</v>
      </c>
      <c r="O3980" s="15">
        <f t="shared" si="440"/>
        <v>10.7</v>
      </c>
      <c r="P3980" s="15">
        <f t="shared" si="439"/>
        <v>26.75</v>
      </c>
      <c r="Q3980" t="s">
        <v>8328</v>
      </c>
      <c r="R3980" t="s">
        <v>8329</v>
      </c>
      <c r="S3980" s="8">
        <f t="shared" si="441"/>
        <v>41975.434641203705</v>
      </c>
      <c r="T3980" s="11">
        <f t="shared" si="442"/>
        <v>42035.434641203705</v>
      </c>
      <c r="U3980" t="str">
        <f t="shared" si="443"/>
        <v>FALSE</v>
      </c>
      <c r="V3980" s="18">
        <f t="shared" si="444"/>
        <v>2</v>
      </c>
      <c r="W3980">
        <f t="shared" si="445"/>
        <v>2</v>
      </c>
    </row>
    <row r="3981" spans="1:23" ht="100.8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s="13" t="b">
        <v>0</v>
      </c>
      <c r="L3981">
        <v>6</v>
      </c>
      <c r="M3981" t="b">
        <v>0</v>
      </c>
      <c r="N3981" t="s">
        <v>8271</v>
      </c>
      <c r="O3981" s="15">
        <f t="shared" si="440"/>
        <v>1.8333333333333333</v>
      </c>
      <c r="P3981" s="15">
        <f t="shared" si="439"/>
        <v>18.333333333333332</v>
      </c>
      <c r="Q3981" t="s">
        <v>8328</v>
      </c>
      <c r="R3981" t="s">
        <v>8329</v>
      </c>
      <c r="S3981" s="8">
        <f t="shared" si="441"/>
        <v>42069.695104166669</v>
      </c>
      <c r="T3981" s="11">
        <f t="shared" si="442"/>
        <v>42092.624999999993</v>
      </c>
      <c r="U3981" t="str">
        <f t="shared" si="443"/>
        <v>FALSE</v>
      </c>
      <c r="V3981" s="18">
        <f t="shared" si="444"/>
        <v>2</v>
      </c>
      <c r="W3981">
        <f t="shared" si="445"/>
        <v>2</v>
      </c>
    </row>
    <row r="3982" spans="1:23" ht="115.2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s="13" t="b">
        <v>0</v>
      </c>
      <c r="L3982">
        <v>7</v>
      </c>
      <c r="M3982" t="b">
        <v>0</v>
      </c>
      <c r="N3982" t="s">
        <v>8271</v>
      </c>
      <c r="O3982" s="15">
        <f t="shared" si="440"/>
        <v>18</v>
      </c>
      <c r="P3982" s="15">
        <f t="shared" si="439"/>
        <v>64.285714285714292</v>
      </c>
      <c r="Q3982" t="s">
        <v>8328</v>
      </c>
      <c r="R3982" t="s">
        <v>8329</v>
      </c>
      <c r="S3982" s="8">
        <f t="shared" si="441"/>
        <v>41795.390590277777</v>
      </c>
      <c r="T3982" s="11">
        <f t="shared" si="442"/>
        <v>41825.390590277777</v>
      </c>
      <c r="U3982" t="str">
        <f t="shared" si="443"/>
        <v>FALSE</v>
      </c>
      <c r="V3982" s="18">
        <f t="shared" si="444"/>
        <v>2</v>
      </c>
      <c r="W3982">
        <f t="shared" si="445"/>
        <v>2</v>
      </c>
    </row>
    <row r="3983" spans="1:23" ht="86.4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s="13" t="b">
        <v>0</v>
      </c>
      <c r="L3983">
        <v>7</v>
      </c>
      <c r="M3983" t="b">
        <v>0</v>
      </c>
      <c r="N3983" t="s">
        <v>8271</v>
      </c>
      <c r="O3983" s="15">
        <f t="shared" si="440"/>
        <v>4.083333333333333</v>
      </c>
      <c r="P3983" s="15">
        <f t="shared" si="439"/>
        <v>175</v>
      </c>
      <c r="Q3983" t="s">
        <v>8328</v>
      </c>
      <c r="R3983" t="s">
        <v>8329</v>
      </c>
      <c r="S3983" s="8">
        <f t="shared" si="441"/>
        <v>42507.971631944441</v>
      </c>
      <c r="T3983" s="11">
        <f t="shared" si="442"/>
        <v>42567.971631944441</v>
      </c>
      <c r="U3983" t="str">
        <f t="shared" si="443"/>
        <v>FALSE</v>
      </c>
      <c r="V3983" s="18">
        <f t="shared" si="444"/>
        <v>2</v>
      </c>
      <c r="W3983">
        <f t="shared" si="445"/>
        <v>2</v>
      </c>
    </row>
    <row r="3984" spans="1:23" ht="115.2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s="13" t="b">
        <v>0</v>
      </c>
      <c r="L3984">
        <v>5</v>
      </c>
      <c r="M3984" t="b">
        <v>0</v>
      </c>
      <c r="N3984" t="s">
        <v>8271</v>
      </c>
      <c r="O3984" s="15">
        <f t="shared" si="440"/>
        <v>20</v>
      </c>
      <c r="P3984" s="15">
        <f t="shared" si="439"/>
        <v>34</v>
      </c>
      <c r="Q3984" t="s">
        <v>8328</v>
      </c>
      <c r="R3984" t="s">
        <v>8329</v>
      </c>
      <c r="S3984" s="8">
        <f t="shared" si="441"/>
        <v>42132.601620370369</v>
      </c>
      <c r="T3984" s="11">
        <f t="shared" si="442"/>
        <v>42192.601620370369</v>
      </c>
      <c r="U3984" t="str">
        <f t="shared" si="443"/>
        <v>FALSE</v>
      </c>
      <c r="V3984" s="18">
        <f t="shared" si="444"/>
        <v>2</v>
      </c>
      <c r="W3984">
        <f t="shared" si="445"/>
        <v>2</v>
      </c>
    </row>
    <row r="3985" spans="1:23" ht="100.8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s="13" t="b">
        <v>0</v>
      </c>
      <c r="L3985">
        <v>46</v>
      </c>
      <c r="M3985" t="b">
        <v>0</v>
      </c>
      <c r="N3985" t="s">
        <v>8271</v>
      </c>
      <c r="O3985" s="15">
        <f t="shared" si="440"/>
        <v>34.802513464991023</v>
      </c>
      <c r="P3985" s="15">
        <f t="shared" si="439"/>
        <v>84.282608695652172</v>
      </c>
      <c r="Q3985" t="s">
        <v>8328</v>
      </c>
      <c r="R3985" t="s">
        <v>8329</v>
      </c>
      <c r="S3985" s="8">
        <f t="shared" si="441"/>
        <v>41747.661527777775</v>
      </c>
      <c r="T3985" s="11">
        <f t="shared" si="442"/>
        <v>41779.082638888889</v>
      </c>
      <c r="U3985" t="str">
        <f t="shared" si="443"/>
        <v>FALSE</v>
      </c>
      <c r="V3985" s="18">
        <f t="shared" si="444"/>
        <v>2</v>
      </c>
      <c r="W3985">
        <f t="shared" si="445"/>
        <v>2</v>
      </c>
    </row>
    <row r="3986" spans="1:23" ht="100.8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s="13" t="b">
        <v>0</v>
      </c>
      <c r="L3986">
        <v>10</v>
      </c>
      <c r="M3986" t="b">
        <v>0</v>
      </c>
      <c r="N3986" t="s">
        <v>8271</v>
      </c>
      <c r="O3986" s="15">
        <f t="shared" si="440"/>
        <v>6.3333333333333339</v>
      </c>
      <c r="P3986" s="15">
        <f t="shared" si="439"/>
        <v>9.5</v>
      </c>
      <c r="Q3986" t="s">
        <v>8328</v>
      </c>
      <c r="R3986" t="s">
        <v>8329</v>
      </c>
      <c r="S3986" s="8">
        <f t="shared" si="441"/>
        <v>41920.755138888882</v>
      </c>
      <c r="T3986" s="11">
        <f t="shared" si="442"/>
        <v>41950.791666666664</v>
      </c>
      <c r="U3986" t="str">
        <f t="shared" si="443"/>
        <v>FALSE</v>
      </c>
      <c r="V3986" s="18">
        <f t="shared" si="444"/>
        <v>2</v>
      </c>
      <c r="W3986">
        <f t="shared" si="445"/>
        <v>2</v>
      </c>
    </row>
    <row r="3987" spans="1:23" ht="115.2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s="13" t="b">
        <v>0</v>
      </c>
      <c r="L3987">
        <v>19</v>
      </c>
      <c r="M3987" t="b">
        <v>0</v>
      </c>
      <c r="N3987" t="s">
        <v>8271</v>
      </c>
      <c r="O3987" s="15">
        <f t="shared" si="440"/>
        <v>32.049999999999997</v>
      </c>
      <c r="P3987" s="15">
        <f t="shared" si="439"/>
        <v>33.736842105263158</v>
      </c>
      <c r="Q3987" t="s">
        <v>8328</v>
      </c>
      <c r="R3987" t="s">
        <v>8329</v>
      </c>
      <c r="S3987" s="8">
        <f t="shared" si="441"/>
        <v>42399.499074074069</v>
      </c>
      <c r="T3987" s="11">
        <f t="shared" si="442"/>
        <v>42420.670138888883</v>
      </c>
      <c r="U3987" t="str">
        <f t="shared" si="443"/>
        <v>FALSE</v>
      </c>
      <c r="V3987" s="18">
        <f t="shared" si="444"/>
        <v>2</v>
      </c>
      <c r="W3987">
        <f t="shared" si="445"/>
        <v>2</v>
      </c>
    </row>
    <row r="3988" spans="1:23" ht="100.8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s="13" t="b">
        <v>0</v>
      </c>
      <c r="L3988">
        <v>13</v>
      </c>
      <c r="M3988" t="b">
        <v>0</v>
      </c>
      <c r="N3988" t="s">
        <v>8271</v>
      </c>
      <c r="O3988" s="15">
        <f t="shared" si="440"/>
        <v>9.76</v>
      </c>
      <c r="P3988" s="15">
        <f t="shared" si="439"/>
        <v>37.53846153846154</v>
      </c>
      <c r="Q3988" t="s">
        <v>8328</v>
      </c>
      <c r="R3988" t="s">
        <v>8329</v>
      </c>
      <c r="S3988" s="8">
        <f t="shared" si="441"/>
        <v>42467.340208333328</v>
      </c>
      <c r="T3988" s="11">
        <f t="shared" si="442"/>
        <v>42496.336111111108</v>
      </c>
      <c r="U3988" t="str">
        <f t="shared" si="443"/>
        <v>FALSE</v>
      </c>
      <c r="V3988" s="18">
        <f t="shared" si="444"/>
        <v>2</v>
      </c>
      <c r="W3988">
        <f t="shared" si="445"/>
        <v>2</v>
      </c>
    </row>
    <row r="3989" spans="1:23" ht="86.4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s="13" t="b">
        <v>0</v>
      </c>
      <c r="L3989">
        <v>13</v>
      </c>
      <c r="M3989" t="b">
        <v>0</v>
      </c>
      <c r="N3989" t="s">
        <v>8271</v>
      </c>
      <c r="O3989" s="15">
        <f t="shared" si="440"/>
        <v>37.75</v>
      </c>
      <c r="P3989" s="15">
        <f t="shared" si="439"/>
        <v>11.615384615384615</v>
      </c>
      <c r="Q3989" t="s">
        <v>8328</v>
      </c>
      <c r="R3989" t="s">
        <v>8329</v>
      </c>
      <c r="S3989" s="8">
        <f t="shared" si="441"/>
        <v>41765.716319444444</v>
      </c>
      <c r="T3989" s="11">
        <f t="shared" si="442"/>
        <v>41775.716319444444</v>
      </c>
      <c r="U3989" t="str">
        <f t="shared" si="443"/>
        <v>FALSE</v>
      </c>
      <c r="V3989" s="18">
        <f t="shared" si="444"/>
        <v>2</v>
      </c>
      <c r="W3989">
        <f t="shared" si="445"/>
        <v>2</v>
      </c>
    </row>
    <row r="3990" spans="1:23" ht="43.2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s="13" t="b">
        <v>0</v>
      </c>
      <c r="L3990">
        <v>4</v>
      </c>
      <c r="M3990" t="b">
        <v>0</v>
      </c>
      <c r="N3990" t="s">
        <v>8271</v>
      </c>
      <c r="O3990" s="15">
        <f t="shared" si="440"/>
        <v>2.1333333333333333</v>
      </c>
      <c r="P3990" s="15">
        <f t="shared" si="439"/>
        <v>8</v>
      </c>
      <c r="Q3990" t="s">
        <v>8328</v>
      </c>
      <c r="R3990" t="s">
        <v>8329</v>
      </c>
      <c r="S3990" s="8">
        <f t="shared" si="441"/>
        <v>42229.872835648144</v>
      </c>
      <c r="T3990" s="11">
        <f t="shared" si="442"/>
        <v>42244.872835648144</v>
      </c>
      <c r="U3990" t="str">
        <f t="shared" si="443"/>
        <v>FALSE</v>
      </c>
      <c r="V3990" s="18">
        <f t="shared" si="444"/>
        <v>2</v>
      </c>
      <c r="W3990">
        <f t="shared" si="445"/>
        <v>2</v>
      </c>
    </row>
    <row r="3991" spans="1:23" ht="100.8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s="13" t="b">
        <v>0</v>
      </c>
      <c r="L3991">
        <v>0</v>
      </c>
      <c r="M3991" t="b">
        <v>0</v>
      </c>
      <c r="N3991" t="s">
        <v>8271</v>
      </c>
      <c r="O3991" s="15">
        <f t="shared" si="440"/>
        <v>0</v>
      </c>
      <c r="P3991" s="15">
        <f t="shared" si="439"/>
        <v>0</v>
      </c>
      <c r="Q3991" t="s">
        <v>8328</v>
      </c>
      <c r="R3991" t="s">
        <v>8329</v>
      </c>
      <c r="S3991" s="8">
        <f t="shared" si="441"/>
        <v>42286.541446759256</v>
      </c>
      <c r="T3991" s="11">
        <f t="shared" si="442"/>
        <v>42316.583113425928</v>
      </c>
      <c r="U3991" t="str">
        <f t="shared" si="443"/>
        <v>FALSE</v>
      </c>
      <c r="V3991" s="18">
        <f t="shared" si="444"/>
        <v>2</v>
      </c>
      <c r="W3991">
        <f t="shared" si="445"/>
        <v>2</v>
      </c>
    </row>
    <row r="3992" spans="1:23" ht="100.8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s="13" t="b">
        <v>0</v>
      </c>
      <c r="L3992">
        <v>3</v>
      </c>
      <c r="M3992" t="b">
        <v>0</v>
      </c>
      <c r="N3992" t="s">
        <v>8271</v>
      </c>
      <c r="O3992" s="15">
        <f t="shared" si="440"/>
        <v>4.1818181818181817</v>
      </c>
      <c r="P3992" s="15">
        <f t="shared" si="439"/>
        <v>23</v>
      </c>
      <c r="Q3992" t="s">
        <v>8328</v>
      </c>
      <c r="R3992" t="s">
        <v>8329</v>
      </c>
      <c r="S3992" s="8">
        <f t="shared" si="441"/>
        <v>42401.464039351849</v>
      </c>
      <c r="T3992" s="11">
        <f t="shared" si="442"/>
        <v>42431.464039351849</v>
      </c>
      <c r="U3992" t="str">
        <f t="shared" si="443"/>
        <v>FALSE</v>
      </c>
      <c r="V3992" s="18">
        <f t="shared" si="444"/>
        <v>2</v>
      </c>
      <c r="W3992">
        <f t="shared" si="445"/>
        <v>2</v>
      </c>
    </row>
    <row r="3993" spans="1:23" ht="57.6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s="13" t="b">
        <v>0</v>
      </c>
      <c r="L3993">
        <v>1</v>
      </c>
      <c r="M3993" t="b">
        <v>0</v>
      </c>
      <c r="N3993" t="s">
        <v>8271</v>
      </c>
      <c r="O3993" s="15">
        <f t="shared" si="440"/>
        <v>20</v>
      </c>
      <c r="P3993" s="15">
        <f t="shared" si="439"/>
        <v>100</v>
      </c>
      <c r="Q3993" t="s">
        <v>8328</v>
      </c>
      <c r="R3993" t="s">
        <v>8329</v>
      </c>
      <c r="S3993" s="8">
        <f t="shared" si="441"/>
        <v>42125.436134259253</v>
      </c>
      <c r="T3993" s="11">
        <f t="shared" si="442"/>
        <v>42155.436134259253</v>
      </c>
      <c r="U3993" t="str">
        <f t="shared" si="443"/>
        <v>FALSE</v>
      </c>
      <c r="V3993" s="18">
        <f t="shared" si="444"/>
        <v>2</v>
      </c>
      <c r="W3993">
        <f t="shared" si="445"/>
        <v>2</v>
      </c>
    </row>
    <row r="3994" spans="1:23" ht="86.4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s="13" t="b">
        <v>0</v>
      </c>
      <c r="L3994">
        <v>9</v>
      </c>
      <c r="M3994" t="b">
        <v>0</v>
      </c>
      <c r="N3994" t="s">
        <v>8271</v>
      </c>
      <c r="O3994" s="15">
        <f t="shared" si="440"/>
        <v>5.41</v>
      </c>
      <c r="P3994" s="15">
        <f t="shared" si="439"/>
        <v>60.111111111111114</v>
      </c>
      <c r="Q3994" t="s">
        <v>8328</v>
      </c>
      <c r="R3994" t="s">
        <v>8329</v>
      </c>
      <c r="S3994" s="8">
        <f t="shared" si="441"/>
        <v>42289.732164351844</v>
      </c>
      <c r="T3994" s="11">
        <f t="shared" si="442"/>
        <v>42349.773831018516</v>
      </c>
      <c r="U3994" t="str">
        <f t="shared" si="443"/>
        <v>FALSE</v>
      </c>
      <c r="V3994" s="18">
        <f t="shared" si="444"/>
        <v>2</v>
      </c>
      <c r="W3994">
        <f t="shared" si="445"/>
        <v>2</v>
      </c>
    </row>
    <row r="3995" spans="1:23" ht="86.4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s="13" t="b">
        <v>0</v>
      </c>
      <c r="L3995">
        <v>1</v>
      </c>
      <c r="M3995" t="b">
        <v>0</v>
      </c>
      <c r="N3995" t="s">
        <v>8271</v>
      </c>
      <c r="O3995" s="15">
        <f t="shared" si="440"/>
        <v>6.0000000000000001E-3</v>
      </c>
      <c r="P3995" s="15">
        <f t="shared" si="439"/>
        <v>3</v>
      </c>
      <c r="Q3995" t="s">
        <v>8328</v>
      </c>
      <c r="R3995" t="s">
        <v>8329</v>
      </c>
      <c r="S3995" s="8">
        <f t="shared" si="441"/>
        <v>42107.656388888885</v>
      </c>
      <c r="T3995" s="11">
        <f t="shared" si="442"/>
        <v>42137.656388888885</v>
      </c>
      <c r="U3995" t="str">
        <f t="shared" si="443"/>
        <v>FALSE</v>
      </c>
      <c r="V3995" s="18">
        <f t="shared" si="444"/>
        <v>2</v>
      </c>
      <c r="W3995">
        <f t="shared" si="445"/>
        <v>2</v>
      </c>
    </row>
    <row r="3996" spans="1:23" ht="86.4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s="13" t="b">
        <v>0</v>
      </c>
      <c r="L3996">
        <v>1</v>
      </c>
      <c r="M3996" t="b">
        <v>0</v>
      </c>
      <c r="N3996" t="s">
        <v>8271</v>
      </c>
      <c r="O3996" s="15">
        <f t="shared" si="440"/>
        <v>0.25</v>
      </c>
      <c r="P3996" s="15">
        <f t="shared" si="439"/>
        <v>5</v>
      </c>
      <c r="Q3996" t="s">
        <v>8328</v>
      </c>
      <c r="R3996" t="s">
        <v>8329</v>
      </c>
      <c r="S3996" s="8">
        <f t="shared" si="441"/>
        <v>41809.181597222218</v>
      </c>
      <c r="T3996" s="11">
        <f t="shared" si="442"/>
        <v>41839.181597222218</v>
      </c>
      <c r="U3996" t="str">
        <f t="shared" si="443"/>
        <v>FALSE</v>
      </c>
      <c r="V3996" s="18">
        <f t="shared" si="444"/>
        <v>2</v>
      </c>
      <c r="W3996">
        <f t="shared" si="445"/>
        <v>2</v>
      </c>
    </row>
    <row r="3997" spans="1:23" ht="100.8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s="13" t="b">
        <v>0</v>
      </c>
      <c r="L3997">
        <v>4</v>
      </c>
      <c r="M3997" t="b">
        <v>0</v>
      </c>
      <c r="N3997" t="s">
        <v>8271</v>
      </c>
      <c r="O3997" s="15">
        <f t="shared" si="440"/>
        <v>35</v>
      </c>
      <c r="P3997" s="15">
        <f t="shared" si="439"/>
        <v>17.5</v>
      </c>
      <c r="Q3997" t="s">
        <v>8328</v>
      </c>
      <c r="R3997" t="s">
        <v>8329</v>
      </c>
      <c r="S3997" s="8">
        <f t="shared" si="441"/>
        <v>42019.475428240738</v>
      </c>
      <c r="T3997" s="11">
        <f t="shared" si="442"/>
        <v>42049.268749999996</v>
      </c>
      <c r="U3997" t="str">
        <f t="shared" si="443"/>
        <v>FALSE</v>
      </c>
      <c r="V3997" s="18">
        <f t="shared" si="444"/>
        <v>2</v>
      </c>
      <c r="W3997">
        <f t="shared" si="445"/>
        <v>2</v>
      </c>
    </row>
    <row r="3998" spans="1:23" ht="100.8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s="13" t="b">
        <v>0</v>
      </c>
      <c r="L3998">
        <v>17</v>
      </c>
      <c r="M3998" t="b">
        <v>0</v>
      </c>
      <c r="N3998" t="s">
        <v>8271</v>
      </c>
      <c r="O3998" s="15">
        <f t="shared" si="440"/>
        <v>16.566666666666666</v>
      </c>
      <c r="P3998" s="15">
        <f t="shared" si="439"/>
        <v>29.235294117647058</v>
      </c>
      <c r="Q3998" t="s">
        <v>8328</v>
      </c>
      <c r="R3998" t="s">
        <v>8329</v>
      </c>
      <c r="S3998" s="8">
        <f t="shared" si="441"/>
        <v>41950.058611111104</v>
      </c>
      <c r="T3998" s="11">
        <f t="shared" si="442"/>
        <v>41963.461111111108</v>
      </c>
      <c r="U3998" t="str">
        <f t="shared" si="443"/>
        <v>FALSE</v>
      </c>
      <c r="V3998" s="18">
        <f t="shared" si="444"/>
        <v>2</v>
      </c>
      <c r="W3998">
        <f t="shared" si="445"/>
        <v>2</v>
      </c>
    </row>
    <row r="3999" spans="1:23" ht="115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s="13" t="b">
        <v>0</v>
      </c>
      <c r="L3999">
        <v>0</v>
      </c>
      <c r="M3999" t="b">
        <v>0</v>
      </c>
      <c r="N3999" t="s">
        <v>8271</v>
      </c>
      <c r="O3999" s="15">
        <f t="shared" si="440"/>
        <v>0</v>
      </c>
      <c r="P3999" s="15">
        <f t="shared" si="439"/>
        <v>0</v>
      </c>
      <c r="Q3999" t="s">
        <v>8328</v>
      </c>
      <c r="R3999" t="s">
        <v>8329</v>
      </c>
      <c r="S3999" s="8">
        <f t="shared" si="441"/>
        <v>42069.183113425919</v>
      </c>
      <c r="T3999" s="11">
        <f t="shared" si="442"/>
        <v>42099.141446759262</v>
      </c>
      <c r="U3999" t="str">
        <f t="shared" si="443"/>
        <v>FALSE</v>
      </c>
      <c r="V3999" s="18">
        <f t="shared" si="444"/>
        <v>2</v>
      </c>
      <c r="W3999">
        <f t="shared" si="445"/>
        <v>2</v>
      </c>
    </row>
    <row r="4000" spans="1:23" ht="86.4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s="13" t="b">
        <v>0</v>
      </c>
      <c r="L4000">
        <v>12</v>
      </c>
      <c r="M4000" t="b">
        <v>0</v>
      </c>
      <c r="N4000" t="s">
        <v>8271</v>
      </c>
      <c r="O4000" s="15">
        <f t="shared" si="440"/>
        <v>57.199999999999996</v>
      </c>
      <c r="P4000" s="15">
        <f t="shared" si="439"/>
        <v>59.583333333333336</v>
      </c>
      <c r="Q4000" t="s">
        <v>8328</v>
      </c>
      <c r="R4000" t="s">
        <v>8329</v>
      </c>
      <c r="S4000" s="8">
        <f t="shared" si="441"/>
        <v>42061.754930555551</v>
      </c>
      <c r="T4000" s="11">
        <f t="shared" si="442"/>
        <v>42091.713263888887</v>
      </c>
      <c r="U4000" t="str">
        <f t="shared" si="443"/>
        <v>FALSE</v>
      </c>
      <c r="V4000" s="18">
        <f t="shared" si="444"/>
        <v>2</v>
      </c>
      <c r="W4000">
        <f t="shared" si="445"/>
        <v>2</v>
      </c>
    </row>
    <row r="4001" spans="1:23" ht="100.8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s="13" t="b">
        <v>0</v>
      </c>
      <c r="L4001">
        <v>14</v>
      </c>
      <c r="M4001" t="b">
        <v>0</v>
      </c>
      <c r="N4001" t="s">
        <v>8271</v>
      </c>
      <c r="O4001" s="15">
        <f t="shared" si="440"/>
        <v>16.514285714285716</v>
      </c>
      <c r="P4001" s="15">
        <f t="shared" si="439"/>
        <v>82.571428571428569</v>
      </c>
      <c r="Q4001" t="s">
        <v>8328</v>
      </c>
      <c r="R4001" t="s">
        <v>8329</v>
      </c>
      <c r="S4001" s="8">
        <f t="shared" si="441"/>
        <v>41842.620347222219</v>
      </c>
      <c r="T4001" s="11">
        <f t="shared" si="442"/>
        <v>41882.619317129625</v>
      </c>
      <c r="U4001" t="str">
        <f t="shared" si="443"/>
        <v>FALSE</v>
      </c>
      <c r="V4001" s="18">
        <f t="shared" si="444"/>
        <v>2</v>
      </c>
      <c r="W4001">
        <f t="shared" si="445"/>
        <v>2</v>
      </c>
    </row>
    <row r="4002" spans="1:23" ht="43.2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s="13" t="b">
        <v>0</v>
      </c>
      <c r="L4002">
        <v>1</v>
      </c>
      <c r="M4002" t="b">
        <v>0</v>
      </c>
      <c r="N4002" t="s">
        <v>8271</v>
      </c>
      <c r="O4002" s="15">
        <f t="shared" si="440"/>
        <v>0.125</v>
      </c>
      <c r="P4002" s="15">
        <f t="shared" si="439"/>
        <v>10</v>
      </c>
      <c r="Q4002" t="s">
        <v>8328</v>
      </c>
      <c r="R4002" t="s">
        <v>8329</v>
      </c>
      <c r="S4002" s="8">
        <f t="shared" si="441"/>
        <v>42437.437013888884</v>
      </c>
      <c r="T4002" s="11">
        <f t="shared" si="442"/>
        <v>42497.39534722222</v>
      </c>
      <c r="U4002" t="str">
        <f t="shared" si="443"/>
        <v>FALSE</v>
      </c>
      <c r="V4002" s="18">
        <f t="shared" si="444"/>
        <v>2</v>
      </c>
      <c r="W4002">
        <f t="shared" si="445"/>
        <v>2</v>
      </c>
    </row>
    <row r="4003" spans="1:23" ht="115.2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s="13" t="b">
        <v>0</v>
      </c>
      <c r="L4003">
        <v>14</v>
      </c>
      <c r="M4003" t="b">
        <v>0</v>
      </c>
      <c r="N4003" t="s">
        <v>8271</v>
      </c>
      <c r="O4003" s="15">
        <f t="shared" si="440"/>
        <v>37.75</v>
      </c>
      <c r="P4003" s="15">
        <f t="shared" si="439"/>
        <v>32.357142857142854</v>
      </c>
      <c r="Q4003" t="s">
        <v>8328</v>
      </c>
      <c r="R4003" t="s">
        <v>8329</v>
      </c>
      <c r="S4003" s="8">
        <f t="shared" si="441"/>
        <v>42775.755879629629</v>
      </c>
      <c r="T4003" s="11">
        <f t="shared" si="442"/>
        <v>42795.583333333336</v>
      </c>
      <c r="U4003" t="str">
        <f t="shared" si="443"/>
        <v>FALSE</v>
      </c>
      <c r="V4003" s="18">
        <f t="shared" si="444"/>
        <v>2</v>
      </c>
      <c r="W4003">
        <f t="shared" si="445"/>
        <v>2</v>
      </c>
    </row>
    <row r="4004" spans="1:23" ht="100.8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s="13" t="b">
        <v>0</v>
      </c>
      <c r="L4004">
        <v>4</v>
      </c>
      <c r="M4004" t="b">
        <v>0</v>
      </c>
      <c r="N4004" t="s">
        <v>8271</v>
      </c>
      <c r="O4004" s="15">
        <f t="shared" si="440"/>
        <v>1.8399999999999999</v>
      </c>
      <c r="P4004" s="15">
        <f t="shared" si="439"/>
        <v>5.75</v>
      </c>
      <c r="Q4004" t="s">
        <v>8328</v>
      </c>
      <c r="R4004" t="s">
        <v>8329</v>
      </c>
      <c r="S4004" s="8">
        <f t="shared" si="441"/>
        <v>41878.835196759253</v>
      </c>
      <c r="T4004" s="11">
        <f t="shared" si="442"/>
        <v>41908.835196759253</v>
      </c>
      <c r="U4004" t="str">
        <f t="shared" si="443"/>
        <v>FALSE</v>
      </c>
      <c r="V4004" s="18">
        <f t="shared" si="444"/>
        <v>2</v>
      </c>
      <c r="W4004">
        <f t="shared" si="445"/>
        <v>2</v>
      </c>
    </row>
    <row r="4005" spans="1:23" ht="86.4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s="13" t="b">
        <v>0</v>
      </c>
      <c r="L4005">
        <v>2</v>
      </c>
      <c r="M4005" t="b">
        <v>0</v>
      </c>
      <c r="N4005" t="s">
        <v>8271</v>
      </c>
      <c r="O4005" s="15">
        <f t="shared" si="440"/>
        <v>10.050000000000001</v>
      </c>
      <c r="P4005" s="15">
        <f t="shared" si="439"/>
        <v>100.5</v>
      </c>
      <c r="Q4005" t="s">
        <v>8328</v>
      </c>
      <c r="R4005" t="s">
        <v>8329</v>
      </c>
      <c r="S4005" s="8">
        <f t="shared" si="441"/>
        <v>42020.379016203697</v>
      </c>
      <c r="T4005" s="11">
        <f t="shared" si="442"/>
        <v>42050.379016203697</v>
      </c>
      <c r="U4005" t="str">
        <f t="shared" si="443"/>
        <v>FALSE</v>
      </c>
      <c r="V4005" s="18">
        <f t="shared" si="444"/>
        <v>2</v>
      </c>
      <c r="W4005">
        <f t="shared" si="445"/>
        <v>2</v>
      </c>
    </row>
    <row r="4006" spans="1:23" ht="43.2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s="13" t="b">
        <v>0</v>
      </c>
      <c r="L4006">
        <v>1</v>
      </c>
      <c r="M4006" t="b">
        <v>0</v>
      </c>
      <c r="N4006" t="s">
        <v>8271</v>
      </c>
      <c r="O4006" s="15">
        <f t="shared" si="440"/>
        <v>0.2</v>
      </c>
      <c r="P4006" s="15">
        <f t="shared" si="439"/>
        <v>1</v>
      </c>
      <c r="Q4006" t="s">
        <v>8328</v>
      </c>
      <c r="R4006" t="s">
        <v>8329</v>
      </c>
      <c r="S4006" s="8">
        <f t="shared" si="441"/>
        <v>41889.954363425924</v>
      </c>
      <c r="T4006" s="11">
        <f t="shared" si="442"/>
        <v>41919.954363425924</v>
      </c>
      <c r="U4006" t="str">
        <f t="shared" si="443"/>
        <v>FALSE</v>
      </c>
      <c r="V4006" s="18">
        <f t="shared" si="444"/>
        <v>2</v>
      </c>
      <c r="W4006">
        <f t="shared" si="445"/>
        <v>2</v>
      </c>
    </row>
    <row r="4007" spans="1:23" ht="100.8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s="13" t="b">
        <v>0</v>
      </c>
      <c r="L4007">
        <v>2</v>
      </c>
      <c r="M4007" t="b">
        <v>0</v>
      </c>
      <c r="N4007" t="s">
        <v>8271</v>
      </c>
      <c r="O4007" s="15">
        <f t="shared" si="440"/>
        <v>1.3333333333333335</v>
      </c>
      <c r="P4007" s="15">
        <f t="shared" si="439"/>
        <v>20</v>
      </c>
      <c r="Q4007" t="s">
        <v>8328</v>
      </c>
      <c r="R4007" t="s">
        <v>8329</v>
      </c>
      <c r="S4007" s="8">
        <f t="shared" si="441"/>
        <v>41872.599363425921</v>
      </c>
      <c r="T4007" s="11">
        <f t="shared" si="442"/>
        <v>41932.599363425921</v>
      </c>
      <c r="U4007" t="str">
        <f t="shared" si="443"/>
        <v>FALSE</v>
      </c>
      <c r="V4007" s="18">
        <f t="shared" si="444"/>
        <v>2</v>
      </c>
      <c r="W4007">
        <f t="shared" si="445"/>
        <v>2</v>
      </c>
    </row>
    <row r="4008" spans="1:23" ht="100.8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s="13" t="b">
        <v>0</v>
      </c>
      <c r="L4008">
        <v>1</v>
      </c>
      <c r="M4008" t="b">
        <v>0</v>
      </c>
      <c r="N4008" t="s">
        <v>8271</v>
      </c>
      <c r="O4008" s="15">
        <f t="shared" si="440"/>
        <v>6.6666666666666671E-3</v>
      </c>
      <c r="P4008" s="15">
        <f t="shared" si="439"/>
        <v>2</v>
      </c>
      <c r="Q4008" t="s">
        <v>8328</v>
      </c>
      <c r="R4008" t="s">
        <v>8329</v>
      </c>
      <c r="S4008" s="8">
        <f t="shared" si="441"/>
        <v>42391.564664351848</v>
      </c>
      <c r="T4008" s="11">
        <f t="shared" si="442"/>
        <v>42416.564664351848</v>
      </c>
      <c r="U4008" t="str">
        <f t="shared" si="443"/>
        <v>FALSE</v>
      </c>
      <c r="V4008" s="18">
        <f t="shared" si="444"/>
        <v>2</v>
      </c>
      <c r="W4008">
        <f t="shared" si="445"/>
        <v>2</v>
      </c>
    </row>
    <row r="4009" spans="1:23" ht="100.8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s="13" t="b">
        <v>0</v>
      </c>
      <c r="L4009">
        <v>1</v>
      </c>
      <c r="M4009" t="b">
        <v>0</v>
      </c>
      <c r="N4009" t="s">
        <v>8271</v>
      </c>
      <c r="O4009" s="15">
        <f t="shared" si="440"/>
        <v>0.25</v>
      </c>
      <c r="P4009" s="15">
        <f t="shared" si="439"/>
        <v>5</v>
      </c>
      <c r="Q4009" t="s">
        <v>8328</v>
      </c>
      <c r="R4009" t="s">
        <v>8329</v>
      </c>
      <c r="S4009" s="8">
        <f t="shared" si="441"/>
        <v>41848.564594907402</v>
      </c>
      <c r="T4009" s="11">
        <f t="shared" si="442"/>
        <v>41877.477777777771</v>
      </c>
      <c r="U4009" t="str">
        <f t="shared" si="443"/>
        <v>FALSE</v>
      </c>
      <c r="V4009" s="18">
        <f t="shared" si="444"/>
        <v>2</v>
      </c>
      <c r="W4009">
        <f t="shared" si="445"/>
        <v>2</v>
      </c>
    </row>
    <row r="4010" spans="1:23" ht="100.8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s="13" t="b">
        <v>0</v>
      </c>
      <c r="L4010">
        <v>4</v>
      </c>
      <c r="M4010" t="b">
        <v>0</v>
      </c>
      <c r="N4010" t="s">
        <v>8271</v>
      </c>
      <c r="O4010" s="15">
        <f t="shared" si="440"/>
        <v>6</v>
      </c>
      <c r="P4010" s="15">
        <f t="shared" si="439"/>
        <v>15</v>
      </c>
      <c r="Q4010" t="s">
        <v>8328</v>
      </c>
      <c r="R4010" t="s">
        <v>8329</v>
      </c>
      <c r="S4010" s="8">
        <f t="shared" si="441"/>
        <v>42177.755868055552</v>
      </c>
      <c r="T4010" s="11">
        <f t="shared" si="442"/>
        <v>42207.755868055552</v>
      </c>
      <c r="U4010" t="str">
        <f t="shared" si="443"/>
        <v>FALSE</v>
      </c>
      <c r="V4010" s="18">
        <f t="shared" si="444"/>
        <v>2</v>
      </c>
      <c r="W4010">
        <f t="shared" si="445"/>
        <v>2</v>
      </c>
    </row>
    <row r="4011" spans="1:23" ht="100.8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s="13" t="b">
        <v>0</v>
      </c>
      <c r="L4011">
        <v>3</v>
      </c>
      <c r="M4011" t="b">
        <v>0</v>
      </c>
      <c r="N4011" t="s">
        <v>8271</v>
      </c>
      <c r="O4011" s="15">
        <f t="shared" si="440"/>
        <v>3.8860103626943006</v>
      </c>
      <c r="P4011" s="15">
        <f t="shared" si="439"/>
        <v>25</v>
      </c>
      <c r="Q4011" t="s">
        <v>8328</v>
      </c>
      <c r="R4011" t="s">
        <v>8329</v>
      </c>
      <c r="S4011" s="8">
        <f t="shared" si="441"/>
        <v>41851.492592592593</v>
      </c>
      <c r="T4011" s="11">
        <f t="shared" si="442"/>
        <v>41891.492592592593</v>
      </c>
      <c r="U4011" t="str">
        <f t="shared" si="443"/>
        <v>FALSE</v>
      </c>
      <c r="V4011" s="18">
        <f t="shared" si="444"/>
        <v>2</v>
      </c>
      <c r="W4011">
        <f t="shared" si="445"/>
        <v>2</v>
      </c>
    </row>
    <row r="4012" spans="1:23" ht="86.4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s="13" t="b">
        <v>0</v>
      </c>
      <c r="L4012">
        <v>38</v>
      </c>
      <c r="M4012" t="b">
        <v>0</v>
      </c>
      <c r="N4012" t="s">
        <v>8271</v>
      </c>
      <c r="O4012" s="15">
        <f t="shared" si="440"/>
        <v>24.194444444444443</v>
      </c>
      <c r="P4012" s="15">
        <f t="shared" si="439"/>
        <v>45.842105263157897</v>
      </c>
      <c r="Q4012" t="s">
        <v>8328</v>
      </c>
      <c r="R4012" t="s">
        <v>8329</v>
      </c>
      <c r="S4012" s="8">
        <f t="shared" si="441"/>
        <v>41921.562106481477</v>
      </c>
      <c r="T4012" s="11">
        <f t="shared" si="442"/>
        <v>41938.562106481477</v>
      </c>
      <c r="U4012" t="str">
        <f t="shared" si="443"/>
        <v>FALSE</v>
      </c>
      <c r="V4012" s="18">
        <f t="shared" si="444"/>
        <v>2</v>
      </c>
      <c r="W4012">
        <f t="shared" si="445"/>
        <v>2</v>
      </c>
    </row>
    <row r="4013" spans="1:23" ht="100.8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s="13" t="b">
        <v>0</v>
      </c>
      <c r="L4013">
        <v>4</v>
      </c>
      <c r="M4013" t="b">
        <v>0</v>
      </c>
      <c r="N4013" t="s">
        <v>8271</v>
      </c>
      <c r="O4013" s="15">
        <f t="shared" si="440"/>
        <v>7.6</v>
      </c>
      <c r="P4013" s="15">
        <f t="shared" si="439"/>
        <v>4.75</v>
      </c>
      <c r="Q4013" t="s">
        <v>8328</v>
      </c>
      <c r="R4013" t="s">
        <v>8329</v>
      </c>
      <c r="S4013" s="8">
        <f t="shared" si="441"/>
        <v>42002.336550925924</v>
      </c>
      <c r="T4013" s="11">
        <f t="shared" si="442"/>
        <v>42032.336550925924</v>
      </c>
      <c r="U4013" t="str">
        <f t="shared" si="443"/>
        <v>FALSE</v>
      </c>
      <c r="V4013" s="18">
        <f t="shared" si="444"/>
        <v>2</v>
      </c>
      <c r="W4013">
        <f t="shared" si="445"/>
        <v>2</v>
      </c>
    </row>
    <row r="4014" spans="1:23" ht="115.2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s="13" t="b">
        <v>0</v>
      </c>
      <c r="L4014">
        <v>0</v>
      </c>
      <c r="M4014" t="b">
        <v>0</v>
      </c>
      <c r="N4014" t="s">
        <v>8271</v>
      </c>
      <c r="O4014" s="15">
        <f t="shared" si="440"/>
        <v>0</v>
      </c>
      <c r="P4014" s="15">
        <f t="shared" si="439"/>
        <v>0</v>
      </c>
      <c r="Q4014" t="s">
        <v>8328</v>
      </c>
      <c r="R4014" t="s">
        <v>8329</v>
      </c>
      <c r="S4014" s="8">
        <f t="shared" si="441"/>
        <v>42096.336215277777</v>
      </c>
      <c r="T4014" s="11">
        <f t="shared" si="442"/>
        <v>42126.336215277777</v>
      </c>
      <c r="U4014" t="str">
        <f t="shared" si="443"/>
        <v>FALSE</v>
      </c>
      <c r="V4014" s="18">
        <f t="shared" si="444"/>
        <v>2</v>
      </c>
      <c r="W4014">
        <f t="shared" si="445"/>
        <v>2</v>
      </c>
    </row>
    <row r="4015" spans="1:23" ht="115.2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s="13" t="b">
        <v>0</v>
      </c>
      <c r="L4015">
        <v>2</v>
      </c>
      <c r="M4015" t="b">
        <v>0</v>
      </c>
      <c r="N4015" t="s">
        <v>8271</v>
      </c>
      <c r="O4015" s="15">
        <f t="shared" si="440"/>
        <v>1.3</v>
      </c>
      <c r="P4015" s="15">
        <f t="shared" si="439"/>
        <v>13</v>
      </c>
      <c r="Q4015" t="s">
        <v>8328</v>
      </c>
      <c r="R4015" t="s">
        <v>8329</v>
      </c>
      <c r="S4015" s="8">
        <f t="shared" si="441"/>
        <v>42021.092858796292</v>
      </c>
      <c r="T4015" s="11">
        <f t="shared" si="442"/>
        <v>42051.092858796292</v>
      </c>
      <c r="U4015" t="str">
        <f t="shared" si="443"/>
        <v>FALSE</v>
      </c>
      <c r="V4015" s="18">
        <f t="shared" si="444"/>
        <v>2</v>
      </c>
      <c r="W4015">
        <f t="shared" si="445"/>
        <v>2</v>
      </c>
    </row>
    <row r="4016" spans="1:23" ht="100.8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s="13" t="b">
        <v>0</v>
      </c>
      <c r="L4016">
        <v>0</v>
      </c>
      <c r="M4016" t="b">
        <v>0</v>
      </c>
      <c r="N4016" t="s">
        <v>8271</v>
      </c>
      <c r="O4016" s="15">
        <f t="shared" si="440"/>
        <v>0</v>
      </c>
      <c r="P4016" s="15">
        <f t="shared" si="439"/>
        <v>0</v>
      </c>
      <c r="Q4016" t="s">
        <v>8328</v>
      </c>
      <c r="R4016" t="s">
        <v>8329</v>
      </c>
      <c r="S4016" s="8">
        <f t="shared" si="441"/>
        <v>42419.037835648145</v>
      </c>
      <c r="T4016" s="11">
        <f t="shared" si="442"/>
        <v>42434.037835648145</v>
      </c>
      <c r="U4016" t="str">
        <f t="shared" si="443"/>
        <v>FALSE</v>
      </c>
      <c r="V4016" s="18">
        <f t="shared" si="444"/>
        <v>2</v>
      </c>
      <c r="W4016">
        <f t="shared" si="445"/>
        <v>2</v>
      </c>
    </row>
    <row r="4017" spans="1:23" ht="100.8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s="13" t="b">
        <v>0</v>
      </c>
      <c r="L4017">
        <v>1</v>
      </c>
      <c r="M4017" t="b">
        <v>0</v>
      </c>
      <c r="N4017" t="s">
        <v>8271</v>
      </c>
      <c r="O4017" s="15">
        <f t="shared" si="440"/>
        <v>1.4285714285714287E-2</v>
      </c>
      <c r="P4017" s="15">
        <f t="shared" ref="P4017:P4080" si="446">IFERROR(E4017/L4017,0)</f>
        <v>1</v>
      </c>
      <c r="Q4017" t="s">
        <v>8328</v>
      </c>
      <c r="R4017" t="s">
        <v>8329</v>
      </c>
      <c r="S4017" s="8">
        <f t="shared" si="441"/>
        <v>42174.572488425918</v>
      </c>
      <c r="T4017" s="11">
        <f t="shared" si="442"/>
        <v>42204.572488425925</v>
      </c>
      <c r="U4017" t="str">
        <f t="shared" si="443"/>
        <v>FALSE</v>
      </c>
      <c r="V4017" s="18">
        <f t="shared" si="444"/>
        <v>2</v>
      </c>
      <c r="W4017">
        <f t="shared" si="445"/>
        <v>2</v>
      </c>
    </row>
    <row r="4018" spans="1:23" ht="115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s="13" t="b">
        <v>0</v>
      </c>
      <c r="L4018">
        <v>7</v>
      </c>
      <c r="M4018" t="b">
        <v>0</v>
      </c>
      <c r="N4018" t="s">
        <v>8271</v>
      </c>
      <c r="O4018" s="15">
        <f t="shared" si="440"/>
        <v>14.000000000000002</v>
      </c>
      <c r="P4018" s="15">
        <f t="shared" si="446"/>
        <v>10</v>
      </c>
      <c r="Q4018" t="s">
        <v>8328</v>
      </c>
      <c r="R4018" t="s">
        <v>8329</v>
      </c>
      <c r="S4018" s="8">
        <f t="shared" si="441"/>
        <v>41869.664351851847</v>
      </c>
      <c r="T4018" s="11">
        <f t="shared" si="442"/>
        <v>41899.664351851847</v>
      </c>
      <c r="U4018" t="str">
        <f t="shared" si="443"/>
        <v>FALSE</v>
      </c>
      <c r="V4018" s="18">
        <f t="shared" si="444"/>
        <v>2</v>
      </c>
      <c r="W4018">
        <f t="shared" si="445"/>
        <v>2</v>
      </c>
    </row>
    <row r="4019" spans="1:23" ht="115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s="13" t="b">
        <v>0</v>
      </c>
      <c r="L4019">
        <v>2</v>
      </c>
      <c r="M4019" t="b">
        <v>0</v>
      </c>
      <c r="N4019" t="s">
        <v>8271</v>
      </c>
      <c r="O4019" s="15">
        <f t="shared" si="440"/>
        <v>1.05</v>
      </c>
      <c r="P4019" s="15">
        <f t="shared" si="446"/>
        <v>52.5</v>
      </c>
      <c r="Q4019" t="s">
        <v>8328</v>
      </c>
      <c r="R4019" t="s">
        <v>8329</v>
      </c>
      <c r="S4019" s="8">
        <f t="shared" si="441"/>
        <v>41856.463819444441</v>
      </c>
      <c r="T4019" s="11">
        <f t="shared" si="442"/>
        <v>41886.463819444441</v>
      </c>
      <c r="U4019" t="str">
        <f t="shared" si="443"/>
        <v>FALSE</v>
      </c>
      <c r="V4019" s="18">
        <f t="shared" si="444"/>
        <v>2</v>
      </c>
      <c r="W4019">
        <f t="shared" si="445"/>
        <v>2</v>
      </c>
    </row>
    <row r="4020" spans="1:23" ht="72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s="13" t="b">
        <v>0</v>
      </c>
      <c r="L4020">
        <v>4</v>
      </c>
      <c r="M4020" t="b">
        <v>0</v>
      </c>
      <c r="N4020" t="s">
        <v>8271</v>
      </c>
      <c r="O4020" s="15">
        <f t="shared" si="440"/>
        <v>8.6666666666666679</v>
      </c>
      <c r="P4020" s="15">
        <f t="shared" si="446"/>
        <v>32.5</v>
      </c>
      <c r="Q4020" t="s">
        <v>8328</v>
      </c>
      <c r="R4020" t="s">
        <v>8329</v>
      </c>
      <c r="S4020" s="8">
        <f t="shared" si="441"/>
        <v>42620.702638888884</v>
      </c>
      <c r="T4020" s="11">
        <f t="shared" si="442"/>
        <v>42650.702638888884</v>
      </c>
      <c r="U4020" t="str">
        <f t="shared" si="443"/>
        <v>FALSE</v>
      </c>
      <c r="V4020" s="18">
        <f t="shared" si="444"/>
        <v>2</v>
      </c>
      <c r="W4020">
        <f t="shared" si="445"/>
        <v>2</v>
      </c>
    </row>
    <row r="4021" spans="1:23" ht="100.8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s="13" t="b">
        <v>0</v>
      </c>
      <c r="L4021">
        <v>4</v>
      </c>
      <c r="M4021" t="b">
        <v>0</v>
      </c>
      <c r="N4021" t="s">
        <v>8271</v>
      </c>
      <c r="O4021" s="15">
        <f t="shared" si="440"/>
        <v>0.82857142857142851</v>
      </c>
      <c r="P4021" s="15">
        <f t="shared" si="446"/>
        <v>7.25</v>
      </c>
      <c r="Q4021" t="s">
        <v>8328</v>
      </c>
      <c r="R4021" t="s">
        <v>8329</v>
      </c>
      <c r="S4021" s="8">
        <f t="shared" si="441"/>
        <v>42417.467546296299</v>
      </c>
      <c r="T4021" s="11">
        <f t="shared" si="442"/>
        <v>42475.477777777771</v>
      </c>
      <c r="U4021" t="str">
        <f t="shared" si="443"/>
        <v>FALSE</v>
      </c>
      <c r="V4021" s="18">
        <f t="shared" si="444"/>
        <v>2</v>
      </c>
      <c r="W4021">
        <f t="shared" si="445"/>
        <v>2</v>
      </c>
    </row>
    <row r="4022" spans="1:23" ht="100.8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s="13" t="b">
        <v>0</v>
      </c>
      <c r="L4022">
        <v>3</v>
      </c>
      <c r="M4022" t="b">
        <v>0</v>
      </c>
      <c r="N4022" t="s">
        <v>8271</v>
      </c>
      <c r="O4022" s="15">
        <f t="shared" si="440"/>
        <v>16.666666666666664</v>
      </c>
      <c r="P4022" s="15">
        <f t="shared" si="446"/>
        <v>33.333333333333336</v>
      </c>
      <c r="Q4022" t="s">
        <v>8328</v>
      </c>
      <c r="R4022" t="s">
        <v>8329</v>
      </c>
      <c r="S4022" s="8">
        <f t="shared" si="441"/>
        <v>42056.982627314814</v>
      </c>
      <c r="T4022" s="11">
        <f t="shared" si="442"/>
        <v>42086.940960648142</v>
      </c>
      <c r="U4022" t="str">
        <f t="shared" si="443"/>
        <v>FALSE</v>
      </c>
      <c r="V4022" s="18">
        <f t="shared" si="444"/>
        <v>2</v>
      </c>
      <c r="W4022">
        <f t="shared" si="445"/>
        <v>2</v>
      </c>
    </row>
    <row r="4023" spans="1:23" ht="86.4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s="13" t="b">
        <v>0</v>
      </c>
      <c r="L4023">
        <v>2</v>
      </c>
      <c r="M4023" t="b">
        <v>0</v>
      </c>
      <c r="N4023" t="s">
        <v>8271</v>
      </c>
      <c r="O4023" s="15">
        <f t="shared" si="440"/>
        <v>0.83333333333333337</v>
      </c>
      <c r="P4023" s="15">
        <f t="shared" si="446"/>
        <v>62.5</v>
      </c>
      <c r="Q4023" t="s">
        <v>8328</v>
      </c>
      <c r="R4023" t="s">
        <v>8329</v>
      </c>
      <c r="S4023" s="8">
        <f t="shared" si="441"/>
        <v>41878.703217592592</v>
      </c>
      <c r="T4023" s="11">
        <f t="shared" si="442"/>
        <v>41938.703217592592</v>
      </c>
      <c r="U4023" t="str">
        <f t="shared" si="443"/>
        <v>FALSE</v>
      </c>
      <c r="V4023" s="18">
        <f t="shared" si="444"/>
        <v>2</v>
      </c>
      <c r="W4023">
        <f t="shared" si="445"/>
        <v>2</v>
      </c>
    </row>
    <row r="4024" spans="1:23" ht="72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s="13" t="b">
        <v>0</v>
      </c>
      <c r="L4024">
        <v>197</v>
      </c>
      <c r="M4024" t="b">
        <v>0</v>
      </c>
      <c r="N4024" t="s">
        <v>8271</v>
      </c>
      <c r="O4024" s="15">
        <f t="shared" si="440"/>
        <v>69.561111111111103</v>
      </c>
      <c r="P4024" s="15">
        <f t="shared" si="446"/>
        <v>63.558375634517766</v>
      </c>
      <c r="Q4024" t="s">
        <v>8328</v>
      </c>
      <c r="R4024" t="s">
        <v>8329</v>
      </c>
      <c r="S4024" s="8">
        <f t="shared" si="441"/>
        <v>41990.375775462955</v>
      </c>
      <c r="T4024" s="11">
        <f t="shared" si="442"/>
        <v>42035.912499999999</v>
      </c>
      <c r="U4024" t="str">
        <f t="shared" si="443"/>
        <v>FALSE</v>
      </c>
      <c r="V4024" s="18">
        <f t="shared" si="444"/>
        <v>2</v>
      </c>
      <c r="W4024">
        <f t="shared" si="445"/>
        <v>2</v>
      </c>
    </row>
    <row r="4025" spans="1:23" ht="86.4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s="13" t="b">
        <v>0</v>
      </c>
      <c r="L4025">
        <v>0</v>
      </c>
      <c r="M4025" t="b">
        <v>0</v>
      </c>
      <c r="N4025" t="s">
        <v>8271</v>
      </c>
      <c r="O4025" s="15">
        <f t="shared" si="440"/>
        <v>0</v>
      </c>
      <c r="P4025" s="15">
        <f t="shared" si="446"/>
        <v>0</v>
      </c>
      <c r="Q4025" t="s">
        <v>8328</v>
      </c>
      <c r="R4025" t="s">
        <v>8329</v>
      </c>
      <c r="S4025" s="8">
        <f t="shared" si="441"/>
        <v>42408.791238425918</v>
      </c>
      <c r="T4025" s="11">
        <f t="shared" si="442"/>
        <v>42453.749571759261</v>
      </c>
      <c r="U4025" t="str">
        <f t="shared" si="443"/>
        <v>FALSE</v>
      </c>
      <c r="V4025" s="18">
        <f t="shared" si="444"/>
        <v>2</v>
      </c>
      <c r="W4025">
        <f t="shared" si="445"/>
        <v>2</v>
      </c>
    </row>
    <row r="4026" spans="1:23" ht="115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s="13" t="b">
        <v>0</v>
      </c>
      <c r="L4026">
        <v>1</v>
      </c>
      <c r="M4026" t="b">
        <v>0</v>
      </c>
      <c r="N4026" t="s">
        <v>8271</v>
      </c>
      <c r="O4026" s="15">
        <f t="shared" si="440"/>
        <v>1.25</v>
      </c>
      <c r="P4026" s="15">
        <f t="shared" si="446"/>
        <v>10</v>
      </c>
      <c r="Q4026" t="s">
        <v>8328</v>
      </c>
      <c r="R4026" t="s">
        <v>8329</v>
      </c>
      <c r="S4026" s="8">
        <f t="shared" si="441"/>
        <v>42217.461770833332</v>
      </c>
      <c r="T4026" s="11">
        <f t="shared" si="442"/>
        <v>42247.461770833332</v>
      </c>
      <c r="U4026" t="str">
        <f t="shared" si="443"/>
        <v>FALSE</v>
      </c>
      <c r="V4026" s="18">
        <f t="shared" si="444"/>
        <v>2</v>
      </c>
      <c r="W4026">
        <f t="shared" si="445"/>
        <v>2</v>
      </c>
    </row>
    <row r="4027" spans="1:23" ht="129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s="13" t="b">
        <v>0</v>
      </c>
      <c r="L4027">
        <v>4</v>
      </c>
      <c r="M4027" t="b">
        <v>0</v>
      </c>
      <c r="N4027" t="s">
        <v>8271</v>
      </c>
      <c r="O4027" s="15">
        <f t="shared" si="440"/>
        <v>5</v>
      </c>
      <c r="P4027" s="15">
        <f t="shared" si="446"/>
        <v>62.5</v>
      </c>
      <c r="Q4027" t="s">
        <v>8328</v>
      </c>
      <c r="R4027" t="s">
        <v>8329</v>
      </c>
      <c r="S4027" s="8">
        <f t="shared" si="441"/>
        <v>42151.029351851852</v>
      </c>
      <c r="T4027" s="11">
        <f t="shared" si="442"/>
        <v>42211.029351851852</v>
      </c>
      <c r="U4027" t="str">
        <f t="shared" si="443"/>
        <v>FALSE</v>
      </c>
      <c r="V4027" s="18">
        <f t="shared" si="444"/>
        <v>2</v>
      </c>
      <c r="W4027">
        <f t="shared" si="445"/>
        <v>2</v>
      </c>
    </row>
    <row r="4028" spans="1:23" ht="86.4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s="13" t="b">
        <v>0</v>
      </c>
      <c r="L4028">
        <v>0</v>
      </c>
      <c r="M4028" t="b">
        <v>0</v>
      </c>
      <c r="N4028" t="s">
        <v>8271</v>
      </c>
      <c r="O4028" s="15">
        <f t="shared" si="440"/>
        <v>0</v>
      </c>
      <c r="P4028" s="15">
        <f t="shared" si="446"/>
        <v>0</v>
      </c>
      <c r="Q4028" t="s">
        <v>8328</v>
      </c>
      <c r="R4028" t="s">
        <v>8329</v>
      </c>
      <c r="S4028" s="8">
        <f t="shared" si="441"/>
        <v>42282.447210648148</v>
      </c>
      <c r="T4028" s="11">
        <f t="shared" si="442"/>
        <v>42342.488877314812</v>
      </c>
      <c r="U4028" t="str">
        <f t="shared" si="443"/>
        <v>FALSE</v>
      </c>
      <c r="V4028" s="18">
        <f t="shared" si="444"/>
        <v>2</v>
      </c>
      <c r="W4028">
        <f t="shared" si="445"/>
        <v>2</v>
      </c>
    </row>
    <row r="4029" spans="1:23" ht="115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s="13" t="b">
        <v>0</v>
      </c>
      <c r="L4029">
        <v>7</v>
      </c>
      <c r="M4029" t="b">
        <v>0</v>
      </c>
      <c r="N4029" t="s">
        <v>8271</v>
      </c>
      <c r="O4029" s="15">
        <f t="shared" si="440"/>
        <v>7.166666666666667</v>
      </c>
      <c r="P4029" s="15">
        <f t="shared" si="446"/>
        <v>30.714285714285715</v>
      </c>
      <c r="Q4029" t="s">
        <v>8328</v>
      </c>
      <c r="R4029" t="s">
        <v>8329</v>
      </c>
      <c r="S4029" s="8">
        <f t="shared" si="441"/>
        <v>42768.762511574074</v>
      </c>
      <c r="T4029" s="11">
        <f t="shared" si="442"/>
        <v>42788.833333333336</v>
      </c>
      <c r="U4029" t="str">
        <f t="shared" si="443"/>
        <v>FALSE</v>
      </c>
      <c r="V4029" s="18">
        <f t="shared" si="444"/>
        <v>2</v>
      </c>
      <c r="W4029">
        <f t="shared" si="445"/>
        <v>2</v>
      </c>
    </row>
    <row r="4030" spans="1:23" ht="86.4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s="13" t="b">
        <v>0</v>
      </c>
      <c r="L4030">
        <v>11</v>
      </c>
      <c r="M4030" t="b">
        <v>0</v>
      </c>
      <c r="N4030" t="s">
        <v>8271</v>
      </c>
      <c r="O4030" s="15">
        <f t="shared" si="440"/>
        <v>28.050000000000004</v>
      </c>
      <c r="P4030" s="15">
        <f t="shared" si="446"/>
        <v>51</v>
      </c>
      <c r="Q4030" t="s">
        <v>8328</v>
      </c>
      <c r="R4030" t="s">
        <v>8329</v>
      </c>
      <c r="S4030" s="8">
        <f t="shared" si="441"/>
        <v>41765.730324074073</v>
      </c>
      <c r="T4030" s="11">
        <f t="shared" si="442"/>
        <v>41795.730324074073</v>
      </c>
      <c r="U4030" t="str">
        <f t="shared" si="443"/>
        <v>FALSE</v>
      </c>
      <c r="V4030" s="18">
        <f t="shared" si="444"/>
        <v>2</v>
      </c>
      <c r="W4030">
        <f t="shared" si="445"/>
        <v>2</v>
      </c>
    </row>
    <row r="4031" spans="1:23" ht="100.8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s="13" t="b">
        <v>0</v>
      </c>
      <c r="L4031">
        <v>0</v>
      </c>
      <c r="M4031" t="b">
        <v>0</v>
      </c>
      <c r="N4031" t="s">
        <v>8271</v>
      </c>
      <c r="O4031" s="15">
        <f t="shared" si="440"/>
        <v>0</v>
      </c>
      <c r="P4031" s="15">
        <f t="shared" si="446"/>
        <v>0</v>
      </c>
      <c r="Q4031" t="s">
        <v>8328</v>
      </c>
      <c r="R4031" t="s">
        <v>8329</v>
      </c>
      <c r="S4031" s="8">
        <f t="shared" si="441"/>
        <v>42321.816782407412</v>
      </c>
      <c r="T4031" s="11">
        <f t="shared" si="442"/>
        <v>42351.816782407404</v>
      </c>
      <c r="U4031" t="str">
        <f t="shared" si="443"/>
        <v>FALSE</v>
      </c>
      <c r="V4031" s="18">
        <f t="shared" si="444"/>
        <v>2</v>
      </c>
      <c r="W4031">
        <f t="shared" si="445"/>
        <v>2</v>
      </c>
    </row>
    <row r="4032" spans="1:23" ht="100.8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s="13" t="b">
        <v>0</v>
      </c>
      <c r="L4032">
        <v>6</v>
      </c>
      <c r="M4032" t="b">
        <v>0</v>
      </c>
      <c r="N4032" t="s">
        <v>8271</v>
      </c>
      <c r="O4032" s="15">
        <f t="shared" si="440"/>
        <v>16</v>
      </c>
      <c r="P4032" s="15">
        <f t="shared" si="446"/>
        <v>66.666666666666671</v>
      </c>
      <c r="Q4032" t="s">
        <v>8328</v>
      </c>
      <c r="R4032" t="s">
        <v>8329</v>
      </c>
      <c r="S4032" s="8">
        <f t="shared" si="441"/>
        <v>42374.446747685179</v>
      </c>
      <c r="T4032" s="11">
        <f t="shared" si="442"/>
        <v>42403.575694444444</v>
      </c>
      <c r="U4032" t="str">
        <f t="shared" si="443"/>
        <v>FALSE</v>
      </c>
      <c r="V4032" s="18">
        <f t="shared" si="444"/>
        <v>2</v>
      </c>
      <c r="W4032">
        <f t="shared" si="445"/>
        <v>2</v>
      </c>
    </row>
    <row r="4033" spans="1:23" ht="115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s="13" t="b">
        <v>0</v>
      </c>
      <c r="L4033">
        <v>0</v>
      </c>
      <c r="M4033" t="b">
        <v>0</v>
      </c>
      <c r="N4033" t="s">
        <v>8271</v>
      </c>
      <c r="O4033" s="15">
        <f t="shared" si="440"/>
        <v>0</v>
      </c>
      <c r="P4033" s="15">
        <f t="shared" si="446"/>
        <v>0</v>
      </c>
      <c r="Q4033" t="s">
        <v>8328</v>
      </c>
      <c r="R4033" t="s">
        <v>8329</v>
      </c>
      <c r="S4033" s="8">
        <f t="shared" si="441"/>
        <v>41941.376898148148</v>
      </c>
      <c r="T4033" s="11">
        <f t="shared" si="442"/>
        <v>41991.418564814812</v>
      </c>
      <c r="U4033" t="str">
        <f t="shared" si="443"/>
        <v>FALSE</v>
      </c>
      <c r="V4033" s="18">
        <f t="shared" si="444"/>
        <v>2</v>
      </c>
      <c r="W4033">
        <f t="shared" si="445"/>
        <v>2</v>
      </c>
    </row>
    <row r="4034" spans="1:23" ht="115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s="13" t="b">
        <v>0</v>
      </c>
      <c r="L4034">
        <v>7</v>
      </c>
      <c r="M4034" t="b">
        <v>0</v>
      </c>
      <c r="N4034" t="s">
        <v>8271</v>
      </c>
      <c r="O4034" s="15">
        <f t="shared" si="440"/>
        <v>6.8287037037037033</v>
      </c>
      <c r="P4034" s="15">
        <f t="shared" si="446"/>
        <v>59</v>
      </c>
      <c r="Q4034" t="s">
        <v>8328</v>
      </c>
      <c r="R4034" t="s">
        <v>8329</v>
      </c>
      <c r="S4034" s="8">
        <f t="shared" si="441"/>
        <v>42293.60087962963</v>
      </c>
      <c r="T4034" s="11">
        <f t="shared" si="442"/>
        <v>42353.642546296294</v>
      </c>
      <c r="U4034" t="str">
        <f t="shared" si="443"/>
        <v>FALSE</v>
      </c>
      <c r="V4034" s="18">
        <f t="shared" si="444"/>
        <v>2</v>
      </c>
      <c r="W4034">
        <f t="shared" si="445"/>
        <v>2</v>
      </c>
    </row>
    <row r="4035" spans="1:23" ht="100.8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s="13" t="b">
        <v>0</v>
      </c>
      <c r="L4035">
        <v>94</v>
      </c>
      <c r="M4035" t="b">
        <v>0</v>
      </c>
      <c r="N4035" t="s">
        <v>8271</v>
      </c>
      <c r="O4035" s="15">
        <f t="shared" ref="O4035:O4098" si="447">(E4035/D4035)*100</f>
        <v>25.698702928870294</v>
      </c>
      <c r="P4035" s="15">
        <f t="shared" si="446"/>
        <v>65.340319148936175</v>
      </c>
      <c r="Q4035" t="s">
        <v>8328</v>
      </c>
      <c r="R4035" t="s">
        <v>8329</v>
      </c>
      <c r="S4035" s="8">
        <f t="shared" ref="S4035:S4098" si="448">(((J4035/60)/60)/24)+DATE(1970,1,1)+(-5/24)</f>
        <v>42614.06046296296</v>
      </c>
      <c r="T4035" s="11">
        <f t="shared" ref="T4035:T4098" si="449">(I4035/86400)+25569+(-5/24)</f>
        <v>42645.166666666664</v>
      </c>
      <c r="U4035" t="str">
        <f t="shared" ref="U4035:U4098" si="450">TRIM(K4035)</f>
        <v>FALSE</v>
      </c>
      <c r="V4035" s="18">
        <f t="shared" ref="V4035:V4098" si="451">IF(U4035="TRUE", 1, 2)</f>
        <v>2</v>
      </c>
      <c r="W4035">
        <f t="shared" ref="W4035:W4098" si="452">IF(F4035="successful", 1,  IF(F4035= "failed", 2, IF(F4035="canceled", 3, 4)))</f>
        <v>2</v>
      </c>
    </row>
    <row r="4036" spans="1:23" ht="115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s="13" t="b">
        <v>0</v>
      </c>
      <c r="L4036">
        <v>2</v>
      </c>
      <c r="M4036" t="b">
        <v>0</v>
      </c>
      <c r="N4036" t="s">
        <v>8271</v>
      </c>
      <c r="O4036" s="15">
        <f t="shared" si="447"/>
        <v>1.4814814814814816</v>
      </c>
      <c r="P4036" s="15">
        <f t="shared" si="446"/>
        <v>100</v>
      </c>
      <c r="Q4036" t="s">
        <v>8328</v>
      </c>
      <c r="R4036" t="s">
        <v>8329</v>
      </c>
      <c r="S4036" s="8">
        <f t="shared" si="448"/>
        <v>42067.739004629628</v>
      </c>
      <c r="T4036" s="11">
        <f t="shared" si="449"/>
        <v>42097.697337962956</v>
      </c>
      <c r="U4036" t="str">
        <f t="shared" si="450"/>
        <v>FALSE</v>
      </c>
      <c r="V4036" s="18">
        <f t="shared" si="451"/>
        <v>2</v>
      </c>
      <c r="W4036">
        <f t="shared" si="452"/>
        <v>2</v>
      </c>
    </row>
    <row r="4037" spans="1:23" ht="57.6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s="13" t="b">
        <v>0</v>
      </c>
      <c r="L4037">
        <v>25</v>
      </c>
      <c r="M4037" t="b">
        <v>0</v>
      </c>
      <c r="N4037" t="s">
        <v>8271</v>
      </c>
      <c r="O4037" s="15">
        <f t="shared" si="447"/>
        <v>36.85</v>
      </c>
      <c r="P4037" s="15">
        <f t="shared" si="446"/>
        <v>147.4</v>
      </c>
      <c r="Q4037" t="s">
        <v>8328</v>
      </c>
      <c r="R4037" t="s">
        <v>8329</v>
      </c>
      <c r="S4037" s="8">
        <f t="shared" si="448"/>
        <v>41903.674618055549</v>
      </c>
      <c r="T4037" s="11">
        <f t="shared" si="449"/>
        <v>41933.674618055556</v>
      </c>
      <c r="U4037" t="str">
        <f t="shared" si="450"/>
        <v>FALSE</v>
      </c>
      <c r="V4037" s="18">
        <f t="shared" si="451"/>
        <v>2</v>
      </c>
      <c r="W4037">
        <f t="shared" si="452"/>
        <v>2</v>
      </c>
    </row>
    <row r="4038" spans="1:23" ht="100.8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s="13" t="b">
        <v>0</v>
      </c>
      <c r="L4038">
        <v>17</v>
      </c>
      <c r="M4038" t="b">
        <v>0</v>
      </c>
      <c r="N4038" t="s">
        <v>8271</v>
      </c>
      <c r="O4038" s="15">
        <f t="shared" si="447"/>
        <v>47.05</v>
      </c>
      <c r="P4038" s="15">
        <f t="shared" si="446"/>
        <v>166.05882352941177</v>
      </c>
      <c r="Q4038" t="s">
        <v>8328</v>
      </c>
      <c r="R4038" t="s">
        <v>8329</v>
      </c>
      <c r="S4038" s="8">
        <f t="shared" si="448"/>
        <v>41804.728749999995</v>
      </c>
      <c r="T4038" s="11">
        <f t="shared" si="449"/>
        <v>41821.729166666664</v>
      </c>
      <c r="U4038" t="str">
        <f t="shared" si="450"/>
        <v>FALSE</v>
      </c>
      <c r="V4038" s="18">
        <f t="shared" si="451"/>
        <v>2</v>
      </c>
      <c r="W4038">
        <f t="shared" si="452"/>
        <v>2</v>
      </c>
    </row>
    <row r="4039" spans="1:23" ht="115.2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s="13" t="b">
        <v>0</v>
      </c>
      <c r="L4039">
        <v>2</v>
      </c>
      <c r="M4039" t="b">
        <v>0</v>
      </c>
      <c r="N4039" t="s">
        <v>8271</v>
      </c>
      <c r="O4039" s="15">
        <f t="shared" si="447"/>
        <v>11.428571428571429</v>
      </c>
      <c r="P4039" s="15">
        <f t="shared" si="446"/>
        <v>40</v>
      </c>
      <c r="Q4039" t="s">
        <v>8328</v>
      </c>
      <c r="R4039" t="s">
        <v>8329</v>
      </c>
      <c r="S4039" s="8">
        <f t="shared" si="448"/>
        <v>42496.862442129634</v>
      </c>
      <c r="T4039" s="11">
        <f t="shared" si="449"/>
        <v>42514.392361111109</v>
      </c>
      <c r="U4039" t="str">
        <f t="shared" si="450"/>
        <v>FALSE</v>
      </c>
      <c r="V4039" s="18">
        <f t="shared" si="451"/>
        <v>2</v>
      </c>
      <c r="W4039">
        <f t="shared" si="452"/>
        <v>2</v>
      </c>
    </row>
    <row r="4040" spans="1:23" ht="100.8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s="13" t="b">
        <v>0</v>
      </c>
      <c r="L4040">
        <v>4</v>
      </c>
      <c r="M4040" t="b">
        <v>0</v>
      </c>
      <c r="N4040" t="s">
        <v>8271</v>
      </c>
      <c r="O4040" s="15">
        <f t="shared" si="447"/>
        <v>12.04</v>
      </c>
      <c r="P4040" s="15">
        <f t="shared" si="446"/>
        <v>75.25</v>
      </c>
      <c r="Q4040" t="s">
        <v>8328</v>
      </c>
      <c r="R4040" t="s">
        <v>8329</v>
      </c>
      <c r="S4040" s="8">
        <f t="shared" si="448"/>
        <v>41869.59039351852</v>
      </c>
      <c r="T4040" s="11">
        <f t="shared" si="449"/>
        <v>41929.590393518512</v>
      </c>
      <c r="U4040" t="str">
        <f t="shared" si="450"/>
        <v>FALSE</v>
      </c>
      <c r="V4040" s="18">
        <f t="shared" si="451"/>
        <v>2</v>
      </c>
      <c r="W4040">
        <f t="shared" si="452"/>
        <v>2</v>
      </c>
    </row>
    <row r="4041" spans="1:23" ht="7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s="13" t="b">
        <v>0</v>
      </c>
      <c r="L4041">
        <v>5</v>
      </c>
      <c r="M4041" t="b">
        <v>0</v>
      </c>
      <c r="N4041" t="s">
        <v>8271</v>
      </c>
      <c r="O4041" s="15">
        <f t="shared" si="447"/>
        <v>60</v>
      </c>
      <c r="P4041" s="15">
        <f t="shared" si="446"/>
        <v>60</v>
      </c>
      <c r="Q4041" t="s">
        <v>8328</v>
      </c>
      <c r="R4041" t="s">
        <v>8329</v>
      </c>
      <c r="S4041" s="8">
        <f t="shared" si="448"/>
        <v>42305.462581018517</v>
      </c>
      <c r="T4041" s="11">
        <f t="shared" si="449"/>
        <v>42339.040972222218</v>
      </c>
      <c r="U4041" t="str">
        <f t="shared" si="450"/>
        <v>FALSE</v>
      </c>
      <c r="V4041" s="18">
        <f t="shared" si="451"/>
        <v>2</v>
      </c>
      <c r="W4041">
        <f t="shared" si="452"/>
        <v>2</v>
      </c>
    </row>
    <row r="4042" spans="1:23" ht="100.8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s="13" t="b">
        <v>0</v>
      </c>
      <c r="L4042">
        <v>2</v>
      </c>
      <c r="M4042" t="b">
        <v>0</v>
      </c>
      <c r="N4042" t="s">
        <v>8271</v>
      </c>
      <c r="O4042" s="15">
        <f t="shared" si="447"/>
        <v>31.25</v>
      </c>
      <c r="P4042" s="15">
        <f t="shared" si="446"/>
        <v>1250</v>
      </c>
      <c r="Q4042" t="s">
        <v>8328</v>
      </c>
      <c r="R4042" t="s">
        <v>8329</v>
      </c>
      <c r="S4042" s="8">
        <f t="shared" si="448"/>
        <v>42144.023194444446</v>
      </c>
      <c r="T4042" s="11">
        <f t="shared" si="449"/>
        <v>42202.916666666664</v>
      </c>
      <c r="U4042" t="str">
        <f t="shared" si="450"/>
        <v>FALSE</v>
      </c>
      <c r="V4042" s="18">
        <f t="shared" si="451"/>
        <v>2</v>
      </c>
      <c r="W4042">
        <f t="shared" si="452"/>
        <v>2</v>
      </c>
    </row>
    <row r="4043" spans="1:23" ht="72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s="13" t="b">
        <v>0</v>
      </c>
      <c r="L4043">
        <v>2</v>
      </c>
      <c r="M4043" t="b">
        <v>0</v>
      </c>
      <c r="N4043" t="s">
        <v>8271</v>
      </c>
      <c r="O4043" s="15">
        <f t="shared" si="447"/>
        <v>0.42</v>
      </c>
      <c r="P4043" s="15">
        <f t="shared" si="446"/>
        <v>10.5</v>
      </c>
      <c r="Q4043" t="s">
        <v>8328</v>
      </c>
      <c r="R4043" t="s">
        <v>8329</v>
      </c>
      <c r="S4043" s="8">
        <f t="shared" si="448"/>
        <v>42559.265671296293</v>
      </c>
      <c r="T4043" s="11">
        <f t="shared" si="449"/>
        <v>42619.265671296293</v>
      </c>
      <c r="U4043" t="str">
        <f t="shared" si="450"/>
        <v>FALSE</v>
      </c>
      <c r="V4043" s="18">
        <f t="shared" si="451"/>
        <v>2</v>
      </c>
      <c r="W4043">
        <f t="shared" si="452"/>
        <v>2</v>
      </c>
    </row>
    <row r="4044" spans="1:23" ht="100.8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s="13" t="b">
        <v>0</v>
      </c>
      <c r="L4044">
        <v>3</v>
      </c>
      <c r="M4044" t="b">
        <v>0</v>
      </c>
      <c r="N4044" t="s">
        <v>8271</v>
      </c>
      <c r="O4044" s="15">
        <f t="shared" si="447"/>
        <v>0.21</v>
      </c>
      <c r="P4044" s="15">
        <f t="shared" si="446"/>
        <v>7</v>
      </c>
      <c r="Q4044" t="s">
        <v>8328</v>
      </c>
      <c r="R4044" t="s">
        <v>8329</v>
      </c>
      <c r="S4044" s="8">
        <f t="shared" si="448"/>
        <v>41994.875740740739</v>
      </c>
      <c r="T4044" s="11">
        <f t="shared" si="449"/>
        <v>42024.594444444439</v>
      </c>
      <c r="U4044" t="str">
        <f t="shared" si="450"/>
        <v>FALSE</v>
      </c>
      <c r="V4044" s="18">
        <f t="shared" si="451"/>
        <v>2</v>
      </c>
      <c r="W4044">
        <f t="shared" si="452"/>
        <v>2</v>
      </c>
    </row>
    <row r="4045" spans="1:23" ht="86.4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s="13" t="b">
        <v>0</v>
      </c>
      <c r="L4045">
        <v>0</v>
      </c>
      <c r="M4045" t="b">
        <v>0</v>
      </c>
      <c r="N4045" t="s">
        <v>8271</v>
      </c>
      <c r="O4045" s="15">
        <f t="shared" si="447"/>
        <v>0</v>
      </c>
      <c r="P4045" s="15">
        <f t="shared" si="446"/>
        <v>0</v>
      </c>
      <c r="Q4045" t="s">
        <v>8328</v>
      </c>
      <c r="R4045" t="s">
        <v>8329</v>
      </c>
      <c r="S4045" s="8">
        <f t="shared" si="448"/>
        <v>41948.749131944445</v>
      </c>
      <c r="T4045" s="11">
        <f t="shared" si="449"/>
        <v>41963.749131944445</v>
      </c>
      <c r="U4045" t="str">
        <f t="shared" si="450"/>
        <v>FALSE</v>
      </c>
      <c r="V4045" s="18">
        <f t="shared" si="451"/>
        <v>2</v>
      </c>
      <c r="W4045">
        <f t="shared" si="452"/>
        <v>2</v>
      </c>
    </row>
    <row r="4046" spans="1:23" ht="100.8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s="13" t="b">
        <v>0</v>
      </c>
      <c r="L4046">
        <v>4</v>
      </c>
      <c r="M4046" t="b">
        <v>0</v>
      </c>
      <c r="N4046" t="s">
        <v>8271</v>
      </c>
      <c r="O4046" s="15">
        <f t="shared" si="447"/>
        <v>37.5</v>
      </c>
      <c r="P4046" s="15">
        <f t="shared" si="446"/>
        <v>56.25</v>
      </c>
      <c r="Q4046" t="s">
        <v>8328</v>
      </c>
      <c r="R4046" t="s">
        <v>8329</v>
      </c>
      <c r="S4046" s="8">
        <f t="shared" si="448"/>
        <v>42074.011365740742</v>
      </c>
      <c r="T4046" s="11">
        <f t="shared" si="449"/>
        <v>42103.999999999993</v>
      </c>
      <c r="U4046" t="str">
        <f t="shared" si="450"/>
        <v>FALSE</v>
      </c>
      <c r="V4046" s="18">
        <f t="shared" si="451"/>
        <v>2</v>
      </c>
      <c r="W4046">
        <f t="shared" si="452"/>
        <v>2</v>
      </c>
    </row>
    <row r="4047" spans="1:23" ht="100.8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s="13" t="b">
        <v>0</v>
      </c>
      <c r="L4047">
        <v>1</v>
      </c>
      <c r="M4047" t="b">
        <v>0</v>
      </c>
      <c r="N4047" t="s">
        <v>8271</v>
      </c>
      <c r="O4047" s="15">
        <f t="shared" si="447"/>
        <v>0.02</v>
      </c>
      <c r="P4047" s="15">
        <f t="shared" si="446"/>
        <v>1</v>
      </c>
      <c r="Q4047" t="s">
        <v>8328</v>
      </c>
      <c r="R4047" t="s">
        <v>8329</v>
      </c>
      <c r="S4047" s="8">
        <f t="shared" si="448"/>
        <v>41841.992928240739</v>
      </c>
      <c r="T4047" s="11">
        <f t="shared" si="449"/>
        <v>41871.992928240739</v>
      </c>
      <c r="U4047" t="str">
        <f t="shared" si="450"/>
        <v>FALSE</v>
      </c>
      <c r="V4047" s="18">
        <f t="shared" si="451"/>
        <v>2</v>
      </c>
      <c r="W4047">
        <f t="shared" si="452"/>
        <v>2</v>
      </c>
    </row>
    <row r="4048" spans="1:23" ht="100.8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s="13" t="b">
        <v>0</v>
      </c>
      <c r="L4048">
        <v>12</v>
      </c>
      <c r="M4048" t="b">
        <v>0</v>
      </c>
      <c r="N4048" t="s">
        <v>8271</v>
      </c>
      <c r="O4048" s="15">
        <f t="shared" si="447"/>
        <v>8.2142857142857135</v>
      </c>
      <c r="P4048" s="15">
        <f t="shared" si="446"/>
        <v>38.333333333333336</v>
      </c>
      <c r="Q4048" t="s">
        <v>8328</v>
      </c>
      <c r="R4048" t="s">
        <v>8329</v>
      </c>
      <c r="S4048" s="8">
        <f t="shared" si="448"/>
        <v>41904.442245370366</v>
      </c>
      <c r="T4048" s="11">
        <f t="shared" si="449"/>
        <v>41934.442245370366</v>
      </c>
      <c r="U4048" t="str">
        <f t="shared" si="450"/>
        <v>FALSE</v>
      </c>
      <c r="V4048" s="18">
        <f t="shared" si="451"/>
        <v>2</v>
      </c>
      <c r="W4048">
        <f t="shared" si="452"/>
        <v>2</v>
      </c>
    </row>
    <row r="4049" spans="1:23" ht="115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s="13" t="b">
        <v>0</v>
      </c>
      <c r="L4049">
        <v>4</v>
      </c>
      <c r="M4049" t="b">
        <v>0</v>
      </c>
      <c r="N4049" t="s">
        <v>8271</v>
      </c>
      <c r="O4049" s="15">
        <f t="shared" si="447"/>
        <v>2.1999999999999997</v>
      </c>
      <c r="P4049" s="15">
        <f t="shared" si="446"/>
        <v>27.5</v>
      </c>
      <c r="Q4049" t="s">
        <v>8328</v>
      </c>
      <c r="R4049" t="s">
        <v>8329</v>
      </c>
      <c r="S4049" s="8">
        <f t="shared" si="448"/>
        <v>41990.814155092587</v>
      </c>
      <c r="T4049" s="11">
        <f t="shared" si="449"/>
        <v>42014.833333333336</v>
      </c>
      <c r="U4049" t="str">
        <f t="shared" si="450"/>
        <v>FALSE</v>
      </c>
      <c r="V4049" s="18">
        <f t="shared" si="451"/>
        <v>2</v>
      </c>
      <c r="W4049">
        <f t="shared" si="452"/>
        <v>2</v>
      </c>
    </row>
    <row r="4050" spans="1:23" ht="115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s="13" t="b">
        <v>0</v>
      </c>
      <c r="L4050">
        <v>91</v>
      </c>
      <c r="M4050" t="b">
        <v>0</v>
      </c>
      <c r="N4050" t="s">
        <v>8271</v>
      </c>
      <c r="O4050" s="15">
        <f t="shared" si="447"/>
        <v>17.652941176470588</v>
      </c>
      <c r="P4050" s="15">
        <f t="shared" si="446"/>
        <v>32.978021978021978</v>
      </c>
      <c r="Q4050" t="s">
        <v>8328</v>
      </c>
      <c r="R4050" t="s">
        <v>8329</v>
      </c>
      <c r="S4050" s="8">
        <f t="shared" si="448"/>
        <v>42436.300775462958</v>
      </c>
      <c r="T4050" s="11">
        <f t="shared" si="449"/>
        <v>42471.259108796294</v>
      </c>
      <c r="U4050" t="str">
        <f t="shared" si="450"/>
        <v>FALSE</v>
      </c>
      <c r="V4050" s="18">
        <f t="shared" si="451"/>
        <v>2</v>
      </c>
      <c r="W4050">
        <f t="shared" si="452"/>
        <v>2</v>
      </c>
    </row>
    <row r="4051" spans="1:23" ht="100.8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s="13" t="b">
        <v>0</v>
      </c>
      <c r="L4051">
        <v>1</v>
      </c>
      <c r="M4051" t="b">
        <v>0</v>
      </c>
      <c r="N4051" t="s">
        <v>8271</v>
      </c>
      <c r="O4051" s="15">
        <f t="shared" si="447"/>
        <v>0.08</v>
      </c>
      <c r="P4051" s="15">
        <f t="shared" si="446"/>
        <v>16</v>
      </c>
      <c r="Q4051" t="s">
        <v>8328</v>
      </c>
      <c r="R4051" t="s">
        <v>8329</v>
      </c>
      <c r="S4051" s="8">
        <f t="shared" si="448"/>
        <v>42169.750173611108</v>
      </c>
      <c r="T4051" s="11">
        <f t="shared" si="449"/>
        <v>42199.750173611108</v>
      </c>
      <c r="U4051" t="str">
        <f t="shared" si="450"/>
        <v>FALSE</v>
      </c>
      <c r="V4051" s="18">
        <f t="shared" si="451"/>
        <v>2</v>
      </c>
      <c r="W4051">
        <f t="shared" si="452"/>
        <v>2</v>
      </c>
    </row>
    <row r="4052" spans="1:23" ht="100.8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s="13" t="b">
        <v>0</v>
      </c>
      <c r="L4052">
        <v>1</v>
      </c>
      <c r="M4052" t="b">
        <v>0</v>
      </c>
      <c r="N4052" t="s">
        <v>8271</v>
      </c>
      <c r="O4052" s="15">
        <f t="shared" si="447"/>
        <v>6.6666666666666666E-2</v>
      </c>
      <c r="P4052" s="15">
        <f t="shared" si="446"/>
        <v>1</v>
      </c>
      <c r="Q4052" t="s">
        <v>8328</v>
      </c>
      <c r="R4052" t="s">
        <v>8329</v>
      </c>
      <c r="S4052" s="8">
        <f t="shared" si="448"/>
        <v>41905.428136574068</v>
      </c>
      <c r="T4052" s="11">
        <f t="shared" si="449"/>
        <v>41935.428136574068</v>
      </c>
      <c r="U4052" t="str">
        <f t="shared" si="450"/>
        <v>FALSE</v>
      </c>
      <c r="V4052" s="18">
        <f t="shared" si="451"/>
        <v>2</v>
      </c>
      <c r="W4052">
        <f t="shared" si="452"/>
        <v>2</v>
      </c>
    </row>
    <row r="4053" spans="1:23" ht="86.4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s="13" t="b">
        <v>0</v>
      </c>
      <c r="L4053">
        <v>0</v>
      </c>
      <c r="M4053" t="b">
        <v>0</v>
      </c>
      <c r="N4053" t="s">
        <v>8271</v>
      </c>
      <c r="O4053" s="15">
        <f t="shared" si="447"/>
        <v>0</v>
      </c>
      <c r="P4053" s="15">
        <f t="shared" si="446"/>
        <v>0</v>
      </c>
      <c r="Q4053" t="s">
        <v>8328</v>
      </c>
      <c r="R4053" t="s">
        <v>8329</v>
      </c>
      <c r="S4053" s="8">
        <f t="shared" si="448"/>
        <v>41761.601817129631</v>
      </c>
      <c r="T4053" s="11">
        <f t="shared" si="449"/>
        <v>41768.078472222223</v>
      </c>
      <c r="U4053" t="str">
        <f t="shared" si="450"/>
        <v>FALSE</v>
      </c>
      <c r="V4053" s="18">
        <f t="shared" si="451"/>
        <v>2</v>
      </c>
      <c r="W4053">
        <f t="shared" si="452"/>
        <v>2</v>
      </c>
    </row>
    <row r="4054" spans="1:23" ht="129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s="13" t="b">
        <v>0</v>
      </c>
      <c r="L4054">
        <v>13</v>
      </c>
      <c r="M4054" t="b">
        <v>0</v>
      </c>
      <c r="N4054" t="s">
        <v>8271</v>
      </c>
      <c r="O4054" s="15">
        <f t="shared" si="447"/>
        <v>37.533333333333339</v>
      </c>
      <c r="P4054" s="15">
        <f t="shared" si="446"/>
        <v>86.615384615384613</v>
      </c>
      <c r="Q4054" t="s">
        <v>8328</v>
      </c>
      <c r="R4054" t="s">
        <v>8329</v>
      </c>
      <c r="S4054" s="8">
        <f t="shared" si="448"/>
        <v>41865.670324074068</v>
      </c>
      <c r="T4054" s="11">
        <f t="shared" si="449"/>
        <v>41925.670324074068</v>
      </c>
      <c r="U4054" t="str">
        <f t="shared" si="450"/>
        <v>FALSE</v>
      </c>
      <c r="V4054" s="18">
        <f t="shared" si="451"/>
        <v>2</v>
      </c>
      <c r="W4054">
        <f t="shared" si="452"/>
        <v>2</v>
      </c>
    </row>
    <row r="4055" spans="1:23" ht="115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s="13" t="b">
        <v>0</v>
      </c>
      <c r="L4055">
        <v>2</v>
      </c>
      <c r="M4055" t="b">
        <v>0</v>
      </c>
      <c r="N4055" t="s">
        <v>8271</v>
      </c>
      <c r="O4055" s="15">
        <f t="shared" si="447"/>
        <v>22</v>
      </c>
      <c r="P4055" s="15">
        <f t="shared" si="446"/>
        <v>55</v>
      </c>
      <c r="Q4055" t="s">
        <v>8328</v>
      </c>
      <c r="R4055" t="s">
        <v>8329</v>
      </c>
      <c r="S4055" s="8">
        <f t="shared" si="448"/>
        <v>41928.481805555552</v>
      </c>
      <c r="T4055" s="11">
        <f t="shared" si="449"/>
        <v>41958.624999999993</v>
      </c>
      <c r="U4055" t="str">
        <f t="shared" si="450"/>
        <v>FALSE</v>
      </c>
      <c r="V4055" s="18">
        <f t="shared" si="451"/>
        <v>2</v>
      </c>
      <c r="W4055">
        <f t="shared" si="452"/>
        <v>2</v>
      </c>
    </row>
    <row r="4056" spans="1:23" ht="100.8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s="13" t="b">
        <v>0</v>
      </c>
      <c r="L4056">
        <v>0</v>
      </c>
      <c r="M4056" t="b">
        <v>0</v>
      </c>
      <c r="N4056" t="s">
        <v>8271</v>
      </c>
      <c r="O4056" s="15">
        <f t="shared" si="447"/>
        <v>0</v>
      </c>
      <c r="P4056" s="15">
        <f t="shared" si="446"/>
        <v>0</v>
      </c>
      <c r="Q4056" t="s">
        <v>8328</v>
      </c>
      <c r="R4056" t="s">
        <v>8329</v>
      </c>
      <c r="S4056" s="8">
        <f t="shared" si="448"/>
        <v>42613.632928240739</v>
      </c>
      <c r="T4056" s="11">
        <f t="shared" si="449"/>
        <v>42643.958333333336</v>
      </c>
      <c r="U4056" t="str">
        <f t="shared" si="450"/>
        <v>FALSE</v>
      </c>
      <c r="V4056" s="18">
        <f t="shared" si="451"/>
        <v>2</v>
      </c>
      <c r="W4056">
        <f t="shared" si="452"/>
        <v>2</v>
      </c>
    </row>
    <row r="4057" spans="1:23" ht="115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s="13" t="b">
        <v>0</v>
      </c>
      <c r="L4057">
        <v>21</v>
      </c>
      <c r="M4057" t="b">
        <v>0</v>
      </c>
      <c r="N4057" t="s">
        <v>8271</v>
      </c>
      <c r="O4057" s="15">
        <f t="shared" si="447"/>
        <v>17.62</v>
      </c>
      <c r="P4057" s="15">
        <f t="shared" si="446"/>
        <v>41.952380952380949</v>
      </c>
      <c r="Q4057" t="s">
        <v>8328</v>
      </c>
      <c r="R4057" t="s">
        <v>8329</v>
      </c>
      <c r="S4057" s="8">
        <f t="shared" si="448"/>
        <v>41779.44017361111</v>
      </c>
      <c r="T4057" s="11">
        <f t="shared" si="449"/>
        <v>41809.44017361111</v>
      </c>
      <c r="U4057" t="str">
        <f t="shared" si="450"/>
        <v>FALSE</v>
      </c>
      <c r="V4057" s="18">
        <f t="shared" si="451"/>
        <v>2</v>
      </c>
      <c r="W4057">
        <f t="shared" si="452"/>
        <v>2</v>
      </c>
    </row>
    <row r="4058" spans="1:23" ht="100.8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s="13" t="b">
        <v>0</v>
      </c>
      <c r="L4058">
        <v>9</v>
      </c>
      <c r="M4058" t="b">
        <v>0</v>
      </c>
      <c r="N4058" t="s">
        <v>8271</v>
      </c>
      <c r="O4058" s="15">
        <f t="shared" si="447"/>
        <v>53</v>
      </c>
      <c r="P4058" s="15">
        <f t="shared" si="446"/>
        <v>88.333333333333329</v>
      </c>
      <c r="Q4058" t="s">
        <v>8328</v>
      </c>
      <c r="R4058" t="s">
        <v>8329</v>
      </c>
      <c r="S4058" s="8">
        <f t="shared" si="448"/>
        <v>42534.724988425929</v>
      </c>
      <c r="T4058" s="11">
        <f t="shared" si="449"/>
        <v>42554.624305555553</v>
      </c>
      <c r="U4058" t="str">
        <f t="shared" si="450"/>
        <v>FALSE</v>
      </c>
      <c r="V4058" s="18">
        <f t="shared" si="451"/>
        <v>2</v>
      </c>
      <c r="W4058">
        <f t="shared" si="452"/>
        <v>2</v>
      </c>
    </row>
    <row r="4059" spans="1:23" ht="115.2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s="13" t="b">
        <v>0</v>
      </c>
      <c r="L4059">
        <v>6</v>
      </c>
      <c r="M4059" t="b">
        <v>0</v>
      </c>
      <c r="N4059" t="s">
        <v>8271</v>
      </c>
      <c r="O4059" s="15">
        <f t="shared" si="447"/>
        <v>22.142857142857142</v>
      </c>
      <c r="P4059" s="15">
        <f t="shared" si="446"/>
        <v>129.16666666666666</v>
      </c>
      <c r="Q4059" t="s">
        <v>8328</v>
      </c>
      <c r="R4059" t="s">
        <v>8329</v>
      </c>
      <c r="S4059" s="8">
        <f t="shared" si="448"/>
        <v>42310.760185185187</v>
      </c>
      <c r="T4059" s="11">
        <f t="shared" si="449"/>
        <v>42333.749999999993</v>
      </c>
      <c r="U4059" t="str">
        <f t="shared" si="450"/>
        <v>FALSE</v>
      </c>
      <c r="V4059" s="18">
        <f t="shared" si="451"/>
        <v>2</v>
      </c>
      <c r="W4059">
        <f t="shared" si="452"/>
        <v>2</v>
      </c>
    </row>
    <row r="4060" spans="1:23" ht="100.8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s="13" t="b">
        <v>0</v>
      </c>
      <c r="L4060">
        <v>4</v>
      </c>
      <c r="M4060" t="b">
        <v>0</v>
      </c>
      <c r="N4060" t="s">
        <v>8271</v>
      </c>
      <c r="O4060" s="15">
        <f t="shared" si="447"/>
        <v>2.5333333333333332</v>
      </c>
      <c r="P4060" s="15">
        <f t="shared" si="446"/>
        <v>23.75</v>
      </c>
      <c r="Q4060" t="s">
        <v>8328</v>
      </c>
      <c r="R4060" t="s">
        <v>8329</v>
      </c>
      <c r="S4060" s="8">
        <f t="shared" si="448"/>
        <v>42445.852361111109</v>
      </c>
      <c r="T4060" s="11">
        <f t="shared" si="449"/>
        <v>42460.957638888889</v>
      </c>
      <c r="U4060" t="str">
        <f t="shared" si="450"/>
        <v>FALSE</v>
      </c>
      <c r="V4060" s="18">
        <f t="shared" si="451"/>
        <v>2</v>
      </c>
      <c r="W4060">
        <f t="shared" si="452"/>
        <v>2</v>
      </c>
    </row>
    <row r="4061" spans="1:23" ht="100.8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s="13" t="b">
        <v>0</v>
      </c>
      <c r="L4061">
        <v>7</v>
      </c>
      <c r="M4061" t="b">
        <v>0</v>
      </c>
      <c r="N4061" t="s">
        <v>8271</v>
      </c>
      <c r="O4061" s="15">
        <f t="shared" si="447"/>
        <v>2.5</v>
      </c>
      <c r="P4061" s="15">
        <f t="shared" si="446"/>
        <v>35.714285714285715</v>
      </c>
      <c r="Q4061" t="s">
        <v>8328</v>
      </c>
      <c r="R4061" t="s">
        <v>8329</v>
      </c>
      <c r="S4061" s="8">
        <f t="shared" si="448"/>
        <v>41866.432314814811</v>
      </c>
      <c r="T4061" s="11">
        <f t="shared" si="449"/>
        <v>41897.916666666664</v>
      </c>
      <c r="U4061" t="str">
        <f t="shared" si="450"/>
        <v>FALSE</v>
      </c>
      <c r="V4061" s="18">
        <f t="shared" si="451"/>
        <v>2</v>
      </c>
      <c r="W4061">
        <f t="shared" si="452"/>
        <v>2</v>
      </c>
    </row>
    <row r="4062" spans="1:23" ht="100.8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s="13" t="b">
        <v>0</v>
      </c>
      <c r="L4062">
        <v>5</v>
      </c>
      <c r="M4062" t="b">
        <v>0</v>
      </c>
      <c r="N4062" t="s">
        <v>8271</v>
      </c>
      <c r="O4062" s="15">
        <f t="shared" si="447"/>
        <v>2.85</v>
      </c>
      <c r="P4062" s="15">
        <f t="shared" si="446"/>
        <v>57</v>
      </c>
      <c r="Q4062" t="s">
        <v>8328</v>
      </c>
      <c r="R4062" t="s">
        <v>8329</v>
      </c>
      <c r="S4062" s="8">
        <f t="shared" si="448"/>
        <v>41779.486759259256</v>
      </c>
      <c r="T4062" s="11">
        <f t="shared" si="449"/>
        <v>41813.458333333328</v>
      </c>
      <c r="U4062" t="str">
        <f t="shared" si="450"/>
        <v>FALSE</v>
      </c>
      <c r="V4062" s="18">
        <f t="shared" si="451"/>
        <v>2</v>
      </c>
      <c r="W4062">
        <f t="shared" si="452"/>
        <v>2</v>
      </c>
    </row>
    <row r="4063" spans="1:23" ht="7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s="13" t="b">
        <v>0</v>
      </c>
      <c r="L4063">
        <v>0</v>
      </c>
      <c r="M4063" t="b">
        <v>0</v>
      </c>
      <c r="N4063" t="s">
        <v>8271</v>
      </c>
      <c r="O4063" s="15">
        <f t="shared" si="447"/>
        <v>0</v>
      </c>
      <c r="P4063" s="15">
        <f t="shared" si="446"/>
        <v>0</v>
      </c>
      <c r="Q4063" t="s">
        <v>8328</v>
      </c>
      <c r="R4063" t="s">
        <v>8329</v>
      </c>
      <c r="S4063" s="8">
        <f t="shared" si="448"/>
        <v>42420.933136574073</v>
      </c>
      <c r="T4063" s="11">
        <f t="shared" si="449"/>
        <v>42480.891469907401</v>
      </c>
      <c r="U4063" t="str">
        <f t="shared" si="450"/>
        <v>FALSE</v>
      </c>
      <c r="V4063" s="18">
        <f t="shared" si="451"/>
        <v>2</v>
      </c>
      <c r="W4063">
        <f t="shared" si="452"/>
        <v>2</v>
      </c>
    </row>
    <row r="4064" spans="1:23" ht="115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s="13" t="b">
        <v>0</v>
      </c>
      <c r="L4064">
        <v>3</v>
      </c>
      <c r="M4064" t="b">
        <v>0</v>
      </c>
      <c r="N4064" t="s">
        <v>8271</v>
      </c>
      <c r="O4064" s="15">
        <f t="shared" si="447"/>
        <v>2.4500000000000002</v>
      </c>
      <c r="P4064" s="15">
        <f t="shared" si="446"/>
        <v>163.33333333333334</v>
      </c>
      <c r="Q4064" t="s">
        <v>8328</v>
      </c>
      <c r="R4064" t="s">
        <v>8329</v>
      </c>
      <c r="S4064" s="8">
        <f t="shared" si="448"/>
        <v>42523.530879629623</v>
      </c>
      <c r="T4064" s="11">
        <f t="shared" si="449"/>
        <v>42553.530879629623</v>
      </c>
      <c r="U4064" t="str">
        <f t="shared" si="450"/>
        <v>FALSE</v>
      </c>
      <c r="V4064" s="18">
        <f t="shared" si="451"/>
        <v>2</v>
      </c>
      <c r="W4064">
        <f t="shared" si="452"/>
        <v>2</v>
      </c>
    </row>
    <row r="4065" spans="1:23" ht="115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s="13" t="b">
        <v>0</v>
      </c>
      <c r="L4065">
        <v>9</v>
      </c>
      <c r="M4065" t="b">
        <v>0</v>
      </c>
      <c r="N4065" t="s">
        <v>8271</v>
      </c>
      <c r="O4065" s="15">
        <f t="shared" si="447"/>
        <v>1.4210526315789473</v>
      </c>
      <c r="P4065" s="15">
        <f t="shared" si="446"/>
        <v>15</v>
      </c>
      <c r="Q4065" t="s">
        <v>8328</v>
      </c>
      <c r="R4065" t="s">
        <v>8329</v>
      </c>
      <c r="S4065" s="8">
        <f t="shared" si="448"/>
        <v>41787.473194444443</v>
      </c>
      <c r="T4065" s="11">
        <f t="shared" si="449"/>
        <v>41817.473194444443</v>
      </c>
      <c r="U4065" t="str">
        <f t="shared" si="450"/>
        <v>FALSE</v>
      </c>
      <c r="V4065" s="18">
        <f t="shared" si="451"/>
        <v>2</v>
      </c>
      <c r="W4065">
        <f t="shared" si="452"/>
        <v>2</v>
      </c>
    </row>
    <row r="4066" spans="1:23" ht="115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s="13" t="b">
        <v>0</v>
      </c>
      <c r="L4066">
        <v>6</v>
      </c>
      <c r="M4066" t="b">
        <v>0</v>
      </c>
      <c r="N4066" t="s">
        <v>8271</v>
      </c>
      <c r="O4066" s="15">
        <f t="shared" si="447"/>
        <v>19.25</v>
      </c>
      <c r="P4066" s="15">
        <f t="shared" si="446"/>
        <v>64.166666666666671</v>
      </c>
      <c r="Q4066" t="s">
        <v>8328</v>
      </c>
      <c r="R4066" t="s">
        <v>8329</v>
      </c>
      <c r="S4066" s="8">
        <f t="shared" si="448"/>
        <v>42093.379930555551</v>
      </c>
      <c r="T4066" s="11">
        <f t="shared" si="449"/>
        <v>42123.379930555551</v>
      </c>
      <c r="U4066" t="str">
        <f t="shared" si="450"/>
        <v>FALSE</v>
      </c>
      <c r="V4066" s="18">
        <f t="shared" si="451"/>
        <v>2</v>
      </c>
      <c r="W4066">
        <f t="shared" si="452"/>
        <v>2</v>
      </c>
    </row>
    <row r="4067" spans="1:23" ht="86.4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s="13" t="b">
        <v>0</v>
      </c>
      <c r="L4067">
        <v>4</v>
      </c>
      <c r="M4067" t="b">
        <v>0</v>
      </c>
      <c r="N4067" t="s">
        <v>8271</v>
      </c>
      <c r="O4067" s="15">
        <f t="shared" si="447"/>
        <v>0.67500000000000004</v>
      </c>
      <c r="P4067" s="15">
        <f t="shared" si="446"/>
        <v>6.75</v>
      </c>
      <c r="Q4067" t="s">
        <v>8328</v>
      </c>
      <c r="R4067" t="s">
        <v>8329</v>
      </c>
      <c r="S4067" s="8">
        <f t="shared" si="448"/>
        <v>41833.74318287037</v>
      </c>
      <c r="T4067" s="11">
        <f t="shared" si="449"/>
        <v>41863.74318287037</v>
      </c>
      <c r="U4067" t="str">
        <f t="shared" si="450"/>
        <v>FALSE</v>
      </c>
      <c r="V4067" s="18">
        <f t="shared" si="451"/>
        <v>2</v>
      </c>
      <c r="W4067">
        <f t="shared" si="452"/>
        <v>2</v>
      </c>
    </row>
    <row r="4068" spans="1:23" ht="115.2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s="13" t="b">
        <v>0</v>
      </c>
      <c r="L4068">
        <v>1</v>
      </c>
      <c r="M4068" t="b">
        <v>0</v>
      </c>
      <c r="N4068" t="s">
        <v>8271</v>
      </c>
      <c r="O4068" s="15">
        <f t="shared" si="447"/>
        <v>0.16666666666666669</v>
      </c>
      <c r="P4068" s="15">
        <f t="shared" si="446"/>
        <v>25</v>
      </c>
      <c r="Q4068" t="s">
        <v>8328</v>
      </c>
      <c r="R4068" t="s">
        <v>8329</v>
      </c>
      <c r="S4068" s="8">
        <f t="shared" si="448"/>
        <v>42478.830879629626</v>
      </c>
      <c r="T4068" s="11">
        <f t="shared" si="449"/>
        <v>42508.830879629626</v>
      </c>
      <c r="U4068" t="str">
        <f t="shared" si="450"/>
        <v>FALSE</v>
      </c>
      <c r="V4068" s="18">
        <f t="shared" si="451"/>
        <v>2</v>
      </c>
      <c r="W4068">
        <f t="shared" si="452"/>
        <v>2</v>
      </c>
    </row>
    <row r="4069" spans="1:23" ht="100.8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s="13" t="b">
        <v>0</v>
      </c>
      <c r="L4069">
        <v>17</v>
      </c>
      <c r="M4069" t="b">
        <v>0</v>
      </c>
      <c r="N4069" t="s">
        <v>8271</v>
      </c>
      <c r="O4069" s="15">
        <f t="shared" si="447"/>
        <v>60.9</v>
      </c>
      <c r="P4069" s="15">
        <f t="shared" si="446"/>
        <v>179.11764705882354</v>
      </c>
      <c r="Q4069" t="s">
        <v>8328</v>
      </c>
      <c r="R4069" t="s">
        <v>8329</v>
      </c>
      <c r="S4069" s="8">
        <f t="shared" si="448"/>
        <v>42234.909143518518</v>
      </c>
      <c r="T4069" s="11">
        <f t="shared" si="449"/>
        <v>42274.909143518518</v>
      </c>
      <c r="U4069" t="str">
        <f t="shared" si="450"/>
        <v>FALSE</v>
      </c>
      <c r="V4069" s="18">
        <f t="shared" si="451"/>
        <v>2</v>
      </c>
      <c r="W4069">
        <f t="shared" si="452"/>
        <v>2</v>
      </c>
    </row>
    <row r="4070" spans="1:23" ht="86.4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s="13" t="b">
        <v>0</v>
      </c>
      <c r="L4070">
        <v>1</v>
      </c>
      <c r="M4070" t="b">
        <v>0</v>
      </c>
      <c r="N4070" t="s">
        <v>8271</v>
      </c>
      <c r="O4070" s="15">
        <f t="shared" si="447"/>
        <v>1</v>
      </c>
      <c r="P4070" s="15">
        <f t="shared" si="446"/>
        <v>34.950000000000003</v>
      </c>
      <c r="Q4070" t="s">
        <v>8328</v>
      </c>
      <c r="R4070" t="s">
        <v>8329</v>
      </c>
      <c r="S4070" s="8">
        <f t="shared" si="448"/>
        <v>42718.755266203698</v>
      </c>
      <c r="T4070" s="11">
        <f t="shared" si="449"/>
        <v>42748.753472222219</v>
      </c>
      <c r="U4070" t="str">
        <f t="shared" si="450"/>
        <v>FALSE</v>
      </c>
      <c r="V4070" s="18">
        <f t="shared" si="451"/>
        <v>2</v>
      </c>
      <c r="W4070">
        <f t="shared" si="452"/>
        <v>2</v>
      </c>
    </row>
    <row r="4071" spans="1:23" ht="100.8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s="13" t="b">
        <v>0</v>
      </c>
      <c r="L4071">
        <v>13</v>
      </c>
      <c r="M4071" t="b">
        <v>0</v>
      </c>
      <c r="N4071" t="s">
        <v>8271</v>
      </c>
      <c r="O4071" s="15">
        <f t="shared" si="447"/>
        <v>34.4</v>
      </c>
      <c r="P4071" s="15">
        <f t="shared" si="446"/>
        <v>33.07692307692308</v>
      </c>
      <c r="Q4071" t="s">
        <v>8328</v>
      </c>
      <c r="R4071" t="s">
        <v>8329</v>
      </c>
      <c r="S4071" s="8">
        <f t="shared" si="448"/>
        <v>42022.453194444439</v>
      </c>
      <c r="T4071" s="11">
        <f t="shared" si="449"/>
        <v>42063.291666666664</v>
      </c>
      <c r="U4071" t="str">
        <f t="shared" si="450"/>
        <v>FALSE</v>
      </c>
      <c r="V4071" s="18">
        <f t="shared" si="451"/>
        <v>2</v>
      </c>
      <c r="W4071">
        <f t="shared" si="452"/>
        <v>2</v>
      </c>
    </row>
    <row r="4072" spans="1:23" ht="7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s="13" t="b">
        <v>0</v>
      </c>
      <c r="L4072">
        <v>6</v>
      </c>
      <c r="M4072" t="b">
        <v>0</v>
      </c>
      <c r="N4072" t="s">
        <v>8271</v>
      </c>
      <c r="O4072" s="15">
        <f t="shared" si="447"/>
        <v>16.5</v>
      </c>
      <c r="P4072" s="15">
        <f t="shared" si="446"/>
        <v>27.5</v>
      </c>
      <c r="Q4072" t="s">
        <v>8328</v>
      </c>
      <c r="R4072" t="s">
        <v>8329</v>
      </c>
      <c r="S4072" s="8">
        <f t="shared" si="448"/>
        <v>42031.458564814813</v>
      </c>
      <c r="T4072" s="11">
        <f t="shared" si="449"/>
        <v>42063.916666666664</v>
      </c>
      <c r="U4072" t="str">
        <f t="shared" si="450"/>
        <v>FALSE</v>
      </c>
      <c r="V4072" s="18">
        <f t="shared" si="451"/>
        <v>2</v>
      </c>
      <c r="W4072">
        <f t="shared" si="452"/>
        <v>2</v>
      </c>
    </row>
    <row r="4073" spans="1:23" ht="115.2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s="13" t="b">
        <v>0</v>
      </c>
      <c r="L4073">
        <v>0</v>
      </c>
      <c r="M4073" t="b">
        <v>0</v>
      </c>
      <c r="N4073" t="s">
        <v>8271</v>
      </c>
      <c r="O4073" s="15">
        <f t="shared" si="447"/>
        <v>0</v>
      </c>
      <c r="P4073" s="15">
        <f t="shared" si="446"/>
        <v>0</v>
      </c>
      <c r="Q4073" t="s">
        <v>8328</v>
      </c>
      <c r="R4073" t="s">
        <v>8329</v>
      </c>
      <c r="S4073" s="8">
        <f t="shared" si="448"/>
        <v>42700.59642361111</v>
      </c>
      <c r="T4073" s="11">
        <f t="shared" si="449"/>
        <v>42730.59642361111</v>
      </c>
      <c r="U4073" t="str">
        <f t="shared" si="450"/>
        <v>FALSE</v>
      </c>
      <c r="V4073" s="18">
        <f t="shared" si="451"/>
        <v>2</v>
      </c>
      <c r="W4073">
        <f t="shared" si="452"/>
        <v>2</v>
      </c>
    </row>
    <row r="4074" spans="1:23" ht="100.8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s="13" t="b">
        <v>0</v>
      </c>
      <c r="L4074">
        <v>2</v>
      </c>
      <c r="M4074" t="b">
        <v>0</v>
      </c>
      <c r="N4074" t="s">
        <v>8271</v>
      </c>
      <c r="O4074" s="15">
        <f t="shared" si="447"/>
        <v>0.4</v>
      </c>
      <c r="P4074" s="15">
        <f t="shared" si="446"/>
        <v>2</v>
      </c>
      <c r="Q4074" t="s">
        <v>8328</v>
      </c>
      <c r="R4074" t="s">
        <v>8329</v>
      </c>
      <c r="S4074" s="8">
        <f t="shared" si="448"/>
        <v>41812.566099537034</v>
      </c>
      <c r="T4074" s="11">
        <f t="shared" si="449"/>
        <v>41872.566099537034</v>
      </c>
      <c r="U4074" t="str">
        <f t="shared" si="450"/>
        <v>FALSE</v>
      </c>
      <c r="V4074" s="18">
        <f t="shared" si="451"/>
        <v>2</v>
      </c>
      <c r="W4074">
        <f t="shared" si="452"/>
        <v>2</v>
      </c>
    </row>
    <row r="4075" spans="1:23" ht="100.8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s="13" t="b">
        <v>0</v>
      </c>
      <c r="L4075">
        <v>2</v>
      </c>
      <c r="M4075" t="b">
        <v>0</v>
      </c>
      <c r="N4075" t="s">
        <v>8271</v>
      </c>
      <c r="O4075" s="15">
        <f t="shared" si="447"/>
        <v>1.0571428571428572</v>
      </c>
      <c r="P4075" s="15">
        <f t="shared" si="446"/>
        <v>18.5</v>
      </c>
      <c r="Q4075" t="s">
        <v>8328</v>
      </c>
      <c r="R4075" t="s">
        <v>8329</v>
      </c>
      <c r="S4075" s="8">
        <f t="shared" si="448"/>
        <v>42078.136875000004</v>
      </c>
      <c r="T4075" s="11">
        <f t="shared" si="449"/>
        <v>42132.958333333336</v>
      </c>
      <c r="U4075" t="str">
        <f t="shared" si="450"/>
        <v>FALSE</v>
      </c>
      <c r="V4075" s="18">
        <f t="shared" si="451"/>
        <v>2</v>
      </c>
      <c r="W4075">
        <f t="shared" si="452"/>
        <v>2</v>
      </c>
    </row>
    <row r="4076" spans="1:23" ht="100.8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s="13" t="b">
        <v>0</v>
      </c>
      <c r="L4076">
        <v>21</v>
      </c>
      <c r="M4076" t="b">
        <v>0</v>
      </c>
      <c r="N4076" t="s">
        <v>8271</v>
      </c>
      <c r="O4076" s="15">
        <f t="shared" si="447"/>
        <v>26.727272727272727</v>
      </c>
      <c r="P4076" s="15">
        <f t="shared" si="446"/>
        <v>35</v>
      </c>
      <c r="Q4076" t="s">
        <v>8328</v>
      </c>
      <c r="R4076" t="s">
        <v>8329</v>
      </c>
      <c r="S4076" s="8">
        <f t="shared" si="448"/>
        <v>42283.344618055555</v>
      </c>
      <c r="T4076" s="11">
        <f t="shared" si="449"/>
        <v>42313.386284722219</v>
      </c>
      <c r="U4076" t="str">
        <f t="shared" si="450"/>
        <v>FALSE</v>
      </c>
      <c r="V4076" s="18">
        <f t="shared" si="451"/>
        <v>2</v>
      </c>
      <c r="W4076">
        <f t="shared" si="452"/>
        <v>2</v>
      </c>
    </row>
    <row r="4077" spans="1:23" ht="100.8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s="13" t="b">
        <v>0</v>
      </c>
      <c r="L4077">
        <v>13</v>
      </c>
      <c r="M4077" t="b">
        <v>0</v>
      </c>
      <c r="N4077" t="s">
        <v>8271</v>
      </c>
      <c r="O4077" s="15">
        <f t="shared" si="447"/>
        <v>28.799999999999997</v>
      </c>
      <c r="P4077" s="15">
        <f t="shared" si="446"/>
        <v>44.307692307692307</v>
      </c>
      <c r="Q4077" t="s">
        <v>8328</v>
      </c>
      <c r="R4077" t="s">
        <v>8329</v>
      </c>
      <c r="S4077" s="8">
        <f t="shared" si="448"/>
        <v>41778.837604166663</v>
      </c>
      <c r="T4077" s="11">
        <f t="shared" si="449"/>
        <v>41820.519444444442</v>
      </c>
      <c r="U4077" t="str">
        <f t="shared" si="450"/>
        <v>FALSE</v>
      </c>
      <c r="V4077" s="18">
        <f t="shared" si="451"/>
        <v>2</v>
      </c>
      <c r="W4077">
        <f t="shared" si="452"/>
        <v>2</v>
      </c>
    </row>
    <row r="4078" spans="1:23" ht="86.4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s="13" t="b">
        <v>0</v>
      </c>
      <c r="L4078">
        <v>0</v>
      </c>
      <c r="M4078" t="b">
        <v>0</v>
      </c>
      <c r="N4078" t="s">
        <v>8271</v>
      </c>
      <c r="O4078" s="15">
        <f t="shared" si="447"/>
        <v>0</v>
      </c>
      <c r="P4078" s="15">
        <f t="shared" si="446"/>
        <v>0</v>
      </c>
      <c r="Q4078" t="s">
        <v>8328</v>
      </c>
      <c r="R4078" t="s">
        <v>8329</v>
      </c>
      <c r="S4078" s="8">
        <f t="shared" si="448"/>
        <v>41905.587372685186</v>
      </c>
      <c r="T4078" s="11">
        <f t="shared" si="449"/>
        <v>41933.618750000001</v>
      </c>
      <c r="U4078" t="str">
        <f t="shared" si="450"/>
        <v>FALSE</v>
      </c>
      <c r="V4078" s="18">
        <f t="shared" si="451"/>
        <v>2</v>
      </c>
      <c r="W4078">
        <f t="shared" si="452"/>
        <v>2</v>
      </c>
    </row>
    <row r="4079" spans="1:23" ht="100.8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s="13" t="b">
        <v>0</v>
      </c>
      <c r="L4079">
        <v>6</v>
      </c>
      <c r="M4079" t="b">
        <v>0</v>
      </c>
      <c r="N4079" t="s">
        <v>8271</v>
      </c>
      <c r="O4079" s="15">
        <f t="shared" si="447"/>
        <v>8.9</v>
      </c>
      <c r="P4079" s="15">
        <f t="shared" si="446"/>
        <v>222.5</v>
      </c>
      <c r="Q4079" t="s">
        <v>8328</v>
      </c>
      <c r="R4079" t="s">
        <v>8329</v>
      </c>
      <c r="S4079" s="8">
        <f t="shared" si="448"/>
        <v>42695.502245370364</v>
      </c>
      <c r="T4079" s="11">
        <f t="shared" si="449"/>
        <v>42725.502245370364</v>
      </c>
      <c r="U4079" t="str">
        <f t="shared" si="450"/>
        <v>FALSE</v>
      </c>
      <c r="V4079" s="18">
        <f t="shared" si="451"/>
        <v>2</v>
      </c>
      <c r="W4079">
        <f t="shared" si="452"/>
        <v>2</v>
      </c>
    </row>
    <row r="4080" spans="1:23" ht="100.8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s="13" t="b">
        <v>0</v>
      </c>
      <c r="L4080">
        <v>0</v>
      </c>
      <c r="M4080" t="b">
        <v>0</v>
      </c>
      <c r="N4080" t="s">
        <v>8271</v>
      </c>
      <c r="O4080" s="15">
        <f t="shared" si="447"/>
        <v>0</v>
      </c>
      <c r="P4080" s="15">
        <f t="shared" si="446"/>
        <v>0</v>
      </c>
      <c r="Q4080" t="s">
        <v>8328</v>
      </c>
      <c r="R4080" t="s">
        <v>8329</v>
      </c>
      <c r="S4080" s="8">
        <f t="shared" si="448"/>
        <v>42732.579189814809</v>
      </c>
      <c r="T4080" s="11">
        <f t="shared" si="449"/>
        <v>42762.579189814809</v>
      </c>
      <c r="U4080" t="str">
        <f t="shared" si="450"/>
        <v>FALSE</v>
      </c>
      <c r="V4080" s="18">
        <f t="shared" si="451"/>
        <v>2</v>
      </c>
      <c r="W4080">
        <f t="shared" si="452"/>
        <v>2</v>
      </c>
    </row>
    <row r="4081" spans="1:23" ht="100.8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s="13" t="b">
        <v>0</v>
      </c>
      <c r="L4081">
        <v>1</v>
      </c>
      <c r="M4081" t="b">
        <v>0</v>
      </c>
      <c r="N4081" t="s">
        <v>8271</v>
      </c>
      <c r="O4081" s="15">
        <f t="shared" si="447"/>
        <v>0.16666666666666669</v>
      </c>
      <c r="P4081" s="15">
        <f t="shared" ref="P4081:P4115" si="453">IFERROR(E4081/L4081,0)</f>
        <v>5</v>
      </c>
      <c r="Q4081" t="s">
        <v>8328</v>
      </c>
      <c r="R4081" t="s">
        <v>8329</v>
      </c>
      <c r="S4081" s="8">
        <f t="shared" si="448"/>
        <v>42510.730567129627</v>
      </c>
      <c r="T4081" s="11">
        <f t="shared" si="449"/>
        <v>42540.730567129627</v>
      </c>
      <c r="U4081" t="str">
        <f t="shared" si="450"/>
        <v>FALSE</v>
      </c>
      <c r="V4081" s="18">
        <f t="shared" si="451"/>
        <v>2</v>
      </c>
      <c r="W4081">
        <f t="shared" si="452"/>
        <v>2</v>
      </c>
    </row>
    <row r="4082" spans="1:23" ht="100.8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s="13" t="b">
        <v>0</v>
      </c>
      <c r="L4082">
        <v>0</v>
      </c>
      <c r="M4082" t="b">
        <v>0</v>
      </c>
      <c r="N4082" t="s">
        <v>8271</v>
      </c>
      <c r="O4082" s="15">
        <f t="shared" si="447"/>
        <v>0</v>
      </c>
      <c r="P4082" s="15">
        <f t="shared" si="453"/>
        <v>0</v>
      </c>
      <c r="Q4082" t="s">
        <v>8328</v>
      </c>
      <c r="R4082" t="s">
        <v>8329</v>
      </c>
      <c r="S4082" s="8">
        <f t="shared" si="448"/>
        <v>42511.489768518521</v>
      </c>
      <c r="T4082" s="11">
        <f t="shared" si="449"/>
        <v>42535.579166666663</v>
      </c>
      <c r="U4082" t="str">
        <f t="shared" si="450"/>
        <v>FALSE</v>
      </c>
      <c r="V4082" s="18">
        <f t="shared" si="451"/>
        <v>2</v>
      </c>
      <c r="W4082">
        <f t="shared" si="452"/>
        <v>2</v>
      </c>
    </row>
    <row r="4083" spans="1:23" ht="86.4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s="13" t="b">
        <v>0</v>
      </c>
      <c r="L4083">
        <v>12</v>
      </c>
      <c r="M4083" t="b">
        <v>0</v>
      </c>
      <c r="N4083" t="s">
        <v>8271</v>
      </c>
      <c r="O4083" s="15">
        <f t="shared" si="447"/>
        <v>15.737410071942445</v>
      </c>
      <c r="P4083" s="15">
        <f t="shared" si="453"/>
        <v>29.166666666666668</v>
      </c>
      <c r="Q4083" t="s">
        <v>8328</v>
      </c>
      <c r="R4083" t="s">
        <v>8329</v>
      </c>
      <c r="S4083" s="8">
        <f t="shared" si="448"/>
        <v>42041.372974537029</v>
      </c>
      <c r="T4083" s="11">
        <f t="shared" si="449"/>
        <v>42071.331307870372</v>
      </c>
      <c r="U4083" t="str">
        <f t="shared" si="450"/>
        <v>FALSE</v>
      </c>
      <c r="V4083" s="18">
        <f t="shared" si="451"/>
        <v>2</v>
      </c>
      <c r="W4083">
        <f t="shared" si="452"/>
        <v>2</v>
      </c>
    </row>
    <row r="4084" spans="1:23" ht="100.8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s="13" t="b">
        <v>0</v>
      </c>
      <c r="L4084">
        <v>2</v>
      </c>
      <c r="M4084" t="b">
        <v>0</v>
      </c>
      <c r="N4084" t="s">
        <v>8271</v>
      </c>
      <c r="O4084" s="15">
        <f t="shared" si="447"/>
        <v>2</v>
      </c>
      <c r="P4084" s="15">
        <f t="shared" si="453"/>
        <v>1.5</v>
      </c>
      <c r="Q4084" t="s">
        <v>8328</v>
      </c>
      <c r="R4084" t="s">
        <v>8329</v>
      </c>
      <c r="S4084" s="8">
        <f t="shared" si="448"/>
        <v>42306.980937499997</v>
      </c>
      <c r="T4084" s="11">
        <f t="shared" si="449"/>
        <v>42322.749999999993</v>
      </c>
      <c r="U4084" t="str">
        <f t="shared" si="450"/>
        <v>FALSE</v>
      </c>
      <c r="V4084" s="18">
        <f t="shared" si="451"/>
        <v>2</v>
      </c>
      <c r="W4084">
        <f t="shared" si="452"/>
        <v>2</v>
      </c>
    </row>
    <row r="4085" spans="1:23" ht="115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s="13" t="b">
        <v>0</v>
      </c>
      <c r="L4085">
        <v>6</v>
      </c>
      <c r="M4085" t="b">
        <v>0</v>
      </c>
      <c r="N4085" t="s">
        <v>8271</v>
      </c>
      <c r="O4085" s="15">
        <f t="shared" si="447"/>
        <v>21.685714285714287</v>
      </c>
      <c r="P4085" s="15">
        <f t="shared" si="453"/>
        <v>126.5</v>
      </c>
      <c r="Q4085" t="s">
        <v>8328</v>
      </c>
      <c r="R4085" t="s">
        <v>8329</v>
      </c>
      <c r="S4085" s="8">
        <f t="shared" si="448"/>
        <v>42353.553425925922</v>
      </c>
      <c r="T4085" s="11">
        <f t="shared" si="449"/>
        <v>42383.553425925922</v>
      </c>
      <c r="U4085" t="str">
        <f t="shared" si="450"/>
        <v>FALSE</v>
      </c>
      <c r="V4085" s="18">
        <f t="shared" si="451"/>
        <v>2</v>
      </c>
      <c r="W4085">
        <f t="shared" si="452"/>
        <v>2</v>
      </c>
    </row>
    <row r="4086" spans="1:23" ht="100.8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s="13" t="b">
        <v>0</v>
      </c>
      <c r="L4086">
        <v>1</v>
      </c>
      <c r="M4086" t="b">
        <v>0</v>
      </c>
      <c r="N4086" t="s">
        <v>8271</v>
      </c>
      <c r="O4086" s="15">
        <f t="shared" si="447"/>
        <v>0.33333333333333337</v>
      </c>
      <c r="P4086" s="15">
        <f t="shared" si="453"/>
        <v>10</v>
      </c>
      <c r="Q4086" t="s">
        <v>8328</v>
      </c>
      <c r="R4086" t="s">
        <v>8329</v>
      </c>
      <c r="S4086" s="8">
        <f t="shared" si="448"/>
        <v>42622.228078703702</v>
      </c>
      <c r="T4086" s="11">
        <f t="shared" si="449"/>
        <v>42652.228078703702</v>
      </c>
      <c r="U4086" t="str">
        <f t="shared" si="450"/>
        <v>FALSE</v>
      </c>
      <c r="V4086" s="18">
        <f t="shared" si="451"/>
        <v>2</v>
      </c>
      <c r="W4086">
        <f t="shared" si="452"/>
        <v>2</v>
      </c>
    </row>
    <row r="4087" spans="1:23" ht="100.8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s="13" t="b">
        <v>0</v>
      </c>
      <c r="L4087">
        <v>1</v>
      </c>
      <c r="M4087" t="b">
        <v>0</v>
      </c>
      <c r="N4087" t="s">
        <v>8271</v>
      </c>
      <c r="O4087" s="15">
        <f t="shared" si="447"/>
        <v>0.2857142857142857</v>
      </c>
      <c r="P4087" s="15">
        <f t="shared" si="453"/>
        <v>10</v>
      </c>
      <c r="Q4087" t="s">
        <v>8328</v>
      </c>
      <c r="R4087" t="s">
        <v>8329</v>
      </c>
      <c r="S4087" s="8">
        <f t="shared" si="448"/>
        <v>42058.395543981482</v>
      </c>
      <c r="T4087" s="11">
        <f t="shared" si="449"/>
        <v>42086.957638888889</v>
      </c>
      <c r="U4087" t="str">
        <f t="shared" si="450"/>
        <v>FALSE</v>
      </c>
      <c r="V4087" s="18">
        <f t="shared" si="451"/>
        <v>2</v>
      </c>
      <c r="W4087">
        <f t="shared" si="452"/>
        <v>2</v>
      </c>
    </row>
    <row r="4088" spans="1:23" ht="115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s="13" t="b">
        <v>0</v>
      </c>
      <c r="L4088">
        <v>5</v>
      </c>
      <c r="M4088" t="b">
        <v>0</v>
      </c>
      <c r="N4088" t="s">
        <v>8271</v>
      </c>
      <c r="O4088" s="15">
        <f t="shared" si="447"/>
        <v>4.7</v>
      </c>
      <c r="P4088" s="15">
        <f t="shared" si="453"/>
        <v>9.4</v>
      </c>
      <c r="Q4088" t="s">
        <v>8328</v>
      </c>
      <c r="R4088" t="s">
        <v>8329</v>
      </c>
      <c r="S4088" s="8">
        <f t="shared" si="448"/>
        <v>42304.732627314814</v>
      </c>
      <c r="T4088" s="11">
        <f t="shared" si="449"/>
        <v>42328.958333333336</v>
      </c>
      <c r="U4088" t="str">
        <f t="shared" si="450"/>
        <v>FALSE</v>
      </c>
      <c r="V4088" s="18">
        <f t="shared" si="451"/>
        <v>2</v>
      </c>
      <c r="W4088">
        <f t="shared" si="452"/>
        <v>2</v>
      </c>
    </row>
    <row r="4089" spans="1:23" ht="28.8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s="13" t="b">
        <v>0</v>
      </c>
      <c r="L4089">
        <v>0</v>
      </c>
      <c r="M4089" t="b">
        <v>0</v>
      </c>
      <c r="N4089" t="s">
        <v>8271</v>
      </c>
      <c r="O4089" s="15">
        <f t="shared" si="447"/>
        <v>0</v>
      </c>
      <c r="P4089" s="15">
        <f t="shared" si="453"/>
        <v>0</v>
      </c>
      <c r="Q4089" t="s">
        <v>8328</v>
      </c>
      <c r="R4089" t="s">
        <v>8329</v>
      </c>
      <c r="S4089" s="8">
        <f t="shared" si="448"/>
        <v>42538.53456018518</v>
      </c>
      <c r="T4089" s="11">
        <f t="shared" si="449"/>
        <v>42568.53456018518</v>
      </c>
      <c r="U4089" t="str">
        <f t="shared" si="450"/>
        <v>FALSE</v>
      </c>
      <c r="V4089" s="18">
        <f t="shared" si="451"/>
        <v>2</v>
      </c>
      <c r="W4089">
        <f t="shared" si="452"/>
        <v>2</v>
      </c>
    </row>
    <row r="4090" spans="1:23" ht="100.8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s="13" t="b">
        <v>0</v>
      </c>
      <c r="L4090">
        <v>3</v>
      </c>
      <c r="M4090" t="b">
        <v>0</v>
      </c>
      <c r="N4090" t="s">
        <v>8271</v>
      </c>
      <c r="O4090" s="15">
        <f t="shared" si="447"/>
        <v>10.8</v>
      </c>
      <c r="P4090" s="15">
        <f t="shared" si="453"/>
        <v>72</v>
      </c>
      <c r="Q4090" t="s">
        <v>8328</v>
      </c>
      <c r="R4090" t="s">
        <v>8329</v>
      </c>
      <c r="S4090" s="8">
        <f t="shared" si="448"/>
        <v>41990.40421296296</v>
      </c>
      <c r="T4090" s="11">
        <f t="shared" si="449"/>
        <v>42020.226388888885</v>
      </c>
      <c r="U4090" t="str">
        <f t="shared" si="450"/>
        <v>FALSE</v>
      </c>
      <c r="V4090" s="18">
        <f t="shared" si="451"/>
        <v>2</v>
      </c>
      <c r="W4090">
        <f t="shared" si="452"/>
        <v>2</v>
      </c>
    </row>
    <row r="4091" spans="1:23" ht="115.2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s="13" t="b">
        <v>0</v>
      </c>
      <c r="L4091">
        <v>8</v>
      </c>
      <c r="M4091" t="b">
        <v>0</v>
      </c>
      <c r="N4091" t="s">
        <v>8271</v>
      </c>
      <c r="O4091" s="15">
        <f t="shared" si="447"/>
        <v>4.8</v>
      </c>
      <c r="P4091" s="15">
        <f t="shared" si="453"/>
        <v>30</v>
      </c>
      <c r="Q4091" t="s">
        <v>8328</v>
      </c>
      <c r="R4091" t="s">
        <v>8329</v>
      </c>
      <c r="S4091" s="8">
        <f t="shared" si="448"/>
        <v>42122.524166666662</v>
      </c>
      <c r="T4091" s="11">
        <f t="shared" si="449"/>
        <v>42155.524305555555</v>
      </c>
      <c r="U4091" t="str">
        <f t="shared" si="450"/>
        <v>FALSE</v>
      </c>
      <c r="V4091" s="18">
        <f t="shared" si="451"/>
        <v>2</v>
      </c>
      <c r="W4091">
        <f t="shared" si="452"/>
        <v>2</v>
      </c>
    </row>
    <row r="4092" spans="1:23" ht="100.8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s="13" t="b">
        <v>0</v>
      </c>
      <c r="L4092">
        <v>3</v>
      </c>
      <c r="M4092" t="b">
        <v>0</v>
      </c>
      <c r="N4092" t="s">
        <v>8271</v>
      </c>
      <c r="O4092" s="15">
        <f t="shared" si="447"/>
        <v>3.2</v>
      </c>
      <c r="P4092" s="15">
        <f t="shared" si="453"/>
        <v>10.666666666666666</v>
      </c>
      <c r="Q4092" t="s">
        <v>8328</v>
      </c>
      <c r="R4092" t="s">
        <v>8329</v>
      </c>
      <c r="S4092" s="8">
        <f t="shared" si="448"/>
        <v>42209.464548611104</v>
      </c>
      <c r="T4092" s="11">
        <f t="shared" si="449"/>
        <v>42223.416666666664</v>
      </c>
      <c r="U4092" t="str">
        <f t="shared" si="450"/>
        <v>FALSE</v>
      </c>
      <c r="V4092" s="18">
        <f t="shared" si="451"/>
        <v>2</v>
      </c>
      <c r="W4092">
        <f t="shared" si="452"/>
        <v>2</v>
      </c>
    </row>
    <row r="4093" spans="1:23" ht="100.8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s="13" t="b">
        <v>0</v>
      </c>
      <c r="L4093">
        <v>8</v>
      </c>
      <c r="M4093" t="b">
        <v>0</v>
      </c>
      <c r="N4093" t="s">
        <v>8271</v>
      </c>
      <c r="O4093" s="15">
        <f t="shared" si="447"/>
        <v>12.75</v>
      </c>
      <c r="P4093" s="15">
        <f t="shared" si="453"/>
        <v>25.5</v>
      </c>
      <c r="Q4093" t="s">
        <v>8328</v>
      </c>
      <c r="R4093" t="s">
        <v>8329</v>
      </c>
      <c r="S4093" s="8">
        <f t="shared" si="448"/>
        <v>41990.298043981478</v>
      </c>
      <c r="T4093" s="11">
        <f t="shared" si="449"/>
        <v>42020.298043981478</v>
      </c>
      <c r="U4093" t="str">
        <f t="shared" si="450"/>
        <v>FALSE</v>
      </c>
      <c r="V4093" s="18">
        <f t="shared" si="451"/>
        <v>2</v>
      </c>
      <c r="W4093">
        <f t="shared" si="452"/>
        <v>2</v>
      </c>
    </row>
    <row r="4094" spans="1:23" ht="100.8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s="13" t="b">
        <v>0</v>
      </c>
      <c r="L4094">
        <v>1</v>
      </c>
      <c r="M4094" t="b">
        <v>0</v>
      </c>
      <c r="N4094" t="s">
        <v>8271</v>
      </c>
      <c r="O4094" s="15">
        <f t="shared" si="447"/>
        <v>1.8181818181818181E-2</v>
      </c>
      <c r="P4094" s="15">
        <f t="shared" si="453"/>
        <v>20</v>
      </c>
      <c r="Q4094" t="s">
        <v>8328</v>
      </c>
      <c r="R4094" t="s">
        <v>8329</v>
      </c>
      <c r="S4094" s="8">
        <f t="shared" si="448"/>
        <v>42038.986655092587</v>
      </c>
      <c r="T4094" s="11">
        <f t="shared" si="449"/>
        <v>42098.944988425923</v>
      </c>
      <c r="U4094" t="str">
        <f t="shared" si="450"/>
        <v>FALSE</v>
      </c>
      <c r="V4094" s="18">
        <f t="shared" si="451"/>
        <v>2</v>
      </c>
      <c r="W4094">
        <f t="shared" si="452"/>
        <v>2</v>
      </c>
    </row>
    <row r="4095" spans="1:23" ht="115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s="13" t="b">
        <v>0</v>
      </c>
      <c r="L4095">
        <v>4</v>
      </c>
      <c r="M4095" t="b">
        <v>0</v>
      </c>
      <c r="N4095" t="s">
        <v>8271</v>
      </c>
      <c r="O4095" s="15">
        <f t="shared" si="447"/>
        <v>2.4</v>
      </c>
      <c r="P4095" s="15">
        <f t="shared" si="453"/>
        <v>15</v>
      </c>
      <c r="Q4095" t="s">
        <v>8328</v>
      </c>
      <c r="R4095" t="s">
        <v>8329</v>
      </c>
      <c r="S4095" s="8">
        <f t="shared" si="448"/>
        <v>42178.607557870368</v>
      </c>
      <c r="T4095" s="11">
        <f t="shared" si="449"/>
        <v>42238.607557870368</v>
      </c>
      <c r="U4095" t="str">
        <f t="shared" si="450"/>
        <v>FALSE</v>
      </c>
      <c r="V4095" s="18">
        <f t="shared" si="451"/>
        <v>2</v>
      </c>
      <c r="W4095">
        <f t="shared" si="452"/>
        <v>2</v>
      </c>
    </row>
    <row r="4096" spans="1:23" ht="86.4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s="13" t="b">
        <v>0</v>
      </c>
      <c r="L4096">
        <v>8</v>
      </c>
      <c r="M4096" t="b">
        <v>0</v>
      </c>
      <c r="N4096" t="s">
        <v>8271</v>
      </c>
      <c r="O4096" s="15">
        <f t="shared" si="447"/>
        <v>36.5</v>
      </c>
      <c r="P4096" s="15">
        <f t="shared" si="453"/>
        <v>91.25</v>
      </c>
      <c r="Q4096" t="s">
        <v>8328</v>
      </c>
      <c r="R4096" t="s">
        <v>8329</v>
      </c>
      <c r="S4096" s="8">
        <f t="shared" si="448"/>
        <v>41889.878472222219</v>
      </c>
      <c r="T4096" s="11">
        <f t="shared" si="449"/>
        <v>41933.999305555553</v>
      </c>
      <c r="U4096" t="str">
        <f t="shared" si="450"/>
        <v>FALSE</v>
      </c>
      <c r="V4096" s="18">
        <f t="shared" si="451"/>
        <v>2</v>
      </c>
      <c r="W4096">
        <f t="shared" si="452"/>
        <v>2</v>
      </c>
    </row>
    <row r="4097" spans="1:23" ht="7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s="13" t="b">
        <v>0</v>
      </c>
      <c r="L4097">
        <v>1</v>
      </c>
      <c r="M4097" t="b">
        <v>0</v>
      </c>
      <c r="N4097" t="s">
        <v>8271</v>
      </c>
      <c r="O4097" s="15">
        <f t="shared" si="447"/>
        <v>2.666666666666667</v>
      </c>
      <c r="P4097" s="15">
        <f t="shared" si="453"/>
        <v>800</v>
      </c>
      <c r="Q4097" t="s">
        <v>8328</v>
      </c>
      <c r="R4097" t="s">
        <v>8329</v>
      </c>
      <c r="S4097" s="8">
        <f t="shared" si="448"/>
        <v>42692.823495370372</v>
      </c>
      <c r="T4097" s="11">
        <f t="shared" si="449"/>
        <v>42722.823495370372</v>
      </c>
      <c r="U4097" t="str">
        <f t="shared" si="450"/>
        <v>FALSE</v>
      </c>
      <c r="V4097" s="18">
        <f t="shared" si="451"/>
        <v>2</v>
      </c>
      <c r="W4097">
        <f t="shared" si="452"/>
        <v>2</v>
      </c>
    </row>
    <row r="4098" spans="1:23" ht="100.8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s="13" t="b">
        <v>0</v>
      </c>
      <c r="L4098">
        <v>5</v>
      </c>
      <c r="M4098" t="b">
        <v>0</v>
      </c>
      <c r="N4098" t="s">
        <v>8271</v>
      </c>
      <c r="O4098" s="15">
        <f t="shared" si="447"/>
        <v>11.428571428571429</v>
      </c>
      <c r="P4098" s="15">
        <f t="shared" si="453"/>
        <v>80</v>
      </c>
      <c r="Q4098" t="s">
        <v>8328</v>
      </c>
      <c r="R4098" t="s">
        <v>8329</v>
      </c>
      <c r="S4098" s="8">
        <f t="shared" si="448"/>
        <v>42750.321979166663</v>
      </c>
      <c r="T4098" s="11">
        <f t="shared" si="449"/>
        <v>42794.160416666666</v>
      </c>
      <c r="U4098" t="str">
        <f t="shared" si="450"/>
        <v>FALSE</v>
      </c>
      <c r="V4098" s="18">
        <f t="shared" si="451"/>
        <v>2</v>
      </c>
      <c r="W4098">
        <f t="shared" si="452"/>
        <v>2</v>
      </c>
    </row>
    <row r="4099" spans="1:23" ht="100.8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s="13" t="b">
        <v>0</v>
      </c>
      <c r="L4099">
        <v>0</v>
      </c>
      <c r="M4099" t="b">
        <v>0</v>
      </c>
      <c r="N4099" t="s">
        <v>8271</v>
      </c>
      <c r="O4099" s="15">
        <f t="shared" ref="O4099:O4115" si="454">(E4099/D4099)*100</f>
        <v>0</v>
      </c>
      <c r="P4099" s="15">
        <f t="shared" si="453"/>
        <v>0</v>
      </c>
      <c r="Q4099" t="s">
        <v>8328</v>
      </c>
      <c r="R4099" t="s">
        <v>8329</v>
      </c>
      <c r="S4099" s="8">
        <f t="shared" ref="S4099:S4115" si="455">(((J4099/60)/60)/24)+DATE(1970,1,1)+(-5/24)</f>
        <v>42344.616168981483</v>
      </c>
      <c r="T4099" s="11">
        <f t="shared" ref="T4099:T4115" si="456">(I4099/86400)+25569+(-5/24)</f>
        <v>42400.788194444445</v>
      </c>
      <c r="U4099" t="str">
        <f t="shared" ref="U4099:U4115" si="457">TRIM(K4099)</f>
        <v>FALSE</v>
      </c>
      <c r="V4099" s="18">
        <f t="shared" ref="V4099:V4115" si="458">IF(U4099="TRUE", 1, 2)</f>
        <v>2</v>
      </c>
      <c r="W4099">
        <f t="shared" ref="W4099:W4115" si="459">IF(F4099="successful", 1,  IF(F4099= "failed", 2, IF(F4099="canceled", 3, 4)))</f>
        <v>2</v>
      </c>
    </row>
    <row r="4100" spans="1:23" ht="86.4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s="13" t="b">
        <v>0</v>
      </c>
      <c r="L4100">
        <v>0</v>
      </c>
      <c r="M4100" t="b">
        <v>0</v>
      </c>
      <c r="N4100" t="s">
        <v>8271</v>
      </c>
      <c r="O4100" s="15">
        <f t="shared" si="454"/>
        <v>0</v>
      </c>
      <c r="P4100" s="15">
        <f t="shared" si="453"/>
        <v>0</v>
      </c>
      <c r="Q4100" t="s">
        <v>8328</v>
      </c>
      <c r="R4100" t="s">
        <v>8329</v>
      </c>
      <c r="S4100" s="8">
        <f t="shared" si="455"/>
        <v>42495.51385416666</v>
      </c>
      <c r="T4100" s="11">
        <f t="shared" si="456"/>
        <v>42525.51385416666</v>
      </c>
      <c r="U4100" t="str">
        <f t="shared" si="457"/>
        <v>FALSE</v>
      </c>
      <c r="V4100" s="18">
        <f t="shared" si="458"/>
        <v>2</v>
      </c>
      <c r="W4100">
        <f t="shared" si="459"/>
        <v>2</v>
      </c>
    </row>
    <row r="4101" spans="1:23" ht="115.2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s="13" t="b">
        <v>0</v>
      </c>
      <c r="L4101">
        <v>1</v>
      </c>
      <c r="M4101" t="b">
        <v>0</v>
      </c>
      <c r="N4101" t="s">
        <v>8271</v>
      </c>
      <c r="O4101" s="15">
        <f t="shared" si="454"/>
        <v>1.1111111111111112</v>
      </c>
      <c r="P4101" s="15">
        <f t="shared" si="453"/>
        <v>50</v>
      </c>
      <c r="Q4101" t="s">
        <v>8328</v>
      </c>
      <c r="R4101" t="s">
        <v>8329</v>
      </c>
      <c r="S4101" s="8">
        <f t="shared" si="455"/>
        <v>42570.642048611109</v>
      </c>
      <c r="T4101" s="11">
        <f t="shared" si="456"/>
        <v>42615.642048611109</v>
      </c>
      <c r="U4101" t="str">
        <f t="shared" si="457"/>
        <v>FALSE</v>
      </c>
      <c r="V4101" s="18">
        <f t="shared" si="458"/>
        <v>2</v>
      </c>
      <c r="W4101">
        <f t="shared" si="459"/>
        <v>2</v>
      </c>
    </row>
    <row r="4102" spans="1:23" ht="86.4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s="13" t="b">
        <v>0</v>
      </c>
      <c r="L4102">
        <v>0</v>
      </c>
      <c r="M4102" t="b">
        <v>0</v>
      </c>
      <c r="N4102" t="s">
        <v>8271</v>
      </c>
      <c r="O4102" s="15">
        <f t="shared" si="454"/>
        <v>0</v>
      </c>
      <c r="P4102" s="15">
        <f t="shared" si="453"/>
        <v>0</v>
      </c>
      <c r="Q4102" t="s">
        <v>8328</v>
      </c>
      <c r="R4102" t="s">
        <v>8329</v>
      </c>
      <c r="S4102" s="8">
        <f t="shared" si="455"/>
        <v>41926.916550925926</v>
      </c>
      <c r="T4102" s="11">
        <f t="shared" si="456"/>
        <v>41936.916550925926</v>
      </c>
      <c r="U4102" t="str">
        <f t="shared" si="457"/>
        <v>FALSE</v>
      </c>
      <c r="V4102" s="18">
        <f t="shared" si="458"/>
        <v>2</v>
      </c>
      <c r="W4102">
        <f t="shared" si="459"/>
        <v>2</v>
      </c>
    </row>
    <row r="4103" spans="1:23" ht="100.8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s="13" t="b">
        <v>0</v>
      </c>
      <c r="L4103">
        <v>0</v>
      </c>
      <c r="M4103" t="b">
        <v>0</v>
      </c>
      <c r="N4103" t="s">
        <v>8271</v>
      </c>
      <c r="O4103" s="15">
        <f t="shared" si="454"/>
        <v>0</v>
      </c>
      <c r="P4103" s="15">
        <f t="shared" si="453"/>
        <v>0</v>
      </c>
      <c r="Q4103" t="s">
        <v>8328</v>
      </c>
      <c r="R4103" t="s">
        <v>8329</v>
      </c>
      <c r="S4103" s="8">
        <f t="shared" si="455"/>
        <v>42730.695393518516</v>
      </c>
      <c r="T4103" s="11">
        <f t="shared" si="456"/>
        <v>42760.695393518516</v>
      </c>
      <c r="U4103" t="str">
        <f t="shared" si="457"/>
        <v>FALSE</v>
      </c>
      <c r="V4103" s="18">
        <f t="shared" si="458"/>
        <v>2</v>
      </c>
      <c r="W4103">
        <f t="shared" si="459"/>
        <v>2</v>
      </c>
    </row>
    <row r="4104" spans="1:23" ht="86.4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s="13" t="b">
        <v>0</v>
      </c>
      <c r="L4104">
        <v>6</v>
      </c>
      <c r="M4104" t="b">
        <v>0</v>
      </c>
      <c r="N4104" t="s">
        <v>8271</v>
      </c>
      <c r="O4104" s="15">
        <f t="shared" si="454"/>
        <v>27.400000000000002</v>
      </c>
      <c r="P4104" s="15">
        <f t="shared" si="453"/>
        <v>22.833333333333332</v>
      </c>
      <c r="Q4104" t="s">
        <v>8328</v>
      </c>
      <c r="R4104" t="s">
        <v>8329</v>
      </c>
      <c r="S4104" s="8">
        <f t="shared" si="455"/>
        <v>42475.639733796292</v>
      </c>
      <c r="T4104" s="11">
        <f t="shared" si="456"/>
        <v>42505.639733796292</v>
      </c>
      <c r="U4104" t="str">
        <f t="shared" si="457"/>
        <v>FALSE</v>
      </c>
      <c r="V4104" s="18">
        <f t="shared" si="458"/>
        <v>2</v>
      </c>
      <c r="W4104">
        <f t="shared" si="459"/>
        <v>2</v>
      </c>
    </row>
    <row r="4105" spans="1:23" ht="100.8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s="13" t="b">
        <v>0</v>
      </c>
      <c r="L4105">
        <v>6</v>
      </c>
      <c r="M4105" t="b">
        <v>0</v>
      </c>
      <c r="N4105" t="s">
        <v>8271</v>
      </c>
      <c r="O4105" s="15">
        <f t="shared" si="454"/>
        <v>10</v>
      </c>
      <c r="P4105" s="15">
        <f t="shared" si="453"/>
        <v>16.666666666666668</v>
      </c>
      <c r="Q4105" t="s">
        <v>8328</v>
      </c>
      <c r="R4105" t="s">
        <v>8329</v>
      </c>
      <c r="S4105" s="8">
        <f t="shared" si="455"/>
        <v>42188.624606481484</v>
      </c>
      <c r="T4105" s="11">
        <f t="shared" si="456"/>
        <v>42242.563888888886</v>
      </c>
      <c r="U4105" t="str">
        <f t="shared" si="457"/>
        <v>FALSE</v>
      </c>
      <c r="V4105" s="18">
        <f t="shared" si="458"/>
        <v>2</v>
      </c>
      <c r="W4105">
        <f t="shared" si="459"/>
        <v>2</v>
      </c>
    </row>
    <row r="4106" spans="1:23" ht="100.8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s="13" t="b">
        <v>0</v>
      </c>
      <c r="L4106">
        <v>14</v>
      </c>
      <c r="M4106" t="b">
        <v>0</v>
      </c>
      <c r="N4106" t="s">
        <v>8271</v>
      </c>
      <c r="O4106" s="15">
        <f t="shared" si="454"/>
        <v>21.366666666666667</v>
      </c>
      <c r="P4106" s="15">
        <f t="shared" si="453"/>
        <v>45.785714285714285</v>
      </c>
      <c r="Q4106" t="s">
        <v>8328</v>
      </c>
      <c r="R4106" t="s">
        <v>8329</v>
      </c>
      <c r="S4106" s="8">
        <f t="shared" si="455"/>
        <v>42640.069837962961</v>
      </c>
      <c r="T4106" s="11">
        <f t="shared" si="456"/>
        <v>42670.069837962961</v>
      </c>
      <c r="U4106" t="str">
        <f t="shared" si="457"/>
        <v>FALSE</v>
      </c>
      <c r="V4106" s="18">
        <f t="shared" si="458"/>
        <v>2</v>
      </c>
      <c r="W4106">
        <f t="shared" si="459"/>
        <v>2</v>
      </c>
    </row>
    <row r="4107" spans="1:23" ht="115.2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s="13" t="b">
        <v>0</v>
      </c>
      <c r="L4107">
        <v>6</v>
      </c>
      <c r="M4107" t="b">
        <v>0</v>
      </c>
      <c r="N4107" t="s">
        <v>8271</v>
      </c>
      <c r="O4107" s="15">
        <f t="shared" si="454"/>
        <v>6.9696969696969706</v>
      </c>
      <c r="P4107" s="15">
        <f t="shared" si="453"/>
        <v>383.33333333333331</v>
      </c>
      <c r="Q4107" t="s">
        <v>8328</v>
      </c>
      <c r="R4107" t="s">
        <v>8329</v>
      </c>
      <c r="S4107" s="8">
        <f t="shared" si="455"/>
        <v>42696.802187499998</v>
      </c>
      <c r="T4107" s="11">
        <f t="shared" si="456"/>
        <v>42729.802187499998</v>
      </c>
      <c r="U4107" t="str">
        <f t="shared" si="457"/>
        <v>FALSE</v>
      </c>
      <c r="V4107" s="18">
        <f t="shared" si="458"/>
        <v>2</v>
      </c>
      <c r="W4107">
        <f t="shared" si="459"/>
        <v>2</v>
      </c>
    </row>
    <row r="4108" spans="1:23" ht="100.8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s="13" t="b">
        <v>0</v>
      </c>
      <c r="L4108">
        <v>33</v>
      </c>
      <c r="M4108" t="b">
        <v>0</v>
      </c>
      <c r="N4108" t="s">
        <v>8271</v>
      </c>
      <c r="O4108" s="15">
        <f t="shared" si="454"/>
        <v>70.599999999999994</v>
      </c>
      <c r="P4108" s="15">
        <f t="shared" si="453"/>
        <v>106.96969696969697</v>
      </c>
      <c r="Q4108" t="s">
        <v>8328</v>
      </c>
      <c r="R4108" t="s">
        <v>8329</v>
      </c>
      <c r="S4108" s="8">
        <f t="shared" si="455"/>
        <v>42052.841041666667</v>
      </c>
      <c r="T4108" s="11">
        <f t="shared" si="456"/>
        <v>42095.833333333336</v>
      </c>
      <c r="U4108" t="str">
        <f t="shared" si="457"/>
        <v>FALSE</v>
      </c>
      <c r="V4108" s="18">
        <f t="shared" si="458"/>
        <v>2</v>
      </c>
      <c r="W4108">
        <f t="shared" si="459"/>
        <v>2</v>
      </c>
    </row>
    <row r="4109" spans="1:23" ht="115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s="13" t="b">
        <v>0</v>
      </c>
      <c r="L4109">
        <v>4</v>
      </c>
      <c r="M4109" t="b">
        <v>0</v>
      </c>
      <c r="N4109" t="s">
        <v>8271</v>
      </c>
      <c r="O4109" s="15">
        <f t="shared" si="454"/>
        <v>2.0500000000000003</v>
      </c>
      <c r="P4109" s="15">
        <f t="shared" si="453"/>
        <v>10.25</v>
      </c>
      <c r="Q4109" t="s">
        <v>8328</v>
      </c>
      <c r="R4109" t="s">
        <v>8329</v>
      </c>
      <c r="S4109" s="8">
        <f t="shared" si="455"/>
        <v>41883.708344907405</v>
      </c>
      <c r="T4109" s="11">
        <f t="shared" si="456"/>
        <v>41906.708344907405</v>
      </c>
      <c r="U4109" t="str">
        <f t="shared" si="457"/>
        <v>FALSE</v>
      </c>
      <c r="V4109" s="18">
        <f t="shared" si="458"/>
        <v>2</v>
      </c>
      <c r="W4109">
        <f t="shared" si="459"/>
        <v>2</v>
      </c>
    </row>
    <row r="4110" spans="1:23" ht="100.8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s="13" t="b">
        <v>0</v>
      </c>
      <c r="L4110">
        <v>1</v>
      </c>
      <c r="M4110" t="b">
        <v>0</v>
      </c>
      <c r="N4110" t="s">
        <v>8271</v>
      </c>
      <c r="O4110" s="15">
        <f t="shared" si="454"/>
        <v>1.9666666666666666</v>
      </c>
      <c r="P4110" s="15">
        <f t="shared" si="453"/>
        <v>59</v>
      </c>
      <c r="Q4110" t="s">
        <v>8328</v>
      </c>
      <c r="R4110" t="s">
        <v>8329</v>
      </c>
      <c r="S4110" s="8">
        <f t="shared" si="455"/>
        <v>42766.823344907411</v>
      </c>
      <c r="T4110" s="11">
        <f t="shared" si="456"/>
        <v>42796.999999999993</v>
      </c>
      <c r="U4110" t="str">
        <f t="shared" si="457"/>
        <v>FALSE</v>
      </c>
      <c r="V4110" s="18">
        <f t="shared" si="458"/>
        <v>2</v>
      </c>
      <c r="W4110">
        <f t="shared" si="459"/>
        <v>2</v>
      </c>
    </row>
    <row r="4111" spans="1:23" ht="100.8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s="13" t="b">
        <v>0</v>
      </c>
      <c r="L4111">
        <v>0</v>
      </c>
      <c r="M4111" t="b">
        <v>0</v>
      </c>
      <c r="N4111" t="s">
        <v>8271</v>
      </c>
      <c r="O4111" s="15">
        <f t="shared" si="454"/>
        <v>0</v>
      </c>
      <c r="P4111" s="15">
        <f t="shared" si="453"/>
        <v>0</v>
      </c>
      <c r="Q4111" t="s">
        <v>8328</v>
      </c>
      <c r="R4111" t="s">
        <v>8329</v>
      </c>
      <c r="S4111" s="8">
        <f t="shared" si="455"/>
        <v>42307.331064814811</v>
      </c>
      <c r="T4111" s="11">
        <f t="shared" si="456"/>
        <v>42337.372731481482</v>
      </c>
      <c r="U4111" t="str">
        <f t="shared" si="457"/>
        <v>FALSE</v>
      </c>
      <c r="V4111" s="18">
        <f t="shared" si="458"/>
        <v>2</v>
      </c>
      <c r="W4111">
        <f t="shared" si="459"/>
        <v>2</v>
      </c>
    </row>
    <row r="4112" spans="1:23" ht="115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s="13" t="b">
        <v>0</v>
      </c>
      <c r="L4112">
        <v>6</v>
      </c>
      <c r="M4112" t="b">
        <v>0</v>
      </c>
      <c r="N4112" t="s">
        <v>8271</v>
      </c>
      <c r="O4112" s="15">
        <f t="shared" si="454"/>
        <v>28.666666666666668</v>
      </c>
      <c r="P4112" s="15">
        <f t="shared" si="453"/>
        <v>14.333333333333334</v>
      </c>
      <c r="Q4112" t="s">
        <v>8328</v>
      </c>
      <c r="R4112" t="s">
        <v>8329</v>
      </c>
      <c r="S4112" s="8">
        <f t="shared" si="455"/>
        <v>42512.418414351843</v>
      </c>
      <c r="T4112" s="11">
        <f t="shared" si="456"/>
        <v>42572.418414351851</v>
      </c>
      <c r="U4112" t="str">
        <f t="shared" si="457"/>
        <v>FALSE</v>
      </c>
      <c r="V4112" s="18">
        <f t="shared" si="458"/>
        <v>2</v>
      </c>
      <c r="W4112">
        <f t="shared" si="459"/>
        <v>2</v>
      </c>
    </row>
    <row r="4113" spans="1:23" ht="100.8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s="13" t="b">
        <v>0</v>
      </c>
      <c r="L4113">
        <v>6</v>
      </c>
      <c r="M4113" t="b">
        <v>0</v>
      </c>
      <c r="N4113" t="s">
        <v>8271</v>
      </c>
      <c r="O4113" s="15">
        <f t="shared" si="454"/>
        <v>3.1333333333333333</v>
      </c>
      <c r="P4113" s="15">
        <f t="shared" si="453"/>
        <v>15.666666666666666</v>
      </c>
      <c r="Q4113" t="s">
        <v>8328</v>
      </c>
      <c r="R4113" t="s">
        <v>8329</v>
      </c>
      <c r="S4113" s="8">
        <f t="shared" si="455"/>
        <v>42028.927546296291</v>
      </c>
      <c r="T4113" s="11">
        <f t="shared" si="456"/>
        <v>42058.927546296291</v>
      </c>
      <c r="U4113" t="str">
        <f t="shared" si="457"/>
        <v>FALSE</v>
      </c>
      <c r="V4113" s="18">
        <f t="shared" si="458"/>
        <v>2</v>
      </c>
      <c r="W4113">
        <f t="shared" si="459"/>
        <v>2</v>
      </c>
    </row>
    <row r="4114" spans="1:23" ht="100.8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s="13" t="b">
        <v>0</v>
      </c>
      <c r="L4114">
        <v>1</v>
      </c>
      <c r="M4114" t="b">
        <v>0</v>
      </c>
      <c r="N4114" t="s">
        <v>8271</v>
      </c>
      <c r="O4114" s="15">
        <f t="shared" si="454"/>
        <v>0.04</v>
      </c>
      <c r="P4114" s="15">
        <f t="shared" si="453"/>
        <v>1</v>
      </c>
      <c r="Q4114" t="s">
        <v>8328</v>
      </c>
      <c r="R4114" t="s">
        <v>8329</v>
      </c>
      <c r="S4114" s="8">
        <f t="shared" si="455"/>
        <v>42400.738263888888</v>
      </c>
      <c r="T4114" s="11">
        <f t="shared" si="456"/>
        <v>42427.791666666664</v>
      </c>
      <c r="U4114" t="str">
        <f t="shared" si="457"/>
        <v>FALSE</v>
      </c>
      <c r="V4114" s="18">
        <f t="shared" si="458"/>
        <v>2</v>
      </c>
      <c r="W4114">
        <f t="shared" si="459"/>
        <v>2</v>
      </c>
    </row>
    <row r="4115" spans="1:23" ht="100.8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s="13" t="b">
        <v>0</v>
      </c>
      <c r="L4115">
        <v>3</v>
      </c>
      <c r="M4115" t="b">
        <v>0</v>
      </c>
      <c r="N4115" t="s">
        <v>8271</v>
      </c>
      <c r="O4115" s="15">
        <f t="shared" si="454"/>
        <v>0.2</v>
      </c>
      <c r="P4115" s="15">
        <f t="shared" si="453"/>
        <v>1</v>
      </c>
      <c r="Q4115" t="s">
        <v>8328</v>
      </c>
      <c r="R4115" t="s">
        <v>8329</v>
      </c>
      <c r="S4115" s="8">
        <f t="shared" si="455"/>
        <v>42358.364849537036</v>
      </c>
      <c r="T4115" s="11">
        <f t="shared" si="456"/>
        <v>42377.06527777778</v>
      </c>
      <c r="U4115" t="str">
        <f t="shared" si="457"/>
        <v>FALSE</v>
      </c>
      <c r="V4115" s="18">
        <f t="shared" si="458"/>
        <v>2</v>
      </c>
      <c r="W4115">
        <f t="shared" si="459"/>
        <v>2</v>
      </c>
    </row>
    <row r="4122" spans="1:23" x14ac:dyDescent="0.3">
      <c r="Q4122">
        <f>IF(K2613="TRUE", 1, 2)</f>
        <v>2</v>
      </c>
    </row>
  </sheetData>
  <autoFilter ref="A1:W4115" xr:uid="{B094B41B-0349-42A0-A066-4DE852DA7656}">
    <filterColumn colId="14">
      <filters>
        <filter val="0.00"/>
        <filter val="0.01"/>
        <filter val="0.02"/>
        <filter val="0.03"/>
        <filter val="0.04"/>
        <filter val="0.05"/>
        <filter val="0.06"/>
        <filter val="0.07"/>
        <filter val="0.08"/>
        <filter val="0.09"/>
        <filter val="0.10"/>
        <filter val="0.11"/>
        <filter val="0.12"/>
        <filter val="0.13"/>
        <filter val="0.14"/>
        <filter val="0.15"/>
        <filter val="0.16"/>
        <filter val="0.17"/>
        <filter val="0.18"/>
        <filter val="0.19"/>
        <filter val="0.20"/>
        <filter val="0.21"/>
        <filter val="0.22"/>
        <filter val="0.23"/>
        <filter val="0.24"/>
        <filter val="0.25"/>
        <filter val="0.26"/>
        <filter val="0.27"/>
        <filter val="0.28"/>
        <filter val="0.29"/>
        <filter val="0.30"/>
        <filter val="0.31"/>
        <filter val="0.32"/>
        <filter val="0.33"/>
        <filter val="0.34"/>
        <filter val="0.35"/>
        <filter val="0.36"/>
        <filter val="0.37"/>
        <filter val="0.38"/>
        <filter val="0.39"/>
        <filter val="0.40"/>
        <filter val="0.41"/>
        <filter val="0.42"/>
        <filter val="0.43"/>
        <filter val="0.44"/>
        <filter val="0.45"/>
        <filter val="0.47"/>
        <filter val="0.48"/>
        <filter val="0.49"/>
        <filter val="0.50"/>
        <filter val="0.51"/>
        <filter val="0.52"/>
        <filter val="0.53"/>
        <filter val="0.55"/>
        <filter val="0.56"/>
        <filter val="0.57"/>
        <filter val="0.58"/>
        <filter val="0.60"/>
        <filter val="0.61"/>
        <filter val="0.63"/>
        <filter val="0.64"/>
        <filter val="0.66"/>
        <filter val="0.67"/>
        <filter val="0.68"/>
        <filter val="0.69"/>
        <filter val="0.70"/>
        <filter val="0.71"/>
        <filter val="0.72"/>
        <filter val="0.73"/>
        <filter val="0.75"/>
        <filter val="0.76"/>
        <filter val="0.77"/>
        <filter val="0.78"/>
        <filter val="0.79"/>
        <filter val="0.80"/>
        <filter val="0.81"/>
        <filter val="0.82"/>
        <filter val="0.83"/>
        <filter val="0.84"/>
        <filter val="0.85"/>
        <filter val="0.86"/>
        <filter val="0.87"/>
        <filter val="0.88"/>
        <filter val="0.89"/>
        <filter val="0.90"/>
        <filter val="0.91"/>
        <filter val="0.92"/>
        <filter val="0.95"/>
        <filter val="0.96"/>
        <filter val="0.97"/>
        <filter val="0.98"/>
        <filter val="1.00"/>
        <filter val="1.02"/>
        <filter val="1.04"/>
        <filter val="1.05"/>
        <filter val="1.06"/>
        <filter val="1.08"/>
        <filter val="1.10"/>
        <filter val="1.11"/>
        <filter val="1.12"/>
        <filter val="1.13"/>
        <filter val="1.14"/>
        <filter val="1.15"/>
        <filter val="1.18"/>
        <filter val="1.19"/>
        <filter val="1.20"/>
        <filter val="1.21"/>
        <filter val="1.22"/>
        <filter val="1.24"/>
        <filter val="1.25"/>
        <filter val="1.29"/>
        <filter val="1.30"/>
        <filter val="1.33"/>
        <filter val="1.34"/>
        <filter val="1.37"/>
        <filter val="1.38"/>
        <filter val="1.40"/>
        <filter val="1.41"/>
        <filter val="1.42"/>
        <filter val="1.43"/>
        <filter val="1.44"/>
        <filter val="1.45"/>
        <filter val="1.46"/>
        <filter val="1.47"/>
        <filter val="1.48"/>
        <filter val="1.50"/>
        <filter val="1.51"/>
        <filter val="1.54"/>
        <filter val="1.60"/>
        <filter val="1.62"/>
        <filter val="1.63"/>
        <filter val="1.64"/>
        <filter val="1.66"/>
        <filter val="1.67"/>
        <filter val="1.70"/>
        <filter val="1.71"/>
        <filter val="1.72"/>
        <filter val="1.73"/>
        <filter val="1.75"/>
        <filter val="1.80"/>
        <filter val="1.82"/>
        <filter val="1.83"/>
        <filter val="1.84"/>
        <filter val="1.87"/>
        <filter val="1.90"/>
        <filter val="1.91"/>
        <filter val="1.93"/>
        <filter val="1.94"/>
        <filter val="1.97"/>
        <filter val="1.99"/>
        <filter val="10.00"/>
        <filter val="10.02"/>
        <filter val="10.05"/>
        <filter val="10.08"/>
        <filter val="10.18"/>
        <filter val="10.21"/>
        <filter val="10.31"/>
        <filter val="10.41"/>
        <filter val="10.45"/>
        <filter val="10.48"/>
        <filter val="10.50"/>
        <filter val="10.52"/>
        <filter val="10.54"/>
        <filter val="10.60"/>
        <filter val="10.63"/>
        <filter val="10.70"/>
        <filter val="10.73"/>
        <filter val="10.75"/>
        <filter val="10.78"/>
        <filter val="10.80"/>
        <filter val="10.81"/>
        <filter val="10.83"/>
        <filter val="10.86"/>
        <filter val="10.88"/>
        <filter val="10.90"/>
        <filter val="100.00"/>
        <filter val="100.01"/>
        <filter val="100.02"/>
        <filter val="100.03"/>
        <filter val="100.04"/>
        <filter val="100.05"/>
        <filter val="100.06"/>
        <filter val="100.07"/>
        <filter val="100.08"/>
        <filter val="100.09"/>
        <filter val="100.10"/>
        <filter val="100.11"/>
        <filter val="100.12"/>
        <filter val="100.13"/>
        <filter val="100.15"/>
        <filter val="100.16"/>
        <filter val="100.17"/>
        <filter val="100.20"/>
        <filter val="100.24"/>
        <filter val="100.25"/>
        <filter val="100.26"/>
        <filter val="100.27"/>
        <filter val="100.28"/>
        <filter val="100.29"/>
        <filter val="100.30"/>
        <filter val="100.31"/>
        <filter val="100.32"/>
        <filter val="100.33"/>
        <filter val="100.35"/>
        <filter val="100.37"/>
        <filter val="100.38"/>
        <filter val="100.39"/>
        <filter val="100.40"/>
        <filter val="100.41"/>
        <filter val="100.42"/>
        <filter val="100.43"/>
        <filter val="100.44"/>
        <filter val="100.45"/>
        <filter val="100.46"/>
        <filter val="100.47"/>
        <filter val="100.48"/>
        <filter val="100.49"/>
        <filter val="100.50"/>
        <filter val="100.53"/>
        <filter val="100.56"/>
        <filter val="100.57"/>
        <filter val="100.59"/>
        <filter val="100.60"/>
        <filter val="100.61"/>
        <filter val="100.63"/>
        <filter val="100.64"/>
        <filter val="100.65"/>
        <filter val="100.66"/>
        <filter val="100.67"/>
        <filter val="100.68"/>
        <filter val="100.69"/>
        <filter val="100.70"/>
        <filter val="100.71"/>
        <filter val="100.72"/>
        <filter val="100.73"/>
        <filter val="100.74"/>
        <filter val="100.75"/>
        <filter val="100.79"/>
        <filter val="100.80"/>
        <filter val="100.82"/>
        <filter val="100.84"/>
        <filter val="100.85"/>
        <filter val="100.86"/>
        <filter val="100.88"/>
        <filter val="100.89"/>
        <filter val="100.90"/>
        <filter val="100.92"/>
        <filter val="100.93"/>
        <filter val="100.95"/>
        <filter val="101.00"/>
        <filter val="101.01"/>
        <filter val="101.02"/>
        <filter val="101.04"/>
        <filter val="101.05"/>
        <filter val="101.07"/>
        <filter val="101.10"/>
        <filter val="101.11"/>
        <filter val="101.13"/>
        <filter val="101.14"/>
        <filter val="101.15"/>
        <filter val="101.17"/>
        <filter val="101.19"/>
        <filter val="101.20"/>
        <filter val="101.22"/>
        <filter val="101.23"/>
        <filter val="101.24"/>
        <filter val="101.25"/>
        <filter val="101.26"/>
        <filter val="101.27"/>
        <filter val="101.28"/>
        <filter val="101.30"/>
        <filter val="101.31"/>
        <filter val="101.32"/>
        <filter val="101.33"/>
        <filter val="101.35"/>
        <filter val="101.38"/>
        <filter val="101.40"/>
        <filter val="101.42"/>
        <filter val="101.43"/>
        <filter val="101.44"/>
        <filter val="101.45"/>
        <filter val="101.49"/>
        <filter val="101.50"/>
        <filter val="101.51"/>
        <filter val="101.52"/>
        <filter val="101.53"/>
        <filter val="101.55"/>
        <filter val="101.56"/>
        <filter val="101.60"/>
        <filter val="101.61"/>
        <filter val="101.63"/>
        <filter val="101.65"/>
        <filter val="101.67"/>
        <filter val="101.72"/>
        <filter val="101.73"/>
        <filter val="101.75"/>
        <filter val="101.77"/>
        <filter val="101.80"/>
        <filter val="101.82"/>
        <filter val="101.83"/>
        <filter val="101.85"/>
        <filter val="101.86"/>
        <filter val="101.87"/>
        <filter val="101.88"/>
        <filter val="101.90"/>
        <filter val="101.91"/>
        <filter val="101.92"/>
        <filter val="101.93"/>
        <filter val="101.95"/>
        <filter val="101.96"/>
        <filter val="1014.64"/>
        <filter val="102.00"/>
        <filter val="102.03"/>
        <filter val="102.04"/>
        <filter val="102.05"/>
        <filter val="102.06"/>
        <filter val="102.07"/>
        <filter val="102.08"/>
        <filter val="102.10"/>
        <filter val="102.12"/>
        <filter val="102.13"/>
        <filter val="102.15"/>
        <filter val="102.18"/>
        <filter val="102.19"/>
        <filter val="102.20"/>
        <filter val="102.23"/>
        <filter val="102.24"/>
        <filter val="102.25"/>
        <filter val="102.26"/>
        <filter val="102.27"/>
        <filter val="102.30"/>
        <filter val="102.32"/>
        <filter val="102.33"/>
        <filter val="102.34"/>
        <filter val="102.35"/>
        <filter val="102.37"/>
        <filter val="102.40"/>
        <filter val="102.42"/>
        <filter val="102.44"/>
        <filter val="102.45"/>
        <filter val="102.46"/>
        <filter val="102.47"/>
        <filter val="102.50"/>
        <filter val="102.51"/>
        <filter val="102.55"/>
        <filter val="102.57"/>
        <filter val="102.58"/>
        <filter val="102.59"/>
        <filter val="102.60"/>
        <filter val="102.61"/>
        <filter val="102.63"/>
        <filter val="102.64"/>
        <filter val="102.65"/>
        <filter val="102.66"/>
        <filter val="102.67"/>
        <filter val="102.69"/>
        <filter val="102.70"/>
        <filter val="102.73"/>
        <filter val="102.75"/>
        <filter val="102.76"/>
        <filter val="102.78"/>
        <filter val="102.80"/>
        <filter val="102.83"/>
        <filter val="102.84"/>
        <filter val="102.85"/>
        <filter val="102.86"/>
        <filter val="102.88"/>
        <filter val="102.90"/>
        <filter val="102.91"/>
        <filter val="102.94"/>
        <filter val="102.95"/>
        <filter val="102.97"/>
        <filter val="102.98"/>
        <filter val="102.99"/>
        <filter val="1026.85"/>
        <filter val="103.00"/>
        <filter val="103.01"/>
        <filter val="103.03"/>
        <filter val="103.04"/>
        <filter val="103.09"/>
        <filter val="103.14"/>
        <filter val="103.15"/>
        <filter val="103.16"/>
        <filter val="103.17"/>
        <filter val="103.18"/>
        <filter val="103.20"/>
        <filter val="103.21"/>
        <filter val="103.25"/>
        <filter val="103.29"/>
        <filter val="103.30"/>
        <filter val="103.33"/>
        <filter val="103.34"/>
        <filter val="103.35"/>
        <filter val="103.36"/>
        <filter val="103.38"/>
        <filter val="103.39"/>
        <filter val="103.40"/>
        <filter val="103.43"/>
        <filter val="103.45"/>
        <filter val="103.47"/>
        <filter val="103.50"/>
        <filter val="103.52"/>
        <filter val="103.53"/>
        <filter val="103.56"/>
        <filter val="103.57"/>
        <filter val="103.58"/>
        <filter val="103.61"/>
        <filter val="103.65"/>
        <filter val="103.67"/>
        <filter val="103.72"/>
        <filter val="103.73"/>
        <filter val="103.75"/>
        <filter val="103.76"/>
        <filter val="103.77"/>
        <filter val="103.78"/>
        <filter val="103.80"/>
        <filter val="103.81"/>
        <filter val="103.84"/>
        <filter val="103.87"/>
        <filter val="103.90"/>
        <filter val="103.94"/>
        <filter val="103.96"/>
        <filter val="103.97"/>
        <filter val="103.98"/>
        <filter val="104.00"/>
        <filter val="104.04"/>
        <filter val="104.05"/>
        <filter val="104.07"/>
        <filter val="104.10"/>
        <filter val="104.11"/>
        <filter val="104.13"/>
        <filter val="104.17"/>
        <filter val="104.20"/>
        <filter val="104.22"/>
        <filter val="104.24"/>
        <filter val="104.28"/>
        <filter val="104.29"/>
        <filter val="104.30"/>
        <filter val="104.32"/>
        <filter val="104.33"/>
        <filter val="104.35"/>
        <filter val="104.36"/>
        <filter val="104.40"/>
        <filter val="104.42"/>
        <filter val="104.43"/>
        <filter val="104.44"/>
        <filter val="104.45"/>
        <filter val="104.46"/>
        <filter val="104.50"/>
        <filter val="104.52"/>
        <filter val="104.54"/>
        <filter val="104.56"/>
        <filter val="104.57"/>
        <filter val="104.60"/>
        <filter val="104.63"/>
        <filter val="104.64"/>
        <filter val="104.65"/>
        <filter val="104.67"/>
        <filter val="104.68"/>
        <filter val="104.70"/>
        <filter val="104.72"/>
        <filter val="104.73"/>
        <filter val="104.74"/>
        <filter val="104.75"/>
        <filter val="104.80"/>
        <filter val="104.82"/>
        <filter val="104.86"/>
        <filter val="104.93"/>
        <filter val="104.94"/>
        <filter val="104.96"/>
        <filter val="104.97"/>
        <filter val="105.00"/>
        <filter val="105.01"/>
        <filter val="105.02"/>
        <filter val="105.04"/>
        <filter val="105.05"/>
        <filter val="105.07"/>
        <filter val="105.09"/>
        <filter val="105.10"/>
        <filter val="105.13"/>
        <filter val="105.15"/>
        <filter val="105.19"/>
        <filter val="105.20"/>
        <filter val="105.21"/>
        <filter val="105.22"/>
        <filter val="105.26"/>
        <filter val="105.27"/>
        <filter val="105.28"/>
        <filter val="105.31"/>
        <filter val="105.33"/>
        <filter val="105.35"/>
        <filter val="105.39"/>
        <filter val="105.40"/>
        <filter val="105.42"/>
        <filter val="105.44"/>
        <filter val="105.45"/>
        <filter val="105.47"/>
        <filter val="105.49"/>
        <filter val="105.50"/>
        <filter val="105.55"/>
        <filter val="105.56"/>
        <filter val="105.57"/>
        <filter val="105.58"/>
        <filter val="105.60"/>
        <filter val="105.67"/>
        <filter val="105.70"/>
        <filter val="105.75"/>
        <filter val="105.78"/>
        <filter val="105.80"/>
        <filter val="105.81"/>
        <filter val="105.82"/>
        <filter val="105.84"/>
        <filter val="105.86"/>
        <filter val="105.90"/>
        <filter val="105.92"/>
        <filter val="105.93"/>
        <filter val="105.95"/>
        <filter val="105.96"/>
        <filter val="105.98"/>
        <filter val="106.00"/>
        <filter val="106.02"/>
        <filter val="106.03"/>
        <filter val="106.08"/>
        <filter val="106.12"/>
        <filter val="106.17"/>
        <filter val="106.19"/>
        <filter val="106.22"/>
        <filter val="106.24"/>
        <filter val="106.25"/>
        <filter val="106.27"/>
        <filter val="106.30"/>
        <filter val="106.31"/>
        <filter val="106.32"/>
        <filter val="106.33"/>
        <filter val="106.40"/>
        <filter val="106.47"/>
        <filter val="106.48"/>
        <filter val="106.49"/>
        <filter val="106.50"/>
        <filter val="106.52"/>
        <filter val="106.53"/>
        <filter val="106.55"/>
        <filter val="106.57"/>
        <filter val="106.58"/>
        <filter val="106.60"/>
        <filter val="106.61"/>
        <filter val="106.64"/>
        <filter val="106.66"/>
        <filter val="106.67"/>
        <filter val="106.68"/>
        <filter val="106.69"/>
        <filter val="106.70"/>
        <filter val="106.71"/>
        <filter val="106.73"/>
        <filter val="106.76"/>
        <filter val="106.80"/>
        <filter val="106.81"/>
        <filter val="106.85"/>
        <filter val="106.86"/>
        <filter val="106.99"/>
        <filter val="107.00"/>
        <filter val="107.03"/>
        <filter val="107.05"/>
        <filter val="107.09"/>
        <filter val="107.10"/>
        <filter val="107.18"/>
        <filter val="107.21"/>
        <filter val="107.22"/>
        <filter val="107.24"/>
        <filter val="107.25"/>
        <filter val="107.26"/>
        <filter val="107.30"/>
        <filter val="107.31"/>
        <filter val="107.35"/>
        <filter val="107.37"/>
        <filter val="107.40"/>
        <filter val="107.41"/>
        <filter val="107.42"/>
        <filter val="107.43"/>
        <filter val="107.50"/>
        <filter val="107.52"/>
        <filter val="107.53"/>
        <filter val="107.54"/>
        <filter val="107.56"/>
        <filter val="107.60"/>
        <filter val="107.61"/>
        <filter val="107.63"/>
        <filter val="107.64"/>
        <filter val="107.65"/>
        <filter val="107.66"/>
        <filter val="107.70"/>
        <filter val="107.73"/>
        <filter val="107.75"/>
        <filter val="107.78"/>
        <filter val="107.80"/>
        <filter val="107.83"/>
        <filter val="107.87"/>
        <filter val="107.88"/>
        <filter val="107.89"/>
        <filter val="107.91"/>
        <filter val="107.92"/>
        <filter val="107.95"/>
        <filter val="108.00"/>
        <filter val="108.04"/>
        <filter val="108.08"/>
        <filter val="108.12"/>
        <filter val="108.13"/>
        <filter val="108.20"/>
        <filter val="108.21"/>
        <filter val="108.24"/>
        <filter val="108.25"/>
        <filter val="108.26"/>
        <filter val="108.33"/>
        <filter val="108.40"/>
        <filter val="108.41"/>
        <filter val="108.42"/>
        <filter val="108.44"/>
        <filter val="108.46"/>
        <filter val="108.50"/>
        <filter val="108.51"/>
        <filter val="108.52"/>
        <filter val="108.55"/>
        <filter val="108.57"/>
        <filter val="108.60"/>
        <filter val="108.61"/>
        <filter val="108.62"/>
        <filter val="108.65"/>
        <filter val="108.66"/>
        <filter val="108.67"/>
        <filter val="108.70"/>
        <filter val="108.71"/>
        <filter val="108.75"/>
        <filter val="108.79"/>
        <filter val="108.80"/>
        <filter val="108.81"/>
        <filter val="108.83"/>
        <filter val="108.88"/>
        <filter val="108.89"/>
        <filter val="108.93"/>
        <filter val="1081.24"/>
        <filter val="109.00"/>
        <filter val="109.03"/>
        <filter val="109.07"/>
        <filter val="109.10"/>
        <filter val="109.11"/>
        <filter val="109.13"/>
        <filter val="109.14"/>
        <filter val="109.15"/>
        <filter val="109.16"/>
        <filter val="109.17"/>
        <filter val="109.24"/>
        <filter val="109.34"/>
        <filter val="109.36"/>
        <filter val="109.38"/>
        <filter val="109.41"/>
        <filter val="109.43"/>
        <filter val="109.49"/>
        <filter val="109.50"/>
        <filter val="109.52"/>
        <filter val="109.53"/>
        <filter val="109.55"/>
        <filter val="109.56"/>
        <filter val="109.62"/>
        <filter val="109.63"/>
        <filter val="109.65"/>
        <filter val="109.67"/>
        <filter val="109.68"/>
        <filter val="109.73"/>
        <filter val="109.76"/>
        <filter val="109.77"/>
        <filter val="109.78"/>
        <filter val="109.84"/>
        <filter val="109.88"/>
        <filter val="109.93"/>
        <filter val="11.00"/>
        <filter val="11.06"/>
        <filter val="11.08"/>
        <filter val="11.25"/>
        <filter val="11.27"/>
        <filter val="11.29"/>
        <filter val="11.33"/>
        <filter val="11.34"/>
        <filter val="11.36"/>
        <filter val="11.43"/>
        <filter val="11.44"/>
        <filter val="11.45"/>
        <filter val="11.46"/>
        <filter val="11.51"/>
        <filter val="11.52"/>
        <filter val="11.53"/>
        <filter val="11.58"/>
        <filter val="11.60"/>
        <filter val="11.70"/>
        <filter val="11.71"/>
        <filter val="11.74"/>
        <filter val="11.75"/>
        <filter val="11.80"/>
        <filter val="11.82"/>
        <filter val="11.89"/>
        <filter val="11.94"/>
        <filter val="11.99"/>
        <filter val="110.00"/>
        <filter val="110.01"/>
        <filter val="110.02"/>
        <filter val="110.04"/>
        <filter val="110.05"/>
        <filter val="110.10"/>
        <filter val="110.13"/>
        <filter val="110.16"/>
        <filter val="110.18"/>
        <filter val="110.20"/>
        <filter val="110.24"/>
        <filter val="110.33"/>
        <filter val="110.37"/>
        <filter val="110.38"/>
        <filter val="110.40"/>
        <filter val="110.41"/>
        <filter val="110.44"/>
        <filter val="110.45"/>
        <filter val="110.48"/>
        <filter val="110.52"/>
        <filter val="110.53"/>
        <filter val="110.57"/>
        <filter val="110.60"/>
        <filter val="110.63"/>
        <filter val="110.66"/>
        <filter val="110.67"/>
        <filter val="110.70"/>
        <filter val="110.71"/>
        <filter val="110.73"/>
        <filter val="110.75"/>
        <filter val="110.76"/>
        <filter val="110.77"/>
        <filter val="110.80"/>
        <filter val="110.83"/>
        <filter val="110.86"/>
        <filter val="110.91"/>
        <filter val="110.94"/>
        <filter val="110.97"/>
        <filter val="1105.38"/>
        <filter val="111.00"/>
        <filter val="111.08"/>
        <filter val="111.10"/>
        <filter val="111.15"/>
        <filter val="111.17"/>
        <filter val="111.20"/>
        <filter val="111.22"/>
        <filter val="111.25"/>
        <filter val="111.31"/>
        <filter val="111.32"/>
        <filter val="111.40"/>
        <filter val="111.41"/>
        <filter val="111.43"/>
        <filter val="111.52"/>
        <filter val="111.59"/>
        <filter val="111.60"/>
        <filter val="111.67"/>
        <filter val="111.70"/>
        <filter val="111.71"/>
        <filter val="111.73"/>
        <filter val="111.76"/>
        <filter val="111.77"/>
        <filter val="111.79"/>
        <filter val="111.88"/>
        <filter val="111.89"/>
        <filter val="111.90"/>
        <filter val="111.99"/>
        <filter val="112.00"/>
        <filter val="112.10"/>
        <filter val="112.11"/>
        <filter val="112.17"/>
        <filter val="112.25"/>
        <filter val="112.27"/>
        <filter val="112.30"/>
        <filter val="112.32"/>
        <filter val="112.36"/>
        <filter val="112.40"/>
        <filter val="112.50"/>
        <filter val="112.54"/>
        <filter val="112.64"/>
        <filter val="112.68"/>
        <filter val="112.69"/>
        <filter val="112.70"/>
        <filter val="112.77"/>
        <filter val="112.80"/>
        <filter val="112.82"/>
        <filter val="112.83"/>
        <filter val="112.85"/>
        <filter val="112.91"/>
        <filter val="112.92"/>
        <filter val="112.93"/>
        <filter val="112.94"/>
        <filter val="112.95"/>
        <filter val="113.00"/>
        <filter val="113.02"/>
        <filter val="113.03"/>
        <filter val="113.10"/>
        <filter val="113.25"/>
        <filter val="113.30"/>
        <filter val="113.33"/>
        <filter val="113.39"/>
        <filter val="113.42"/>
        <filter val="113.46"/>
        <filter val="113.52"/>
        <filter val="113.57"/>
        <filter val="113.59"/>
        <filter val="113.63"/>
        <filter val="113.64"/>
        <filter val="113.65"/>
        <filter val="113.66"/>
        <filter val="113.67"/>
        <filter val="113.73"/>
        <filter val="113.76"/>
        <filter val="113.77"/>
        <filter val="113.84"/>
        <filter val="113.85"/>
        <filter val="113.89"/>
        <filter val="113.92"/>
        <filter val="1131.80"/>
        <filter val="114.00"/>
        <filter val="114.01"/>
        <filter val="114.13"/>
        <filter val="114.16"/>
        <filter val="114.17"/>
        <filter val="114.24"/>
        <filter val="114.26"/>
        <filter val="114.27"/>
        <filter val="114.28"/>
        <filter val="114.35"/>
        <filter val="114.38"/>
        <filter val="114.40"/>
        <filter val="114.41"/>
        <filter val="114.50"/>
        <filter val="114.53"/>
        <filter val="114.57"/>
        <filter val="114.67"/>
        <filter val="114.70"/>
        <filter val="114.72"/>
        <filter val="114.76"/>
        <filter val="114.84"/>
        <filter val="114.89"/>
        <filter val="114.90"/>
        <filter val="114.98"/>
        <filter val="115.00"/>
        <filter val="115.04"/>
        <filter val="115.07"/>
        <filter val="115.08"/>
        <filter val="115.12"/>
        <filter val="115.16"/>
        <filter val="115.31"/>
        <filter val="115.33"/>
        <filter val="115.43"/>
        <filter val="115.45"/>
        <filter val="115.50"/>
        <filter val="115.51"/>
        <filter val="115.55"/>
        <filter val="115.65"/>
        <filter val="115.71"/>
        <filter val="115.75"/>
        <filter val="115.76"/>
        <filter val="115.86"/>
        <filter val="115.89"/>
        <filter val="115.93"/>
        <filter val="116.00"/>
        <filter val="116.02"/>
        <filter val="116.05"/>
        <filter val="116.08"/>
        <filter val="116.15"/>
        <filter val="116.17"/>
        <filter val="116.20"/>
        <filter val="116.21"/>
        <filter val="116.25"/>
        <filter val="116.26"/>
        <filter val="116.29"/>
        <filter val="116.33"/>
        <filter val="116.36"/>
        <filter val="116.52"/>
        <filter val="116.56"/>
        <filter val="116.62"/>
        <filter val="116.63"/>
        <filter val="116.67"/>
        <filter val="116.75"/>
        <filter val="116.80"/>
        <filter val="116.84"/>
        <filter val="116.87"/>
        <filter val="116.92"/>
        <filter val="116.95"/>
        <filter val="116.97"/>
        <filter val="1165.00"/>
        <filter val="117.00"/>
        <filter val="117.04"/>
        <filter val="117.07"/>
        <filter val="117.13"/>
        <filter val="117.14"/>
        <filter val="117.25"/>
        <filter val="117.27"/>
        <filter val="117.40"/>
        <filter val="117.50"/>
        <filter val="117.53"/>
        <filter val="117.71"/>
        <filter val="117.73"/>
        <filter val="117.84"/>
        <filter val="117.87"/>
        <filter val="117.90"/>
        <filter val="117.96"/>
        <filter val="1174.49"/>
        <filter val="118.00"/>
        <filter val="118.05"/>
        <filter val="118.08"/>
        <filter val="118.12"/>
        <filter val="118.20"/>
        <filter val="118.22"/>
        <filter val="118.25"/>
        <filter val="118.26"/>
        <filter val="118.33"/>
        <filter val="118.39"/>
        <filter val="118.40"/>
        <filter val="118.44"/>
        <filter val="118.45"/>
        <filter val="118.50"/>
        <filter val="118.60"/>
        <filter val="118.64"/>
        <filter val="118.67"/>
        <filter val="118.73"/>
        <filter val="118.74"/>
        <filter val="118.80"/>
        <filter val="118.89"/>
        <filter val="118.92"/>
        <filter val="118.94"/>
        <filter val="118.96"/>
        <filter val="1181.61"/>
        <filter val="119.00"/>
        <filter val="119.12"/>
        <filter val="119.15"/>
        <filter val="119.16"/>
        <filter val="119.17"/>
        <filter val="119.24"/>
        <filter val="119.32"/>
        <filter val="119.45"/>
        <filter val="119.46"/>
        <filter val="119.60"/>
        <filter val="119.67"/>
        <filter val="119.70"/>
        <filter val="119.73"/>
        <filter val="119.74"/>
        <filter val="119.75"/>
        <filter val="119.76"/>
        <filter val="119.85"/>
        <filter val="119.90"/>
        <filter val="119.91"/>
        <filter val="119.98"/>
        <filter val="12.00"/>
        <filter val="12.03"/>
        <filter val="12.04"/>
        <filter val="12.17"/>
        <filter val="12.20"/>
        <filter val="12.33"/>
        <filter val="12.34"/>
        <filter val="12.45"/>
        <filter val="12.50"/>
        <filter val="12.55"/>
        <filter val="12.75"/>
        <filter val="12.80"/>
        <filter val="120.00"/>
        <filter val="120.02"/>
        <filter val="120.10"/>
        <filter val="120.19"/>
        <filter val="120.22"/>
        <filter val="120.25"/>
        <filter val="120.33"/>
        <filter val="120.35"/>
        <filter val="120.38"/>
        <filter val="120.40"/>
        <filter val="120.42"/>
        <filter val="120.47"/>
        <filter val="120.48"/>
        <filter val="120.50"/>
        <filter val="120.52"/>
        <filter val="120.54"/>
        <filter val="120.59"/>
        <filter val="120.60"/>
        <filter val="120.88"/>
        <filter val="121.06"/>
        <filter val="121.10"/>
        <filter val="121.20"/>
        <filter val="121.23"/>
        <filter val="121.33"/>
        <filter val="121.37"/>
        <filter val="121.40"/>
        <filter val="121.58"/>
        <filter val="121.60"/>
        <filter val="121.65"/>
        <filter val="121.73"/>
        <filter val="121.78"/>
        <filter val="121.80"/>
        <filter val="1212.13"/>
        <filter val="122.00"/>
        <filter val="122.02"/>
        <filter val="122.07"/>
        <filter val="122.11"/>
        <filter val="122.13"/>
        <filter val="122.14"/>
        <filter val="122.29"/>
        <filter val="122.40"/>
        <filter val="122.41"/>
        <filter val="122.68"/>
        <filter val="122.80"/>
        <filter val="122.83"/>
        <filter val="122.90"/>
        <filter val="122.99"/>
        <filter val="123.00"/>
        <filter val="123.07"/>
        <filter val="123.14"/>
        <filter val="123.25"/>
        <filter val="123.26"/>
        <filter val="123.28"/>
        <filter val="123.33"/>
        <filter val="123.43"/>
        <filter val="123.49"/>
        <filter val="123.53"/>
        <filter val="123.60"/>
        <filter val="123.61"/>
        <filter val="123.62"/>
        <filter val="123.64"/>
        <filter val="123.67"/>
        <filter val="123.68"/>
        <filter val="123.94"/>
        <filter val="123.95"/>
        <filter val="124.00"/>
        <filter val="124.01"/>
        <filter val="124.09"/>
        <filter val="124.16"/>
        <filter val="124.20"/>
        <filter val="124.34"/>
        <filter val="124.40"/>
        <filter val="124.70"/>
        <filter val="124.80"/>
        <filter val="124.84"/>
        <filter val="125.00"/>
        <filter val="125.02"/>
        <filter val="125.07"/>
        <filter val="125.10"/>
        <filter val="125.13"/>
        <filter val="125.14"/>
        <filter val="125.16"/>
        <filter val="125.23"/>
        <filter val="125.25"/>
        <filter val="125.26"/>
        <filter val="125.30"/>
        <filter val="125.33"/>
        <filter val="125.42"/>
        <filter val="125.50"/>
        <filter val="125.53"/>
        <filter val="125.57"/>
        <filter val="125.60"/>
        <filter val="125.70"/>
        <filter val="125.77"/>
        <filter val="125.90"/>
        <filter val="125.94"/>
        <filter val="125.95"/>
        <filter val="125.98"/>
        <filter val="1253.75"/>
        <filter val="126.00"/>
        <filter val="126.02"/>
        <filter val="126.12"/>
        <filter val="126.13"/>
        <filter val="126.14"/>
        <filter val="126.16"/>
        <filter val="126.17"/>
        <filter val="126.20"/>
        <filter val="126.25"/>
        <filter val="126.29"/>
        <filter val="126.49"/>
        <filter val="126.60"/>
        <filter val="126.73"/>
        <filter val="126.82"/>
        <filter val="126.84"/>
        <filter val="126.85"/>
        <filter val="126.87"/>
        <filter val="126.88"/>
        <filter val="126.93"/>
        <filter val="127.00"/>
        <filter val="127.14"/>
        <filter val="127.15"/>
        <filter val="127.17"/>
        <filter val="127.20"/>
        <filter val="127.25"/>
        <filter val="127.30"/>
        <filter val="127.34"/>
        <filter val="127.50"/>
        <filter val="127.54"/>
        <filter val="127.58"/>
        <filter val="127.74"/>
        <filter val="127.75"/>
        <filter val="127.80"/>
        <filter val="127.82"/>
        <filter val="127.87"/>
        <filter val="127.95"/>
        <filter val="127.96"/>
        <filter val="128.00"/>
        <filter val="128.02"/>
        <filter val="128.03"/>
        <filter val="128.06"/>
        <filter val="128.10"/>
        <filter val="128.20"/>
        <filter val="128.30"/>
        <filter val="128.33"/>
        <filter val="128.41"/>
        <filter val="128.45"/>
        <filter val="128.70"/>
        <filter val="128.75"/>
        <filter val="128.92"/>
        <filter val="128.93"/>
        <filter val="128.95"/>
        <filter val="129.00"/>
        <filter val="129.04"/>
        <filter val="129.13"/>
        <filter val="129.47"/>
        <filter val="129.50"/>
        <filter val="129.64"/>
        <filter val="129.95"/>
        <filter val="13.00"/>
        <filter val="13.02"/>
        <filter val="13.07"/>
        <filter val="13.13"/>
        <filter val="13.22"/>
        <filter val="13.31"/>
        <filter val="13.33"/>
        <filter val="13.43"/>
        <filter val="13.47"/>
        <filter val="13.56"/>
        <filter val="13.64"/>
        <filter val="13.83"/>
        <filter val="13.85"/>
        <filter val="13.90"/>
        <filter val="13.92"/>
        <filter val="130.00"/>
        <filter val="130.25"/>
        <filter val="130.26"/>
        <filter val="130.27"/>
        <filter val="130.33"/>
        <filter val="130.36"/>
        <filter val="130.42"/>
        <filter val="130.45"/>
        <filter val="130.46"/>
        <filter val="130.56"/>
        <filter val="130.65"/>
        <filter val="130.77"/>
        <filter val="130.83"/>
        <filter val="130.98"/>
        <filter val="131.02"/>
        <filter val="131.17"/>
        <filter val="131.18"/>
        <filter val="131.20"/>
        <filter val="131.21"/>
        <filter val="131.28"/>
        <filter val="131.38"/>
        <filter val="131.43"/>
        <filter val="131.44"/>
        <filter val="131.63"/>
        <filter val="131.67"/>
        <filter val="131.80"/>
        <filter val="131.83"/>
        <filter val="131.88"/>
        <filter val="131.94"/>
        <filter val="132.00"/>
        <filter val="132.02"/>
        <filter val="132.19"/>
        <filter val="132.20"/>
        <filter val="132.23"/>
        <filter val="132.37"/>
        <filter val="132.43"/>
        <filter val="132.60"/>
        <filter val="132.71"/>
        <filter val="132.87"/>
        <filter val="132.89"/>
        <filter val="133.00"/>
        <filter val="133.04"/>
        <filter val="133.11"/>
        <filter val="133.15"/>
        <filter val="133.20"/>
        <filter val="133.33"/>
        <filter val="133.44"/>
        <filter val="133.47"/>
        <filter val="133.48"/>
        <filter val="133.50"/>
        <filter val="133.60"/>
        <filter val="133.67"/>
        <filter val="134.05"/>
        <filter val="134.10"/>
        <filter val="134.38"/>
        <filter val="134.45"/>
        <filter val="134.61"/>
        <filter val="134.68"/>
        <filter val="134.81"/>
        <filter val="134.83"/>
        <filter val="134.89"/>
        <filter val="135.00"/>
        <filter val="135.10"/>
        <filter val="135.76"/>
        <filter val="135.99"/>
        <filter val="1356.60"/>
        <filter val="136.00"/>
        <filter val="136.14"/>
        <filter val="136.17"/>
        <filter val="136.22"/>
        <filter val="136.34"/>
        <filter val="136.40"/>
        <filter val="136.60"/>
        <filter val="136.63"/>
        <filter val="136.67"/>
        <filter val="136.80"/>
        <filter val="136.86"/>
        <filter val="1360.10"/>
        <filter val="137.01"/>
        <filter val="137.11"/>
        <filter val="137.38"/>
        <filter val="137.40"/>
        <filter val="137.42"/>
        <filter val="137.47"/>
        <filter val="137.57"/>
        <filter val="137.66"/>
        <filter val="137.93"/>
        <filter val="1379.42"/>
        <filter val="138.00"/>
        <filter val="138.17"/>
        <filter val="138.20"/>
        <filter val="138.33"/>
        <filter val="138.44"/>
        <filter val="138.50"/>
        <filter val="138.62"/>
        <filter val="138.64"/>
        <filter val="138.70"/>
        <filter val="138.97"/>
        <filter val="139.00"/>
        <filter val="139.07"/>
        <filter val="139.10"/>
        <filter val="139.20"/>
        <filter val="139.75"/>
        <filter val="139.96"/>
        <filter val="14.00"/>
        <filter val="14.06"/>
        <filter val="14.08"/>
        <filter val="14.09"/>
        <filter val="14.10"/>
        <filter val="14.11"/>
        <filter val="14.18"/>
        <filter val="14.25"/>
        <filter val="14.31"/>
        <filter val="14.38"/>
        <filter val="14.54"/>
        <filter val="14.68"/>
        <filter val="14.80"/>
        <filter val="14.83"/>
        <filter val="14.85"/>
        <filter val="14.86"/>
        <filter val="14.99"/>
        <filter val="140.00"/>
        <filter val="140.05"/>
        <filter val="140.13"/>
        <filter val="140.20"/>
        <filter val="140.44"/>
        <filter val="141.00"/>
        <filter val="141.08"/>
        <filter val="141.15"/>
        <filter val="141.18"/>
        <filter val="141.33"/>
        <filter val="141.45"/>
        <filter val="141.50"/>
        <filter val="141.55"/>
        <filter val="141.57"/>
        <filter val="141.65"/>
        <filter val="141.86"/>
        <filter val="142.15"/>
        <filter val="142.36"/>
        <filter val="142.61"/>
        <filter val="142.67"/>
        <filter val="142.80"/>
        <filter val="142.86"/>
        <filter val="142.87"/>
        <filter val="143.20"/>
        <filter val="143.33"/>
        <filter val="143.46"/>
        <filter val="143.65"/>
        <filter val="143.95"/>
        <filter val="1435.57"/>
        <filter val="144.00"/>
        <filter val="144.01"/>
        <filter val="144.07"/>
        <filter val="144.29"/>
        <filter val="144.31"/>
        <filter val="144.37"/>
        <filter val="144.40"/>
        <filter val="144.50"/>
        <filter val="144.54"/>
        <filter val="144.58"/>
        <filter val="145.11"/>
        <filter val="145.14"/>
        <filter val="145.29"/>
        <filter val="145.33"/>
        <filter val="145.40"/>
        <filter val="145.50"/>
        <filter val="145.70"/>
        <filter val="145.86"/>
        <filter val="145.88"/>
        <filter val="146.00"/>
        <filter val="146.08"/>
        <filter val="146.12"/>
        <filter val="146.39"/>
        <filter val="146.50"/>
        <filter val="146.53"/>
        <filter val="146.54"/>
        <filter val="146.60"/>
        <filter val="146.89"/>
        <filter val="146.98"/>
        <filter val="1460.49"/>
        <filter val="1462.00"/>
        <filter val="147.23"/>
        <filter val="147.33"/>
        <filter val="147.60"/>
        <filter val="147.67"/>
        <filter val="147.75"/>
        <filter val="147.94"/>
        <filter val="148.00"/>
        <filter val="148.05"/>
        <filter val="148.10"/>
        <filter val="148.13"/>
        <filter val="148.30"/>
        <filter val="148.33"/>
        <filter val="148.89"/>
        <filter val="149.00"/>
        <filter val="149.07"/>
        <filter val="149.75"/>
        <filter val="15.00"/>
        <filter val="15.06"/>
        <filter val="15.10"/>
        <filter val="15.21"/>
        <filter val="15.23"/>
        <filter val="15.27"/>
        <filter val="15.30"/>
        <filter val="15.33"/>
        <filter val="15.39"/>
        <filter val="15.41"/>
        <filter val="15.49"/>
        <filter val="15.50"/>
        <filter val="15.54"/>
        <filter val="15.60"/>
        <filter val="15.73"/>
        <filter val="15.74"/>
        <filter val="15.77"/>
        <filter val="15.92"/>
        <filter val="150.00"/>
        <filter val="150.02"/>
        <filter val="150.35"/>
        <filter val="150.75"/>
        <filter val="150.80"/>
        <filter val="151.64"/>
        <filter val="151.83"/>
        <filter val="152.00"/>
        <filter val="152.13"/>
        <filter val="152.60"/>
        <filter val="152.61"/>
        <filter val="152.67"/>
        <filter val="153.10"/>
        <filter val="153.20"/>
        <filter val="153.32"/>
        <filter val="153.33"/>
        <filter val="153.40"/>
        <filter val="153.45"/>
        <filter val="153.73"/>
        <filter val="153.80"/>
        <filter val="153.90"/>
        <filter val="154.06"/>
        <filter val="154.15"/>
        <filter val="154.43"/>
        <filter val="154.57"/>
        <filter val="154.70"/>
        <filter val="154.73"/>
        <filter val="154.94"/>
        <filter val="154.98"/>
        <filter val="155.00"/>
        <filter val="155.18"/>
        <filter val="155.20"/>
        <filter val="155.30"/>
        <filter val="155.33"/>
        <filter val="155.51"/>
        <filter val="155.53"/>
        <filter val="155.71"/>
        <filter val="155.75"/>
        <filter val="155.91"/>
        <filter val="156.00"/>
        <filter val="156.14"/>
        <filter val="156.20"/>
        <filter val="156.36"/>
        <filter val="156.40"/>
        <filter val="156.44"/>
        <filter val="156.73"/>
        <filter val="156.96"/>
        <filter val="156.97"/>
        <filter val="157.19"/>
        <filter val="157.32"/>
        <filter val="157.38"/>
        <filter val="157.90"/>
        <filter val="158.00"/>
        <filter val="158.20"/>
        <filter val="158.33"/>
        <filter val="159.17"/>
        <filter val="159.30"/>
        <filter val="159.43"/>
        <filter val="159.94"/>
        <filter val="159.97"/>
        <filter val="16.00"/>
        <filter val="16.06"/>
        <filter val="16.16"/>
        <filter val="16.25"/>
        <filter val="16.38"/>
        <filter val="16.42"/>
        <filter val="16.50"/>
        <filter val="16.51"/>
        <filter val="16.57"/>
        <filter val="16.67"/>
        <filter val="16.73"/>
        <filter val="16.77"/>
        <filter val="16.83"/>
        <filter val="16.97"/>
        <filter val="160.00"/>
        <filter val="160.23"/>
        <filter val="160.55"/>
        <filter val="160.88"/>
        <filter val="161.00"/>
        <filter val="161.40"/>
        <filter val="161.46"/>
        <filter val="161.98"/>
        <filter val="162.14"/>
        <filter val="162.30"/>
        <filter val="162.50"/>
        <filter val="162.60"/>
        <filter val="162.67"/>
        <filter val="163.20"/>
        <filter val="164.00"/>
        <filter val="165.29"/>
        <filter val="165.44"/>
        <filter val="166.08"/>
        <filter val="166.20"/>
        <filter val="166.33"/>
        <filter val="166.40"/>
        <filter val="166.46"/>
        <filter val="166.50"/>
        <filter val="166.68"/>
        <filter val="167.42"/>
        <filter val="167.43"/>
        <filter val="167.50"/>
        <filter val="167.98"/>
        <filter val="1678.37"/>
        <filter val="168.02"/>
        <filter val="168.28"/>
        <filter val="168.77"/>
        <filter val="169.43"/>
        <filter val="169.77"/>
        <filter val="169.86"/>
        <filter val="17.15"/>
        <filter val="17.16"/>
        <filter val="17.38"/>
        <filter val="17.51"/>
        <filter val="17.60"/>
        <filter val="17.62"/>
        <filter val="17.63"/>
        <filter val="17.65"/>
        <filter val="17.67"/>
        <filter val="17.77"/>
        <filter val="17.80"/>
        <filter val="17.81"/>
        <filter val="17.90"/>
        <filter val="17.93"/>
        <filter val="170.00"/>
        <filter val="170.29"/>
        <filter val="170.44"/>
        <filter val="170.63"/>
        <filter val="170.65"/>
        <filter val="170.67"/>
        <filter val="170.70"/>
        <filter val="170.92"/>
        <filter val="1705.25"/>
        <filter val="171.05"/>
        <filter val="171.33"/>
        <filter val="171.43"/>
        <filter val="171.73"/>
        <filter val="171.76"/>
        <filter val="171.94"/>
        <filter val="172.28"/>
        <filter val="172.43"/>
        <filter val="172.68"/>
        <filter val="172.80"/>
        <filter val="173.20"/>
        <filter val="173.33"/>
        <filter val="174.00"/>
        <filter val="174.01"/>
        <filter val="174.23"/>
        <filter val="174.40"/>
        <filter val="174.80"/>
        <filter val="175.00"/>
        <filter val="175.33"/>
        <filter val="175.84"/>
        <filter val="175.96"/>
        <filter val="176.30"/>
        <filter val="176.54"/>
        <filter val="177.43"/>
        <filter val="178.68"/>
        <filter val="178.95"/>
        <filter val="179.10"/>
        <filter val="179.50"/>
        <filter val="179.90"/>
        <filter val="18.00"/>
        <filter val="18.14"/>
        <filter val="18.18"/>
        <filter val="18.29"/>
        <filter val="18.30"/>
        <filter val="18.60"/>
        <filter val="18.64"/>
        <filter val="18.74"/>
        <filter val="180.00"/>
        <filter val="180.03"/>
        <filter val="180.14"/>
        <filter val="180.44"/>
        <filter val="180.63"/>
        <filter val="180.86"/>
        <filter val="180.87"/>
        <filter val="1801.64"/>
        <filter val="181.54"/>
        <filter val="181.86"/>
        <filter val="182.00"/>
        <filter val="182.81"/>
        <filter val="183.44"/>
        <filter val="184.00"/>
        <filter val="184.56"/>
        <filter val="184.61"/>
        <filter val="185.00"/>
        <filter val="185.33"/>
        <filter val="185.50"/>
        <filter val="1856.97"/>
        <filter val="186.00"/>
        <filter val="1867.10"/>
        <filter val="187.10"/>
        <filter val="187.25"/>
        <filter val="187.30"/>
        <filter val="188.40"/>
        <filter val="188.50"/>
        <filter val="188.67"/>
        <filter val="189.47"/>
        <filter val="19.00"/>
        <filter val="19.08"/>
        <filter val="19.14"/>
        <filter val="19.25"/>
        <filter val="19.41"/>
        <filter val="19.57"/>
        <filter val="19.60"/>
        <filter val="19.65"/>
        <filter val="19.74"/>
        <filter val="19.76"/>
        <filter val="190.00"/>
        <filter val="190.85"/>
        <filter val="191.14"/>
        <filter val="191.17"/>
        <filter val="191.30"/>
        <filter val="192.33"/>
        <filter val="192.93"/>
        <filter val="194.13"/>
        <filter val="195.30"/>
        <filter val="195.38"/>
        <filter val="195.60"/>
        <filter val="196.40"/>
        <filter val="198.00"/>
        <filter val="198.47"/>
        <filter val="198.85"/>
        <filter val="199.22"/>
        <filter val="199.24"/>
        <filter val="2.00"/>
        <filter val="2.01"/>
        <filter val="2.04"/>
        <filter val="2.05"/>
        <filter val="2.06"/>
        <filter val="2.08"/>
        <filter val="2.10"/>
        <filter val="2.11"/>
        <filter val="2.12"/>
        <filter val="2.13"/>
        <filter val="2.14"/>
        <filter val="2.19"/>
        <filter val="2.20"/>
        <filter val="2.22"/>
        <filter val="2.23"/>
        <filter val="2.24"/>
        <filter val="2.25"/>
        <filter val="2.27"/>
        <filter val="2.30"/>
        <filter val="2.31"/>
        <filter val="2.32"/>
        <filter val="2.33"/>
        <filter val="2.38"/>
        <filter val="2.40"/>
        <filter val="2.42"/>
        <filter val="2.43"/>
        <filter val="2.44"/>
        <filter val="2.45"/>
        <filter val="2.48"/>
        <filter val="2.50"/>
        <filter val="2.53"/>
        <filter val="2.55"/>
        <filter val="2.61"/>
        <filter val="2.62"/>
        <filter val="2.66"/>
        <filter val="2.67"/>
        <filter val="2.69"/>
        <filter val="2.70"/>
        <filter val="2.72"/>
        <filter val="2.73"/>
        <filter val="2.75"/>
        <filter val="2.79"/>
        <filter val="2.80"/>
        <filter val="2.84"/>
        <filter val="2.85"/>
        <filter val="2.87"/>
        <filter val="2.90"/>
        <filter val="2.93"/>
        <filter val="2.96"/>
        <filter val="2.99"/>
        <filter val="20.00"/>
        <filter val="20.08"/>
        <filter val="20.13"/>
        <filter val="20.16"/>
        <filter val="20.21"/>
        <filter val="20.22"/>
        <filter val="20.36"/>
        <filter val="20.43"/>
        <filter val="20.45"/>
        <filter val="20.50"/>
        <filter val="20.71"/>
        <filter val="20.73"/>
        <filter val="20.83"/>
        <filter val="20.85"/>
        <filter val="200.00"/>
        <filter val="200.15"/>
        <filter val="200.34"/>
        <filter val="200.52"/>
        <filter val="201.15"/>
        <filter val="201.62"/>
        <filter val="201.70"/>
        <filter val="201.83"/>
        <filter val="202.00"/>
        <filter val="202.23"/>
        <filter val="202.37"/>
        <filter val="202.51"/>
        <filter val="202.63"/>
        <filter val="203.35"/>
        <filter val="203.51"/>
        <filter val="204.20"/>
        <filter val="205.30"/>
        <filter val="205.37"/>
        <filter val="205.55"/>
        <filter val="206.71"/>
        <filter val="206.74"/>
        <filter val="207.00"/>
        <filter val="208.71"/>
        <filter val="21.03"/>
        <filter val="21.04"/>
        <filter val="21.09"/>
        <filter val="21.10"/>
        <filter val="21.15"/>
        <filter val="21.25"/>
        <filter val="21.30"/>
        <filter val="21.31"/>
        <filter val="21.36"/>
        <filter val="21.37"/>
        <filter val="21.43"/>
        <filter val="21.51"/>
        <filter val="21.55"/>
        <filter val="21.58"/>
        <filter val="21.63"/>
        <filter val="21.69"/>
        <filter val="21.71"/>
        <filter val="21.85"/>
        <filter val="21.89"/>
        <filter val="21.91"/>
        <filter val="21.94"/>
        <filter val="210.00"/>
        <filter val="210.75"/>
        <filter val="211.00"/>
        <filter val="211.04"/>
        <filter val="211.05"/>
        <filter val="212.17"/>
        <filter val="212.41"/>
        <filter val="212.44"/>
        <filter val="213.15"/>
        <filter val="213.20"/>
        <filter val="213.56"/>
        <filter val="213.99"/>
        <filter val="214.60"/>
        <filter val="215.00"/>
        <filter val="216.79"/>
        <filter val="218.00"/>
        <filter val="218.60"/>
        <filter val="218.75"/>
        <filter val="219.50"/>
        <filter val="22.00"/>
        <filter val="22.05"/>
        <filter val="22.09"/>
        <filter val="22.14"/>
        <filter val="22.36"/>
        <filter val="22.40"/>
        <filter val="22.49"/>
        <filter val="22.50"/>
        <filter val="22.52"/>
        <filter val="22.75"/>
        <filter val="22.88"/>
        <filter val="22.91"/>
        <filter val="220.36"/>
        <filter val="221.00"/>
        <filter val="222.71"/>
        <filter val="223.00"/>
        <filter val="223.93"/>
        <filter val="225.00"/>
        <filter val="225.67"/>
        <filter val="225.95"/>
        <filter val="226.24"/>
        <filter val="228.00"/>
        <filter val="228.83"/>
        <filter val="23.00"/>
        <filter val="23.16"/>
        <filter val="23.33"/>
        <filter val="23.42"/>
        <filter val="23.59"/>
        <filter val="23.63"/>
        <filter val="23.69"/>
        <filter val="231.65"/>
        <filter val="233.22"/>
        <filter val="233.33"/>
        <filter val="234.42"/>
        <filter val="234.90"/>
        <filter val="237.15"/>
        <filter val="238.00"/>
        <filter val="239.40"/>
        <filter val="24.02"/>
        <filter val="24.12"/>
        <filter val="24.19"/>
        <filter val="24.29"/>
        <filter val="24.33"/>
        <filter val="240.00"/>
        <filter val="240.80"/>
        <filter val="242.00"/>
        <filter val="243.15"/>
        <filter val="246.06"/>
        <filter val="246.42"/>
        <filter val="246.67"/>
        <filter val="247.84"/>
        <filter val="248.17"/>
        <filter val="25.00"/>
        <filter val="25.03"/>
        <filter val="25.04"/>
        <filter val="25.09"/>
        <filter val="25.25"/>
        <filter val="25.26"/>
        <filter val="25.40"/>
        <filter val="25.41"/>
        <filter val="25.55"/>
        <filter val="25.58"/>
        <filter val="25.70"/>
        <filter val="25.76"/>
        <filter val="25.91"/>
        <filter val="25.98"/>
        <filter val="250.00"/>
        <filter val="250.31"/>
        <filter val="250.67"/>
        <filter val="252.49"/>
        <filter val="252.54"/>
        <filter val="253.29"/>
        <filter val="254.00"/>
        <filter val="254.32"/>
        <filter val="254.45"/>
        <filter val="255.83"/>
        <filter val="256.83"/>
        <filter val="259.58"/>
        <filter val="26.00"/>
        <filter val="26.06"/>
        <filter val="26.19"/>
        <filter val="26.20"/>
        <filter val="26.35"/>
        <filter val="26.60"/>
        <filter val="26.64"/>
        <filter val="26.70"/>
        <filter val="26.73"/>
        <filter val="26.84"/>
        <filter val="26.90"/>
        <filter val="26.94"/>
        <filter val="26.95"/>
        <filter val="260.17"/>
        <filter val="260.60"/>
        <filter val="262.28"/>
        <filter val="262.50"/>
        <filter val="263.03"/>
        <filter val="264.62"/>
        <filter val="2647.03"/>
        <filter val="265.25"/>
        <filter val="265.67"/>
        <filter val="267.13"/>
        <filter val="267.29"/>
        <filter val="269.91"/>
        <filter val="27.10"/>
        <filter val="27.24"/>
        <filter val="27.38"/>
        <filter val="27.40"/>
        <filter val="27.58"/>
        <filter val="27.60"/>
        <filter val="27.65"/>
        <filter val="270.68"/>
        <filter val="270.70"/>
        <filter val="2702.00"/>
        <filter val="271.85"/>
        <filter val="272.28"/>
        <filter val="277.94"/>
        <filter val="278.70"/>
        <filter val="2790.64"/>
        <filter val="28.00"/>
        <filter val="28.04"/>
        <filter val="28.05"/>
        <filter val="28.19"/>
        <filter val="28.30"/>
        <filter val="28.41"/>
        <filter val="28.47"/>
        <filter val="28.48"/>
        <filter val="28.57"/>
        <filter val="28.67"/>
        <filter val="28.80"/>
        <filter val="28.84"/>
        <filter val="28.90"/>
        <filter val="280.38"/>
        <filter val="280.73"/>
        <filter val="281.10"/>
        <filter val="281.57"/>
        <filter val="283.09"/>
        <filter val="283.32"/>
        <filter val="284.74"/>
        <filter val="284.97"/>
        <filter val="286.14"/>
        <filter val="286.66"/>
        <filter val="287.00"/>
        <filter val="288.17"/>
        <filter val="289.00"/>
        <filter val="29.23"/>
        <filter val="29.24"/>
        <filter val="29.28"/>
        <filter val="29.30"/>
        <filter val="29.38"/>
        <filter val="29.51"/>
        <filter val="29.60"/>
        <filter val="29.63"/>
        <filter val="29.84"/>
        <filter val="290.00"/>
        <filter val="292.50"/>
        <filter val="292.90"/>
        <filter val="294.03"/>
        <filter val="294.21"/>
        <filter val="294.73"/>
        <filter val="296.88"/>
        <filter val="298.50"/>
        <filter val="3.00"/>
        <filter val="3.01"/>
        <filter val="3.02"/>
        <filter val="3.06"/>
        <filter val="3.07"/>
        <filter val="3.08"/>
        <filter val="3.11"/>
        <filter val="3.13"/>
        <filter val="3.14"/>
        <filter val="3.15"/>
        <filter val="3.19"/>
        <filter val="3.20"/>
        <filter val="3.21"/>
        <filter val="3.25"/>
        <filter val="3.27"/>
        <filter val="3.28"/>
        <filter val="3.30"/>
        <filter val="3.31"/>
        <filter val="3.33"/>
        <filter val="3.34"/>
        <filter val="3.37"/>
        <filter val="3.40"/>
        <filter val="3.41"/>
        <filter val="3.42"/>
        <filter val="3.45"/>
        <filter val="3.47"/>
        <filter val="3.54"/>
        <filter val="3.55"/>
        <filter val="3.57"/>
        <filter val="3.61"/>
        <filter val="3.74"/>
        <filter val="3.75"/>
        <filter val="3.76"/>
        <filter val="3.80"/>
        <filter val="3.82"/>
        <filter val="3.85"/>
        <filter val="3.87"/>
        <filter val="3.88"/>
        <filter val="3.89"/>
        <filter val="3.93"/>
        <filter val="3.98"/>
        <filter val="30.33"/>
        <filter val="30.40"/>
        <filter val="30.43"/>
        <filter val="30.60"/>
        <filter val="30.67"/>
        <filter val="30.80"/>
        <filter val="30.81"/>
        <filter val="30.86"/>
        <filter val="30.87"/>
        <filter val="30.90"/>
        <filter val="300.00"/>
        <filter val="300.12"/>
        <filter val="300.48"/>
        <filter val="302.20"/>
        <filter val="302.42"/>
        <filter val="303.80"/>
        <filter val="304.19"/>
        <filter val="305.16"/>
        <filter val="305.46"/>
        <filter val="306.83"/>
        <filter val="308.66"/>
        <filter val="31.12"/>
        <filter val="31.25"/>
        <filter val="31.55"/>
        <filter val="31.95"/>
        <filter val="312.00"/>
        <filter val="315.00"/>
        <filter val="315.14"/>
        <filter val="317.33"/>
        <filter val="318.70"/>
        <filter val="32.00"/>
        <filter val="32.03"/>
        <filter val="32.05"/>
        <filter val="32.50"/>
        <filter val="32.56"/>
        <filter val="320.05"/>
        <filter val="320.27"/>
        <filter val="322.24"/>
        <filter val="326.09"/>
        <filter val="326.92"/>
        <filter val="33.19"/>
        <filter val="33.42"/>
        <filter val="33.47"/>
        <filter val="33.56"/>
        <filter val="33.60"/>
        <filter val="33.67"/>
        <filter val="33.78"/>
        <filter val="33.79"/>
        <filter val="330.00"/>
        <filter val="332.04"/>
        <filter val="335.58"/>
        <filter val="338.71"/>
        <filter val="34.00"/>
        <filter val="34.08"/>
        <filter val="34.40"/>
        <filter val="34.41"/>
        <filter val="34.53"/>
        <filter val="34.63"/>
        <filter val="34.80"/>
        <filter val="342.10"/>
        <filter val="346.60"/>
        <filter val="348.02"/>
        <filter val="35.00"/>
        <filter val="35.17"/>
        <filter val="35.24"/>
        <filter val="35.34"/>
        <filter val="35.54"/>
        <filter val="35.64"/>
        <filter val="35.86"/>
        <filter val="350.17"/>
        <filter val="350.84"/>
        <filter val="351.80"/>
        <filter val="352.93"/>
        <filter val="353.05"/>
        <filter val="354.62"/>
        <filter val="354.82"/>
        <filter val="36.01"/>
        <filter val="36.24"/>
        <filter val="36.36"/>
        <filter val="36.40"/>
        <filter val="36.46"/>
        <filter val="36.50"/>
        <filter val="36.59"/>
        <filter val="36.85"/>
        <filter val="361.20"/>
        <filter val="37.33"/>
        <filter val="37.41"/>
        <filter val="37.50"/>
        <filter val="37.53"/>
        <filter val="37.75"/>
        <filter val="370.13"/>
        <filter val="375.50"/>
        <filter val="377.02"/>
        <filter val="377.73"/>
        <filter val="38.07"/>
        <filter val="38.12"/>
        <filter val="38.33"/>
        <filter val="38.39"/>
        <filter val="38.64"/>
        <filter val="38.74"/>
        <filter val="38.86"/>
        <filter val="380.53"/>
        <filter val="382.13"/>
        <filter val="382.72"/>
        <filter val="384.09"/>
        <filter val="385.15"/>
        <filter val="386.82"/>
        <filter val="39.00"/>
        <filter val="39.11"/>
        <filter val="39.12"/>
        <filter val="39.17"/>
        <filter val="39.36"/>
        <filter val="39.40"/>
        <filter val="39.43"/>
        <filter val="39.50"/>
        <filter val="39.63"/>
        <filter val="39.74"/>
        <filter val="39.76"/>
        <filter val="39.94"/>
        <filter val="392.50"/>
        <filter val="398.60"/>
        <filter val="4.00"/>
        <filter val="4.02"/>
        <filter val="4.03"/>
        <filter val="4.06"/>
        <filter val="4.08"/>
        <filter val="4.10"/>
        <filter val="4.12"/>
        <filter val="4.16"/>
        <filter val="4.17"/>
        <filter val="4.18"/>
        <filter val="4.20"/>
        <filter val="4.21"/>
        <filter val="4.23"/>
        <filter val="4.24"/>
        <filter val="4.25"/>
        <filter val="4.29"/>
        <filter val="4.30"/>
        <filter val="4.35"/>
        <filter val="4.40"/>
        <filter val="4.46"/>
        <filter val="4.50"/>
        <filter val="4.56"/>
        <filter val="4.57"/>
        <filter val="4.58"/>
        <filter val="4.60"/>
        <filter val="4.67"/>
        <filter val="4.70"/>
        <filter val="4.74"/>
        <filter val="4.80"/>
        <filter val="4.81"/>
        <filter val="4.86"/>
        <filter val="4.87"/>
        <filter val="4.95"/>
        <filter val="4.96"/>
        <filter val="40.00"/>
        <filter val="40.02"/>
        <filter val="40.10"/>
        <filter val="40.40"/>
        <filter val="40.75"/>
        <filter val="40.80"/>
        <filter val="402.33"/>
        <filter val="403.58"/>
        <filter val="407.70"/>
        <filter val="407.77"/>
        <filter val="41.00"/>
        <filter val="41.25"/>
        <filter val="41.38"/>
        <filter val="41.40"/>
        <filter val="41.41"/>
        <filter val="41.49"/>
        <filter val="41.54"/>
        <filter val="41.70"/>
        <filter val="41.86"/>
        <filter val="412.18"/>
        <filter val="417.73"/>
        <filter val="42.01"/>
        <filter val="42.19"/>
        <filter val="42.36"/>
        <filter val="42.47"/>
        <filter val="42.73"/>
        <filter val="42.76"/>
        <filter val="42.89"/>
        <filter val="420.51"/>
        <filter val="424.00"/>
        <filter val="427.20"/>
        <filter val="428.84"/>
        <filter val="43.03"/>
        <filter val="43.41"/>
        <filter val="43.83"/>
        <filter val="44.30"/>
        <filter val="44.32"/>
        <filter val="44.60"/>
        <filter val="45.13"/>
        <filter val="45.72"/>
        <filter val="45.92"/>
        <filter val="452.37"/>
        <filter val="456.41"/>
        <filter val="457.75"/>
        <filter val="459.80"/>
        <filter val="46.10"/>
        <filter val="46.18"/>
        <filter val="46.36"/>
        <filter val="46.38"/>
        <filter val="46.60"/>
        <filter val="46.67"/>
        <filter val="47.05"/>
        <filter val="47.33"/>
        <filter val="47.40"/>
        <filter val="47.63"/>
        <filter val="47.69"/>
        <filter val="47.80"/>
        <filter val="473.27"/>
        <filter val="48.00"/>
        <filter val="48.49"/>
        <filter val="48.83"/>
        <filter val="484.02"/>
        <filter val="484.91"/>
        <filter val="489.28"/>
        <filter val="49.18"/>
        <filter val="49.19"/>
        <filter val="49.38"/>
        <filter val="493.21"/>
        <filter val="494.91"/>
        <filter val="495.80"/>
        <filter val="496.52"/>
        <filter val="5.00"/>
        <filter val="5.03"/>
        <filter val="5.04"/>
        <filter val="5.05"/>
        <filter val="5.06"/>
        <filter val="5.08"/>
        <filter val="5.10"/>
        <filter val="5.20"/>
        <filter val="5.22"/>
        <filter val="5.31"/>
        <filter val="5.33"/>
        <filter val="5.40"/>
        <filter val="5.41"/>
        <filter val="5.42"/>
        <filter val="5.45"/>
        <filter val="5.50"/>
        <filter val="5.55"/>
        <filter val="5.58"/>
        <filter val="5.63"/>
        <filter val="5.65"/>
        <filter val="5.66"/>
        <filter val="5.67"/>
        <filter val="5.68"/>
        <filter val="5.69"/>
        <filter val="5.72"/>
        <filter val="5.73"/>
        <filter val="5.77"/>
        <filter val="5.85"/>
        <filter val="5.91"/>
        <filter val="50.00"/>
        <filter val="50.20"/>
        <filter val="50.38"/>
        <filter val="50.72"/>
        <filter val="50.74"/>
        <filter val="503.25"/>
        <filter val="506.21"/>
        <filter val="507.80"/>
        <filter val="51.02"/>
        <filter val="51.40"/>
        <filter val="51.60"/>
        <filter val="52.00"/>
        <filter val="52.16"/>
        <filter val="52.33"/>
        <filter val="52.57"/>
        <filter val="52.79"/>
        <filter val="520.73"/>
        <filter val="524.17"/>
        <filter val="526.09"/>
        <filter val="53.00"/>
        <filter val="537.11"/>
        <filter val="537.37"/>
        <filter val="54.52"/>
        <filter val="542.15"/>
        <filter val="543.35"/>
        <filter val="55.70"/>
        <filter val="558.77"/>
        <filter val="56.26"/>
        <filter val="56.51"/>
        <filter val="57.20"/>
        <filter val="57.33"/>
        <filter val="57.65"/>
        <filter val="579.08"/>
        <filter val="58.29"/>
        <filter val="58.46"/>
        <filter val="58.56"/>
        <filter val="585.35"/>
        <filter val="59.14"/>
        <filter val="59.30"/>
        <filter val="59.47"/>
        <filter val="59.58"/>
        <filter val="59.66"/>
        <filter val="59.78"/>
        <filter val="6.00"/>
        <filter val="6.03"/>
        <filter val="6.10"/>
        <filter val="6.26"/>
        <filter val="6.29"/>
        <filter val="6.30"/>
        <filter val="6.31"/>
        <filter val="6.33"/>
        <filter val="6.42"/>
        <filter val="6.44"/>
        <filter val="6.49"/>
        <filter val="6.50"/>
        <filter val="6.53"/>
        <filter val="6.55"/>
        <filter val="6.57"/>
        <filter val="6.59"/>
        <filter val="6.61"/>
        <filter val="6.63"/>
        <filter val="6.65"/>
        <filter val="6.70"/>
        <filter val="6.71"/>
        <filter val="6.80"/>
        <filter val="6.83"/>
        <filter val="6.93"/>
        <filter val="6.97"/>
        <filter val="60.00"/>
        <filter val="60.90"/>
        <filter val="61.10"/>
        <filter val="61.12"/>
        <filter val="61.91"/>
        <filter val="62.77"/>
        <filter val="62.84"/>
        <filter val="636.14"/>
        <filter val="64.00"/>
        <filter val="646.67"/>
        <filter val="65.00"/>
        <filter val="65.10"/>
        <filter val="65.25"/>
        <filter val="6500.00"/>
        <filter val="66.84"/>
        <filter val="661.40"/>
        <filter val="661.55"/>
        <filter val="67.33"/>
        <filter val="67.55"/>
        <filter val="674.48"/>
        <filter val="68.15"/>
        <filter val="68.40"/>
        <filter val="69.56"/>
        <filter val="698.95"/>
        <filter val="7.00"/>
        <filter val="7.04"/>
        <filter val="7.06"/>
        <filter val="7.07"/>
        <filter val="7.17"/>
        <filter val="7.20"/>
        <filter val="7.21"/>
        <filter val="7.24"/>
        <filter val="7.26"/>
        <filter val="7.30"/>
        <filter val="7.34"/>
        <filter val="7.47"/>
        <filter val="7.48"/>
        <filter val="7.50"/>
        <filter val="7.51"/>
        <filter val="7.53"/>
        <filter val="7.59"/>
        <filter val="7.60"/>
        <filter val="7.79"/>
        <filter val="7.80"/>
        <filter val="7.83"/>
        <filter val="7.84"/>
        <filter val="7.87"/>
        <filter val="7.88"/>
        <filter val="70.20"/>
        <filter val="70.36"/>
        <filter val="70.60"/>
        <filter val="704.18"/>
        <filter val="71.78"/>
        <filter val="72.99"/>
        <filter val="720.25"/>
        <filter val="75.00"/>
        <filter val="75.05"/>
        <filter val="75.40"/>
        <filter val="779.50"/>
        <filter val="78.10"/>
        <filter val="78.93"/>
        <filter val="7813.78"/>
        <filter val="786.08"/>
        <filter val="788.06"/>
        <filter val="79.00"/>
        <filter val="8.00"/>
        <filter val="8.03"/>
        <filter val="8.06"/>
        <filter val="8.08"/>
        <filter val="8.13"/>
        <filter val="8.21"/>
        <filter val="8.30"/>
        <filter val="8.33"/>
        <filter val="8.38"/>
        <filter val="8.42"/>
        <filter val="8.50"/>
        <filter val="8.52"/>
        <filter val="8.54"/>
        <filter val="8.57"/>
        <filter val="8.64"/>
        <filter val="8.67"/>
        <filter val="8.72"/>
        <filter val="8.83"/>
        <filter val="8.88"/>
        <filter val="8.90"/>
        <filter val="8.91"/>
        <filter val="8.97"/>
        <filter val="800.21"/>
        <filter val="806.40"/>
        <filter val="819.18"/>
        <filter val="819.56"/>
        <filter val="82.21"/>
        <filter val="82.42"/>
        <filter val="82.82"/>
        <filter val="84.95"/>
        <filter val="86.14"/>
        <filter val="877.60"/>
        <filter val="885.00"/>
        <filter val="89.67"/>
        <filter val="9.01"/>
        <filter val="9.08"/>
        <filter val="9.09"/>
        <filter val="9.11"/>
        <filter val="9.30"/>
        <filter val="9.31"/>
        <filter val="9.33"/>
        <filter val="9.38"/>
        <filter val="9.42"/>
        <filter val="9.44"/>
        <filter val="9.50"/>
        <filter val="9.55"/>
        <filter val="9.56"/>
        <filter val="9.57"/>
        <filter val="9.63"/>
        <filter val="9.74"/>
        <filter val="9.76"/>
        <filter val="9.82"/>
        <filter val="9.84"/>
        <filter val="9.99"/>
        <filter val="921.54"/>
        <filter val="944.83"/>
        <filter val="95.48"/>
        <filter val="951.03"/>
        <filter val="956.00"/>
        <filter val="975.11"/>
        <filter val="978.13"/>
      </filters>
    </filterColumn>
    <filterColumn colId="15">
      <filters>
        <filter val="0.00"/>
        <filter val="1.00"/>
        <filter val="1.33"/>
        <filter val="1.50"/>
        <filter val="1.54"/>
        <filter val="10.00"/>
        <filter val="10.04"/>
        <filter val="10.17"/>
        <filter val="10.25"/>
        <filter val="10.33"/>
        <filter val="10.38"/>
        <filter val="10.50"/>
        <filter val="10.51"/>
        <filter val="10.56"/>
        <filter val="10.67"/>
        <filter val="100.00"/>
        <filter val="100.06"/>
        <filter val="100.08"/>
        <filter val="100.17"/>
        <filter val="100.22"/>
        <filter val="100.23"/>
        <filter val="100.33"/>
        <filter val="100.47"/>
        <filter val="100.50"/>
        <filter val="100.63"/>
        <filter val="100.75"/>
        <filter val="1000.00"/>
        <filter val="1008.24"/>
        <filter val="101.25"/>
        <filter val="101.56"/>
        <filter val="101.80"/>
        <filter val="101.83"/>
        <filter val="101.86"/>
        <filter val="102.02"/>
        <filter val="102.08"/>
        <filter val="102.11"/>
        <filter val="102.38"/>
        <filter val="102.50"/>
        <filter val="102.73"/>
        <filter val="102.86"/>
        <filter val="103.04"/>
        <filter val="103.17"/>
        <filter val="103.20"/>
        <filter val="103.21"/>
        <filter val="103.22"/>
        <filter val="103.33"/>
        <filter val="103.35"/>
        <filter val="103.52"/>
        <filter val="103.64"/>
        <filter val="103.68"/>
        <filter val="103.95"/>
        <filter val="104.00"/>
        <filter val="104.07"/>
        <filter val="104.15"/>
        <filter val="104.17"/>
        <filter val="104.26"/>
        <filter val="104.31"/>
        <filter val="104.39"/>
        <filter val="104.57"/>
        <filter val="104.60"/>
        <filter val="104.65"/>
        <filter val="104.73"/>
        <filter val="104.75"/>
        <filter val="104.82"/>
        <filter val="104.85"/>
        <filter val="104.89"/>
        <filter val="104.99"/>
        <filter val="105.00"/>
        <filter val="105.03"/>
        <filter val="105.05"/>
        <filter val="105.18"/>
        <filter val="105.21"/>
        <filter val="105.26"/>
        <filter val="105.32"/>
        <filter val="105.44"/>
        <filter val="105.52"/>
        <filter val="105.54"/>
        <filter val="105.93"/>
        <filter val="106.20"/>
        <filter val="106.43"/>
        <filter val="106.50"/>
        <filter val="106.53"/>
        <filter val="106.57"/>
        <filter val="106.62"/>
        <filter val="106.69"/>
        <filter val="106.80"/>
        <filter val="106.84"/>
        <filter val="106.93"/>
        <filter val="106.97"/>
        <filter val="107.00"/>
        <filter val="107.05"/>
        <filter val="107.07"/>
        <filter val="107.10"/>
        <filter val="107.21"/>
        <filter val="107.25"/>
        <filter val="107.32"/>
        <filter val="107.57"/>
        <filter val="107.64"/>
        <filter val="107.82"/>
        <filter val="107.98"/>
        <filter val="108.00"/>
        <filter val="108.01"/>
        <filter val="108.02"/>
        <filter val="108.05"/>
        <filter val="108.15"/>
        <filter val="108.24"/>
        <filter val="108.25"/>
        <filter val="108.33"/>
        <filter val="108.48"/>
        <filter val="108.59"/>
        <filter val="108.63"/>
        <filter val="108.78"/>
        <filter val="108.97"/>
        <filter val="109.03"/>
        <filter val="109.04"/>
        <filter val="109.07"/>
        <filter val="109.08"/>
        <filter val="109.11"/>
        <filter val="109.18"/>
        <filter val="109.19"/>
        <filter val="109.34"/>
        <filter val="109.42"/>
        <filter val="109.45"/>
        <filter val="109.57"/>
        <filter val="109.59"/>
        <filter val="109.71"/>
        <filter val="109.78"/>
        <filter val="109.82"/>
        <filter val="109.94"/>
        <filter val="109.96"/>
        <filter val="11.25"/>
        <filter val="11.33"/>
        <filter val="11.36"/>
        <filter val="11.43"/>
        <filter val="11.62"/>
        <filter val="11.64"/>
        <filter val="11.67"/>
        <filter val="11.77"/>
        <filter val="11.92"/>
        <filter val="110.07"/>
        <filter val="110.22"/>
        <filter val="110.23"/>
        <filter val="110.29"/>
        <filter val="110.35"/>
        <filter val="110.39"/>
        <filter val="110.47"/>
        <filter val="110.49"/>
        <filter val="110.50"/>
        <filter val="110.62"/>
        <filter val="110.64"/>
        <filter val="110.75"/>
        <filter val="110.87"/>
        <filter val="110.97"/>
        <filter val="111.11"/>
        <filter val="111.18"/>
        <filter val="111.38"/>
        <filter val="111.41"/>
        <filter val="111.53"/>
        <filter val="111.80"/>
        <filter val="111.89"/>
        <filter val="112.02"/>
        <filter val="112.14"/>
        <filter val="112.57"/>
        <filter val="112.61"/>
        <filter val="112.79"/>
        <filter val="112.86"/>
        <filter val="113.42"/>
        <filter val="113.57"/>
        <filter val="113.63"/>
        <filter val="113.64"/>
        <filter val="113.83"/>
        <filter val="113.88"/>
        <filter val="114.00"/>
        <filter val="114.13"/>
        <filter val="114.29"/>
        <filter val="114.55"/>
        <filter val="114.59"/>
        <filter val="114.77"/>
        <filter val="114.82"/>
        <filter val="115.00"/>
        <filter val="115.02"/>
        <filter val="115.08"/>
        <filter val="115.09"/>
        <filter val="115.31"/>
        <filter val="115.38"/>
        <filter val="115.45"/>
        <filter val="115.51"/>
        <filter val="115.53"/>
        <filter val="115.55"/>
        <filter val="115.69"/>
        <filter val="115.71"/>
        <filter val="115.75"/>
        <filter val="115.83"/>
        <filter val="115.87"/>
        <filter val="115.99"/>
        <filter val="116.00"/>
        <filter val="116.21"/>
        <filter val="116.25"/>
        <filter val="116.35"/>
        <filter val="116.53"/>
        <filter val="116.56"/>
        <filter val="116.65"/>
        <filter val="116.67"/>
        <filter val="116.73"/>
        <filter val="116.75"/>
        <filter val="116.86"/>
        <filter val="116.96"/>
        <filter val="117.23"/>
        <filter val="117.36"/>
        <filter val="117.49"/>
        <filter val="117.51"/>
        <filter val="117.56"/>
        <filter val="117.60"/>
        <filter val="117.65"/>
        <filter val="117.68"/>
        <filter val="117.70"/>
        <filter val="117.77"/>
        <filter val="117.85"/>
        <filter val="117.88"/>
        <filter val="117.92"/>
        <filter val="118.13"/>
        <filter val="118.20"/>
        <filter val="118.34"/>
        <filter val="118.36"/>
        <filter val="118.45"/>
        <filter val="118.61"/>
        <filter val="118.70"/>
        <filter val="118.74"/>
        <filter val="118.97"/>
        <filter val="119.00"/>
        <filter val="119.13"/>
        <filter val="119.18"/>
        <filter val="119.19"/>
        <filter val="119.29"/>
        <filter val="119.39"/>
        <filter val="119.57"/>
        <filter val="119.64"/>
        <filter val="119.99"/>
        <filter val="12.00"/>
        <filter val="12.14"/>
        <filter val="12.40"/>
        <filter val="12.47"/>
        <filter val="12.50"/>
        <filter val="12.53"/>
        <filter val="12.67"/>
        <filter val="12.75"/>
        <filter val="12.80"/>
        <filter val="120.00"/>
        <filter val="120.12"/>
        <filter val="120.17"/>
        <filter val="120.25"/>
        <filter val="120.31"/>
        <filter val="120.39"/>
        <filter val="120.55"/>
        <filter val="120.77"/>
        <filter val="120.86"/>
        <filter val="120.91"/>
        <filter val="121.00"/>
        <filter val="121.28"/>
        <filter val="121.36"/>
        <filter val="121.43"/>
        <filter val="121.90"/>
        <filter val="122.00"/>
        <filter val="122.14"/>
        <filter val="122.33"/>
        <filter val="122.54"/>
        <filter val="122.74"/>
        <filter val="123.29"/>
        <filter val="123.35"/>
        <filter val="123.38"/>
        <filter val="123.94"/>
        <filter val="124.92"/>
        <filter val="125.00"/>
        <filter val="125.05"/>
        <filter val="125.09"/>
        <filter val="125.12"/>
        <filter val="125.27"/>
        <filter val="125.38"/>
        <filter val="125.45"/>
        <filter val="125.79"/>
        <filter val="125.81"/>
        <filter val="125.94"/>
        <filter val="125.98"/>
        <filter val="125.99"/>
        <filter val="1250.00"/>
        <filter val="126.46"/>
        <filter val="126.48"/>
        <filter val="126.50"/>
        <filter val="126.55"/>
        <filter val="126.67"/>
        <filter val="126.69"/>
        <filter val="126.72"/>
        <filter val="126.81"/>
        <filter val="127.32"/>
        <filter val="127.33"/>
        <filter val="127.36"/>
        <filter val="127.60"/>
        <filter val="127.79"/>
        <filter val="127.81"/>
        <filter val="127.93"/>
        <filter val="127.98"/>
        <filter val="1270.22"/>
        <filter val="1272.73"/>
        <filter val="128.27"/>
        <filter val="128.39"/>
        <filter val="128.62"/>
        <filter val="128.91"/>
        <filter val="128.95"/>
        <filter val="129.03"/>
        <filter val="129.11"/>
        <filter val="129.17"/>
        <filter val="129.36"/>
        <filter val="129.82"/>
        <filter val="129.97"/>
        <filter val="13.00"/>
        <filter val="13.01"/>
        <filter val="13.11"/>
        <filter val="13.25"/>
        <filter val="13.33"/>
        <filter val="13.53"/>
        <filter val="13.54"/>
        <filter val="13.55"/>
        <filter val="13.60"/>
        <filter val="130.09"/>
        <filter val="130.16"/>
        <filter val="130.23"/>
        <filter val="130.53"/>
        <filter val="1300.00"/>
        <filter val="131.14"/>
        <filter val="131.17"/>
        <filter val="131.38"/>
        <filter val="131.58"/>
        <filter val="131.67"/>
        <filter val="131.91"/>
        <filter val="131.99"/>
        <filter val="132.05"/>
        <filter val="132.19"/>
        <filter val="132.35"/>
        <filter val="132.44"/>
        <filter val="132.86"/>
        <filter val="132.96"/>
        <filter val="1323.25"/>
        <filter val="133.14"/>
        <filter val="133.25"/>
        <filter val="133.30"/>
        <filter val="133.33"/>
        <filter val="133.74"/>
        <filter val="133.90"/>
        <filter val="133.93"/>
        <filter val="134.15"/>
        <filter val="134.21"/>
        <filter val="134.26"/>
        <filter val="134.36"/>
        <filter val="134.55"/>
        <filter val="134.91"/>
        <filter val="135.04"/>
        <filter val="135.42"/>
        <filter val="135.59"/>
        <filter val="135.63"/>
        <filter val="135.67"/>
        <filter val="136.00"/>
        <filter val="136.09"/>
        <filter val="136.36"/>
        <filter val="136.46"/>
        <filter val="136.64"/>
        <filter val="136.78"/>
        <filter val="136.85"/>
        <filter val="136.90"/>
        <filter val="136.91"/>
        <filter val="137.08"/>
        <filter val="137.21"/>
        <filter val="137.24"/>
        <filter val="137.25"/>
        <filter val="137.31"/>
        <filter val="137.93"/>
        <filter val="138.26"/>
        <filter val="138.49"/>
        <filter val="138.80"/>
        <filter val="139.19"/>
        <filter val="139.24"/>
        <filter val="139.53"/>
        <filter val="139.56"/>
        <filter val="139.83"/>
        <filter val="14.00"/>
        <filter val="14.13"/>
        <filter val="14.33"/>
        <filter val="14.37"/>
        <filter val="14.43"/>
        <filter val="14.44"/>
        <filter val="14.84"/>
        <filter val="140.00"/>
        <filter val="140.10"/>
        <filter val="140.54"/>
        <filter val="140.86"/>
        <filter val="140.98"/>
        <filter val="141.29"/>
        <filter val="141.42"/>
        <filter val="141.47"/>
        <filter val="141.71"/>
        <filter val="141.75"/>
        <filter val="142.00"/>
        <filter val="142.28"/>
        <filter val="142.86"/>
        <filter val="143.00"/>
        <filter val="143.10"/>
        <filter val="143.11"/>
        <filter val="143.21"/>
        <filter val="143.36"/>
        <filter val="143.67"/>
        <filter val="143.82"/>
        <filter val="143.98"/>
        <filter val="144.43"/>
        <filter val="144.69"/>
        <filter val="144.91"/>
        <filter val="145.00"/>
        <filter val="145.04"/>
        <filter val="145.16"/>
        <filter val="145.41"/>
        <filter val="145.65"/>
        <filter val="145.87"/>
        <filter val="146.35"/>
        <filter val="146.45"/>
        <filter val="146.65"/>
        <filter val="146.69"/>
        <filter val="146.88"/>
        <filter val="147.17"/>
        <filter val="147.33"/>
        <filter val="147.40"/>
        <filter val="147.68"/>
        <filter val="147.71"/>
        <filter val="147.81"/>
        <filter val="147.88"/>
        <filter val="147.95"/>
        <filter val="148.08"/>
        <filter val="148.48"/>
        <filter val="148.57"/>
        <filter val="148.78"/>
        <filter val="148.97"/>
        <filter val="149.03"/>
        <filter val="149.31"/>
        <filter val="149.44"/>
        <filter val="149.46"/>
        <filter val="15.00"/>
        <filter val="15.04"/>
        <filter val="15.13"/>
        <filter val="15.15"/>
        <filter val="15.20"/>
        <filter val="15.33"/>
        <filter val="15.43"/>
        <filter val="15.50"/>
        <filter val="15.67"/>
        <filter val="15.71"/>
        <filter val="15.72"/>
        <filter val="15.75"/>
        <filter val="15.77"/>
        <filter val="15.83"/>
        <filter val="150.00"/>
        <filter val="150.15"/>
        <filter val="150.42"/>
        <filter val="150.50"/>
        <filter val="150.65"/>
        <filter val="150.90"/>
        <filter val="151.24"/>
        <filter val="151.32"/>
        <filter val="151.46"/>
        <filter val="151.98"/>
        <filter val="152.41"/>
        <filter val="152.50"/>
        <filter val="152.54"/>
        <filter val="152.62"/>
        <filter val="153.43"/>
        <filter val="153.52"/>
        <filter val="153.89"/>
        <filter val="1536.25"/>
        <filter val="154.17"/>
        <filter val="154.42"/>
        <filter val="155.00"/>
        <filter val="155.24"/>
        <filter val="155.25"/>
        <filter val="155.33"/>
        <filter val="155.95"/>
        <filter val="156.05"/>
        <filter val="156.17"/>
        <filter val="156.77"/>
        <filter val="157.29"/>
        <filter val="157.33"/>
        <filter val="157.46"/>
        <filter val="158.00"/>
        <filter val="158.36"/>
        <filter val="158.64"/>
        <filter val="158.68"/>
        <filter val="158.96"/>
        <filter val="159.24"/>
        <filter val="159.33"/>
        <filter val="159.47"/>
        <filter val="159.51"/>
        <filter val="159.52"/>
        <filter val="159.82"/>
        <filter val="16.00"/>
        <filter val="16.20"/>
        <filter val="16.25"/>
        <filter val="16.31"/>
        <filter val="16.38"/>
        <filter val="16.40"/>
        <filter val="16.43"/>
        <filter val="16.63"/>
        <filter val="16.67"/>
        <filter val="16.76"/>
        <filter val="16.83"/>
        <filter val="160.00"/>
        <filter val="160.16"/>
        <filter val="160.44"/>
        <filter val="160.47"/>
        <filter val="160.50"/>
        <filter val="160.79"/>
        <filter val="161.12"/>
        <filter val="161.22"/>
        <filter val="161.26"/>
        <filter val="161.88"/>
        <filter val="162.27"/>
        <filter val="162.71"/>
        <filter val="162.77"/>
        <filter val="162.91"/>
        <filter val="162.92"/>
        <filter val="163.33"/>
        <filter val="163.57"/>
        <filter val="163.78"/>
        <filter val="163.85"/>
        <filter val="164.00"/>
        <filter val="164.30"/>
        <filter val="164.62"/>
        <filter val="164.80"/>
        <filter val="164.91"/>
        <filter val="164.94"/>
        <filter val="165.16"/>
        <filter val="165.35"/>
        <filter val="166.06"/>
        <filter val="166.67"/>
        <filter val="166.97"/>
        <filter val="167.15"/>
        <filter val="167.49"/>
        <filter val="167.67"/>
        <filter val="168.25"/>
        <filter val="168.39"/>
        <filter val="168.50"/>
        <filter val="168.51"/>
        <filter val="168.69"/>
        <filter val="168.75"/>
        <filter val="168.78"/>
        <filter val="169.52"/>
        <filter val="169.58"/>
        <filter val="169.61"/>
        <filter val="169.85"/>
        <filter val="169.92"/>
        <filter val="17.00"/>
        <filter val="17.20"/>
        <filter val="17.24"/>
        <filter val="17.25"/>
        <filter val="17.33"/>
        <filter val="17.50"/>
        <filter val="17.53"/>
        <filter val="17.67"/>
        <filter val="17.71"/>
        <filter val="17.82"/>
        <filter val="17.83"/>
        <filter val="17.85"/>
        <filter val="17.99"/>
        <filter val="170.45"/>
        <filter val="170.55"/>
        <filter val="170.63"/>
        <filter val="170.70"/>
        <filter val="171.43"/>
        <filter val="171.79"/>
        <filter val="171.84"/>
        <filter val="172.23"/>
        <filter val="172.41"/>
        <filter val="173.58"/>
        <filter val="173.70"/>
        <filter val="174.00"/>
        <filter val="174.03"/>
        <filter val="174.04"/>
        <filter val="174.21"/>
        <filter val="174.95"/>
        <filter val="175.00"/>
        <filter val="175.51"/>
        <filter val="176.09"/>
        <filter val="176.20"/>
        <filter val="176.36"/>
        <filter val="176.47"/>
        <filter val="176.94"/>
        <filter val="177.02"/>
        <filter val="177.09"/>
        <filter val="177.21"/>
        <filter val="177.39"/>
        <filter val="177.50"/>
        <filter val="177.62"/>
        <filter val="178.53"/>
        <filter val="178.57"/>
        <filter val="178.61"/>
        <filter val="178.93"/>
        <filter val="179.12"/>
        <filter val="179.28"/>
        <filter val="18.00"/>
        <filter val="18.24"/>
        <filter val="18.27"/>
        <filter val="18.33"/>
        <filter val="18.50"/>
        <filter val="18.58"/>
        <filter val="18.67"/>
        <filter val="18.71"/>
        <filter val="18.75"/>
        <filter val="18.77"/>
        <filter val="18.90"/>
        <filter val="18.91"/>
        <filter val="180.41"/>
        <filter val="180.50"/>
        <filter val="180.75"/>
        <filter val="181.13"/>
        <filter val="182.13"/>
        <filter val="182.62"/>
        <filter val="182.78"/>
        <filter val="182.91"/>
        <filter val="183.29"/>
        <filter val="183.33"/>
        <filter val="183.80"/>
        <filter val="184.36"/>
        <filter val="184.68"/>
        <filter val="184.78"/>
        <filter val="185.19"/>
        <filter val="185.48"/>
        <filter val="185.83"/>
        <filter val="186.07"/>
        <filter val="186.11"/>
        <filter val="186.80"/>
        <filter val="186.81"/>
        <filter val="187.19"/>
        <filter val="188.13"/>
        <filter val="188.31"/>
        <filter val="188.38"/>
        <filter val="188.51"/>
        <filter val="188.56"/>
        <filter val="189.29"/>
        <filter val="189.33"/>
        <filter val="189.76"/>
        <filter val="19.00"/>
        <filter val="19.24"/>
        <filter val="19.27"/>
        <filter val="19.33"/>
        <filter val="19.40"/>
        <filter val="19.46"/>
        <filter val="19.47"/>
        <filter val="19.49"/>
        <filter val="19.60"/>
        <filter val="19.67"/>
        <filter val="19.70"/>
        <filter val="190.45"/>
        <filter val="190.55"/>
        <filter val="190.90"/>
        <filter val="191.13"/>
        <filter val="191.25"/>
        <filter val="192.31"/>
        <filter val="192.39"/>
        <filter val="193.05"/>
        <filter val="193.62"/>
        <filter val="193.84"/>
        <filter val="194.23"/>
        <filter val="194.26"/>
        <filter val="194.44"/>
        <filter val="195.40"/>
        <filter val="196.34"/>
        <filter val="196.83"/>
        <filter val="199.00"/>
        <filter val="199.17"/>
        <filter val="199.18"/>
        <filter val="199.90"/>
        <filter val="2.00"/>
        <filter val="2.33"/>
        <filter val="2.67"/>
        <filter val="2.75"/>
        <filter val="20.00"/>
        <filter val="20.08"/>
        <filter val="20.12"/>
        <filter val="20.14"/>
        <filter val="20.25"/>
        <filter val="20.33"/>
        <filter val="20.34"/>
        <filter val="20.47"/>
        <filter val="20.50"/>
        <filter val="20.71"/>
        <filter val="20.88"/>
        <filter val="200.00"/>
        <filter val="200.49"/>
        <filter val="200.63"/>
        <filter val="200.69"/>
        <filter val="200.89"/>
        <filter val="201.22"/>
        <filter val="201.60"/>
        <filter val="201.67"/>
        <filter val="201.94"/>
        <filter val="201.96"/>
        <filter val="202.00"/>
        <filter val="202.23"/>
        <filter val="202.42"/>
        <filter val="202.83"/>
        <filter val="202.85"/>
        <filter val="203.20"/>
        <filter val="203.33"/>
        <filter val="203.63"/>
        <filter val="203.67"/>
        <filter val="204.05"/>
        <filter val="204.57"/>
        <filter val="205.00"/>
        <filter val="205.30"/>
        <filter val="206.31"/>
        <filter val="207.07"/>
        <filter val="207.62"/>
        <filter val="209.84"/>
        <filter val="21.10"/>
        <filter val="21.19"/>
        <filter val="21.20"/>
        <filter val="21.23"/>
        <filter val="21.25"/>
        <filter val="21.34"/>
        <filter val="21.37"/>
        <filter val="21.38"/>
        <filter val="21.47"/>
        <filter val="21.50"/>
        <filter val="21.56"/>
        <filter val="21.57"/>
        <filter val="21.64"/>
        <filter val="21.67"/>
        <filter val="21.73"/>
        <filter val="21.76"/>
        <filter val="21.80"/>
        <filter val="21.86"/>
        <filter val="21.90"/>
        <filter val="211.48"/>
        <filter val="211.84"/>
        <filter val="213.38"/>
        <filter val="214.07"/>
        <filter val="215.25"/>
        <filter val="215.73"/>
        <filter val="215.86"/>
        <filter val="215.96"/>
        <filter val="216.34"/>
        <filter val="216.67"/>
        <filter val="216.75"/>
        <filter val="217.38"/>
        <filter val="217.50"/>
        <filter val="218.33"/>
        <filter val="219.93"/>
        <filter val="22.00"/>
        <filter val="22.08"/>
        <filter val="22.12"/>
        <filter val="22.22"/>
        <filter val="22.33"/>
        <filter val="22.50"/>
        <filter val="22.61"/>
        <filter val="22.64"/>
        <filter val="22.67"/>
        <filter val="22.74"/>
        <filter val="22.75"/>
        <filter val="22.83"/>
        <filter val="22.91"/>
        <filter val="220.00"/>
        <filter val="220.74"/>
        <filter val="221.52"/>
        <filter val="221.79"/>
        <filter val="222.50"/>
        <filter val="222.99"/>
        <filter val="223.10"/>
        <filter val="223.48"/>
        <filter val="223.58"/>
        <filter val="224.13"/>
        <filter val="224.43"/>
        <filter val="224.85"/>
        <filter val="225.00"/>
        <filter val="226.21"/>
        <filter val="227.27"/>
        <filter val="227.85"/>
        <filter val="23.00"/>
        <filter val="23.08"/>
        <filter val="23.10"/>
        <filter val="23.12"/>
        <filter val="23.14"/>
        <filter val="23.15"/>
        <filter val="23.17"/>
        <filter val="23.18"/>
        <filter val="23.25"/>
        <filter val="23.28"/>
        <filter val="23.33"/>
        <filter val="23.45"/>
        <filter val="23.50"/>
        <filter val="23.52"/>
        <filter val="23.57"/>
        <filter val="23.63"/>
        <filter val="23.64"/>
        <filter val="23.65"/>
        <filter val="23.67"/>
        <filter val="23.75"/>
        <filter val="23.80"/>
        <filter val="23.81"/>
        <filter val="23.87"/>
        <filter val="23.92"/>
        <filter val="23.95"/>
        <filter val="23.96"/>
        <filter val="230.09"/>
        <filter val="230.19"/>
        <filter val="230.56"/>
        <filter val="231.66"/>
        <filter val="231.75"/>
        <filter val="233.90"/>
        <filter val="234.67"/>
        <filter val="234.79"/>
        <filter val="234.81"/>
        <filter val="235.46"/>
        <filter val="237.00"/>
        <filter val="239.35"/>
        <filter val="239.94"/>
        <filter val="24.00"/>
        <filter val="24.08"/>
        <filter val="24.15"/>
        <filter val="24.20"/>
        <filter val="24.21"/>
        <filter val="24.27"/>
        <filter val="24.29"/>
        <filter val="24.33"/>
        <filter val="24.42"/>
        <filter val="24.44"/>
        <filter val="24.46"/>
        <filter val="24.50"/>
        <filter val="24.55"/>
        <filter val="24.58"/>
        <filter val="24.60"/>
        <filter val="24.62"/>
        <filter val="24.71"/>
        <filter val="24.76"/>
        <filter val="24.78"/>
        <filter val="242.28"/>
        <filter val="244.12"/>
        <filter val="244.80"/>
        <filter val="245.02"/>
        <filter val="246.29"/>
        <filter val="246.61"/>
        <filter val="247.94"/>
        <filter val="248.50"/>
        <filter val="25.00"/>
        <filter val="25.02"/>
        <filter val="25.09"/>
        <filter val="25.13"/>
        <filter val="25.16"/>
        <filter val="25.17"/>
        <filter val="25.20"/>
        <filter val="25.21"/>
        <filter val="25.25"/>
        <filter val="25.29"/>
        <filter val="25.31"/>
        <filter val="25.35"/>
        <filter val="25.40"/>
        <filter val="25.43"/>
        <filter val="25.46"/>
        <filter val="25.49"/>
        <filter val="25.50"/>
        <filter val="25.52"/>
        <filter val="25.57"/>
        <filter val="25.58"/>
        <filter val="25.65"/>
        <filter val="25.69"/>
        <filter val="25.71"/>
        <filter val="250.00"/>
        <filter val="251.33"/>
        <filter val="251.74"/>
        <filter val="252.02"/>
        <filter val="253.14"/>
        <filter val="253.21"/>
        <filter val="254.39"/>
        <filter val="255.17"/>
        <filter val="256.37"/>
        <filter val="259.25"/>
        <filter val="259.95"/>
        <filter val="26.00"/>
        <filter val="26.02"/>
        <filter val="26.06"/>
        <filter val="26.15"/>
        <filter val="26.25"/>
        <filter val="26.27"/>
        <filter val="26.33"/>
        <filter val="26.38"/>
        <filter val="26.50"/>
        <filter val="26.54"/>
        <filter val="26.55"/>
        <filter val="26.57"/>
        <filter val="26.59"/>
        <filter val="26.60"/>
        <filter val="26.61"/>
        <filter val="26.67"/>
        <filter val="26.75"/>
        <filter val="26.92"/>
        <filter val="261.75"/>
        <filter val="262.11"/>
        <filter val="262.16"/>
        <filter val="264.26"/>
        <filter val="264.85"/>
        <filter val="266.09"/>
        <filter val="267.00"/>
        <filter val="267.65"/>
        <filter val="267.81"/>
        <filter val="27.00"/>
        <filter val="27.07"/>
        <filter val="27.08"/>
        <filter val="27.10"/>
        <filter val="27.14"/>
        <filter val="27.15"/>
        <filter val="27.23"/>
        <filter val="27.27"/>
        <filter val="27.30"/>
        <filter val="27.32"/>
        <filter val="27.36"/>
        <filter val="27.39"/>
        <filter val="27.47"/>
        <filter val="27.50"/>
        <filter val="27.56"/>
        <filter val="27.58"/>
        <filter val="27.60"/>
        <filter val="27.61"/>
        <filter val="27.73"/>
        <filter val="27.78"/>
        <filter val="27.86"/>
        <filter val="27.90"/>
        <filter val="27.94"/>
        <filter val="270.57"/>
        <filter val="271.51"/>
        <filter val="272.36"/>
        <filter val="272.59"/>
        <filter val="272.73"/>
        <filter val="273.83"/>
        <filter val="278.39"/>
        <filter val="279.38"/>
        <filter val="28.00"/>
        <filter val="28.10"/>
        <filter val="28.11"/>
        <filter val="28.13"/>
        <filter val="28.18"/>
        <filter val="28.19"/>
        <filter val="28.20"/>
        <filter val="28.32"/>
        <filter val="28.33"/>
        <filter val="28.40"/>
        <filter val="28.41"/>
        <filter val="28.55"/>
        <filter val="28.57"/>
        <filter val="28.58"/>
        <filter val="28.63"/>
        <filter val="28.66"/>
        <filter val="28.68"/>
        <filter val="28.73"/>
        <filter val="28.88"/>
        <filter val="28.89"/>
        <filter val="28.92"/>
        <filter val="28.94"/>
        <filter val="282.66"/>
        <filter val="282.72"/>
        <filter val="285.71"/>
        <filter val="286.25"/>
        <filter val="287.31"/>
        <filter val="29.00"/>
        <filter val="29.02"/>
        <filter val="29.04"/>
        <filter val="29.05"/>
        <filter val="29.07"/>
        <filter val="29.09"/>
        <filter val="29.13"/>
        <filter val="29.17"/>
        <filter val="29.19"/>
        <filter val="29.24"/>
        <filter val="29.25"/>
        <filter val="29.26"/>
        <filter val="29.29"/>
        <filter val="29.31"/>
        <filter val="29.41"/>
        <filter val="29.43"/>
        <filter val="29.47"/>
        <filter val="29.50"/>
        <filter val="29.56"/>
        <filter val="29.58"/>
        <filter val="29.61"/>
        <filter val="29.62"/>
        <filter val="29.63"/>
        <filter val="29.67"/>
        <filter val="29.71"/>
        <filter val="29.79"/>
        <filter val="29.89"/>
        <filter val="291.33"/>
        <filter val="291.79"/>
        <filter val="292.08"/>
        <filter val="292.20"/>
        <filter val="292.78"/>
        <filter val="297.03"/>
        <filter val="299.22"/>
        <filter val="3.00"/>
        <filter val="3.25"/>
        <filter val="3.33"/>
        <filter val="3.67"/>
        <filter val="3.71"/>
        <filter val="3.80"/>
        <filter val="30.00"/>
        <filter val="30.08"/>
        <filter val="30.12"/>
        <filter val="30.13"/>
        <filter val="30.15"/>
        <filter val="30.19"/>
        <filter val="30.20"/>
        <filter val="30.27"/>
        <filter val="30.29"/>
        <filter val="30.31"/>
        <filter val="30.37"/>
        <filter val="30.50"/>
        <filter val="30.58"/>
        <filter val="30.65"/>
        <filter val="30.67"/>
        <filter val="30.71"/>
        <filter val="30.77"/>
        <filter val="30.78"/>
        <filter val="30.85"/>
        <filter val="30.93"/>
        <filter val="30.94"/>
        <filter val="30.95"/>
        <filter val="30.96"/>
        <filter val="300.00"/>
        <filter val="301.94"/>
        <filter val="302.31"/>
        <filter val="305.56"/>
        <filter val="305.78"/>
        <filter val="306.00"/>
        <filter val="307.20"/>
        <filter val="307.69"/>
        <filter val="307.82"/>
        <filter val="308.75"/>
        <filter val="31.00"/>
        <filter val="31.05"/>
        <filter val="31.07"/>
        <filter val="31.14"/>
        <filter val="31.17"/>
        <filter val="31.21"/>
        <filter val="31.25"/>
        <filter val="31.34"/>
        <filter val="31.38"/>
        <filter val="31.44"/>
        <filter val="31.50"/>
        <filter val="31.56"/>
        <filter val="31.57"/>
        <filter val="31.58"/>
        <filter val="31.62"/>
        <filter val="31.66"/>
        <filter val="31.69"/>
        <filter val="31.75"/>
        <filter val="31.76"/>
        <filter val="31.81"/>
        <filter val="31.82"/>
        <filter val="31.83"/>
        <filter val="31.85"/>
        <filter val="31.91"/>
        <filter val="31.93"/>
        <filter val="31.96"/>
        <filter val="31.97"/>
        <filter val="310.00"/>
        <filter val="311.17"/>
        <filter val="314.29"/>
        <filter val="315.50"/>
        <filter val="32.00"/>
        <filter val="32.01"/>
        <filter val="32.07"/>
        <filter val="32.10"/>
        <filter val="32.25"/>
        <filter val="32.27"/>
        <filter val="32.32"/>
        <filter val="32.34"/>
        <filter val="32.36"/>
        <filter val="32.50"/>
        <filter val="32.67"/>
        <filter val="32.72"/>
        <filter val="32.75"/>
        <filter val="32.82"/>
        <filter val="32.97"/>
        <filter val="32.98"/>
        <filter val="320.45"/>
        <filter val="322.39"/>
        <filter val="324.69"/>
        <filter val="326.29"/>
        <filter val="327.08"/>
        <filter val="329.20"/>
        <filter val="33.03"/>
        <filter val="33.06"/>
        <filter val="33.08"/>
        <filter val="33.19"/>
        <filter val="33.24"/>
        <filter val="33.25"/>
        <filter val="33.29"/>
        <filter val="33.31"/>
        <filter val="33.32"/>
        <filter val="33.33"/>
        <filter val="33.55"/>
        <filter val="33.57"/>
        <filter val="33.67"/>
        <filter val="33.71"/>
        <filter val="33.74"/>
        <filter val="33.75"/>
        <filter val="33.76"/>
        <filter val="33.94"/>
        <filter val="33.99"/>
        <filter val="331.10"/>
        <filter val="331.54"/>
        <filter val="34.00"/>
        <filter val="34.01"/>
        <filter val="34.02"/>
        <filter val="34.07"/>
        <filter val="34.10"/>
        <filter val="34.13"/>
        <filter val="34.17"/>
        <filter val="34.18"/>
        <filter val="34.21"/>
        <filter val="34.22"/>
        <filter val="34.25"/>
        <filter val="34.27"/>
        <filter val="34.38"/>
        <filter val="34.41"/>
        <filter val="34.44"/>
        <filter val="34.60"/>
        <filter val="34.67"/>
        <filter val="34.69"/>
        <filter val="34.75"/>
        <filter val="34.76"/>
        <filter val="34.79"/>
        <filter val="34.87"/>
        <filter val="34.88"/>
        <filter val="34.90"/>
        <filter val="34.92"/>
        <filter val="34.95"/>
        <filter val="340.00"/>
        <filter val="340.57"/>
        <filter val="342.00"/>
        <filter val="343.15"/>
        <filter val="346.04"/>
        <filter val="346.13"/>
        <filter val="346.67"/>
        <filter val="347.85"/>
        <filter val="35.00"/>
        <filter val="35.04"/>
        <filter val="35.10"/>
        <filter val="35.12"/>
        <filter val="35.13"/>
        <filter val="35.17"/>
        <filter val="35.33"/>
        <filter val="35.38"/>
        <filter val="35.40"/>
        <filter val="35.44"/>
        <filter val="35.47"/>
        <filter val="35.49"/>
        <filter val="35.50"/>
        <filter val="35.52"/>
        <filter val="35.55"/>
        <filter val="35.60"/>
        <filter val="35.61"/>
        <filter val="35.62"/>
        <filter val="35.71"/>
        <filter val="35.73"/>
        <filter val="35.74"/>
        <filter val="35.77"/>
        <filter val="35.79"/>
        <filter val="35.80"/>
        <filter val="35.83"/>
        <filter val="35.84"/>
        <filter val="35.90"/>
        <filter val="35.92"/>
        <filter val="35.95"/>
        <filter val="35.96"/>
        <filter val="356.84"/>
        <filter val="358.69"/>
        <filter val="358.88"/>
        <filter val="358.97"/>
        <filter val="36.00"/>
        <filter val="36.07"/>
        <filter val="36.08"/>
        <filter val="36.11"/>
        <filter val="36.21"/>
        <filter val="36.24"/>
        <filter val="36.33"/>
        <filter val="36.36"/>
        <filter val="36.47"/>
        <filter val="36.50"/>
        <filter val="36.53"/>
        <filter val="36.59"/>
        <filter val="36.61"/>
        <filter val="36.63"/>
        <filter val="36.67"/>
        <filter val="36.68"/>
        <filter val="36.77"/>
        <filter val="36.86"/>
        <filter val="36.96"/>
        <filter val="36.97"/>
        <filter val="364.35"/>
        <filter val="367.00"/>
        <filter val="367.97"/>
        <filter val="37.07"/>
        <filter val="37.08"/>
        <filter val="37.12"/>
        <filter val="37.13"/>
        <filter val="37.14"/>
        <filter val="37.15"/>
        <filter val="37.20"/>
        <filter val="37.21"/>
        <filter val="37.22"/>
        <filter val="37.25"/>
        <filter val="37.27"/>
        <filter val="37.41"/>
        <filter val="37.45"/>
        <filter val="37.46"/>
        <filter val="37.47"/>
        <filter val="37.48"/>
        <filter val="37.50"/>
        <filter val="37.54"/>
        <filter val="37.56"/>
        <filter val="37.59"/>
        <filter val="37.61"/>
        <filter val="37.63"/>
        <filter val="37.65"/>
        <filter val="37.67"/>
        <filter val="37.75"/>
        <filter val="37.78"/>
        <filter val="37.89"/>
        <filter val="37.94"/>
        <filter val="37.95"/>
        <filter val="37.96"/>
        <filter val="370.37"/>
        <filter val="370.95"/>
        <filter val="373.50"/>
        <filter val="373.56"/>
        <filter val="375.76"/>
        <filter val="379.23"/>
        <filter val="38.18"/>
        <filter val="38.24"/>
        <filter val="38.25"/>
        <filter val="38.28"/>
        <filter val="38.33"/>
        <filter val="38.42"/>
        <filter val="38.44"/>
        <filter val="38.46"/>
        <filter val="38.48"/>
        <filter val="38.50"/>
        <filter val="38.52"/>
        <filter val="38.54"/>
        <filter val="38.55"/>
        <filter val="38.57"/>
        <filter val="38.59"/>
        <filter val="38.60"/>
        <filter val="38.65"/>
        <filter val="38.71"/>
        <filter val="38.74"/>
        <filter val="38.75"/>
        <filter val="38.79"/>
        <filter val="38.85"/>
        <filter val="38.86"/>
        <filter val="38.87"/>
        <filter val="38.88"/>
        <filter val="38.89"/>
        <filter val="38.94"/>
        <filter val="38.99"/>
        <filter val="381.60"/>
        <filter val="382.39"/>
        <filter val="383.33"/>
        <filter val="383.36"/>
        <filter val="385.04"/>
        <filter val="388.98"/>
        <filter val="389.29"/>
        <filter val="39.00"/>
        <filter val="39.04"/>
        <filter val="39.05"/>
        <filter val="39.07"/>
        <filter val="39.16"/>
        <filter val="39.17"/>
        <filter val="39.18"/>
        <filter val="39.23"/>
        <filter val="39.29"/>
        <filter val="39.31"/>
        <filter val="39.38"/>
        <filter val="39.44"/>
        <filter val="39.48"/>
        <filter val="39.49"/>
        <filter val="39.51"/>
        <filter val="39.54"/>
        <filter val="39.57"/>
        <filter val="39.60"/>
        <filter val="39.67"/>
        <filter val="39.74"/>
        <filter val="39.81"/>
        <filter val="39.82"/>
        <filter val="39.83"/>
        <filter val="39.87"/>
        <filter val="39.92"/>
        <filter val="39.97"/>
        <filter val="393.59"/>
        <filter val="4.00"/>
        <filter val="4.75"/>
        <filter val="4.80"/>
        <filter val="4.83"/>
        <filter val="4.92"/>
        <filter val="40.00"/>
        <filter val="40.01"/>
        <filter val="40.04"/>
        <filter val="40.06"/>
        <filter val="40.07"/>
        <filter val="40.08"/>
        <filter val="40.14"/>
        <filter val="40.21"/>
        <filter val="40.24"/>
        <filter val="40.27"/>
        <filter val="40.29"/>
        <filter val="40.35"/>
        <filter val="40.40"/>
        <filter val="40.42"/>
        <filter val="40.45"/>
        <filter val="40.48"/>
        <filter val="40.49"/>
        <filter val="40.55"/>
        <filter val="40.61"/>
        <filter val="40.63"/>
        <filter val="40.71"/>
        <filter val="40.75"/>
        <filter val="40.76"/>
        <filter val="40.78"/>
        <filter val="40.80"/>
        <filter val="40.83"/>
        <filter val="40.85"/>
        <filter val="40.92"/>
        <filter val="40.94"/>
        <filter val="40.96"/>
        <filter val="40.98"/>
        <filter val="402.71"/>
        <filter val="405.50"/>
        <filter val="408.98"/>
        <filter val="41.00"/>
        <filter val="41.03"/>
        <filter val="41.04"/>
        <filter val="41.13"/>
        <filter val="41.22"/>
        <filter val="41.23"/>
        <filter val="41.24"/>
        <filter val="41.33"/>
        <filter val="41.38"/>
        <filter val="41.41"/>
        <filter val="41.42"/>
        <filter val="41.58"/>
        <filter val="41.59"/>
        <filter val="41.61"/>
        <filter val="41.67"/>
        <filter val="41.68"/>
        <filter val="41.70"/>
        <filter val="41.73"/>
        <filter val="41.74"/>
        <filter val="41.75"/>
        <filter val="41.77"/>
        <filter val="41.78"/>
        <filter val="41.83"/>
        <filter val="41.85"/>
        <filter val="41.89"/>
        <filter val="41.92"/>
        <filter val="41.94"/>
        <filter val="41.95"/>
        <filter val="41.96"/>
        <filter val="410.00"/>
        <filter val="414.29"/>
        <filter val="415.78"/>
        <filter val="416.88"/>
        <filter val="417.33"/>
        <filter val="42.00"/>
        <filter val="42.02"/>
        <filter val="42.11"/>
        <filter val="42.16"/>
        <filter val="42.21"/>
        <filter val="42.22"/>
        <filter val="42.24"/>
        <filter val="42.30"/>
        <filter val="42.33"/>
        <filter val="42.35"/>
        <filter val="42.38"/>
        <filter val="42.48"/>
        <filter val="42.50"/>
        <filter val="42.52"/>
        <filter val="42.55"/>
        <filter val="42.61"/>
        <filter val="42.63"/>
        <filter val="42.67"/>
        <filter val="42.72"/>
        <filter val="42.80"/>
        <filter val="42.86"/>
        <filter val="42.87"/>
        <filter val="42.89"/>
        <filter val="42.90"/>
        <filter val="420.60"/>
        <filter val="421.11"/>
        <filter val="422.02"/>
        <filter val="424.45"/>
        <filter val="426.93"/>
        <filter val="43.00"/>
        <filter val="43.02"/>
        <filter val="43.03"/>
        <filter val="43.04"/>
        <filter val="43.06"/>
        <filter val="43.10"/>
        <filter val="43.13"/>
        <filter val="43.20"/>
        <filter val="43.21"/>
        <filter val="43.28"/>
        <filter val="43.33"/>
        <filter val="43.35"/>
        <filter val="43.42"/>
        <filter val="43.50"/>
        <filter val="43.52"/>
        <filter val="43.54"/>
        <filter val="43.55"/>
        <filter val="43.57"/>
        <filter val="43.62"/>
        <filter val="43.64"/>
        <filter val="43.70"/>
        <filter val="43.71"/>
        <filter val="43.73"/>
        <filter val="43.82"/>
        <filter val="43.85"/>
        <filter val="43.91"/>
        <filter val="43.98"/>
        <filter val="437.50"/>
        <filter val="44.00"/>
        <filter val="44.06"/>
        <filter val="44.09"/>
        <filter val="44.10"/>
        <filter val="44.14"/>
        <filter val="44.17"/>
        <filter val="44.19"/>
        <filter val="44.21"/>
        <filter val="44.24"/>
        <filter val="44.25"/>
        <filter val="44.31"/>
        <filter val="44.32"/>
        <filter val="44.33"/>
        <filter val="44.44"/>
        <filter val="44.46"/>
        <filter val="44.48"/>
        <filter val="44.50"/>
        <filter val="44.54"/>
        <filter val="44.61"/>
        <filter val="44.65"/>
        <filter val="44.67"/>
        <filter val="44.69"/>
        <filter val="44.76"/>
        <filter val="44.85"/>
        <filter val="44.86"/>
        <filter val="44.91"/>
        <filter val="44.92"/>
        <filter val="44.94"/>
        <filter val="44.96"/>
        <filter val="443.75"/>
        <filter val="449.26"/>
        <filter val="449.43"/>
        <filter val="45.00"/>
        <filter val="45.04"/>
        <filter val="45.05"/>
        <filter val="45.11"/>
        <filter val="45.16"/>
        <filter val="45.20"/>
        <filter val="45.21"/>
        <filter val="45.33"/>
        <filter val="45.35"/>
        <filter val="45.39"/>
        <filter val="45.41"/>
        <filter val="45.42"/>
        <filter val="45.44"/>
        <filter val="45.46"/>
        <filter val="45.48"/>
        <filter val="45.54"/>
        <filter val="45.55"/>
        <filter val="45.57"/>
        <filter val="45.59"/>
        <filter val="45.60"/>
        <filter val="45.62"/>
        <filter val="45.67"/>
        <filter val="45.79"/>
        <filter val="45.83"/>
        <filter val="45.84"/>
        <filter val="45.88"/>
        <filter val="45.94"/>
        <filter val="45.97"/>
        <filter val="45.98"/>
        <filter val="45.99"/>
        <filter val="450.00"/>
        <filter val="451.84"/>
        <filter val="453.14"/>
        <filter val="457.39"/>
        <filter val="46.03"/>
        <filter val="46.05"/>
        <filter val="46.07"/>
        <filter val="46.09"/>
        <filter val="46.13"/>
        <filter val="46.18"/>
        <filter val="46.20"/>
        <filter val="46.22"/>
        <filter val="46.23"/>
        <filter val="46.25"/>
        <filter val="46.40"/>
        <filter val="46.42"/>
        <filter val="46.43"/>
        <filter val="46.50"/>
        <filter val="46.58"/>
        <filter val="46.59"/>
        <filter val="46.61"/>
        <filter val="46.63"/>
        <filter val="46.65"/>
        <filter val="46.67"/>
        <filter val="46.70"/>
        <filter val="46.71"/>
        <filter val="46.73"/>
        <filter val="46.77"/>
        <filter val="46.88"/>
        <filter val="46.89"/>
        <filter val="46.93"/>
        <filter val="46.95"/>
        <filter val="462.86"/>
        <filter val="47.00"/>
        <filter val="47.03"/>
        <filter val="47.06"/>
        <filter val="47.11"/>
        <filter val="47.13"/>
        <filter val="47.18"/>
        <filter val="47.19"/>
        <filter val="47.20"/>
        <filter val="47.22"/>
        <filter val="47.26"/>
        <filter val="47.27"/>
        <filter val="47.33"/>
        <filter val="47.38"/>
        <filter val="47.40"/>
        <filter val="47.41"/>
        <filter val="47.43"/>
        <filter val="47.46"/>
        <filter val="47.47"/>
        <filter val="47.50"/>
        <filter val="47.54"/>
        <filter val="47.57"/>
        <filter val="47.66"/>
        <filter val="47.67"/>
        <filter val="47.68"/>
        <filter val="47.70"/>
        <filter val="47.76"/>
        <filter val="47.77"/>
        <filter val="47.78"/>
        <filter val="47.85"/>
        <filter val="47.86"/>
        <filter val="47.88"/>
        <filter val="47.91"/>
        <filter val="47.94"/>
        <filter val="48.04"/>
        <filter val="48.05"/>
        <filter val="48.06"/>
        <filter val="48.08"/>
        <filter val="48.09"/>
        <filter val="48.10"/>
        <filter val="48.13"/>
        <filter val="48.15"/>
        <filter val="48.18"/>
        <filter val="48.20"/>
        <filter val="48.24"/>
        <filter val="48.25"/>
        <filter val="48.28"/>
        <filter val="48.33"/>
        <filter val="48.34"/>
        <filter val="48.43"/>
        <filter val="48.44"/>
        <filter val="48.45"/>
        <filter val="48.54"/>
        <filter val="48.55"/>
        <filter val="48.56"/>
        <filter val="48.62"/>
        <filter val="48.70"/>
        <filter val="48.71"/>
        <filter val="48.72"/>
        <filter val="48.84"/>
        <filter val="48.85"/>
        <filter val="48.98"/>
        <filter val="483.34"/>
        <filter val="486.43"/>
        <filter val="49.00"/>
        <filter val="49.06"/>
        <filter val="49.11"/>
        <filter val="49.12"/>
        <filter val="49.14"/>
        <filter val="49.19"/>
        <filter val="49.21"/>
        <filter val="49.23"/>
        <filter val="49.25"/>
        <filter val="49.28"/>
        <filter val="49.32"/>
        <filter val="49.34"/>
        <filter val="49.38"/>
        <filter val="49.44"/>
        <filter val="49.47"/>
        <filter val="49.51"/>
        <filter val="49.55"/>
        <filter val="49.67"/>
        <filter val="49.69"/>
        <filter val="49.80"/>
        <filter val="49.88"/>
        <filter val="49.93"/>
        <filter val="492.31"/>
        <filter val="493.13"/>
        <filter val="493.82"/>
        <filter val="5.00"/>
        <filter val="5.29"/>
        <filter val="5.31"/>
        <filter val="5.33"/>
        <filter val="5.50"/>
        <filter val="5.67"/>
        <filter val="5.75"/>
        <filter val="5.80"/>
        <filter val="50.00"/>
        <filter val="50.02"/>
        <filter val="50.04"/>
        <filter val="50.08"/>
        <filter val="50.11"/>
        <filter val="50.16"/>
        <filter val="50.17"/>
        <filter val="50.18"/>
        <filter val="50.20"/>
        <filter val="50.22"/>
        <filter val="50.25"/>
        <filter val="50.27"/>
        <filter val="50.29"/>
        <filter val="50.30"/>
        <filter val="50.33"/>
        <filter val="50.37"/>
        <filter val="50.38"/>
        <filter val="50.40"/>
        <filter val="50.45"/>
        <filter val="50.46"/>
        <filter val="50.50"/>
        <filter val="50.53"/>
        <filter val="50.56"/>
        <filter val="50.59"/>
        <filter val="50.63"/>
        <filter val="50.65"/>
        <filter val="50.66"/>
        <filter val="50.67"/>
        <filter val="50.69"/>
        <filter val="50.75"/>
        <filter val="50.76"/>
        <filter val="50.85"/>
        <filter val="50.88"/>
        <filter val="50.90"/>
        <filter val="50.91"/>
        <filter val="50.93"/>
        <filter val="50.98"/>
        <filter val="500.00"/>
        <filter val="501.25"/>
        <filter val="51.00"/>
        <filter val="51.04"/>
        <filter val="51.19"/>
        <filter val="51.21"/>
        <filter val="51.22"/>
        <filter val="51.23"/>
        <filter val="51.25"/>
        <filter val="51.29"/>
        <filter val="51.30"/>
        <filter val="51.31"/>
        <filter val="51.38"/>
        <filter val="51.47"/>
        <filter val="51.48"/>
        <filter val="51.60"/>
        <filter val="51.62"/>
        <filter val="51.63"/>
        <filter val="51.67"/>
        <filter val="51.72"/>
        <filter val="51.79"/>
        <filter val="51.81"/>
        <filter val="51.82"/>
        <filter val="51.85"/>
        <filter val="51.88"/>
        <filter val="51.89"/>
        <filter val="51.92"/>
        <filter val="51.96"/>
        <filter val="510.00"/>
        <filter val="511.65"/>
        <filter val="511.79"/>
        <filter val="52.00"/>
        <filter val="52.08"/>
        <filter val="52.10"/>
        <filter val="52.17"/>
        <filter val="52.21"/>
        <filter val="52.35"/>
        <filter val="52.41"/>
        <filter val="52.49"/>
        <filter val="52.50"/>
        <filter val="52.55"/>
        <filter val="52.58"/>
        <filter val="52.60"/>
        <filter val="52.62"/>
        <filter val="52.63"/>
        <filter val="52.68"/>
        <filter val="52.70"/>
        <filter val="52.79"/>
        <filter val="52.80"/>
        <filter val="52.82"/>
        <filter val="52.83"/>
        <filter val="52.92"/>
        <filter val="52.95"/>
        <filter val="52.96"/>
        <filter val="525.00"/>
        <filter val="526.46"/>
        <filter val="53.00"/>
        <filter val="53.01"/>
        <filter val="53.04"/>
        <filter val="53.08"/>
        <filter val="53.13"/>
        <filter val="53.16"/>
        <filter val="53.18"/>
        <filter val="53.19"/>
        <filter val="53.23"/>
        <filter val="53.25"/>
        <filter val="53.29"/>
        <filter val="53.34"/>
        <filter val="53.36"/>
        <filter val="53.40"/>
        <filter val="53.41"/>
        <filter val="53.42"/>
        <filter val="53.44"/>
        <filter val="53.47"/>
        <filter val="53.48"/>
        <filter val="53.52"/>
        <filter val="53.53"/>
        <filter val="53.55"/>
        <filter val="53.56"/>
        <filter val="53.57"/>
        <filter val="53.71"/>
        <filter val="53.72"/>
        <filter val="53.73"/>
        <filter val="53.75"/>
        <filter val="53.83"/>
        <filter val="53.85"/>
        <filter val="53.87"/>
        <filter val="53.88"/>
        <filter val="53.89"/>
        <filter val="53.95"/>
        <filter val="53.99"/>
        <filter val="530.69"/>
        <filter val="54.00"/>
        <filter val="54.02"/>
        <filter val="54.08"/>
        <filter val="54.11"/>
        <filter val="54.14"/>
        <filter val="54.15"/>
        <filter val="54.20"/>
        <filter val="54.27"/>
        <filter val="54.29"/>
        <filter val="54.30"/>
        <filter val="54.50"/>
        <filter val="54.55"/>
        <filter val="54.62"/>
        <filter val="54.67"/>
        <filter val="54.69"/>
        <filter val="54.75"/>
        <filter val="54.88"/>
        <filter val="54.91"/>
        <filter val="54.99"/>
        <filter val="546.69"/>
        <filter val="55.00"/>
        <filter val="55.01"/>
        <filter val="55.06"/>
        <filter val="55.07"/>
        <filter val="55.13"/>
        <filter val="55.20"/>
        <filter val="55.22"/>
        <filter val="55.23"/>
        <filter val="55.28"/>
        <filter val="55.30"/>
        <filter val="55.33"/>
        <filter val="55.37"/>
        <filter val="55.39"/>
        <filter val="55.46"/>
        <filter val="55.50"/>
        <filter val="55.56"/>
        <filter val="55.60"/>
        <filter val="55.61"/>
        <filter val="55.70"/>
        <filter val="55.76"/>
        <filter val="55.77"/>
        <filter val="55.80"/>
        <filter val="55.81"/>
        <filter val="55.82"/>
        <filter val="55.83"/>
        <filter val="55.89"/>
        <filter val="55.95"/>
        <filter val="55.96"/>
        <filter val="55.97"/>
        <filter val="550.00"/>
        <filter val="550.04"/>
        <filter val="554.00"/>
        <filter val="56.00"/>
        <filter val="56.05"/>
        <filter val="56.07"/>
        <filter val="56.14"/>
        <filter val="56.20"/>
        <filter val="56.25"/>
        <filter val="56.30"/>
        <filter val="56.33"/>
        <filter val="56.34"/>
        <filter val="56.36"/>
        <filter val="56.41"/>
        <filter val="56.42"/>
        <filter val="56.46"/>
        <filter val="56.57"/>
        <filter val="56.64"/>
        <filter val="56.67"/>
        <filter val="56.79"/>
        <filter val="56.82"/>
        <filter val="56.83"/>
        <filter val="56.84"/>
        <filter val="56.90"/>
        <filter val="56.97"/>
        <filter val="56.98"/>
        <filter val="566.39"/>
        <filter val="57.00"/>
        <filter val="57.08"/>
        <filter val="57.14"/>
        <filter val="57.17"/>
        <filter val="57.20"/>
        <filter val="57.22"/>
        <filter val="57.25"/>
        <filter val="57.26"/>
        <filter val="57.30"/>
        <filter val="57.34"/>
        <filter val="57.38"/>
        <filter val="57.39"/>
        <filter val="57.50"/>
        <filter val="57.52"/>
        <filter val="57.54"/>
        <filter val="57.55"/>
        <filter val="57.63"/>
        <filter val="57.65"/>
        <filter val="57.73"/>
        <filter val="57.77"/>
        <filter val="57.78"/>
        <filter val="57.88"/>
        <filter val="57.89"/>
        <filter val="57.92"/>
        <filter val="57.93"/>
        <filter val="577.28"/>
        <filter val="58.00"/>
        <filter val="58.06"/>
        <filter val="58.08"/>
        <filter val="58.10"/>
        <filter val="58.17"/>
        <filter val="58.18"/>
        <filter val="58.21"/>
        <filter val="58.33"/>
        <filter val="58.37"/>
        <filter val="58.38"/>
        <filter val="58.41"/>
        <filter val="58.42"/>
        <filter val="58.53"/>
        <filter val="58.54"/>
        <filter val="58.57"/>
        <filter val="58.60"/>
        <filter val="58.61"/>
        <filter val="58.62"/>
        <filter val="58.63"/>
        <filter val="58.69"/>
        <filter val="58.72"/>
        <filter val="58.79"/>
        <filter val="58.82"/>
        <filter val="58.89"/>
        <filter val="58.90"/>
        <filter val="58.93"/>
        <filter val="58.95"/>
        <filter val="58.97"/>
        <filter val="589.95"/>
        <filter val="59.00"/>
        <filter val="59.04"/>
        <filter val="59.12"/>
        <filter val="59.16"/>
        <filter val="59.17"/>
        <filter val="59.20"/>
        <filter val="59.21"/>
        <filter val="59.23"/>
        <filter val="59.25"/>
        <filter val="59.26"/>
        <filter val="59.33"/>
        <filter val="59.36"/>
        <filter val="59.41"/>
        <filter val="59.46"/>
        <filter val="59.52"/>
        <filter val="59.58"/>
        <filter val="59.60"/>
        <filter val="59.65"/>
        <filter val="59.70"/>
        <filter val="59.82"/>
        <filter val="59.85"/>
        <filter val="59.96"/>
        <filter val="59.97"/>
        <filter val="591.67"/>
        <filter val="593.94"/>
        <filter val="6.00"/>
        <filter val="6.18"/>
        <filter val="6.25"/>
        <filter val="6.50"/>
        <filter val="6.71"/>
        <filter val="6.75"/>
        <filter val="6.83"/>
        <filter val="60.00"/>
        <filter val="60.06"/>
        <filter val="60.11"/>
        <filter val="60.13"/>
        <filter val="60.15"/>
        <filter val="60.18"/>
        <filter val="60.24"/>
        <filter val="60.27"/>
        <filter val="60.29"/>
        <filter val="60.30"/>
        <filter val="60.33"/>
        <filter val="60.38"/>
        <filter val="60.48"/>
        <filter val="60.66"/>
        <filter val="60.67"/>
        <filter val="60.69"/>
        <filter val="60.71"/>
        <filter val="60.73"/>
        <filter val="60.74"/>
        <filter val="60.75"/>
        <filter val="60.78"/>
        <filter val="60.79"/>
        <filter val="60.82"/>
        <filter val="60.86"/>
        <filter val="60.87"/>
        <filter val="60.90"/>
        <filter val="60.91"/>
        <filter val="60.95"/>
        <filter val="60.96"/>
        <filter val="60.97"/>
        <filter val="600.00"/>
        <filter val="603.53"/>
        <filter val="606.82"/>
        <filter val="61.00"/>
        <filter val="61.02"/>
        <filter val="61.03"/>
        <filter val="61.04"/>
        <filter val="61.06"/>
        <filter val="61.09"/>
        <filter val="61.10"/>
        <filter val="61.18"/>
        <filter val="61.19"/>
        <filter val="61.20"/>
        <filter val="61.29"/>
        <filter val="61.30"/>
        <filter val="61.31"/>
        <filter val="61.34"/>
        <filter val="61.37"/>
        <filter val="61.38"/>
        <filter val="61.39"/>
        <filter val="61.50"/>
        <filter val="61.53"/>
        <filter val="61.56"/>
        <filter val="61.58"/>
        <filter val="61.67"/>
        <filter val="61.70"/>
        <filter val="61.82"/>
        <filter val="61.90"/>
        <filter val="61.94"/>
        <filter val="62.00"/>
        <filter val="62.05"/>
        <filter val="62.07"/>
        <filter val="62.12"/>
        <filter val="62.17"/>
        <filter val="62.22"/>
        <filter val="62.33"/>
        <filter val="62.38"/>
        <filter val="62.50"/>
        <filter val="62.52"/>
        <filter val="62.59"/>
        <filter val="62.63"/>
        <filter val="62.67"/>
        <filter val="62.71"/>
        <filter val="62.80"/>
        <filter val="62.81"/>
        <filter val="62.83"/>
        <filter val="62.87"/>
        <filter val="62.88"/>
        <filter val="62.92"/>
        <filter val="63.00"/>
        <filter val="63.03"/>
        <filter val="63.05"/>
        <filter val="63.10"/>
        <filter val="63.11"/>
        <filter val="63.12"/>
        <filter val="63.13"/>
        <filter val="63.17"/>
        <filter val="63.18"/>
        <filter val="63.23"/>
        <filter val="63.28"/>
        <filter val="63.36"/>
        <filter val="63.38"/>
        <filter val="63.42"/>
        <filter val="63.48"/>
        <filter val="63.49"/>
        <filter val="63.56"/>
        <filter val="63.57"/>
        <filter val="63.62"/>
        <filter val="63.65"/>
        <filter val="63.70"/>
        <filter val="63.83"/>
        <filter val="63.85"/>
        <filter val="63.87"/>
        <filter val="63.88"/>
        <filter val="63.92"/>
        <filter val="63.97"/>
        <filter val="64.00"/>
        <filter val="64.02"/>
        <filter val="64.03"/>
        <filter val="64.16"/>
        <filter val="64.17"/>
        <filter val="64.18"/>
        <filter val="64.20"/>
        <filter val="64.25"/>
        <filter val="64.27"/>
        <filter val="64.29"/>
        <filter val="64.36"/>
        <filter val="64.37"/>
        <filter val="64.38"/>
        <filter val="64.44"/>
        <filter val="64.46"/>
        <filter val="64.47"/>
        <filter val="64.52"/>
        <filter val="64.53"/>
        <filter val="64.54"/>
        <filter val="64.57"/>
        <filter val="64.62"/>
        <filter val="64.63"/>
        <filter val="64.71"/>
        <filter val="64.75"/>
        <filter val="64.76"/>
        <filter val="64.80"/>
        <filter val="64.82"/>
        <filter val="64.91"/>
        <filter val="64.93"/>
        <filter val="64.94"/>
        <filter val="64.95"/>
        <filter val="640.00"/>
        <filter val="65.00"/>
        <filter val="65.08"/>
        <filter val="65.10"/>
        <filter val="65.11"/>
        <filter val="65.16"/>
        <filter val="65.17"/>
        <filter val="65.18"/>
        <filter val="65.21"/>
        <filter val="65.30"/>
        <filter val="65.32"/>
        <filter val="65.34"/>
        <filter val="65.38"/>
        <filter val="65.41"/>
        <filter val="65.46"/>
        <filter val="65.58"/>
        <filter val="65.67"/>
        <filter val="65.76"/>
        <filter val="65.84"/>
        <filter val="65.86"/>
        <filter val="65.87"/>
        <filter val="65.88"/>
        <filter val="65.89"/>
        <filter val="65.91"/>
        <filter val="65.97"/>
        <filter val="66.02"/>
        <filter val="66.07"/>
        <filter val="66.10"/>
        <filter val="66.11"/>
        <filter val="66.13"/>
        <filter val="66.14"/>
        <filter val="66.15"/>
        <filter val="66.33"/>
        <filter val="66.35"/>
        <filter val="66.37"/>
        <filter val="66.45"/>
        <filter val="66.47"/>
        <filter val="66.51"/>
        <filter val="66.52"/>
        <filter val="66.59"/>
        <filter val="66.62"/>
        <filter val="66.67"/>
        <filter val="66.69"/>
        <filter val="66.70"/>
        <filter val="66.71"/>
        <filter val="66.83"/>
        <filter val="66.87"/>
        <filter val="66.96"/>
        <filter val="67.00"/>
        <filter val="67.13"/>
        <filter val="67.14"/>
        <filter val="67.16"/>
        <filter val="67.26"/>
        <filter val="67.31"/>
        <filter val="67.39"/>
        <filter val="67.42"/>
        <filter val="67.65"/>
        <filter val="67.67"/>
        <filter val="67.69"/>
        <filter val="67.70"/>
        <filter val="67.73"/>
        <filter val="67.74"/>
        <filter val="67.77"/>
        <filter val="67.78"/>
        <filter val="67.84"/>
        <filter val="67.88"/>
        <filter val="67.91"/>
        <filter val="67.92"/>
        <filter val="67.96"/>
        <filter val="67.97"/>
        <filter val="673.33"/>
        <filter val="68.01"/>
        <filter val="68.06"/>
        <filter val="68.10"/>
        <filter val="68.11"/>
        <filter val="68.24"/>
        <filter val="68.25"/>
        <filter val="68.30"/>
        <filter val="68.33"/>
        <filter val="68.35"/>
        <filter val="68.37"/>
        <filter val="68.42"/>
        <filter val="68.48"/>
        <filter val="68.49"/>
        <filter val="68.53"/>
        <filter val="68.60"/>
        <filter val="68.63"/>
        <filter val="68.67"/>
        <filter val="68.71"/>
        <filter val="68.81"/>
        <filter val="68.82"/>
        <filter val="68.84"/>
        <filter val="68.86"/>
        <filter val="68.94"/>
        <filter val="68.97"/>
        <filter val="69.00"/>
        <filter val="69.12"/>
        <filter val="69.13"/>
        <filter val="69.19"/>
        <filter val="69.27"/>
        <filter val="69.33"/>
        <filter val="69.41"/>
        <filter val="69.47"/>
        <filter val="69.53"/>
        <filter val="69.57"/>
        <filter val="69.60"/>
        <filter val="69.67"/>
        <filter val="69.72"/>
        <filter val="69.76"/>
        <filter val="69.77"/>
        <filter val="69.79"/>
        <filter val="69.82"/>
        <filter val="69.89"/>
        <filter val="7.00"/>
        <filter val="7.19"/>
        <filter val="7.25"/>
        <filter val="7.33"/>
        <filter val="7.50"/>
        <filter val="70.00"/>
        <filter val="70.03"/>
        <filter val="70.04"/>
        <filter val="70.06"/>
        <filter val="70.11"/>
        <filter val="70.17"/>
        <filter val="70.21"/>
        <filter val="70.23"/>
        <filter val="70.29"/>
        <filter val="70.46"/>
        <filter val="70.53"/>
        <filter val="70.55"/>
        <filter val="70.57"/>
        <filter val="70.58"/>
        <filter val="70.60"/>
        <filter val="70.62"/>
        <filter val="70.63"/>
        <filter val="70.65"/>
        <filter val="70.67"/>
        <filter val="70.76"/>
        <filter val="70.77"/>
        <filter val="70.78"/>
        <filter val="70.79"/>
        <filter val="70.83"/>
        <filter val="70.85"/>
        <filter val="70.86"/>
        <filter val="70.88"/>
        <filter val="70.92"/>
        <filter val="709.42"/>
        <filter val="71.15"/>
        <filter val="71.24"/>
        <filter val="71.25"/>
        <filter val="71.34"/>
        <filter val="71.43"/>
        <filter val="71.44"/>
        <filter val="71.49"/>
        <filter val="71.55"/>
        <filter val="71.59"/>
        <filter val="71.60"/>
        <filter val="71.67"/>
        <filter val="71.71"/>
        <filter val="71.73"/>
        <filter val="71.79"/>
        <filter val="71.85"/>
        <filter val="71.87"/>
        <filter val="71.90"/>
        <filter val="71.97"/>
        <filter val="711.04"/>
        <filter val="716.35"/>
        <filter val="72.00"/>
        <filter val="72.05"/>
        <filter val="72.06"/>
        <filter val="72.17"/>
        <filter val="72.29"/>
        <filter val="72.38"/>
        <filter val="72.39"/>
        <filter val="72.40"/>
        <filter val="72.43"/>
        <filter val="72.48"/>
        <filter val="72.50"/>
        <filter val="72.59"/>
        <filter val="72.71"/>
        <filter val="72.76"/>
        <filter val="72.87"/>
        <filter val="72.89"/>
        <filter val="72.91"/>
        <filter val="72.95"/>
        <filter val="72.97"/>
        <filter val="725.03"/>
        <filter val="73.02"/>
        <filter val="73.03"/>
        <filter val="73.13"/>
        <filter val="73.21"/>
        <filter val="73.24"/>
        <filter val="73.33"/>
        <filter val="73.34"/>
        <filter val="73.36"/>
        <filter val="73.37"/>
        <filter val="73.40"/>
        <filter val="73.42"/>
        <filter val="73.46"/>
        <filter val="73.49"/>
        <filter val="73.50"/>
        <filter val="73.53"/>
        <filter val="73.57"/>
        <filter val="73.58"/>
        <filter val="73.73"/>
        <filter val="73.76"/>
        <filter val="73.77"/>
        <filter val="73.88"/>
        <filter val="73.91"/>
        <filter val="74.07"/>
        <filter val="74.11"/>
        <filter val="74.12"/>
        <filter val="74.15"/>
        <filter val="74.18"/>
        <filter val="74.21"/>
        <filter val="74.22"/>
        <filter val="74.23"/>
        <filter val="74.24"/>
        <filter val="74.25"/>
        <filter val="74.33"/>
        <filter val="74.35"/>
        <filter val="74.53"/>
        <filter val="74.58"/>
        <filter val="74.61"/>
        <filter val="74.62"/>
        <filter val="74.64"/>
        <filter val="74.79"/>
        <filter val="74.82"/>
        <filter val="74.95"/>
        <filter val="744.55"/>
        <filter val="75.00"/>
        <filter val="75.04"/>
        <filter val="75.05"/>
        <filter val="75.09"/>
        <filter val="75.11"/>
        <filter val="75.13"/>
        <filter val="75.19"/>
        <filter val="75.25"/>
        <filter val="75.34"/>
        <filter val="75.37"/>
        <filter val="75.38"/>
        <filter val="75.44"/>
        <filter val="75.46"/>
        <filter val="75.48"/>
        <filter val="75.50"/>
        <filter val="75.61"/>
        <filter val="75.65"/>
        <filter val="75.67"/>
        <filter val="75.71"/>
        <filter val="75.75"/>
        <filter val="75.77"/>
        <filter val="75.85"/>
        <filter val="75.96"/>
        <filter val="75.98"/>
        <filter val="76.00"/>
        <filter val="76.03"/>
        <filter val="76.05"/>
        <filter val="76.14"/>
        <filter val="76.25"/>
        <filter val="76.44"/>
        <filter val="76.45"/>
        <filter val="76.47"/>
        <filter val="76.65"/>
        <filter val="76.67"/>
        <filter val="76.72"/>
        <filter val="76.79"/>
        <filter val="76.80"/>
        <filter val="76.86"/>
        <filter val="76.87"/>
        <filter val="76.92"/>
        <filter val="77.00"/>
        <filter val="77.11"/>
        <filter val="77.19"/>
        <filter val="77.22"/>
        <filter val="77.23"/>
        <filter val="77.27"/>
        <filter val="77.33"/>
        <filter val="77.34"/>
        <filter val="77.35"/>
        <filter val="77.50"/>
        <filter val="77.64"/>
        <filter val="77.73"/>
        <filter val="77.75"/>
        <filter val="775.00"/>
        <filter val="78.03"/>
        <filter val="78.08"/>
        <filter val="78.18"/>
        <filter val="78.20"/>
        <filter val="78.21"/>
        <filter val="78.26"/>
        <filter val="78.33"/>
        <filter val="78.44"/>
        <filter val="78.50"/>
        <filter val="78.52"/>
        <filter val="78.58"/>
        <filter val="78.66"/>
        <filter val="78.67"/>
        <filter val="78.72"/>
        <filter val="78.83"/>
        <filter val="78.88"/>
        <filter val="78.94"/>
        <filter val="78.95"/>
        <filter val="788.53"/>
        <filter val="79.00"/>
        <filter val="79.10"/>
        <filter val="79.18"/>
        <filter val="79.26"/>
        <filter val="79.31"/>
        <filter val="79.40"/>
        <filter val="79.41"/>
        <filter val="79.53"/>
        <filter val="79.54"/>
        <filter val="79.62"/>
        <filter val="79.83"/>
        <filter val="79.87"/>
        <filter val="79.89"/>
        <filter val="79.97"/>
        <filter val="790.84"/>
        <filter val="8.00"/>
        <filter val="8.13"/>
        <filter val="8.33"/>
        <filter val="8.50"/>
        <filter val="8.57"/>
        <filter val="8.75"/>
        <filter val="8.86"/>
        <filter val="80.00"/>
        <filter val="80.02"/>
        <filter val="80.03"/>
        <filter val="80.13"/>
        <filter val="80.16"/>
        <filter val="80.18"/>
        <filter val="80.19"/>
        <filter val="80.20"/>
        <filter val="80.23"/>
        <filter val="80.25"/>
        <filter val="80.27"/>
        <filter val="80.30"/>
        <filter val="80.32"/>
        <filter val="80.33"/>
        <filter val="80.40"/>
        <filter val="80.45"/>
        <filter val="80.46"/>
        <filter val="80.50"/>
        <filter val="80.55"/>
        <filter val="80.59"/>
        <filter val="80.60"/>
        <filter val="80.65"/>
        <filter val="80.67"/>
        <filter val="80.71"/>
        <filter val="80.72"/>
        <filter val="80.73"/>
        <filter val="80.87"/>
        <filter val="80.99"/>
        <filter val="800.00"/>
        <filter val="800.70"/>
        <filter val="81.03"/>
        <filter val="81.07"/>
        <filter val="81.10"/>
        <filter val="81.13"/>
        <filter val="81.24"/>
        <filter val="81.25"/>
        <filter val="81.27"/>
        <filter val="81.29"/>
        <filter val="81.32"/>
        <filter val="81.38"/>
        <filter val="81.41"/>
        <filter val="81.54"/>
        <filter val="81.56"/>
        <filter val="81.57"/>
        <filter val="81.58"/>
        <filter val="81.63"/>
        <filter val="81.65"/>
        <filter val="81.67"/>
        <filter val="81.74"/>
        <filter val="81.75"/>
        <filter val="81.78"/>
        <filter val="81.85"/>
        <filter val="81.89"/>
        <filter val="81.95"/>
        <filter val="82.09"/>
        <filter val="82.15"/>
        <filter val="82.26"/>
        <filter val="82.32"/>
        <filter val="82.33"/>
        <filter val="82.38"/>
        <filter val="82.40"/>
        <filter val="82.42"/>
        <filter val="82.46"/>
        <filter val="82.50"/>
        <filter val="82.52"/>
        <filter val="82.54"/>
        <filter val="82.57"/>
        <filter val="82.58"/>
        <filter val="82.61"/>
        <filter val="82.82"/>
        <filter val="82.94"/>
        <filter val="82.96"/>
        <filter val="83.05"/>
        <filter val="83.14"/>
        <filter val="83.33"/>
        <filter val="83.35"/>
        <filter val="83.38"/>
        <filter val="83.43"/>
        <filter val="83.51"/>
        <filter val="83.57"/>
        <filter val="83.72"/>
        <filter val="83.75"/>
        <filter val="83.80"/>
        <filter val="83.89"/>
        <filter val="83.94"/>
        <filter val="83.95"/>
        <filter val="83.97"/>
        <filter val="84.02"/>
        <filter val="84.06"/>
        <filter val="84.08"/>
        <filter val="84.11"/>
        <filter val="84.14"/>
        <filter val="84.17"/>
        <filter val="84.21"/>
        <filter val="84.28"/>
        <filter val="84.29"/>
        <filter val="84.33"/>
        <filter val="84.46"/>
        <filter val="84.83"/>
        <filter val="84.85"/>
        <filter val="84.86"/>
        <filter val="84.87"/>
        <filter val="84.90"/>
        <filter val="84.91"/>
        <filter val="84.94"/>
        <filter val="842.11"/>
        <filter val="845.70"/>
        <filter val="849.67"/>
        <filter val="85.00"/>
        <filter val="85.05"/>
        <filter val="85.18"/>
        <filter val="85.21"/>
        <filter val="85.34"/>
        <filter val="85.44"/>
        <filter val="85.50"/>
        <filter val="85.53"/>
        <filter val="85.55"/>
        <filter val="85.74"/>
        <filter val="85.75"/>
        <filter val="85.96"/>
        <filter val="859.86"/>
        <filter val="86.14"/>
        <filter val="86.16"/>
        <filter val="86.23"/>
        <filter val="86.44"/>
        <filter val="86.49"/>
        <filter val="86.55"/>
        <filter val="86.62"/>
        <filter val="86.67"/>
        <filter val="86.85"/>
        <filter val="86.94"/>
        <filter val="86.96"/>
        <filter val="866.67"/>
        <filter val="87.00"/>
        <filter val="87.10"/>
        <filter val="87.14"/>
        <filter val="87.31"/>
        <filter val="87.36"/>
        <filter val="87.44"/>
        <filter val="87.50"/>
        <filter val="87.69"/>
        <filter val="87.70"/>
        <filter val="87.83"/>
        <filter val="87.96"/>
        <filter val="88.04"/>
        <filter val="88.15"/>
        <filter val="88.19"/>
        <filter val="88.24"/>
        <filter val="88.25"/>
        <filter val="88.26"/>
        <filter val="88.31"/>
        <filter val="88.33"/>
        <filter val="88.44"/>
        <filter val="88.47"/>
        <filter val="88.57"/>
        <filter val="88.59"/>
        <filter val="88.60"/>
        <filter val="88.64"/>
        <filter val="88.69"/>
        <filter val="88.71"/>
        <filter val="88.73"/>
        <filter val="88.74"/>
        <filter val="88.75"/>
        <filter val="88.77"/>
        <filter val="88.80"/>
        <filter val="88.85"/>
        <filter val="88.87"/>
        <filter val="88.89"/>
        <filter val="89.10"/>
        <filter val="89.19"/>
        <filter val="89.21"/>
        <filter val="89.24"/>
        <filter val="89.25"/>
        <filter val="89.30"/>
        <filter val="89.31"/>
        <filter val="89.39"/>
        <filter val="89.40"/>
        <filter val="89.42"/>
        <filter val="89.59"/>
        <filter val="89.60"/>
        <filter val="89.65"/>
        <filter val="89.67"/>
        <filter val="89.79"/>
        <filter val="89.89"/>
        <filter val="89.90"/>
        <filter val="89.93"/>
        <filter val="89.96"/>
        <filter val="9.00"/>
        <filter val="9.40"/>
        <filter val="9.50"/>
        <filter val="9.75"/>
        <filter val="90.00"/>
        <filter val="90.10"/>
        <filter val="90.18"/>
        <filter val="90.20"/>
        <filter val="90.28"/>
        <filter val="90.33"/>
        <filter val="90.38"/>
        <filter val="90.50"/>
        <filter val="90.52"/>
        <filter val="90.54"/>
        <filter val="90.58"/>
        <filter val="90.62"/>
        <filter val="90.64"/>
        <filter val="90.68"/>
        <filter val="90.74"/>
        <filter val="90.82"/>
        <filter val="90.86"/>
        <filter val="90.94"/>
        <filter val="91.00"/>
        <filter val="91.19"/>
        <filter val="91.21"/>
        <filter val="91.23"/>
        <filter val="91.25"/>
        <filter val="91.30"/>
        <filter val="91.43"/>
        <filter val="91.48"/>
        <filter val="91.59"/>
        <filter val="91.63"/>
        <filter val="91.67"/>
        <filter val="91.76"/>
        <filter val="91.82"/>
        <filter val="91.83"/>
        <filter val="91.84"/>
        <filter val="91.88"/>
        <filter val="92.04"/>
        <filter val="92.10"/>
        <filter val="92.13"/>
        <filter val="92.14"/>
        <filter val="92.16"/>
        <filter val="92.22"/>
        <filter val="92.25"/>
        <filter val="92.32"/>
        <filter val="92.39"/>
        <filter val="92.50"/>
        <filter val="92.54"/>
        <filter val="92.55"/>
        <filter val="92.84"/>
        <filter val="922.22"/>
        <filter val="93.00"/>
        <filter val="93.02"/>
        <filter val="93.07"/>
        <filter val="93.25"/>
        <filter val="93.26"/>
        <filter val="93.33"/>
        <filter val="93.40"/>
        <filter val="93.43"/>
        <filter val="93.61"/>
        <filter val="93.67"/>
        <filter val="93.70"/>
        <filter val="93.75"/>
        <filter val="93.76"/>
        <filter val="93.77"/>
        <filter val="93.81"/>
        <filter val="93.90"/>
        <filter val="93.98"/>
        <filter val="932.31"/>
        <filter val="94.03"/>
        <filter val="94.05"/>
        <filter val="94.10"/>
        <filter val="94.19"/>
        <filter val="94.28"/>
        <filter val="94.41"/>
        <filter val="94.49"/>
        <filter val="94.51"/>
        <filter val="94.55"/>
        <filter val="94.64"/>
        <filter val="94.74"/>
        <filter val="94.90"/>
        <filter val="94.91"/>
        <filter val="95.23"/>
        <filter val="95.24"/>
        <filter val="95.28"/>
        <filter val="95.37"/>
        <filter val="95.49"/>
        <filter val="95.59"/>
        <filter val="95.70"/>
        <filter val="95.74"/>
        <filter val="95.76"/>
        <filter val="95.78"/>
        <filter val="95.83"/>
        <filter val="95.91"/>
        <filter val="95.93"/>
        <filter val="95.95"/>
        <filter val="95.96"/>
        <filter val="96.05"/>
        <filter val="96.06"/>
        <filter val="96.08"/>
        <filter val="96.19"/>
        <filter val="96.20"/>
        <filter val="96.30"/>
        <filter val="96.38"/>
        <filter val="96.53"/>
        <filter val="96.55"/>
        <filter val="96.67"/>
        <filter val="96.71"/>
        <filter val="96.88"/>
        <filter val="97.00"/>
        <filter val="97.11"/>
        <filter val="97.19"/>
        <filter val="97.30"/>
        <filter val="97.33"/>
        <filter val="97.36"/>
        <filter val="97.38"/>
        <filter val="97.41"/>
        <filter val="97.50"/>
        <filter val="97.64"/>
        <filter val="97.73"/>
        <filter val="97.82"/>
        <filter val="97.90"/>
        <filter val="97.92"/>
        <filter val="97.99"/>
        <filter val="98.03"/>
        <filter val="98.20"/>
        <filter val="98.31"/>
        <filter val="98.36"/>
        <filter val="98.41"/>
        <filter val="98.54"/>
        <filter val="98.79"/>
        <filter val="98.82"/>
        <filter val="98.84"/>
        <filter val="98.99"/>
        <filter val="99.00"/>
        <filter val="99.16"/>
        <filter val="99.33"/>
        <filter val="99.34"/>
        <filter val="99.38"/>
        <filter val="99.46"/>
        <filter val="99.50"/>
        <filter val="99.53"/>
        <filter val="99.54"/>
        <filter val="99.76"/>
        <filter val="99.77"/>
        <filter val="99.79"/>
        <filter val="99.86"/>
        <filter val="99.97"/>
      </filters>
    </filterColumn>
  </autoFilter>
  <conditionalFormatting sqref="F1:F4115">
    <cfRule type="containsText" dxfId="5" priority="1" operator="containsText" text="canceled">
      <formula>NOT(ISERROR(SEARCH("canceled",F1)))</formula>
    </cfRule>
    <cfRule type="containsText" dxfId="4" priority="3" operator="containsText" text="cancelled">
      <formula>NOT(ISERROR(SEARCH("cancelled",F1)))</formula>
    </cfRule>
    <cfRule type="containsText" dxfId="3" priority="4" operator="containsText" text="live">
      <formula>NOT(ISERROR(SEARCH("live",F1)))</formula>
    </cfRule>
    <cfRule type="containsText" dxfId="2" priority="5" operator="containsText" text="failed">
      <formula>NOT(ISERROR(SEARCH("failed",F1)))</formula>
    </cfRule>
    <cfRule type="containsText" dxfId="1" priority="6" operator="containsText" text="successful">
      <formula>NOT(ISERROR(SEARCH("successful",F1)))</formula>
    </cfRule>
    <cfRule type="containsText" dxfId="0" priority="7" operator="containsText" text="successful">
      <formula>NOT(ISERROR(SEARCH("successful",F1)))</formula>
    </cfRule>
  </conditionalFormatting>
  <conditionalFormatting sqref="O1:O4115 P1:W1">
    <cfRule type="colorScale" priority="9">
      <colorScale>
        <cfvo type="min"/>
        <cfvo type="percentile" val="50"/>
        <cfvo type="max"/>
        <color rgb="FFFF0000"/>
        <color theme="9"/>
        <color rgb="FF0070C0"/>
      </colorScale>
    </cfRule>
  </conditionalFormatting>
  <pageMargins left="0.7" right="0.7" top="0.75" bottom="0.75" header="0.3" footer="0.3"/>
  <pageSetup orientation="portrait" horizontalDpi="4294967293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Category</vt:lpstr>
      <vt:lpstr>Subcategory</vt:lpstr>
      <vt:lpstr>Time Trend</vt:lpstr>
      <vt:lpstr>Bonus</vt:lpstr>
      <vt:lpstr>Most funded Campaign</vt:lpstr>
      <vt:lpstr>Staff Pick</vt:lpstr>
      <vt:lpstr>Country with most fail</vt:lpstr>
      <vt:lpstr>Sheet1</vt:lpstr>
      <vt:lpstr>Simple Regression</vt:lpstr>
      <vt:lpstr>regression</vt:lpstr>
      <vt:lpstr>Original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Adammalynn</cp:lastModifiedBy>
  <dcterms:created xsi:type="dcterms:W3CDTF">2017-04-20T15:17:24Z</dcterms:created>
  <dcterms:modified xsi:type="dcterms:W3CDTF">2018-11-24T18:20:09Z</dcterms:modified>
</cp:coreProperties>
</file>